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7.xml" ContentType="application/vnd.openxmlformats-officedocument.drawing+xml"/>
  <Override PartName="/xl/drawings/drawing8.xml" ContentType="application/vnd.openxmlformats-officedocument.drawing+xml"/>
  <Override PartName="/xl/comments3.xml" ContentType="application/vnd.openxmlformats-officedocument.spreadsheetml.comments+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Users\190050426\Desktop\PERDIDAS\"/>
    </mc:Choice>
  </mc:AlternateContent>
  <xr:revisionPtr revIDLastSave="0" documentId="13_ncr:1_{FC5F7A7B-1CED-41E3-870A-7F3D0C16A381}" xr6:coauthVersionLast="45" xr6:coauthVersionMax="45" xr10:uidLastSave="{00000000-0000-0000-0000-000000000000}"/>
  <bookViews>
    <workbookView xWindow="-120" yWindow="-120" windowWidth="20730" windowHeight="11160" tabRatio="724" firstSheet="2" activeTab="2" xr2:uid="{00000000-000D-0000-FFFF-FFFF00000000}"/>
  </bookViews>
  <sheets>
    <sheet name="TD" sheetId="13" state="hidden" r:id="rId1"/>
    <sheet name="Hoja1" sheetId="12" state="hidden" r:id="rId2"/>
    <sheet name="Resumen" sheetId="11" r:id="rId3"/>
    <sheet name="TD Circuitos" sheetId="39" state="hidden" r:id="rId4"/>
    <sheet name="TABLA" sheetId="36" r:id="rId5"/>
    <sheet name="Circuitos Nivel II  " sheetId="31" r:id="rId6"/>
    <sheet name="Líneas AT " sheetId="26" r:id="rId7"/>
    <sheet name="Trafos Bidevanados " sheetId="27" r:id="rId8"/>
    <sheet name="Tridevanados" sheetId="28" r:id="rId9"/>
    <sheet name="Trafos STN " sheetId="29" r:id="rId10"/>
    <sheet name="Proyectos SDL" sheetId="20" state="hidden" r:id="rId11"/>
    <sheet name="Proyectos STR" sheetId="23" state="hidden" r:id="rId12"/>
    <sheet name="Delta pérdidas " sheetId="24" state="hidden" r:id="rId13"/>
    <sheet name="Hoja2" sheetId="40" state="hidden" r:id="rId14"/>
    <sheet name="Demanda por nivel de tensión 19" sheetId="41" r:id="rId15"/>
  </sheets>
  <externalReferences>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xlnm._FilterDatabase" localSheetId="5" hidden="1">'Circuitos Nivel II  '!$A$5:$Z$258</definedName>
    <definedName name="_xlnm._FilterDatabase" localSheetId="1" hidden="1">Hoja1!$A$1:$D$63</definedName>
    <definedName name="_xlnm._FilterDatabase" localSheetId="6" hidden="1">'Líneas AT '!$A$2:$K$75</definedName>
    <definedName name="_xlnm._FilterDatabase" localSheetId="7" hidden="1">'Trafos Bidevanados '!$A$6:$XEU$85</definedName>
    <definedName name="_xlnm._FilterDatabase" localSheetId="9" hidden="1">'Trafos STN '!$A$3:$S$33</definedName>
    <definedName name="_xlnm._FilterDatabase" localSheetId="8" hidden="1">Tridevanados!$A$3:$P$16</definedName>
    <definedName name="_xlnm.Print_Area" localSheetId="5">'Circuitos Nivel II  '!$A$5:$P$233</definedName>
    <definedName name="_xlnm.Print_Area" localSheetId="6">'Líneas AT '!$A$1:$M$52</definedName>
    <definedName name="_xlnm.Print_Area" localSheetId="10">'Proyectos SDL'!$A$1:$K$32</definedName>
    <definedName name="_xlnm.Print_Area" localSheetId="2">Resumen!$A$1:$P$22</definedName>
    <definedName name="_xlnm.Print_Area" localSheetId="7">'Trafos Bidevanados '!$A$1:$Q$66</definedName>
    <definedName name="_xlnm.Print_Area" localSheetId="9">'Trafos STN '!$A$1:$R$18</definedName>
    <definedName name="_xlnm.Print_Area" localSheetId="8">Tridevanados!$A$1:$O$14</definedName>
    <definedName name="_xlnm.Print_Titles" localSheetId="5">'Circuitos Nivel II  '!$5:$5</definedName>
    <definedName name="_xlnm.Print_Titles" localSheetId="6">'Líneas AT '!$6:$6</definedName>
    <definedName name="Z_16963D05_8A22_493D_B993_7F6C36A12E5C_.wvu.FilterData" localSheetId="6" hidden="1">'Líneas AT '!$A$6:$K$51</definedName>
    <definedName name="Z_16963D05_8A22_493D_B993_7F6C36A12E5C_.wvu.FilterData" localSheetId="7" hidden="1">'Trafos Bidevanados '!$A$6:$Q$67</definedName>
    <definedName name="Z_1AEA259B_32E5_4D66_BCC0_84C0E5D1287A_.wvu.FilterData" localSheetId="9" hidden="1">'Trafos STN '!$A$6:$R$21</definedName>
    <definedName name="Z_1CD6D968_826D_432E_8A46_947438192AB5_.wvu.FilterData" localSheetId="6" hidden="1">'Líneas AT '!$A$6:$K$51</definedName>
    <definedName name="Z_227AC6FA_83B4_4DEF_8959_05F6CC4F0DF5_.wvu.Cols" localSheetId="6" hidden="1">'Líneas AT '!#REF!</definedName>
    <definedName name="Z_227AC6FA_83B4_4DEF_8959_05F6CC4F0DF5_.wvu.Cols" localSheetId="7" hidden="1">'Trafos Bidevanados '!#REF!,'Trafos Bidevanados '!$J:$M,'Trafos Bidevanados '!#REF!</definedName>
    <definedName name="Z_227AC6FA_83B4_4DEF_8959_05F6CC4F0DF5_.wvu.Cols" localSheetId="9" hidden="1">'Trafos STN '!$K:$N</definedName>
    <definedName name="Z_227AC6FA_83B4_4DEF_8959_05F6CC4F0DF5_.wvu.Cols" localSheetId="8" hidden="1">Tridevanados!#REF!</definedName>
    <definedName name="Z_227AC6FA_83B4_4DEF_8959_05F6CC4F0DF5_.wvu.FilterData" localSheetId="6" hidden="1">'Líneas AT '!$A$6:$K$52</definedName>
    <definedName name="Z_227AC6FA_83B4_4DEF_8959_05F6CC4F0DF5_.wvu.FilterData" localSheetId="7" hidden="1">'Trafos Bidevanados '!$A$6:$Q$6</definedName>
    <definedName name="Z_227AC6FA_83B4_4DEF_8959_05F6CC4F0DF5_.wvu.FilterData" localSheetId="9" hidden="1">'Trafos STN '!$A$6:$R$21</definedName>
    <definedName name="Z_227AC6FA_83B4_4DEF_8959_05F6CC4F0DF5_.wvu.FilterData" localSheetId="8" hidden="1">Tridevanados!$A$6:$O$14</definedName>
    <definedName name="Z_227AC6FA_83B4_4DEF_8959_05F6CC4F0DF5_.wvu.PrintArea" localSheetId="6" hidden="1">'Líneas AT '!$A$1:$M$51</definedName>
    <definedName name="Z_227AC6FA_83B4_4DEF_8959_05F6CC4F0DF5_.wvu.PrintArea" localSheetId="7" hidden="1">'Trafos Bidevanados '!$A$1:$Q$67</definedName>
    <definedName name="Z_227AC6FA_83B4_4DEF_8959_05F6CC4F0DF5_.wvu.PrintArea" localSheetId="9" hidden="1">'Trafos STN '!$A$1:$R$21</definedName>
    <definedName name="Z_227AC6FA_83B4_4DEF_8959_05F6CC4F0DF5_.wvu.PrintArea" localSheetId="8" hidden="1">Tridevanados!$A$1:$O$14</definedName>
    <definedName name="Z_227AC6FA_83B4_4DEF_8959_05F6CC4F0DF5_.wvu.PrintTitles" localSheetId="6" hidden="1">'Líneas AT '!$6:$6</definedName>
    <definedName name="Z_2A4E3708_1387_4BC6_83AC_0BC756FAE727_.wvu.FilterData" localSheetId="7" hidden="1">'Trafos Bidevanados '!$A$6:$Q$67</definedName>
    <definedName name="Z_2A4E3708_1387_4BC6_83AC_0BC756FAE727_.wvu.FilterData" localSheetId="8" hidden="1">Tridevanados!$A$6:$O$14</definedName>
    <definedName name="Z_2DEE3593_69AE_41FD_B1FE_19659A5CEFD3_.wvu.FilterData" localSheetId="7" hidden="1">'Trafos Bidevanados '!$A$6:$Q$67</definedName>
    <definedName name="Z_2DEE3593_69AE_41FD_B1FE_19659A5CEFD3_.wvu.FilterData" localSheetId="9" hidden="1">'Trafos STN '!$A$6:$R$21</definedName>
    <definedName name="Z_2E79CC31_9918_4015_9001_12087404E258_.wvu.FilterData" localSheetId="7" hidden="1">'Trafos Bidevanados '!$A$6:$Q$67</definedName>
    <definedName name="Z_3567B3B1_7183_45AB_B44F_EDBAAA8C38C8_.wvu.FilterData" localSheetId="6" hidden="1">'Líneas AT '!$A$6:$K$51</definedName>
    <definedName name="Z_3567B3B1_7183_45AB_B44F_EDBAAA8C38C8_.wvu.FilterData" localSheetId="7" hidden="1">'Trafos Bidevanados '!$A$6:$Q$67</definedName>
    <definedName name="Z_3567B3B1_7183_45AB_B44F_EDBAAA8C38C8_.wvu.FilterData" localSheetId="8" hidden="1">Tridevanados!$A$6:$O$14</definedName>
    <definedName name="Z_3B409FD4_573F_42A5_88A9_B3C987BCB74C_.wvu.Cols" localSheetId="6" hidden="1">'Líneas AT '!#REF!</definedName>
    <definedName name="Z_3B409FD4_573F_42A5_88A9_B3C987BCB74C_.wvu.Cols" localSheetId="7" hidden="1">'Trafos Bidevanados '!#REF!,'Trafos Bidevanados '!$J:$M,'Trafos Bidevanados '!#REF!</definedName>
    <definedName name="Z_3B409FD4_573F_42A5_88A9_B3C987BCB74C_.wvu.Cols" localSheetId="9" hidden="1">'Trafos STN '!$K:$N</definedName>
    <definedName name="Z_3B409FD4_573F_42A5_88A9_B3C987BCB74C_.wvu.Cols" localSheetId="8" hidden="1">Tridevanados!#REF!</definedName>
    <definedName name="Z_3B409FD4_573F_42A5_88A9_B3C987BCB74C_.wvu.FilterData" localSheetId="6" hidden="1">'Líneas AT '!$A$6:$K$52</definedName>
    <definedName name="Z_3B409FD4_573F_42A5_88A9_B3C987BCB74C_.wvu.FilterData" localSheetId="7" hidden="1">'Trafos Bidevanados '!$A$6:$Q$67</definedName>
    <definedName name="Z_3B409FD4_573F_42A5_88A9_B3C987BCB74C_.wvu.FilterData" localSheetId="9" hidden="1">'Trafos STN '!$A$6:$R$21</definedName>
    <definedName name="Z_3B409FD4_573F_42A5_88A9_B3C987BCB74C_.wvu.FilterData" localSheetId="8" hidden="1">Tridevanados!$A$6:$O$14</definedName>
    <definedName name="Z_3B409FD4_573F_42A5_88A9_B3C987BCB74C_.wvu.PrintArea" localSheetId="6" hidden="1">'Líneas AT '!$A$1:$M$52</definedName>
    <definedName name="Z_3B409FD4_573F_42A5_88A9_B3C987BCB74C_.wvu.PrintArea" localSheetId="7" hidden="1">'Trafos Bidevanados '!$A$1:$Q$61</definedName>
    <definedName name="Z_3B409FD4_573F_42A5_88A9_B3C987BCB74C_.wvu.PrintArea" localSheetId="9" hidden="1">'Trafos STN '!$A$1:$R$21</definedName>
    <definedName name="Z_3B409FD4_573F_42A5_88A9_B3C987BCB74C_.wvu.PrintArea" localSheetId="8" hidden="1">Tridevanados!$A$1:$O$14</definedName>
    <definedName name="Z_3B409FD4_573F_42A5_88A9_B3C987BCB74C_.wvu.PrintTitles" localSheetId="6" hidden="1">'Líneas AT '!$6:$6</definedName>
    <definedName name="Z_3BFED46B_80FA_4BEA_A523_9098784ACB8F_.wvu.FilterData" localSheetId="6" hidden="1">'Líneas AT '!$A$6:$K$51</definedName>
    <definedName name="Z_47A1C2CF_14C6_4CDD_A3FA_EBD6D5A6FE90_.wvu.FilterData" localSheetId="6" hidden="1">'Líneas AT '!$A$6:$K$51</definedName>
    <definedName name="Z_47A1C2CF_14C6_4CDD_A3FA_EBD6D5A6FE90_.wvu.FilterData" localSheetId="7" hidden="1">'Trafos Bidevanados '!$A$6:$Q$67</definedName>
    <definedName name="Z_47A1C2CF_14C6_4CDD_A3FA_EBD6D5A6FE90_.wvu.FilterData" localSheetId="9" hidden="1">'Trafos STN '!$A$6:$R$21</definedName>
    <definedName name="Z_47A1C2CF_14C6_4CDD_A3FA_EBD6D5A6FE90_.wvu.FilterData" localSheetId="8" hidden="1">Tridevanados!$A$6:$O$14</definedName>
    <definedName name="Z_48E1C287_45F1_45A2_AE0C_39F5C2233A5B_.wvu.FilterData" localSheetId="7" hidden="1">'Trafos Bidevanados '!$A$6:$Q$67</definedName>
    <definedName name="Z_4DD1A9A6_44C1_496D_A682_62FC0979D506_.wvu.FilterData" localSheetId="7" hidden="1">'Trafos Bidevanados '!$A$6:$Q$67</definedName>
    <definedName name="Z_500A478C_C933_4AF8_9A5B_B4E956C44341_.wvu.FilterData" localSheetId="6" hidden="1">'Líneas AT '!$A$6:$K$51</definedName>
    <definedName name="Z_5737E838_F430_4ED6_9ABE_B5C443890756_.wvu.FilterData" localSheetId="6" hidden="1">'Líneas AT '!$A$6:$K$51</definedName>
    <definedName name="Z_618103DD_FBE0_4DD4_877E_3082D985D2A7_.wvu.Cols" localSheetId="6" hidden="1">'Líneas AT '!#REF!</definedName>
    <definedName name="Z_618103DD_FBE0_4DD4_877E_3082D985D2A7_.wvu.Cols" localSheetId="7" hidden="1">'Trafos Bidevanados '!#REF!,'Trafos Bidevanados '!$J:$M,'Trafos Bidevanados '!#REF!</definedName>
    <definedName name="Z_618103DD_FBE0_4DD4_877E_3082D985D2A7_.wvu.Cols" localSheetId="9" hidden="1">'Trafos STN '!$K:$N</definedName>
    <definedName name="Z_618103DD_FBE0_4DD4_877E_3082D985D2A7_.wvu.Cols" localSheetId="8" hidden="1">Tridevanados!#REF!</definedName>
    <definedName name="Z_618103DD_FBE0_4DD4_877E_3082D985D2A7_.wvu.FilterData" localSheetId="6" hidden="1">'Líneas AT '!$A$6:$K$52</definedName>
    <definedName name="Z_618103DD_FBE0_4DD4_877E_3082D985D2A7_.wvu.FilterData" localSheetId="7" hidden="1">'Trafos Bidevanados '!$A$6:$Q$67</definedName>
    <definedName name="Z_618103DD_FBE0_4DD4_877E_3082D985D2A7_.wvu.FilterData" localSheetId="9" hidden="1">'Trafos STN '!$A$6:$R$21</definedName>
    <definedName name="Z_618103DD_FBE0_4DD4_877E_3082D985D2A7_.wvu.FilterData" localSheetId="8" hidden="1">Tridevanados!$A$6:$O$14</definedName>
    <definedName name="Z_618103DD_FBE0_4DD4_877E_3082D985D2A7_.wvu.PrintArea" localSheetId="6" hidden="1">'Líneas AT '!$A$1:$M$52</definedName>
    <definedName name="Z_618103DD_FBE0_4DD4_877E_3082D985D2A7_.wvu.PrintArea" localSheetId="7" hidden="1">'Trafos Bidevanados '!$A$1:$Q$67</definedName>
    <definedName name="Z_618103DD_FBE0_4DD4_877E_3082D985D2A7_.wvu.PrintArea" localSheetId="9" hidden="1">'Trafos STN '!$A$1:$R$21</definedName>
    <definedName name="Z_618103DD_FBE0_4DD4_877E_3082D985D2A7_.wvu.PrintArea" localSheetId="8" hidden="1">Tridevanados!$A$1:$O$14</definedName>
    <definedName name="Z_618103DD_FBE0_4DD4_877E_3082D985D2A7_.wvu.PrintTitles" localSheetId="6" hidden="1">'Líneas AT '!$6:$6</definedName>
    <definedName name="Z_63312E89_41AD_4790_A333_DA766E255C16_.wvu.FilterData" localSheetId="6" hidden="1">'Líneas AT '!$A$6:$K$51</definedName>
    <definedName name="Z_63312E89_41AD_4790_A333_DA766E255C16_.wvu.FilterData" localSheetId="7" hidden="1">'Trafos Bidevanados '!$A$6:$Q$67</definedName>
    <definedName name="Z_63312E89_41AD_4790_A333_DA766E255C16_.wvu.FilterData" localSheetId="9" hidden="1">'Trafos STN '!$A$6:$R$21</definedName>
    <definedName name="Z_6F9E3190_A296_4BFA_AEFE_E15522ECA936_.wvu.FilterData" localSheetId="6" hidden="1">'Líneas AT '!$A$6:$K$52</definedName>
    <definedName name="Z_6F9E3190_A296_4BFA_AEFE_E15522ECA936_.wvu.FilterData" localSheetId="7" hidden="1">'Trafos Bidevanados '!$A$6:$Q$67</definedName>
    <definedName name="Z_6F9E3190_A296_4BFA_AEFE_E15522ECA936_.wvu.FilterData" localSheetId="9" hidden="1">'Trafos STN '!$A$6:$R$21</definedName>
    <definedName name="Z_6F9E3190_A296_4BFA_AEFE_E15522ECA936_.wvu.FilterData" localSheetId="8" hidden="1">Tridevanados!$A$6:$O$14</definedName>
    <definedName name="Z_86097348_C97B_4591_83B4_71F4F36F7463_.wvu.FilterData" localSheetId="6" hidden="1">'Líneas AT '!$A$6:$K$52</definedName>
    <definedName name="Z_9C070219_38BC_4DF3_9558_DB216A77C215_.wvu.FilterData" localSheetId="9" hidden="1">'Trafos STN '!$A$6:$R$21</definedName>
    <definedName name="Z_9C070219_38BC_4DF3_9558_DB216A77C215_.wvu.FilterData" localSheetId="8" hidden="1">Tridevanados!$A$6:$O$14</definedName>
    <definedName name="Z_9C344C6C_A965_4FB9_899F_1544015D02B9_.wvu.Cols" localSheetId="6" hidden="1">'Líneas AT '!#REF!</definedName>
    <definedName name="Z_9C344C6C_A965_4FB9_899F_1544015D02B9_.wvu.Cols" localSheetId="7" hidden="1">'Trafos Bidevanados '!#REF!,'Trafos Bidevanados '!$J:$M,'Trafos Bidevanados '!#REF!</definedName>
    <definedName name="Z_9C344C6C_A965_4FB9_899F_1544015D02B9_.wvu.Cols" localSheetId="9" hidden="1">'Trafos STN '!$K:$N</definedName>
    <definedName name="Z_9C344C6C_A965_4FB9_899F_1544015D02B9_.wvu.Cols" localSheetId="8" hidden="1">Tridevanados!#REF!</definedName>
    <definedName name="Z_9C344C6C_A965_4FB9_899F_1544015D02B9_.wvu.FilterData" localSheetId="6" hidden="1">'Líneas AT '!$A$6:$L$52</definedName>
    <definedName name="Z_9C344C6C_A965_4FB9_899F_1544015D02B9_.wvu.FilterData" localSheetId="7" hidden="1">'Trafos Bidevanados '!$A$6:$W$67</definedName>
    <definedName name="Z_9C344C6C_A965_4FB9_899F_1544015D02B9_.wvu.FilterData" localSheetId="9" hidden="1">'Trafos STN '!$A$6:$R$21</definedName>
    <definedName name="Z_9C344C6C_A965_4FB9_899F_1544015D02B9_.wvu.FilterData" localSheetId="8" hidden="1">Tridevanados!$A$6:$O$14</definedName>
    <definedName name="Z_9C344C6C_A965_4FB9_899F_1544015D02B9_.wvu.PrintArea" localSheetId="6" hidden="1">'Líneas AT '!$A$1:$M$51</definedName>
    <definedName name="Z_9C344C6C_A965_4FB9_899F_1544015D02B9_.wvu.PrintArea" localSheetId="7" hidden="1">'Trafos Bidevanados '!$A$1:$Q$63</definedName>
    <definedName name="Z_9C344C6C_A965_4FB9_899F_1544015D02B9_.wvu.PrintArea" localSheetId="9" hidden="1">'Trafos STN '!$A$1:$R$21</definedName>
    <definedName name="Z_9C344C6C_A965_4FB9_899F_1544015D02B9_.wvu.PrintArea" localSheetId="8" hidden="1">Tridevanados!$A$1:$O$12</definedName>
    <definedName name="Z_9C344C6C_A965_4FB9_899F_1544015D02B9_.wvu.PrintTitles" localSheetId="6" hidden="1">'Líneas AT '!$6:$6</definedName>
    <definedName name="Z_9FE0ECD6_1C96_4C59_97FC_9525EFEFC0B8_.wvu.FilterData" localSheetId="6" hidden="1">'Líneas AT '!$A$6:$K$51</definedName>
    <definedName name="Z_B09EF22D_5CFA_4DAD_84E7_F7E60B6F07BF_.wvu.FilterData" localSheetId="6" hidden="1">'Líneas AT '!$A$6:$K$51</definedName>
    <definedName name="Z_BDF0EA7F_A80E_499B_A541_6DF03F7BE627_.wvu.FilterData" localSheetId="6" hidden="1">'Líneas AT '!$A$6:$K$51</definedName>
    <definedName name="Z_DBA4EDDB_1EB9_402F_8C3C_DA9E66EF7313_.wvu.FilterData" localSheetId="6" hidden="1">'Líneas AT '!$A$6:$K$51</definedName>
    <definedName name="Z_E1FB5711_87F6_481F_A3BD_07AC0DD54987_.wvu.Cols" localSheetId="6" hidden="1">'Líneas AT '!#REF!</definedName>
    <definedName name="Z_E1FB5711_87F6_481F_A3BD_07AC0DD54987_.wvu.Cols" localSheetId="7" hidden="1">'Trafos Bidevanados '!#REF!,'Trafos Bidevanados '!$J:$M,'Trafos Bidevanados '!#REF!</definedName>
    <definedName name="Z_E1FB5711_87F6_481F_A3BD_07AC0DD54987_.wvu.Cols" localSheetId="9" hidden="1">'Trafos STN '!$K:$N</definedName>
    <definedName name="Z_E1FB5711_87F6_481F_A3BD_07AC0DD54987_.wvu.Cols" localSheetId="8" hidden="1">Tridevanados!#REF!</definedName>
    <definedName name="Z_E1FB5711_87F6_481F_A3BD_07AC0DD54987_.wvu.FilterData" localSheetId="6" hidden="1">'Líneas AT '!$A$6:$L$51</definedName>
    <definedName name="Z_E1FB5711_87F6_481F_A3BD_07AC0DD54987_.wvu.FilterData" localSheetId="7" hidden="1">'Trafos Bidevanados '!$A$6:$W$67</definedName>
    <definedName name="Z_E1FB5711_87F6_481F_A3BD_07AC0DD54987_.wvu.FilterData" localSheetId="9" hidden="1">'Trafos STN '!$A$6:$R$21</definedName>
    <definedName name="Z_E1FB5711_87F6_481F_A3BD_07AC0DD54987_.wvu.FilterData" localSheetId="8" hidden="1">Tridevanados!$A$6:$O$14</definedName>
    <definedName name="Z_E1FB5711_87F6_481F_A3BD_07AC0DD54987_.wvu.PrintArea" localSheetId="6" hidden="1">'Líneas AT '!$A$1:$M$52</definedName>
    <definedName name="Z_E1FB5711_87F6_481F_A3BD_07AC0DD54987_.wvu.PrintArea" localSheetId="7" hidden="1">'Trafos Bidevanados '!$A$1:$Q$66</definedName>
    <definedName name="Z_E1FB5711_87F6_481F_A3BD_07AC0DD54987_.wvu.PrintArea" localSheetId="9" hidden="1">'Trafos STN '!$A$1:$R$21</definedName>
    <definedName name="Z_E1FB5711_87F6_481F_A3BD_07AC0DD54987_.wvu.PrintArea" localSheetId="8" hidden="1">Tridevanados!$A$1:$O$14</definedName>
    <definedName name="Z_E1FB5711_87F6_481F_A3BD_07AC0DD54987_.wvu.PrintTitles" localSheetId="6" hidden="1">'Líneas AT '!$6:$6</definedName>
    <definedName name="Z_E3152B7B_AF72_4D3F_B67A_1E877C54588C_.wvu.FilterData" localSheetId="6" hidden="1">'Líneas AT '!$A$6:$K$51</definedName>
    <definedName name="Z_E3152B7B_AF72_4D3F_B67A_1E877C54588C_.wvu.FilterData" localSheetId="7" hidden="1">'Trafos Bidevanados '!$A$6:$Q$67</definedName>
    <definedName name="Z_E3152B7B_AF72_4D3F_B67A_1E877C54588C_.wvu.FilterData" localSheetId="9" hidden="1">'Trafos STN '!$A$6:$R$21</definedName>
    <definedName name="Z_E3152B7B_AF72_4D3F_B67A_1E877C54588C_.wvu.FilterData" localSheetId="8" hidden="1">Tridevanados!$A$6:$O$14</definedName>
    <definedName name="Z_EBF5644A_24EA_4DB4_A3DB_0FEBAA449D60_.wvu.FilterData" localSheetId="6" hidden="1">'Líneas AT '!$A$6:$K$51</definedName>
    <definedName name="Z_EBF5644A_24EA_4DB4_A3DB_0FEBAA449D60_.wvu.FilterData" localSheetId="7" hidden="1">'Trafos Bidevanados '!$A$6:$Q$67</definedName>
    <definedName name="Z_F11CDCB2_45E5_4D56_99C1_6E062CE345E0_.wvu.FilterData" localSheetId="6" hidden="1">'Líneas AT '!$A$6:$K$51</definedName>
    <definedName name="Z_F91189B9_BA99_453E_9614_D59DD8DFD1F0_.wvu.FilterData" localSheetId="6" hidden="1">'Líneas AT '!$A$6:$K$51</definedName>
    <definedName name="Z_F9D945D2_AF41_447A_99FF_1ED42BE5AD07_.wvu.FilterData" localSheetId="6" hidden="1">'Líneas AT '!$A$6:$K$51</definedName>
  </definedNames>
  <calcPr calcId="191029"/>
  <pivotCaches>
    <pivotCache cacheId="86" r:id="rId26"/>
    <pivotCache cacheId="87" r:id="rId27"/>
    <pivotCache cacheId="88" r:id="rId28"/>
    <pivotCache cacheId="89" r:id="rId29"/>
    <pivotCache cacheId="90" r:id="rId30"/>
    <pivotCache cacheId="91" r:id="rId3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0" i="11" l="1"/>
  <c r="S8" i="41" l="1"/>
  <c r="S12" i="41" s="1"/>
  <c r="S7" i="41"/>
  <c r="S11" i="41" s="1"/>
  <c r="S6" i="41"/>
  <c r="S10" i="41" s="1"/>
  <c r="N11" i="11"/>
  <c r="J9" i="11"/>
  <c r="H9" i="11"/>
  <c r="G9" i="11"/>
  <c r="I9" i="11"/>
  <c r="E9" i="11"/>
  <c r="D9" i="11"/>
  <c r="F9" i="11"/>
  <c r="K9" i="11"/>
  <c r="L9" i="11" l="1"/>
  <c r="J59" i="26"/>
  <c r="J7" i="26"/>
  <c r="L4" i="31"/>
  <c r="K11" i="28" l="1"/>
  <c r="O11" i="28" s="1"/>
  <c r="P32" i="29" l="1"/>
  <c r="H75" i="26"/>
  <c r="Q32" i="29" l="1"/>
  <c r="R32" i="29"/>
  <c r="J75" i="26"/>
  <c r="O85" i="27"/>
  <c r="Q85" i="27" s="1"/>
  <c r="N85" i="27" l="1"/>
  <c r="P85" i="27" s="1"/>
  <c r="H73" i="26" l="1"/>
  <c r="J73" i="26" s="1"/>
  <c r="H74" i="26"/>
  <c r="J74" i="26" s="1"/>
  <c r="H72" i="26"/>
  <c r="J72" i="26" s="1"/>
  <c r="H54" i="26"/>
  <c r="J54" i="26" s="1"/>
  <c r="H48" i="26"/>
  <c r="J48" i="26" s="1"/>
  <c r="O21" i="27" l="1"/>
  <c r="Q21" i="27" s="1"/>
  <c r="H45" i="26"/>
  <c r="I45" i="26" l="1"/>
  <c r="J45" i="26"/>
  <c r="H61" i="26"/>
  <c r="H33" i="26"/>
  <c r="J33" i="26" s="1"/>
  <c r="H47" i="26"/>
  <c r="J47" i="26" s="1"/>
  <c r="P31" i="29"/>
  <c r="R31" i="29" s="1"/>
  <c r="H8" i="26"/>
  <c r="J8" i="26" s="1"/>
  <c r="N84" i="27"/>
  <c r="O83" i="27"/>
  <c r="Q83" i="27" s="1"/>
  <c r="I61" i="26" l="1"/>
  <c r="J61" i="26"/>
  <c r="N83" i="27"/>
  <c r="P83" i="27" s="1"/>
  <c r="O28" i="27"/>
  <c r="Q28" i="27" s="1"/>
  <c r="O84" i="27"/>
  <c r="Q84" i="27" s="1"/>
  <c r="P84" i="27" l="1"/>
  <c r="O19" i="27"/>
  <c r="Q19" i="27" s="1"/>
  <c r="G75" i="26" l="1"/>
  <c r="I75" i="26" s="1"/>
  <c r="G72" i="26"/>
  <c r="I72" i="26" s="1"/>
  <c r="G73" i="26"/>
  <c r="I73" i="26" s="1"/>
  <c r="G74" i="26"/>
  <c r="I74" i="26" s="1"/>
  <c r="G54" i="26"/>
  <c r="I54" i="26" s="1"/>
  <c r="G48" i="26"/>
  <c r="I48" i="26" s="1"/>
  <c r="O31" i="29" l="1"/>
  <c r="Q31" i="29" s="1"/>
  <c r="O48" i="27"/>
  <c r="Q48" i="27" s="1"/>
  <c r="O24" i="27"/>
  <c r="Q24" i="27" s="1"/>
  <c r="O50" i="27" l="1"/>
  <c r="Q50" i="27" s="1"/>
  <c r="O38" i="27"/>
  <c r="Q38" i="27" s="1"/>
  <c r="O25" i="27"/>
  <c r="Q25" i="27" s="1"/>
  <c r="O20" i="29" l="1"/>
  <c r="O19" i="29"/>
  <c r="K14" i="28"/>
  <c r="O14" i="28" s="1"/>
  <c r="K10" i="28"/>
  <c r="O10" i="28" s="1"/>
  <c r="H40" i="26" l="1"/>
  <c r="J40" i="26" s="1"/>
  <c r="H39" i="26"/>
  <c r="J39" i="26" s="1"/>
  <c r="H20" i="26"/>
  <c r="J20" i="26" s="1"/>
  <c r="H26" i="26"/>
  <c r="J26" i="26" s="1"/>
  <c r="H17" i="26" l="1"/>
  <c r="J17" i="26" s="1"/>
  <c r="O80" i="27" l="1"/>
  <c r="Q80" i="27" s="1"/>
  <c r="O77" i="27"/>
  <c r="Q77" i="27" s="1"/>
  <c r="O76" i="27"/>
  <c r="Q76" i="27" s="1"/>
  <c r="O75" i="27"/>
  <c r="Q75" i="27" s="1"/>
  <c r="O74" i="27"/>
  <c r="Q74" i="27" s="1"/>
  <c r="O73" i="27"/>
  <c r="Q73" i="27" s="1"/>
  <c r="O72" i="27"/>
  <c r="Q72" i="27" s="1"/>
  <c r="O70" i="27"/>
  <c r="Q70" i="27" s="1"/>
  <c r="O67" i="27"/>
  <c r="Q67" i="27" s="1"/>
  <c r="O64" i="27"/>
  <c r="Q64" i="27" s="1"/>
  <c r="O63" i="27"/>
  <c r="Q63" i="27" s="1"/>
  <c r="O62" i="27"/>
  <c r="Q62" i="27" s="1"/>
  <c r="O61" i="27"/>
  <c r="Q61" i="27" s="1"/>
  <c r="O60" i="27"/>
  <c r="Q60" i="27" s="1"/>
  <c r="O58" i="27"/>
  <c r="Q58" i="27" s="1"/>
  <c r="O57" i="27"/>
  <c r="Q57" i="27" s="1"/>
  <c r="O54" i="27"/>
  <c r="Q54" i="27" s="1"/>
  <c r="O53" i="27"/>
  <c r="Q53" i="27" s="1"/>
  <c r="O52" i="27"/>
  <c r="Q52" i="27" s="1"/>
  <c r="O51" i="27"/>
  <c r="Q51" i="27" s="1"/>
  <c r="O49" i="27"/>
  <c r="Q49" i="27" s="1"/>
  <c r="O46" i="27"/>
  <c r="Q46" i="27" s="1"/>
  <c r="O45" i="27"/>
  <c r="Q45" i="27" s="1"/>
  <c r="O43" i="27"/>
  <c r="Q43" i="27" s="1"/>
  <c r="O42" i="27"/>
  <c r="Q42" i="27" s="1"/>
  <c r="O41" i="27"/>
  <c r="Q41" i="27" s="1"/>
  <c r="O40" i="27"/>
  <c r="Q40" i="27" s="1"/>
  <c r="O37" i="27"/>
  <c r="Q37" i="27" s="1"/>
  <c r="O36" i="27"/>
  <c r="Q36" i="27" s="1"/>
  <c r="O34" i="27"/>
  <c r="Q34" i="27" s="1"/>
  <c r="O31" i="27"/>
  <c r="Q31" i="27" s="1"/>
  <c r="O30" i="27"/>
  <c r="Q30" i="27" s="1"/>
  <c r="O29" i="27"/>
  <c r="Q29" i="27" s="1"/>
  <c r="O26" i="27"/>
  <c r="Q26" i="27" s="1"/>
  <c r="O23" i="27"/>
  <c r="Q23" i="27" s="1"/>
  <c r="O16" i="27"/>
  <c r="Q16" i="27" s="1"/>
  <c r="O14" i="27"/>
  <c r="Q14" i="27" s="1"/>
  <c r="O13" i="27"/>
  <c r="Q13" i="27" s="1"/>
  <c r="O11" i="27"/>
  <c r="Q11" i="27" s="1"/>
  <c r="O9" i="27"/>
  <c r="Q9" i="27" s="1"/>
  <c r="O8" i="27"/>
  <c r="Q8" i="27" s="1"/>
  <c r="P30" i="29" l="1"/>
  <c r="R30" i="29" s="1"/>
  <c r="P29" i="29"/>
  <c r="R29" i="29" s="1"/>
  <c r="P24" i="29"/>
  <c r="R24" i="29" s="1"/>
  <c r="P23" i="29"/>
  <c r="R23" i="29" s="1"/>
  <c r="P21" i="29"/>
  <c r="R21" i="29" s="1"/>
  <c r="P18" i="29"/>
  <c r="P17" i="29"/>
  <c r="P16" i="29"/>
  <c r="P15" i="29"/>
  <c r="P14" i="29"/>
  <c r="R14" i="29" s="1"/>
  <c r="P9" i="29"/>
  <c r="R9" i="29" s="1"/>
  <c r="K16" i="28"/>
  <c r="O16" i="28" s="1"/>
  <c r="K13" i="28"/>
  <c r="O13" i="28" s="1"/>
  <c r="K9" i="28"/>
  <c r="O9" i="28" s="1"/>
  <c r="K7" i="28"/>
  <c r="O7" i="28" s="1"/>
  <c r="O82" i="27"/>
  <c r="O81" i="27"/>
  <c r="Q81" i="27" s="1"/>
  <c r="H68" i="26"/>
  <c r="J68" i="26" s="1"/>
  <c r="H67" i="26"/>
  <c r="J67" i="26" s="1"/>
  <c r="H66" i="26"/>
  <c r="J66" i="26" s="1"/>
  <c r="H63" i="26"/>
  <c r="J63" i="26" s="1"/>
  <c r="H62" i="26"/>
  <c r="H60" i="26"/>
  <c r="J60" i="26" s="1"/>
  <c r="H58" i="26"/>
  <c r="J58" i="26" s="1"/>
  <c r="H57" i="26"/>
  <c r="J57" i="26" s="1"/>
  <c r="H53" i="26"/>
  <c r="H52" i="26"/>
  <c r="J52" i="26" s="1"/>
  <c r="H51" i="26"/>
  <c r="J51" i="26" s="1"/>
  <c r="H50" i="26"/>
  <c r="H49" i="26"/>
  <c r="J49" i="26" s="1"/>
  <c r="H44" i="26"/>
  <c r="J44" i="26" s="1"/>
  <c r="H42" i="26"/>
  <c r="J42" i="26" s="1"/>
  <c r="H41" i="26"/>
  <c r="J41" i="26" s="1"/>
  <c r="H38" i="26"/>
  <c r="J38" i="26" s="1"/>
  <c r="H37" i="26"/>
  <c r="J37" i="26" s="1"/>
  <c r="H36" i="26"/>
  <c r="J36" i="26" s="1"/>
  <c r="H34" i="26"/>
  <c r="J34" i="26" s="1"/>
  <c r="H31" i="26"/>
  <c r="J31" i="26" s="1"/>
  <c r="H29" i="26"/>
  <c r="J29" i="26" s="1"/>
  <c r="H24" i="26"/>
  <c r="J24" i="26" s="1"/>
  <c r="H22" i="26"/>
  <c r="J22" i="26" s="1"/>
  <c r="H21" i="26"/>
  <c r="J21" i="26" s="1"/>
  <c r="H19" i="26"/>
  <c r="J19" i="26" s="1"/>
  <c r="H15" i="26"/>
  <c r="J15" i="26" s="1"/>
  <c r="H14" i="26"/>
  <c r="J14" i="26" s="1"/>
  <c r="H10" i="26"/>
  <c r="J10" i="26" s="1"/>
  <c r="H9" i="26"/>
  <c r="J9" i="26" s="1"/>
  <c r="Q17" i="29" l="1"/>
  <c r="R17" i="29"/>
  <c r="Q82" i="27"/>
  <c r="P82" i="27"/>
  <c r="Q16" i="29"/>
  <c r="R16" i="29"/>
  <c r="R18" i="29"/>
  <c r="Q18" i="29"/>
  <c r="R15" i="29"/>
  <c r="Q15" i="29"/>
  <c r="I53" i="26"/>
  <c r="J53" i="26"/>
  <c r="J62" i="26"/>
  <c r="I62" i="26"/>
  <c r="J50" i="26"/>
  <c r="I50" i="26"/>
  <c r="G17" i="26"/>
  <c r="I17" i="26" s="1"/>
  <c r="G39" i="26"/>
  <c r="I39" i="26" s="1"/>
  <c r="G42" i="26"/>
  <c r="I42" i="26" s="1"/>
  <c r="G19" i="26"/>
  <c r="I19" i="26" s="1"/>
  <c r="G9" i="26"/>
  <c r="I9" i="26" s="1"/>
  <c r="G47" i="26"/>
  <c r="I47" i="26" s="1"/>
  <c r="G40" i="26"/>
  <c r="I40" i="26" s="1"/>
  <c r="G23" i="26"/>
  <c r="G26" i="26"/>
  <c r="I26" i="26" s="1"/>
  <c r="G44" i="26"/>
  <c r="I44" i="26" s="1"/>
  <c r="G33" i="26"/>
  <c r="I33" i="26" s="1"/>
  <c r="G41" i="26"/>
  <c r="I41" i="26" s="1"/>
  <c r="G24" i="26"/>
  <c r="I24" i="26" s="1"/>
  <c r="G34" i="26"/>
  <c r="I34" i="26" s="1"/>
  <c r="G10" i="26"/>
  <c r="I10" i="26" s="1"/>
  <c r="G65" i="26"/>
  <c r="G12" i="26"/>
  <c r="G51" i="26"/>
  <c r="I51" i="26" s="1"/>
  <c r="G49" i="26"/>
  <c r="I49" i="26" s="1"/>
  <c r="G22" i="26"/>
  <c r="I22" i="26" s="1"/>
  <c r="G15" i="26"/>
  <c r="I15" i="26" s="1"/>
  <c r="G14" i="26"/>
  <c r="I14" i="26" s="1"/>
  <c r="G8" i="26"/>
  <c r="I8" i="26" s="1"/>
  <c r="G21" i="26"/>
  <c r="I21" i="26" s="1"/>
  <c r="G30" i="26"/>
  <c r="G20" i="26"/>
  <c r="I20" i="26" s="1"/>
  <c r="G59" i="26"/>
  <c r="I59" i="26" s="1"/>
  <c r="G38" i="26"/>
  <c r="I38" i="26" s="1"/>
  <c r="G37" i="26"/>
  <c r="I37" i="26" s="1"/>
  <c r="G29" i="26"/>
  <c r="I29" i="26" s="1"/>
  <c r="G36" i="26"/>
  <c r="I36" i="26" s="1"/>
  <c r="G58" i="26"/>
  <c r="I58" i="26" s="1"/>
  <c r="G67" i="26"/>
  <c r="I67" i="26" s="1"/>
  <c r="G35" i="26"/>
  <c r="G43" i="26"/>
  <c r="G68" i="26"/>
  <c r="I68" i="26" s="1"/>
  <c r="G56" i="26"/>
  <c r="G31" i="26"/>
  <c r="I31" i="26" s="1"/>
  <c r="G46" i="26"/>
  <c r="G55" i="26"/>
  <c r="G64" i="26"/>
  <c r="G60" i="26"/>
  <c r="I60" i="26" s="1"/>
  <c r="G66" i="26"/>
  <c r="I66" i="26" s="1"/>
  <c r="G57" i="26"/>
  <c r="I57" i="26" s="1"/>
  <c r="G63" i="26"/>
  <c r="I63" i="26" s="1"/>
  <c r="G52" i="26" l="1"/>
  <c r="I52" i="26" s="1"/>
  <c r="O7" i="29"/>
  <c r="O8" i="29"/>
  <c r="O9" i="29"/>
  <c r="Q9" i="29" s="1"/>
  <c r="O11" i="29"/>
  <c r="O14" i="29"/>
  <c r="Q14" i="29" s="1"/>
  <c r="O21" i="29"/>
  <c r="Q21" i="29" s="1"/>
  <c r="O23" i="29"/>
  <c r="Q23" i="29" s="1"/>
  <c r="O24" i="29"/>
  <c r="Q24" i="29" s="1"/>
  <c r="O29" i="29"/>
  <c r="Q29" i="29" s="1"/>
  <c r="O30" i="29"/>
  <c r="Q30" i="29" s="1"/>
  <c r="J8" i="28"/>
  <c r="J9" i="28"/>
  <c r="N9" i="28" s="1"/>
  <c r="J10" i="28"/>
  <c r="N10" i="28" s="1"/>
  <c r="J11" i="28"/>
  <c r="N11" i="28" s="1"/>
  <c r="J12" i="28"/>
  <c r="J13" i="28"/>
  <c r="N13" i="28" s="1"/>
  <c r="J14" i="28"/>
  <c r="N14" i="28" s="1"/>
  <c r="J15" i="28"/>
  <c r="J16" i="28"/>
  <c r="N16" i="28" s="1"/>
  <c r="J7" i="28"/>
  <c r="N80" i="27"/>
  <c r="P80" i="27" s="1"/>
  <c r="N81" i="27"/>
  <c r="P81" i="27" s="1"/>
  <c r="N79" i="27"/>
  <c r="N78" i="27"/>
  <c r="N48" i="27"/>
  <c r="P48" i="27" s="1"/>
  <c r="N49" i="27"/>
  <c r="P49" i="27" s="1"/>
  <c r="N50" i="27"/>
  <c r="P50" i="27" s="1"/>
  <c r="N51" i="27"/>
  <c r="P51" i="27" s="1"/>
  <c r="N52" i="27"/>
  <c r="P52" i="27" s="1"/>
  <c r="N53" i="27"/>
  <c r="P53" i="27" s="1"/>
  <c r="N54" i="27"/>
  <c r="P54" i="27" s="1"/>
  <c r="N55" i="27"/>
  <c r="N56" i="27"/>
  <c r="N57" i="27"/>
  <c r="P57" i="27" s="1"/>
  <c r="N58" i="27"/>
  <c r="P58" i="27" s="1"/>
  <c r="N59" i="27"/>
  <c r="N60" i="27"/>
  <c r="P60" i="27" s="1"/>
  <c r="N61" i="27"/>
  <c r="P61" i="27" s="1"/>
  <c r="N62" i="27"/>
  <c r="P62" i="27" s="1"/>
  <c r="N63" i="27"/>
  <c r="P63" i="27" s="1"/>
  <c r="N64" i="27"/>
  <c r="P64" i="27" s="1"/>
  <c r="N65" i="27"/>
  <c r="N66" i="27"/>
  <c r="N67" i="27"/>
  <c r="P67" i="27" s="1"/>
  <c r="N68" i="27"/>
  <c r="N69" i="27"/>
  <c r="N70" i="27"/>
  <c r="P70" i="27" s="1"/>
  <c r="N71" i="27"/>
  <c r="N72" i="27"/>
  <c r="P72" i="27" s="1"/>
  <c r="N73" i="27"/>
  <c r="P73" i="27" s="1"/>
  <c r="N74" i="27"/>
  <c r="P74" i="27" s="1"/>
  <c r="N75" i="27"/>
  <c r="P75" i="27" s="1"/>
  <c r="N76" i="27"/>
  <c r="P76" i="27" s="1"/>
  <c r="N77" i="27"/>
  <c r="P77" i="27" s="1"/>
  <c r="N47" i="27"/>
  <c r="N45" i="27"/>
  <c r="N46" i="27"/>
  <c r="P46" i="27" s="1"/>
  <c r="N44" i="27"/>
  <c r="N40" i="27"/>
  <c r="N41" i="27"/>
  <c r="N42" i="27"/>
  <c r="N43" i="27"/>
  <c r="N39" i="27"/>
  <c r="N36" i="27"/>
  <c r="N37" i="27"/>
  <c r="N38" i="27"/>
  <c r="N35" i="27"/>
  <c r="N33" i="27"/>
  <c r="N34" i="27"/>
  <c r="N32" i="27"/>
  <c r="N23" i="27"/>
  <c r="N24" i="27"/>
  <c r="N25" i="27"/>
  <c r="N26" i="27"/>
  <c r="N27" i="27"/>
  <c r="N28" i="27"/>
  <c r="N29" i="27"/>
  <c r="N30" i="27"/>
  <c r="N31" i="27"/>
  <c r="N22" i="27"/>
  <c r="N19" i="27"/>
  <c r="N18" i="27"/>
  <c r="N17" i="27"/>
  <c r="N16" i="27"/>
  <c r="N15" i="27"/>
  <c r="N13" i="27"/>
  <c r="N14" i="27"/>
  <c r="N12" i="27"/>
  <c r="N11" i="27"/>
  <c r="N10" i="27"/>
  <c r="N8" i="27"/>
  <c r="N9" i="27"/>
  <c r="O5" i="29" l="1"/>
  <c r="N5" i="27"/>
  <c r="J5" i="28"/>
  <c r="K15" i="28"/>
  <c r="O15" i="28" s="1"/>
  <c r="K12" i="28"/>
  <c r="O12" i="28" s="1"/>
  <c r="K8" i="28"/>
  <c r="O8" i="28" s="1"/>
  <c r="P28" i="29"/>
  <c r="P27" i="29"/>
  <c r="P22" i="29"/>
  <c r="P13" i="29"/>
  <c r="P11" i="29"/>
  <c r="R11" i="29" s="1"/>
  <c r="P8" i="29"/>
  <c r="R8" i="29" s="1"/>
  <c r="P7" i="29"/>
  <c r="R7" i="29" s="1"/>
  <c r="O71" i="27"/>
  <c r="Q71" i="27" s="1"/>
  <c r="O69" i="27"/>
  <c r="Q69" i="27" s="1"/>
  <c r="O68" i="27"/>
  <c r="Q68" i="27" s="1"/>
  <c r="O66" i="27"/>
  <c r="Q66" i="27" s="1"/>
  <c r="O65" i="27"/>
  <c r="Q65" i="27" s="1"/>
  <c r="O59" i="27"/>
  <c r="Q59" i="27" s="1"/>
  <c r="O56" i="27"/>
  <c r="Q56" i="27" s="1"/>
  <c r="O55" i="27"/>
  <c r="Q55" i="27" s="1"/>
  <c r="O33" i="27"/>
  <c r="Q33" i="27" s="1"/>
  <c r="O27" i="27"/>
  <c r="Q27" i="27" s="1"/>
  <c r="H35" i="26"/>
  <c r="H12" i="26"/>
  <c r="H30" i="26"/>
  <c r="H23" i="26"/>
  <c r="H43" i="26"/>
  <c r="H46" i="26"/>
  <c r="H55" i="26"/>
  <c r="H56" i="26"/>
  <c r="H64" i="26"/>
  <c r="H65" i="26"/>
  <c r="R27" i="29" l="1"/>
  <c r="Q27" i="29"/>
  <c r="Q11" i="29"/>
  <c r="P71" i="27"/>
  <c r="N15" i="28"/>
  <c r="N12" i="28"/>
  <c r="Q28" i="29"/>
  <c r="R28" i="29"/>
  <c r="P56" i="27"/>
  <c r="P65" i="27"/>
  <c r="Q13" i="29"/>
  <c r="R13" i="29"/>
  <c r="P55" i="27"/>
  <c r="P68" i="27"/>
  <c r="P69" i="27"/>
  <c r="P66" i="27"/>
  <c r="R22" i="29"/>
  <c r="Q22" i="29"/>
  <c r="P59" i="27"/>
  <c r="Q8" i="29"/>
  <c r="N8" i="28"/>
  <c r="J64" i="26"/>
  <c r="I64" i="26"/>
  <c r="J35" i="26"/>
  <c r="I35" i="26"/>
  <c r="J56" i="26"/>
  <c r="I56" i="26"/>
  <c r="J23" i="26"/>
  <c r="I23" i="26"/>
  <c r="J55" i="26"/>
  <c r="I55" i="26"/>
  <c r="J30" i="26"/>
  <c r="I30" i="26"/>
  <c r="J43" i="26"/>
  <c r="I43" i="26"/>
  <c r="J65" i="26"/>
  <c r="I65" i="26"/>
  <c r="J46" i="26"/>
  <c r="I46" i="26"/>
  <c r="J12" i="26"/>
  <c r="I12" i="26"/>
  <c r="G11" i="26"/>
  <c r="G27" i="26"/>
  <c r="G25" i="26"/>
  <c r="G32" i="26"/>
  <c r="G7" i="26"/>
  <c r="G13" i="26"/>
  <c r="G18" i="26"/>
  <c r="G28" i="26"/>
  <c r="G16" i="26"/>
  <c r="G5" i="26" l="1"/>
  <c r="O79" i="27"/>
  <c r="O78" i="27"/>
  <c r="O47" i="27"/>
  <c r="O44" i="27"/>
  <c r="Q44" i="27" s="1"/>
  <c r="O39" i="27"/>
  <c r="Q39" i="27" s="1"/>
  <c r="O35" i="27"/>
  <c r="Q35" i="27" s="1"/>
  <c r="O32" i="27"/>
  <c r="Q32" i="27" s="1"/>
  <c r="O22" i="27"/>
  <c r="Q22" i="27" s="1"/>
  <c r="O20" i="27"/>
  <c r="Q20" i="27" s="1"/>
  <c r="O18" i="27"/>
  <c r="Q18" i="27" s="1"/>
  <c r="O17" i="27"/>
  <c r="Q17" i="27" s="1"/>
  <c r="O15" i="27"/>
  <c r="Q15" i="27" s="1"/>
  <c r="O12" i="27"/>
  <c r="Q12" i="27" s="1"/>
  <c r="O10" i="27"/>
  <c r="Q10" i="27" s="1"/>
  <c r="O7" i="27"/>
  <c r="Q7" i="27" s="1"/>
  <c r="P26" i="29"/>
  <c r="P25" i="29"/>
  <c r="P20" i="29"/>
  <c r="P19" i="29"/>
  <c r="P12" i="29"/>
  <c r="P10" i="29"/>
  <c r="H32" i="26"/>
  <c r="J32" i="26" s="1"/>
  <c r="H28" i="26"/>
  <c r="J28" i="26" s="1"/>
  <c r="H27" i="26"/>
  <c r="J27" i="26" s="1"/>
  <c r="H25" i="26"/>
  <c r="J25" i="26" s="1"/>
  <c r="H18" i="26"/>
  <c r="J18" i="26" s="1"/>
  <c r="H16" i="26"/>
  <c r="J16" i="26" s="1"/>
  <c r="H13" i="26"/>
  <c r="J13" i="26" s="1"/>
  <c r="H11" i="26"/>
  <c r="J11" i="26" s="1"/>
  <c r="R10" i="29" l="1"/>
  <c r="Q10" i="29"/>
  <c r="Q25" i="29"/>
  <c r="R25" i="29"/>
  <c r="Q79" i="27"/>
  <c r="P79" i="27"/>
  <c r="Q12" i="29"/>
  <c r="R12" i="29"/>
  <c r="R26" i="29"/>
  <c r="Q26" i="29"/>
  <c r="R19" i="29"/>
  <c r="Q19" i="29"/>
  <c r="Q47" i="27"/>
  <c r="P47" i="27"/>
  <c r="I11" i="26"/>
  <c r="Q20" i="29"/>
  <c r="R20" i="29"/>
  <c r="Q78" i="27"/>
  <c r="P78" i="27"/>
  <c r="I25" i="26"/>
  <c r="I13" i="26"/>
  <c r="I16" i="26"/>
  <c r="I28" i="26"/>
  <c r="I18" i="26"/>
  <c r="I27" i="26"/>
  <c r="I32" i="26"/>
  <c r="A71" i="26"/>
  <c r="A70" i="26"/>
  <c r="A69" i="26"/>
  <c r="A67" i="26"/>
  <c r="A66" i="26"/>
  <c r="A68" i="26"/>
  <c r="A54" i="26"/>
  <c r="A64" i="26"/>
  <c r="A62" i="26"/>
  <c r="A60" i="26"/>
  <c r="A52" i="26"/>
  <c r="A61" i="26"/>
  <c r="A57" i="26"/>
  <c r="A56" i="26"/>
  <c r="A58" i="26"/>
  <c r="A53" i="26"/>
  <c r="A59" i="26"/>
  <c r="A55" i="26"/>
  <c r="A48" i="26"/>
  <c r="A50" i="26"/>
  <c r="A63" i="26"/>
  <c r="A51" i="26"/>
  <c r="A49" i="26"/>
  <c r="A45" i="26"/>
  <c r="A47" i="26"/>
  <c r="A44" i="26"/>
  <c r="A42" i="26"/>
  <c r="A41" i="26"/>
  <c r="A46" i="26"/>
  <c r="A65" i="26"/>
  <c r="A39" i="26"/>
  <c r="A38" i="26"/>
  <c r="A37" i="26"/>
  <c r="A43" i="26"/>
  <c r="A30" i="26"/>
  <c r="A23" i="26"/>
  <c r="A34" i="26"/>
  <c r="A29" i="26"/>
  <c r="A35" i="26"/>
  <c r="A32" i="26"/>
  <c r="A31" i="26"/>
  <c r="A28" i="26"/>
  <c r="A33" i="26"/>
  <c r="A27" i="26"/>
  <c r="A24" i="26"/>
  <c r="A25" i="26"/>
  <c r="A22" i="26"/>
  <c r="A26" i="26"/>
  <c r="A19" i="26"/>
  <c r="A18" i="26"/>
  <c r="A15" i="26"/>
  <c r="A20" i="26"/>
  <c r="A14" i="26"/>
  <c r="A17" i="26"/>
  <c r="A40" i="26"/>
  <c r="A16" i="26"/>
  <c r="A12" i="26"/>
  <c r="A11" i="26"/>
  <c r="A10" i="26"/>
  <c r="A13" i="26"/>
  <c r="A9" i="26"/>
  <c r="A8" i="26"/>
  <c r="I7" i="26"/>
  <c r="A7" i="26"/>
  <c r="D8" i="36" l="1"/>
  <c r="D7" i="36"/>
  <c r="D6" i="36"/>
  <c r="D5" i="36"/>
  <c r="C9" i="11" s="1"/>
  <c r="D4" i="36"/>
  <c r="C7" i="11" s="1"/>
  <c r="G55" i="24"/>
  <c r="G57" i="24" s="1"/>
  <c r="C50" i="24"/>
  <c r="B50" i="24"/>
  <c r="G49" i="24"/>
  <c r="H49" i="24" s="1"/>
  <c r="F49" i="24"/>
  <c r="E49" i="24"/>
  <c r="G48" i="24"/>
  <c r="H48" i="24" s="1"/>
  <c r="F48" i="24"/>
  <c r="E48" i="24"/>
  <c r="G47" i="24"/>
  <c r="H47" i="24" s="1"/>
  <c r="F47" i="24"/>
  <c r="E47" i="24"/>
  <c r="G46" i="24"/>
  <c r="H46" i="24" s="1"/>
  <c r="F46" i="24"/>
  <c r="E46" i="24"/>
  <c r="G45" i="24"/>
  <c r="H45" i="24" s="1"/>
  <c r="F45" i="24"/>
  <c r="E45" i="24"/>
  <c r="G44" i="24"/>
  <c r="H44" i="24" s="1"/>
  <c r="F44" i="24"/>
  <c r="E44" i="24"/>
  <c r="C40" i="24"/>
  <c r="B40" i="24"/>
  <c r="G39" i="24"/>
  <c r="H39" i="24" s="1"/>
  <c r="F39" i="24"/>
  <c r="E39" i="24"/>
  <c r="G38" i="24"/>
  <c r="H38" i="24" s="1"/>
  <c r="F38" i="24"/>
  <c r="E38" i="24"/>
  <c r="G37" i="24"/>
  <c r="H37" i="24" s="1"/>
  <c r="F37" i="24"/>
  <c r="E37" i="24"/>
  <c r="G36" i="24"/>
  <c r="H36" i="24" s="1"/>
  <c r="F36" i="24"/>
  <c r="E36" i="24"/>
  <c r="G35" i="24"/>
  <c r="H35" i="24" s="1"/>
  <c r="F35" i="24"/>
  <c r="E35" i="24"/>
  <c r="G34" i="24"/>
  <c r="H34" i="24" s="1"/>
  <c r="F34" i="24"/>
  <c r="E34" i="24"/>
  <c r="G33" i="24"/>
  <c r="H33" i="24" s="1"/>
  <c r="F33" i="24"/>
  <c r="E33" i="24"/>
  <c r="G32" i="24"/>
  <c r="F32" i="24"/>
  <c r="E32" i="24"/>
  <c r="C10" i="24"/>
  <c r="B10" i="24"/>
  <c r="G9" i="24"/>
  <c r="H9" i="24" s="1"/>
  <c r="F9" i="24"/>
  <c r="E9" i="24"/>
  <c r="G8" i="24"/>
  <c r="H8" i="24" s="1"/>
  <c r="F8" i="24"/>
  <c r="E8" i="24"/>
  <c r="G7" i="24"/>
  <c r="H7" i="24" s="1"/>
  <c r="F7" i="24"/>
  <c r="E7" i="24"/>
  <c r="G6" i="24"/>
  <c r="F6" i="24"/>
  <c r="E6" i="24"/>
  <c r="D18" i="23"/>
  <c r="D17" i="23"/>
  <c r="D16" i="23"/>
  <c r="C15" i="23"/>
  <c r="D15" i="23" s="1"/>
  <c r="C14" i="23"/>
  <c r="D14" i="23" s="1"/>
  <c r="D13" i="23"/>
  <c r="D12" i="23"/>
  <c r="D11" i="23"/>
  <c r="D10" i="23"/>
  <c r="D9" i="23"/>
  <c r="D8" i="23"/>
  <c r="D7" i="23"/>
  <c r="L32" i="20"/>
  <c r="L31" i="20"/>
  <c r="L30" i="20"/>
  <c r="L29" i="20"/>
  <c r="L28" i="20"/>
  <c r="L27" i="20"/>
  <c r="L26" i="20"/>
  <c r="L25" i="20"/>
  <c r="L24" i="20"/>
  <c r="L23" i="20"/>
  <c r="L22" i="20"/>
  <c r="L21" i="20"/>
  <c r="L20" i="20"/>
  <c r="L19" i="20"/>
  <c r="L18" i="20"/>
  <c r="L17" i="20"/>
  <c r="L16" i="20"/>
  <c r="L15" i="20"/>
  <c r="L14" i="20"/>
  <c r="L13" i="20"/>
  <c r="L12" i="20"/>
  <c r="L11" i="20"/>
  <c r="I11" i="20"/>
  <c r="L10" i="20"/>
  <c r="L9" i="20"/>
  <c r="L8" i="20"/>
  <c r="L7" i="20"/>
  <c r="A16" i="28"/>
  <c r="A15" i="28"/>
  <c r="A14" i="28"/>
  <c r="A13" i="28"/>
  <c r="A12" i="28"/>
  <c r="A11" i="28"/>
  <c r="A10" i="28"/>
  <c r="A9" i="28"/>
  <c r="A8" i="28"/>
  <c r="A7" i="28"/>
  <c r="A80" i="27"/>
  <c r="A79" i="27"/>
  <c r="A78" i="27"/>
  <c r="A77" i="27"/>
  <c r="A76" i="27"/>
  <c r="A75" i="27"/>
  <c r="A74" i="27"/>
  <c r="A73" i="27"/>
  <c r="A72" i="27"/>
  <c r="A71" i="27"/>
  <c r="A70" i="27"/>
  <c r="A69" i="27"/>
  <c r="A68" i="27"/>
  <c r="A67" i="27"/>
  <c r="A66" i="27"/>
  <c r="A65" i="27"/>
  <c r="A64" i="27"/>
  <c r="A63" i="27"/>
  <c r="A62" i="27"/>
  <c r="A61" i="27"/>
  <c r="A60" i="27"/>
  <c r="K59" i="27"/>
  <c r="A59" i="27"/>
  <c r="A58" i="27"/>
  <c r="A57" i="27"/>
  <c r="A56" i="27"/>
  <c r="A55" i="27"/>
  <c r="A54" i="27"/>
  <c r="A53" i="27"/>
  <c r="A52" i="27"/>
  <c r="A51" i="27"/>
  <c r="A50" i="27"/>
  <c r="A49" i="27"/>
  <c r="A48" i="27"/>
  <c r="A47" i="27"/>
  <c r="A46" i="27"/>
  <c r="A45" i="27"/>
  <c r="A44" i="27"/>
  <c r="A43" i="27"/>
  <c r="A42" i="27"/>
  <c r="A41" i="27"/>
  <c r="A40" i="27"/>
  <c r="A39" i="27"/>
  <c r="A38" i="27"/>
  <c r="A37" i="27"/>
  <c r="A36" i="27"/>
  <c r="A35" i="27"/>
  <c r="A34" i="27"/>
  <c r="A33" i="27"/>
  <c r="A32" i="27"/>
  <c r="A31" i="27"/>
  <c r="A30" i="27"/>
  <c r="A29" i="27"/>
  <c r="A28" i="27"/>
  <c r="A27" i="27"/>
  <c r="A26" i="27"/>
  <c r="P25" i="27"/>
  <c r="A25" i="27"/>
  <c r="A24" i="27"/>
  <c r="A23" i="27"/>
  <c r="A22" i="27"/>
  <c r="A21" i="27"/>
  <c r="A20" i="27"/>
  <c r="A19" i="27"/>
  <c r="A18" i="27"/>
  <c r="A17" i="27"/>
  <c r="A16" i="27"/>
  <c r="A15" i="27"/>
  <c r="A14" i="27"/>
  <c r="A13" i="27"/>
  <c r="A12" i="27"/>
  <c r="A11" i="27"/>
  <c r="A10" i="27"/>
  <c r="A9" i="27"/>
  <c r="A8" i="27"/>
  <c r="A7" i="27"/>
  <c r="P6" i="26"/>
  <c r="P4" i="26"/>
  <c r="M258" i="31"/>
  <c r="M257" i="31"/>
  <c r="M256" i="31"/>
  <c r="M255" i="31"/>
  <c r="M254" i="31"/>
  <c r="M253" i="31"/>
  <c r="M252" i="31"/>
  <c r="M251" i="31"/>
  <c r="M250" i="31"/>
  <c r="M249" i="31"/>
  <c r="M248" i="31"/>
  <c r="M247" i="31"/>
  <c r="M246" i="31"/>
  <c r="M245" i="31"/>
  <c r="M244" i="31"/>
  <c r="M243" i="31"/>
  <c r="M242" i="31"/>
  <c r="M241" i="31"/>
  <c r="M240" i="31"/>
  <c r="M239" i="31"/>
  <c r="M238" i="31"/>
  <c r="M237" i="31"/>
  <c r="M236" i="31"/>
  <c r="M235" i="31"/>
  <c r="M234" i="31"/>
  <c r="M233" i="31"/>
  <c r="M232" i="31"/>
  <c r="M231" i="31"/>
  <c r="M230" i="31"/>
  <c r="M229" i="31"/>
  <c r="M228" i="31"/>
  <c r="M227" i="31"/>
  <c r="M226" i="31"/>
  <c r="M225" i="31"/>
  <c r="M224" i="31"/>
  <c r="M223" i="31"/>
  <c r="M222" i="31"/>
  <c r="M221" i="31"/>
  <c r="M220" i="31"/>
  <c r="M219" i="31"/>
  <c r="M218" i="31"/>
  <c r="M217" i="31"/>
  <c r="M216" i="31"/>
  <c r="M215" i="31"/>
  <c r="M214" i="31"/>
  <c r="M213" i="31"/>
  <c r="M212" i="31"/>
  <c r="M211" i="31"/>
  <c r="M210" i="31"/>
  <c r="M209" i="31"/>
  <c r="M208" i="31"/>
  <c r="M207" i="31"/>
  <c r="M206" i="31"/>
  <c r="M205" i="31"/>
  <c r="M204" i="31"/>
  <c r="M203" i="31"/>
  <c r="M202" i="31"/>
  <c r="M201" i="31"/>
  <c r="M200" i="31"/>
  <c r="M199" i="31"/>
  <c r="M198" i="31"/>
  <c r="M197" i="31"/>
  <c r="M196" i="31"/>
  <c r="M195" i="31"/>
  <c r="M194" i="31"/>
  <c r="M193" i="31"/>
  <c r="M192" i="31"/>
  <c r="M191" i="31"/>
  <c r="M190" i="31"/>
  <c r="M189" i="31"/>
  <c r="M188" i="31"/>
  <c r="M187" i="31"/>
  <c r="M186" i="31"/>
  <c r="M185" i="31"/>
  <c r="M184" i="31"/>
  <c r="M183" i="31"/>
  <c r="M182" i="31"/>
  <c r="M181" i="31"/>
  <c r="M180" i="31"/>
  <c r="M179" i="31"/>
  <c r="M178" i="31"/>
  <c r="M177" i="31"/>
  <c r="M176" i="31"/>
  <c r="M175" i="31"/>
  <c r="M174" i="31"/>
  <c r="M173" i="31"/>
  <c r="M172" i="31"/>
  <c r="M171" i="31"/>
  <c r="M170" i="31"/>
  <c r="M169" i="31"/>
  <c r="M168" i="31"/>
  <c r="M167" i="31"/>
  <c r="M166" i="31"/>
  <c r="M165" i="31"/>
  <c r="M164" i="31"/>
  <c r="M163" i="31"/>
  <c r="M162" i="31"/>
  <c r="M161" i="31"/>
  <c r="M160" i="31"/>
  <c r="M159" i="31"/>
  <c r="M158" i="31"/>
  <c r="M157" i="31"/>
  <c r="M156" i="31"/>
  <c r="M155" i="31"/>
  <c r="M154" i="31"/>
  <c r="M153" i="31"/>
  <c r="M152" i="31"/>
  <c r="M151" i="31"/>
  <c r="M150" i="31"/>
  <c r="M149" i="31"/>
  <c r="M148" i="31"/>
  <c r="M147" i="31"/>
  <c r="M146" i="31"/>
  <c r="M145" i="31"/>
  <c r="M144" i="31"/>
  <c r="M143" i="31"/>
  <c r="M142" i="31"/>
  <c r="M141" i="31"/>
  <c r="M140" i="31"/>
  <c r="M139" i="31"/>
  <c r="M138" i="31"/>
  <c r="M137" i="31"/>
  <c r="M136" i="31"/>
  <c r="M135" i="31"/>
  <c r="M134" i="31"/>
  <c r="M133" i="31"/>
  <c r="M132" i="31"/>
  <c r="M131" i="31"/>
  <c r="M130" i="31"/>
  <c r="M129" i="31"/>
  <c r="M128" i="31"/>
  <c r="M127" i="31"/>
  <c r="M126" i="31"/>
  <c r="M125" i="31"/>
  <c r="M124" i="31"/>
  <c r="M123" i="31"/>
  <c r="M122" i="31"/>
  <c r="M121" i="31"/>
  <c r="M120" i="31"/>
  <c r="M119" i="31"/>
  <c r="M118" i="31"/>
  <c r="M117" i="31"/>
  <c r="M116" i="31"/>
  <c r="M115" i="31"/>
  <c r="M114" i="31"/>
  <c r="M113" i="31"/>
  <c r="M112" i="31"/>
  <c r="M111" i="31"/>
  <c r="M110" i="31"/>
  <c r="M109" i="31"/>
  <c r="M108" i="31"/>
  <c r="M107" i="31"/>
  <c r="M106" i="31"/>
  <c r="M105" i="31"/>
  <c r="M104" i="31"/>
  <c r="M103" i="31"/>
  <c r="M102" i="31"/>
  <c r="M101" i="31"/>
  <c r="M100" i="31"/>
  <c r="M99" i="31"/>
  <c r="M98" i="31"/>
  <c r="M97" i="31"/>
  <c r="M96" i="31"/>
  <c r="M95" i="31"/>
  <c r="M94" i="31"/>
  <c r="M93" i="31"/>
  <c r="M92" i="31"/>
  <c r="M91" i="31"/>
  <c r="M90" i="31"/>
  <c r="M89" i="31"/>
  <c r="M88" i="31"/>
  <c r="M87" i="31"/>
  <c r="M86" i="31"/>
  <c r="M85" i="31"/>
  <c r="M84" i="31"/>
  <c r="M83" i="31"/>
  <c r="M82" i="31"/>
  <c r="M81" i="31"/>
  <c r="M80" i="31"/>
  <c r="M79" i="31"/>
  <c r="M78" i="31"/>
  <c r="M77" i="31"/>
  <c r="M76" i="31"/>
  <c r="M75" i="31"/>
  <c r="M74" i="31"/>
  <c r="M73" i="31"/>
  <c r="M72" i="31"/>
  <c r="M71" i="31"/>
  <c r="M70" i="31"/>
  <c r="M69" i="31"/>
  <c r="M68" i="31"/>
  <c r="M67" i="31"/>
  <c r="M66" i="31"/>
  <c r="M65" i="31"/>
  <c r="M64" i="31"/>
  <c r="M63" i="31"/>
  <c r="M62" i="31"/>
  <c r="M61" i="31"/>
  <c r="M60" i="31"/>
  <c r="M59" i="31"/>
  <c r="M58" i="31"/>
  <c r="M57" i="31"/>
  <c r="M56" i="31"/>
  <c r="M55" i="31"/>
  <c r="M54" i="31"/>
  <c r="M53" i="31"/>
  <c r="M52" i="31"/>
  <c r="M51" i="31"/>
  <c r="M50" i="31"/>
  <c r="M49" i="31"/>
  <c r="M48" i="31"/>
  <c r="M47" i="31"/>
  <c r="M46" i="31"/>
  <c r="M45" i="31"/>
  <c r="M44" i="31"/>
  <c r="M43" i="31"/>
  <c r="M42" i="31"/>
  <c r="M41" i="31"/>
  <c r="M40" i="31"/>
  <c r="M39" i="31"/>
  <c r="M38" i="31"/>
  <c r="M37" i="31"/>
  <c r="M36" i="31"/>
  <c r="M35" i="31"/>
  <c r="M34" i="31"/>
  <c r="M33" i="31"/>
  <c r="M32" i="31"/>
  <c r="M31" i="31"/>
  <c r="M30" i="31"/>
  <c r="M29" i="31"/>
  <c r="M28" i="31"/>
  <c r="M27" i="31"/>
  <c r="M26" i="31"/>
  <c r="M25" i="31"/>
  <c r="M24" i="31"/>
  <c r="M23" i="31"/>
  <c r="M22" i="31"/>
  <c r="M21" i="31"/>
  <c r="M20" i="31"/>
  <c r="M19" i="31"/>
  <c r="M18" i="31"/>
  <c r="M17" i="31"/>
  <c r="M16" i="31"/>
  <c r="M15" i="31"/>
  <c r="M14" i="31"/>
  <c r="M13" i="31"/>
  <c r="M12" i="31"/>
  <c r="M11" i="31"/>
  <c r="M10" i="31"/>
  <c r="M9" i="31"/>
  <c r="M8" i="31"/>
  <c r="M7" i="31"/>
  <c r="M6" i="31"/>
  <c r="M4" i="31"/>
  <c r="K136" i="11"/>
  <c r="K7" i="11"/>
  <c r="J7" i="11"/>
  <c r="I7" i="11"/>
  <c r="H7" i="11"/>
  <c r="G7" i="11"/>
  <c r="F7" i="11"/>
  <c r="E7" i="11"/>
  <c r="D7" i="11"/>
  <c r="L7" i="11" l="1"/>
  <c r="C11" i="11"/>
  <c r="J11" i="11"/>
  <c r="J12" i="11" s="1"/>
  <c r="N13" i="31"/>
  <c r="N28" i="31"/>
  <c r="N248" i="31"/>
  <c r="N91" i="31"/>
  <c r="N107" i="31"/>
  <c r="H50" i="24"/>
  <c r="F40" i="24"/>
  <c r="N123" i="31"/>
  <c r="N139" i="31"/>
  <c r="M8" i="11"/>
  <c r="M10" i="11"/>
  <c r="E10" i="24"/>
  <c r="G40" i="24"/>
  <c r="N43" i="31"/>
  <c r="N59" i="31"/>
  <c r="F50" i="24"/>
  <c r="N75" i="31"/>
  <c r="H11" i="11"/>
  <c r="H12" i="11" s="1"/>
  <c r="N19" i="31"/>
  <c r="N97" i="31"/>
  <c r="N113" i="31"/>
  <c r="N129" i="31"/>
  <c r="N166" i="31"/>
  <c r="I11" i="11"/>
  <c r="I12" i="11" s="1"/>
  <c r="N15" i="31"/>
  <c r="N30" i="31"/>
  <c r="N45" i="31"/>
  <c r="N61" i="31"/>
  <c r="N77" i="31"/>
  <c r="N93" i="31"/>
  <c r="N109" i="31"/>
  <c r="N125" i="31"/>
  <c r="N141" i="31"/>
  <c r="N198" i="31"/>
  <c r="G50" i="24"/>
  <c r="N33" i="31"/>
  <c r="N49" i="31"/>
  <c r="N65" i="31"/>
  <c r="N21" i="31"/>
  <c r="N51" i="31"/>
  <c r="N83" i="31"/>
  <c r="N115" i="31"/>
  <c r="N147" i="31"/>
  <c r="F10" i="24"/>
  <c r="M9" i="11"/>
  <c r="N11" i="31"/>
  <c r="N26" i="31"/>
  <c r="N41" i="31"/>
  <c r="N57" i="31"/>
  <c r="N73" i="31"/>
  <c r="N89" i="31"/>
  <c r="N105" i="31"/>
  <c r="N121" i="31"/>
  <c r="N137" i="31"/>
  <c r="N153" i="31"/>
  <c r="N230" i="31"/>
  <c r="G10" i="24"/>
  <c r="N81" i="31"/>
  <c r="N145" i="31"/>
  <c r="E50" i="24"/>
  <c r="N39" i="31"/>
  <c r="N71" i="31"/>
  <c r="N103" i="31"/>
  <c r="N151" i="31"/>
  <c r="N35" i="31"/>
  <c r="N67" i="31"/>
  <c r="N99" i="31"/>
  <c r="N131" i="31"/>
  <c r="N184" i="31"/>
  <c r="N31" i="31"/>
  <c r="N47" i="31"/>
  <c r="N79" i="31"/>
  <c r="N95" i="31"/>
  <c r="N111" i="31"/>
  <c r="N127" i="31"/>
  <c r="N143" i="31"/>
  <c r="H6" i="24"/>
  <c r="H10" i="24" s="1"/>
  <c r="E40" i="24"/>
  <c r="H32" i="24"/>
  <c r="H40" i="24" s="1"/>
  <c r="N9" i="31"/>
  <c r="N55" i="31"/>
  <c r="N87" i="31"/>
  <c r="N119" i="31"/>
  <c r="N135" i="31"/>
  <c r="N17" i="31"/>
  <c r="N63" i="31"/>
  <c r="N216" i="31"/>
  <c r="F11" i="11"/>
  <c r="F12" i="11" s="1"/>
  <c r="N7" i="31"/>
  <c r="N23" i="31"/>
  <c r="N37" i="31"/>
  <c r="N53" i="31"/>
  <c r="N69" i="31"/>
  <c r="N85" i="31"/>
  <c r="N101" i="31"/>
  <c r="N117" i="31"/>
  <c r="N133" i="31"/>
  <c r="N149" i="31"/>
  <c r="D11" i="11"/>
  <c r="N257" i="31"/>
  <c r="N255" i="31"/>
  <c r="N253" i="31"/>
  <c r="N251" i="31"/>
  <c r="N249" i="31"/>
  <c r="N247" i="31"/>
  <c r="N245" i="31"/>
  <c r="N243" i="31"/>
  <c r="N241" i="31"/>
  <c r="N239" i="31"/>
  <c r="N237" i="31"/>
  <c r="N233" i="31"/>
  <c r="N231" i="31"/>
  <c r="N229" i="31"/>
  <c r="N227" i="31"/>
  <c r="N225" i="31"/>
  <c r="N223" i="31"/>
  <c r="N219" i="31"/>
  <c r="N217" i="31"/>
  <c r="N213" i="31"/>
  <c r="N209" i="31"/>
  <c r="N207" i="31"/>
  <c r="N203" i="31"/>
  <c r="N201" i="31"/>
  <c r="N197" i="31"/>
  <c r="N195" i="31"/>
  <c r="N193" i="31"/>
  <c r="N189" i="31"/>
  <c r="N187" i="31"/>
  <c r="N183" i="31"/>
  <c r="N181" i="31"/>
  <c r="N177" i="31"/>
  <c r="N175" i="31"/>
  <c r="N173" i="31"/>
  <c r="N169" i="31"/>
  <c r="N165" i="31"/>
  <c r="N163" i="31"/>
  <c r="N161" i="31"/>
  <c r="N158" i="31"/>
  <c r="N156" i="31"/>
  <c r="N235" i="31"/>
  <c r="N221" i="31"/>
  <c r="N215" i="31"/>
  <c r="N211" i="31"/>
  <c r="N205" i="31"/>
  <c r="N199" i="31"/>
  <c r="N191" i="31"/>
  <c r="N185" i="31"/>
  <c r="N179" i="31"/>
  <c r="N171" i="31"/>
  <c r="N167" i="31"/>
  <c r="N154" i="31"/>
  <c r="N258" i="31"/>
  <c r="N250" i="31"/>
  <c r="N242" i="31"/>
  <c r="N234" i="31"/>
  <c r="N226" i="31"/>
  <c r="N218" i="31"/>
  <c r="N210" i="31"/>
  <c r="N202" i="31"/>
  <c r="N194" i="31"/>
  <c r="N186" i="31"/>
  <c r="N178" i="31"/>
  <c r="N170" i="31"/>
  <c r="N162" i="31"/>
  <c r="N155" i="31"/>
  <c r="N252" i="31"/>
  <c r="N244" i="31"/>
  <c r="N236" i="31"/>
  <c r="N228" i="31"/>
  <c r="N220" i="31"/>
  <c r="N212" i="31"/>
  <c r="N204" i="31"/>
  <c r="N196" i="31"/>
  <c r="N188" i="31"/>
  <c r="N180" i="31"/>
  <c r="N172" i="31"/>
  <c r="N164" i="31"/>
  <c r="N157" i="31"/>
  <c r="N256" i="31"/>
  <c r="N240" i="31"/>
  <c r="N224" i="31"/>
  <c r="N208" i="31"/>
  <c r="N192" i="31"/>
  <c r="N176" i="31"/>
  <c r="N160" i="31"/>
  <c r="N254" i="31"/>
  <c r="N238" i="31"/>
  <c r="N222" i="31"/>
  <c r="N206" i="31"/>
  <c r="N190" i="31"/>
  <c r="N174" i="31"/>
  <c r="N159" i="31"/>
  <c r="N6" i="31"/>
  <c r="N10" i="31"/>
  <c r="N12" i="31"/>
  <c r="N16" i="31"/>
  <c r="N20" i="31"/>
  <c r="N24" i="31"/>
  <c r="N27" i="31"/>
  <c r="N34" i="31"/>
  <c r="N38" i="31"/>
  <c r="N42" i="31"/>
  <c r="N46" i="31"/>
  <c r="N50" i="31"/>
  <c r="N54" i="31"/>
  <c r="N58" i="31"/>
  <c r="N62" i="31"/>
  <c r="N66" i="31"/>
  <c r="N70" i="31"/>
  <c r="N72" i="31"/>
  <c r="N76" i="31"/>
  <c r="N80" i="31"/>
  <c r="N84" i="31"/>
  <c r="N88" i="31"/>
  <c r="N92" i="31"/>
  <c r="N96" i="31"/>
  <c r="N100" i="31"/>
  <c r="N104" i="31"/>
  <c r="N108" i="31"/>
  <c r="N112" i="31"/>
  <c r="N116" i="31"/>
  <c r="N120" i="31"/>
  <c r="N122" i="31"/>
  <c r="N126" i="31"/>
  <c r="N130" i="31"/>
  <c r="N134" i="31"/>
  <c r="N138" i="31"/>
  <c r="N142" i="31"/>
  <c r="N146" i="31"/>
  <c r="N150" i="31"/>
  <c r="G11" i="11"/>
  <c r="G12" i="11" s="1"/>
  <c r="K11" i="11"/>
  <c r="K12" i="11" s="1"/>
  <c r="C12" i="11"/>
  <c r="N168" i="31"/>
  <c r="N200" i="31"/>
  <c r="N232" i="31"/>
  <c r="E11" i="11"/>
  <c r="N8" i="31"/>
  <c r="N14" i="31"/>
  <c r="N18" i="31"/>
  <c r="N22" i="31"/>
  <c r="N25" i="31"/>
  <c r="N29" i="31"/>
  <c r="N32" i="31"/>
  <c r="N36" i="31"/>
  <c r="N40" i="31"/>
  <c r="N44" i="31"/>
  <c r="N48" i="31"/>
  <c r="N52" i="31"/>
  <c r="N56" i="31"/>
  <c r="N60" i="31"/>
  <c r="N64" i="31"/>
  <c r="N68" i="31"/>
  <c r="N74" i="31"/>
  <c r="N78" i="31"/>
  <c r="N82" i="31"/>
  <c r="N86" i="31"/>
  <c r="N90" i="31"/>
  <c r="N94" i="31"/>
  <c r="N98" i="31"/>
  <c r="N102" i="31"/>
  <c r="N106" i="31"/>
  <c r="N110" i="31"/>
  <c r="N114" i="31"/>
  <c r="N118" i="31"/>
  <c r="N124" i="31"/>
  <c r="N128" i="31"/>
  <c r="N132" i="31"/>
  <c r="N136" i="31"/>
  <c r="N140" i="31"/>
  <c r="N144" i="31"/>
  <c r="N148" i="31"/>
  <c r="N152" i="31"/>
  <c r="N182" i="31"/>
  <c r="N214" i="31"/>
  <c r="N246" i="31"/>
  <c r="P38" i="27"/>
  <c r="K19" i="11" l="1"/>
  <c r="L19" i="11" s="1"/>
  <c r="L11" i="11"/>
  <c r="L12" i="11" s="1"/>
  <c r="M7" i="11"/>
  <c r="D12" i="11"/>
  <c r="K20" i="11"/>
  <c r="K18" i="11"/>
  <c r="E12" i="11"/>
  <c r="E19" i="11" l="1"/>
  <c r="D19" i="11"/>
  <c r="M11" i="11"/>
  <c r="M19" i="11"/>
  <c r="M20" i="11"/>
  <c r="L20" i="11"/>
  <c r="M18" i="11"/>
  <c r="L18" i="11"/>
  <c r="D18" i="11" s="1"/>
  <c r="E18" i="11" s="1"/>
  <c r="O11" i="11" l="1"/>
  <c r="D20" i="11"/>
  <c r="E20" i="11" s="1"/>
  <c r="M12" i="11"/>
  <c r="P45" i="27" l="1"/>
  <c r="P11" i="27"/>
  <c r="P40" i="27"/>
  <c r="P41" i="27"/>
  <c r="P26" i="27"/>
  <c r="P43" i="27"/>
  <c r="P34" i="27"/>
  <c r="P42" i="27"/>
  <c r="P9" i="27"/>
  <c r="P31" i="27"/>
  <c r="P16" i="27"/>
  <c r="P28" i="27"/>
  <c r="P30" i="27"/>
  <c r="P14" i="27"/>
  <c r="P37" i="27"/>
  <c r="P13" i="27"/>
  <c r="P21" i="27"/>
  <c r="P23" i="27"/>
  <c r="P29" i="27"/>
  <c r="P19" i="27"/>
  <c r="P36" i="27"/>
  <c r="M7" i="28" l="1"/>
  <c r="L7" i="28"/>
  <c r="L13" i="28"/>
  <c r="M13" i="28"/>
  <c r="M16" i="28"/>
  <c r="L16" i="28"/>
  <c r="P8" i="27"/>
  <c r="M9" i="28"/>
  <c r="L9" i="28"/>
  <c r="M11" i="28"/>
  <c r="L11" i="28"/>
  <c r="P7" i="27" l="1"/>
  <c r="P44" i="27" l="1"/>
  <c r="P10" i="27"/>
  <c r="P15" i="27"/>
  <c r="P39" i="27"/>
  <c r="P18" i="27"/>
  <c r="P32" i="27"/>
  <c r="P22" i="27"/>
  <c r="P17" i="27"/>
  <c r="P35" i="27"/>
  <c r="P20" i="27"/>
  <c r="P12" i="27"/>
  <c r="L10" i="28" l="1"/>
  <c r="M10" i="28"/>
  <c r="L14" i="28"/>
  <c r="M14" i="28"/>
  <c r="M15" i="28" l="1"/>
  <c r="L15" i="28"/>
  <c r="M8" i="28"/>
  <c r="L8" i="28"/>
  <c r="M12" i="28"/>
  <c r="L12" i="28"/>
  <c r="P33" i="27"/>
  <c r="P27" i="27" l="1"/>
  <c r="Q7" i="29" l="1"/>
  <c r="N7" i="28"/>
  <c r="P24" i="27" l="1"/>
  <c r="O4" i="27" l="1"/>
  <c r="K4" i="28"/>
  <c r="P4" i="29" l="1"/>
  <c r="H4" i="2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Jose Felipe Diaz San Juan</author>
  </authors>
  <commentList>
    <comment ref="N11" authorId="0" shapeId="0" xr:uid="{00000000-0006-0000-0200-000001000000}">
      <text>
        <r>
          <rPr>
            <b/>
            <sz val="8"/>
            <color indexed="81"/>
            <rFont val="Tahoma"/>
            <family val="2"/>
          </rPr>
          <t>Jose Felipe Diaz San Juan:</t>
        </r>
        <r>
          <rPr>
            <sz val="8"/>
            <color indexed="81"/>
            <rFont val="Tahoma"/>
            <family val="2"/>
          </rPr>
          <t xml:space="preserve">
ES ENERGÍA DE INTERCAMBIOS EXTERNOS E INTERNOS, BORNES…COMPRAS</t>
        </r>
      </text>
    </comment>
    <comment ref="J20" authorId="0" shapeId="0" xr:uid="{00000000-0006-0000-0200-000002000000}">
      <text>
        <r>
          <rPr>
            <b/>
            <sz val="8"/>
            <color indexed="81"/>
            <rFont val="Tahoma"/>
            <family val="2"/>
          </rPr>
          <t>Jose Felipe Diaz San Juan:</t>
        </r>
        <r>
          <rPr>
            <sz val="8"/>
            <color indexed="81"/>
            <rFont val="Tahoma"/>
            <family val="2"/>
          </rPr>
          <t xml:space="preserve">
CIRCUITOS, EN SALIDAS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tc={FC94610F-835B-47D9-A160-7E779551A99D}</author>
  </authors>
  <commentList>
    <comment ref="O32" authorId="0" shapeId="0" xr:uid="{00000000-0006-0000-0900-000001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encuentra medida en Vhor ni en el archivo de jose Luis.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Marjorie Katherine Jimenez Guerra</author>
  </authors>
  <commentList>
    <comment ref="C7" authorId="0" shapeId="0" xr:uid="{00000000-0006-0000-0B00-000001000000}">
      <text>
        <r>
          <rPr>
            <b/>
            <sz val="8"/>
            <color indexed="81"/>
            <rFont val="Tahoma"/>
            <family val="2"/>
          </rPr>
          <t>Marjorie Katherine Jimenez Guerra:</t>
        </r>
        <r>
          <rPr>
            <sz val="8"/>
            <color indexed="81"/>
            <rFont val="Tahoma"/>
            <family val="2"/>
          </rPr>
          <t xml:space="preserve">
Se toma como referencia el año 2015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Marjorie Katherine Jimenez Guerra</author>
  </authors>
  <commentList>
    <comment ref="D5" authorId="0" shapeId="0" xr:uid="{00000000-0006-0000-0C00-000001000000}">
      <text>
        <r>
          <rPr>
            <b/>
            <sz val="8"/>
            <color indexed="81"/>
            <rFont val="Tahoma"/>
            <family val="2"/>
          </rPr>
          <t>Marjorie Katherine Jimenez Guerra:</t>
        </r>
        <r>
          <rPr>
            <sz val="8"/>
            <color indexed="81"/>
            <rFont val="Tahoma"/>
            <family val="2"/>
          </rPr>
          <t xml:space="preserve">
Tomado con los datos de SCADA del 2012</t>
        </r>
      </text>
    </comment>
    <comment ref="D31" authorId="0" shapeId="0" xr:uid="{00000000-0006-0000-0C00-000002000000}">
      <text>
        <r>
          <rPr>
            <b/>
            <sz val="8"/>
            <color indexed="81"/>
            <rFont val="Tahoma"/>
            <family val="2"/>
          </rPr>
          <t>Marjorie Katherine Jimenez Guerra:</t>
        </r>
        <r>
          <rPr>
            <sz val="8"/>
            <color indexed="81"/>
            <rFont val="Tahoma"/>
            <family val="2"/>
          </rPr>
          <t xml:space="preserve">
Tomado con los datos de SCADA del 2012</t>
        </r>
      </text>
    </comment>
    <comment ref="D43" authorId="0" shapeId="0" xr:uid="{00000000-0006-0000-0C00-000003000000}">
      <text>
        <r>
          <rPr>
            <b/>
            <sz val="8"/>
            <color indexed="81"/>
            <rFont val="Tahoma"/>
            <family val="2"/>
          </rPr>
          <t>Marjorie Katherine Jimenez Guerra:</t>
        </r>
        <r>
          <rPr>
            <sz val="8"/>
            <color indexed="81"/>
            <rFont val="Tahoma"/>
            <family val="2"/>
          </rPr>
          <t xml:space="preserve">
Tomado con los datos de SCADA del 2012</t>
        </r>
      </text>
    </comment>
  </commentList>
</comments>
</file>

<file path=xl/sharedStrings.xml><?xml version="1.0" encoding="utf-8"?>
<sst xmlns="http://schemas.openxmlformats.org/spreadsheetml/2006/main" count="2811" uniqueCount="1325">
  <si>
    <t>Subestación  Rotinet 34,5 KV</t>
  </si>
  <si>
    <t>Subestación San Estanislao 34,5 KV</t>
  </si>
  <si>
    <t>Delegación</t>
  </si>
  <si>
    <t>MGD307</t>
  </si>
  <si>
    <t>MAGDALENA 4</t>
  </si>
  <si>
    <t>RIM317</t>
  </si>
  <si>
    <t>RIOMAR 11</t>
  </si>
  <si>
    <t>VTE331</t>
  </si>
  <si>
    <t>VEINTE DE JULIO 12</t>
  </si>
  <si>
    <t>VTE312</t>
  </si>
  <si>
    <t>VEINTE DE JULIO 13</t>
  </si>
  <si>
    <t>CAMPO DE LA CRUZ 3</t>
  </si>
  <si>
    <t>MANATI</t>
  </si>
  <si>
    <t>MTI302</t>
  </si>
  <si>
    <t>MANATI 1</t>
  </si>
  <si>
    <t>MTI303</t>
  </si>
  <si>
    <t>MANATI 2</t>
  </si>
  <si>
    <t>SMT308</t>
  </si>
  <si>
    <t>SANTA MARTA 06</t>
  </si>
  <si>
    <t>Zonas</t>
  </si>
  <si>
    <t>ORIENTE</t>
  </si>
  <si>
    <t xml:space="preserve">Oriente </t>
  </si>
  <si>
    <t>Pérdidas Dmáx Fp [kW]</t>
  </si>
  <si>
    <t>Pot Nom HV[MVA]</t>
  </si>
  <si>
    <t>Pot Nom MV[MVA]</t>
  </si>
  <si>
    <t>Pot Nom LV [MVA]</t>
  </si>
  <si>
    <t>Cuestecitas 03</t>
  </si>
  <si>
    <t>SUBESTACION</t>
  </si>
  <si>
    <t>MAT</t>
  </si>
  <si>
    <t>NIVEL</t>
  </si>
  <si>
    <t>CAP HV (MVA)</t>
  </si>
  <si>
    <t>CAP MV (MVA)</t>
  </si>
  <si>
    <t>CAP LV (MVA)</t>
  </si>
  <si>
    <t>PCu KW</t>
  </si>
  <si>
    <t>Po KW</t>
  </si>
  <si>
    <t>P i (MW)</t>
  </si>
  <si>
    <t>EL COPEY</t>
  </si>
  <si>
    <t>FUNDACIÓN</t>
  </si>
  <si>
    <t>SANTA MARTA</t>
  </si>
  <si>
    <t>Indice según energía de entrada por nivel de tensión</t>
  </si>
  <si>
    <t>Tensión MV
 [kV]</t>
  </si>
  <si>
    <t>Tensión LV 
[kV]</t>
  </si>
  <si>
    <t>Pérdidas Transformación Bidevanados Nivel II            (GWh)</t>
  </si>
  <si>
    <t>Tensión HV [kV]</t>
  </si>
  <si>
    <t>Pérdidas Transformación Tridevanados Nivel II        (GWh)</t>
  </si>
  <si>
    <t>Pérdidas Transformación Tridevanados Nivel III        (GWh)</t>
  </si>
  <si>
    <t>Pérdidas Transformación Tridevanados Nivel IV        (GWh)</t>
  </si>
  <si>
    <t>Pérdidas Transformación Tridevanados STN              (GWh)</t>
  </si>
  <si>
    <t>Pérdidas Transformación Bidevanados STN              (GWh)</t>
  </si>
  <si>
    <t>CUESTECITAS</t>
  </si>
  <si>
    <t>SABANALARGA</t>
  </si>
  <si>
    <t>TERNERA</t>
  </si>
  <si>
    <t>Bolívar</t>
  </si>
  <si>
    <t>Codigo Subestación</t>
  </si>
  <si>
    <t>Subestación</t>
  </si>
  <si>
    <t>Salida MT (Matricula)</t>
  </si>
  <si>
    <t>Codigo BDI</t>
  </si>
  <si>
    <t>Nombre del Circuito</t>
  </si>
  <si>
    <t>Propiedad</t>
  </si>
  <si>
    <t>BAYUNCA</t>
  </si>
  <si>
    <t>BYC302</t>
  </si>
  <si>
    <t>BAYUNCA 1</t>
  </si>
  <si>
    <t>CHINU PLANTA</t>
  </si>
  <si>
    <t>CPA304</t>
  </si>
  <si>
    <t>CHINU PLANTA 2</t>
  </si>
  <si>
    <t>PRADERA</t>
  </si>
  <si>
    <t>PRA306</t>
  </si>
  <si>
    <t>PRADERA 4</t>
  </si>
  <si>
    <t>SMT303</t>
  </si>
  <si>
    <t>BONDA</t>
  </si>
  <si>
    <t>GAMBOTE</t>
  </si>
  <si>
    <t>GBT307</t>
  </si>
  <si>
    <t>GAMBOTE 5</t>
  </si>
  <si>
    <t>MONTERIA</t>
  </si>
  <si>
    <t>MON308</t>
  </si>
  <si>
    <t>MONTERIA 5</t>
  </si>
  <si>
    <t>SALAMINA</t>
  </si>
  <si>
    <t>SAL304</t>
  </si>
  <si>
    <t>SALAMINA  I</t>
  </si>
  <si>
    <t>TER306</t>
  </si>
  <si>
    <t>TERNERA 6</t>
  </si>
  <si>
    <t>VEINTE DE JULIO</t>
  </si>
  <si>
    <t>TERRANOVA</t>
  </si>
  <si>
    <t>TIE304</t>
  </si>
  <si>
    <t>VALENCIA</t>
  </si>
  <si>
    <t>REAL DEL OBISPO</t>
  </si>
  <si>
    <t>REO304</t>
  </si>
  <si>
    <t>CHIVOLO</t>
  </si>
  <si>
    <t>MALAMBO</t>
  </si>
  <si>
    <t>MESOLANDIA</t>
  </si>
  <si>
    <t>SAN JACINTO</t>
  </si>
  <si>
    <t>SJA302</t>
  </si>
  <si>
    <t>SAN JACINTO 1</t>
  </si>
  <si>
    <t>EL CORTIJO</t>
  </si>
  <si>
    <t>ECJ302</t>
  </si>
  <si>
    <t>SAMPUES</t>
  </si>
  <si>
    <t>MOMPOX</t>
  </si>
  <si>
    <t>MAGANGUE</t>
  </si>
  <si>
    <t>LORICA</t>
  </si>
  <si>
    <t>LOR305</t>
  </si>
  <si>
    <t>LORICA 4</t>
  </si>
  <si>
    <t>SAL302</t>
  </si>
  <si>
    <t>SALAMINA  III</t>
  </si>
  <si>
    <t>VTE318</t>
  </si>
  <si>
    <t>CENTENARIO</t>
  </si>
  <si>
    <t>MAGDALENA</t>
  </si>
  <si>
    <t>MGD306</t>
  </si>
  <si>
    <t>SALAMANCA</t>
  </si>
  <si>
    <t>CIENAGA</t>
  </si>
  <si>
    <t>CIE302</t>
  </si>
  <si>
    <t>CIENAGA CENTRO NUEVO</t>
  </si>
  <si>
    <t>INDUSTRIAL SUR</t>
  </si>
  <si>
    <t>ARROYO DE PIEDRA</t>
  </si>
  <si>
    <t>APA303</t>
  </si>
  <si>
    <t>ROTINET</t>
  </si>
  <si>
    <t>VALLEDUPAR 3</t>
  </si>
  <si>
    <t>TERMOGUAJIRA</t>
  </si>
  <si>
    <t>TGJ304</t>
  </si>
  <si>
    <t>MINGUEO</t>
  </si>
  <si>
    <t>MOX304</t>
  </si>
  <si>
    <t>SAN SEBASTIAN</t>
  </si>
  <si>
    <t>FUNDACION</t>
  </si>
  <si>
    <t>FUN304</t>
  </si>
  <si>
    <t>FUNDACION II</t>
  </si>
  <si>
    <t>GBT306</t>
  </si>
  <si>
    <t>GAMBOTE 4</t>
  </si>
  <si>
    <t>PANCEGUITAS</t>
  </si>
  <si>
    <t>PGU302</t>
  </si>
  <si>
    <t>PINILLOS</t>
  </si>
  <si>
    <t>BARANOA</t>
  </si>
  <si>
    <t>BAR303</t>
  </si>
  <si>
    <t>VTE308</t>
  </si>
  <si>
    <t>LAS MORAS</t>
  </si>
  <si>
    <t>SAC302</t>
  </si>
  <si>
    <t>SG-01</t>
  </si>
  <si>
    <t>APA302</t>
  </si>
  <si>
    <t>LURUACO</t>
  </si>
  <si>
    <t>CAMPO DE LA CRUZ</t>
  </si>
  <si>
    <t>CCZ303</t>
  </si>
  <si>
    <t>SUAN</t>
  </si>
  <si>
    <t>PUERTO LIBERTADOR</t>
  </si>
  <si>
    <t>PUL303</t>
  </si>
  <si>
    <t>JUAN JOSE</t>
  </si>
  <si>
    <t>MGE304</t>
  </si>
  <si>
    <t>OLAYA (MAGANGUE)</t>
  </si>
  <si>
    <t>CAMPO ALEGRE</t>
  </si>
  <si>
    <t>CAE302</t>
  </si>
  <si>
    <t>SMT302</t>
  </si>
  <si>
    <t>CONCEPCION (MAGDALENA)</t>
  </si>
  <si>
    <t>SAC306</t>
  </si>
  <si>
    <t>SG-03</t>
  </si>
  <si>
    <t>BAR305</t>
  </si>
  <si>
    <t>POLONUEVO</t>
  </si>
  <si>
    <t>ARACATACA</t>
  </si>
  <si>
    <t>ARA302</t>
  </si>
  <si>
    <t>ARACATACA I</t>
  </si>
  <si>
    <t>CENTRO</t>
  </si>
  <si>
    <t>ORIENTAL</t>
  </si>
  <si>
    <t>RIOMAR</t>
  </si>
  <si>
    <t>RIM305</t>
  </si>
  <si>
    <t>UNIVERSIDAD</t>
  </si>
  <si>
    <t>VTE314</t>
  </si>
  <si>
    <t>CIUDADELA</t>
  </si>
  <si>
    <t>CORDIALIDAD</t>
  </si>
  <si>
    <t>EL RIO</t>
  </si>
  <si>
    <t>ERI304</t>
  </si>
  <si>
    <t>AUXILIAR 1</t>
  </si>
  <si>
    <t>VTE313</t>
  </si>
  <si>
    <t>GAVIOTAS</t>
  </si>
  <si>
    <t>TESORO</t>
  </si>
  <si>
    <t>CERETE</t>
  </si>
  <si>
    <t>CER303</t>
  </si>
  <si>
    <t>CERETE 2</t>
  </si>
  <si>
    <t>ERI305</t>
  </si>
  <si>
    <t>ZONA FRANCA</t>
  </si>
  <si>
    <t>ZAWADY</t>
  </si>
  <si>
    <t>ZAW304</t>
  </si>
  <si>
    <t>ORIHUECA</t>
  </si>
  <si>
    <t>CUC303</t>
  </si>
  <si>
    <t>CUESTECITAS 2</t>
  </si>
  <si>
    <t>NUEVA BARRANQUILLA</t>
  </si>
  <si>
    <t>NBQ303</t>
  </si>
  <si>
    <t>JUAN MINA</t>
  </si>
  <si>
    <t>VALLEDUPAR 5</t>
  </si>
  <si>
    <t>LIBERTADOR</t>
  </si>
  <si>
    <t>LBT303</t>
  </si>
  <si>
    <t>ALMENDROS (MAGDALENA)</t>
  </si>
  <si>
    <t>VTE317</t>
  </si>
  <si>
    <t>ARBOLEDA</t>
  </si>
  <si>
    <t>ARA303</t>
  </si>
  <si>
    <t>ARACATACA II</t>
  </si>
  <si>
    <t>CTR309</t>
  </si>
  <si>
    <t>LUCERO</t>
  </si>
  <si>
    <t>CIE304</t>
  </si>
  <si>
    <t>CIENAGA NORTE NUEVO</t>
  </si>
  <si>
    <t>CDL304</t>
  </si>
  <si>
    <t>LAS MALVINAS</t>
  </si>
  <si>
    <t>RIOHACHA</t>
  </si>
  <si>
    <t>RCH304</t>
  </si>
  <si>
    <t>RIOHACHA 5</t>
  </si>
  <si>
    <t>RCH302</t>
  </si>
  <si>
    <t>RIOHACHA 3</t>
  </si>
  <si>
    <t>CHIQUINQUIRA</t>
  </si>
  <si>
    <t>SILENCIO</t>
  </si>
  <si>
    <t>SIL307</t>
  </si>
  <si>
    <t>OLAYA</t>
  </si>
  <si>
    <t>CDL307</t>
  </si>
  <si>
    <t>ALMENDROS (ATLANTICO)</t>
  </si>
  <si>
    <t>OASIS</t>
  </si>
  <si>
    <t>OAS310</t>
  </si>
  <si>
    <t>MODELO</t>
  </si>
  <si>
    <t>LBT305</t>
  </si>
  <si>
    <t>BASTIDAS</t>
  </si>
  <si>
    <t>BOSQUE</t>
  </si>
  <si>
    <t>RIM304</t>
  </si>
  <si>
    <t>BUENAVISTA</t>
  </si>
  <si>
    <t>VTE309</t>
  </si>
  <si>
    <t>LOS ROBLES</t>
  </si>
  <si>
    <t>SIL310</t>
  </si>
  <si>
    <t>JARDIN (ATLANTICO)</t>
  </si>
  <si>
    <t>CDL302</t>
  </si>
  <si>
    <t>GALAPA</t>
  </si>
  <si>
    <t>RIOFRIO</t>
  </si>
  <si>
    <t>ERI314</t>
  </si>
  <si>
    <t>RAYON RIO</t>
  </si>
  <si>
    <t>MANDINGUILLA</t>
  </si>
  <si>
    <t>MAN302</t>
  </si>
  <si>
    <t>CHIMICHAGUA</t>
  </si>
  <si>
    <t>RIM310</t>
  </si>
  <si>
    <t>AMERICA NORTE</t>
  </si>
  <si>
    <t>VALLEDUPAR 1</t>
  </si>
  <si>
    <t>MAICAO</t>
  </si>
  <si>
    <t>MCA304</t>
  </si>
  <si>
    <t>MAICAO 3</t>
  </si>
  <si>
    <t>PUERTA DE ORO</t>
  </si>
  <si>
    <t>PTO303</t>
  </si>
  <si>
    <t>PUERTA DE ORO 2</t>
  </si>
  <si>
    <t>MCA306</t>
  </si>
  <si>
    <t>MAICAO 5</t>
  </si>
  <si>
    <t>MANZANARES</t>
  </si>
  <si>
    <t>BELLAVISTA (MAGDALENA)</t>
  </si>
  <si>
    <t>SMT305</t>
  </si>
  <si>
    <t>CERRO KENEDY</t>
  </si>
  <si>
    <t>RIM307</t>
  </si>
  <si>
    <t>SOLYMAR</t>
  </si>
  <si>
    <t>OAS316</t>
  </si>
  <si>
    <t>PORVENIR</t>
  </si>
  <si>
    <t>ERI311</t>
  </si>
  <si>
    <t>CENTRO(ATLANTICO)</t>
  </si>
  <si>
    <t>UNION</t>
  </si>
  <si>
    <t>UNI311</t>
  </si>
  <si>
    <t>SIERRA</t>
  </si>
  <si>
    <t>SIL313</t>
  </si>
  <si>
    <t>MERCEDES</t>
  </si>
  <si>
    <t>BAR302</t>
  </si>
  <si>
    <t>PITAL</t>
  </si>
  <si>
    <t>JUAN DE ACOSTA</t>
  </si>
  <si>
    <t>JDA304</t>
  </si>
  <si>
    <t>SACO</t>
  </si>
  <si>
    <t>CIE303</t>
  </si>
  <si>
    <t>CIENAGA SUR NUEVO</t>
  </si>
  <si>
    <t>FUN303</t>
  </si>
  <si>
    <t>FUNDACION III</t>
  </si>
  <si>
    <t>PONEDERA</t>
  </si>
  <si>
    <t>POA303</t>
  </si>
  <si>
    <t>MARTILLO</t>
  </si>
  <si>
    <t>OAS311</t>
  </si>
  <si>
    <t>SAN FRANCISCO (ATLANTICO)</t>
  </si>
  <si>
    <t>RCH305</t>
  </si>
  <si>
    <t>RIOHACHA 6</t>
  </si>
  <si>
    <t>NBQ306</t>
  </si>
  <si>
    <t>NOGALES</t>
  </si>
  <si>
    <t>LBT302</t>
  </si>
  <si>
    <t>VTE316</t>
  </si>
  <si>
    <t>VILLANUEVA</t>
  </si>
  <si>
    <t>VIN305</t>
  </si>
  <si>
    <t>URUMITA</t>
  </si>
  <si>
    <t>PIVIJAY</t>
  </si>
  <si>
    <t>PVJ302</t>
  </si>
  <si>
    <t>PIVIJAY  I</t>
  </si>
  <si>
    <t>LA PAZ</t>
  </si>
  <si>
    <t>LPZ303</t>
  </si>
  <si>
    <t>MANAURE (CESAR)</t>
  </si>
  <si>
    <t>PLATO</t>
  </si>
  <si>
    <t>PLA302</t>
  </si>
  <si>
    <t>PLATO  III</t>
  </si>
  <si>
    <t>PTO304</t>
  </si>
  <si>
    <t>PUERTA DE ORO 4</t>
  </si>
  <si>
    <t>UNI321</t>
  </si>
  <si>
    <t>FERRY</t>
  </si>
  <si>
    <t>VALLEDUPAR 2</t>
  </si>
  <si>
    <t>CAMARONES</t>
  </si>
  <si>
    <t>CES302</t>
  </si>
  <si>
    <t>MATITAS</t>
  </si>
  <si>
    <t>FONSECA</t>
  </si>
  <si>
    <t>FON304</t>
  </si>
  <si>
    <t>DISTRACCION</t>
  </si>
  <si>
    <t>GAIRA</t>
  </si>
  <si>
    <t>GAI302</t>
  </si>
  <si>
    <t>GAIRA INDUSTRIAL</t>
  </si>
  <si>
    <t>CTR316</t>
  </si>
  <si>
    <t>PORTAL DEL PRADO</t>
  </si>
  <si>
    <t>POA302</t>
  </si>
  <si>
    <t>PALMAR</t>
  </si>
  <si>
    <t>MAZ308</t>
  </si>
  <si>
    <t>SANTA RITA</t>
  </si>
  <si>
    <t>SABANAGRANDE</t>
  </si>
  <si>
    <t>SBG302</t>
  </si>
  <si>
    <t>SABANAGRANDE 1</t>
  </si>
  <si>
    <t>SIL312</t>
  </si>
  <si>
    <t>NUEVA GRANADA (ATLANTICO)</t>
  </si>
  <si>
    <t>MGD305</t>
  </si>
  <si>
    <t>PASADENA</t>
  </si>
  <si>
    <t>RCH303</t>
  </si>
  <si>
    <t>RIOHACHA 4</t>
  </si>
  <si>
    <t>MAZ306</t>
  </si>
  <si>
    <t>MAZ303</t>
  </si>
  <si>
    <t>ALCAZARES</t>
  </si>
  <si>
    <t>LAS FLORES</t>
  </si>
  <si>
    <t>FLS310</t>
  </si>
  <si>
    <t>SIAPE</t>
  </si>
  <si>
    <t>CCZ302</t>
  </si>
  <si>
    <t>CANDELARIA</t>
  </si>
  <si>
    <t>SMT304</t>
  </si>
  <si>
    <t>JARDIN (MAGDALENA)</t>
  </si>
  <si>
    <t>VALLEDUPAR 4</t>
  </si>
  <si>
    <t>SIL308</t>
  </si>
  <si>
    <t>SAN FELIPE (ATLANTICO)</t>
  </si>
  <si>
    <t>PLA304</t>
  </si>
  <si>
    <t>PLATO  I</t>
  </si>
  <si>
    <t>JDA305</t>
  </si>
  <si>
    <t>VERONICA</t>
  </si>
  <si>
    <t>FLS311</t>
  </si>
  <si>
    <t>RAYON NORTE</t>
  </si>
  <si>
    <t>MANAURE</t>
  </si>
  <si>
    <t>CTR315</t>
  </si>
  <si>
    <t>NUEVA COLOMBIA</t>
  </si>
  <si>
    <t>VTE307</t>
  </si>
  <si>
    <t>EL PARQUE</t>
  </si>
  <si>
    <t>SIL305</t>
  </si>
  <si>
    <t>LOS ANDES</t>
  </si>
  <si>
    <t>UNI315</t>
  </si>
  <si>
    <t>UNI317</t>
  </si>
  <si>
    <t>UNI313</t>
  </si>
  <si>
    <t>20 DE JULIO</t>
  </si>
  <si>
    <t>OAS314</t>
  </si>
  <si>
    <t>CONCEPCION (ATLANTICO)</t>
  </si>
  <si>
    <t>SUR</t>
  </si>
  <si>
    <t>RIM311</t>
  </si>
  <si>
    <t>GRANADILLO</t>
  </si>
  <si>
    <t>CDL306</t>
  </si>
  <si>
    <t>LA PAZ (ATLANTICO)</t>
  </si>
  <si>
    <t>CTR307</t>
  </si>
  <si>
    <t>SAN ISIDRO</t>
  </si>
  <si>
    <t>CTR314</t>
  </si>
  <si>
    <t>ROSARIO</t>
  </si>
  <si>
    <t>ERI307</t>
  </si>
  <si>
    <t>GAI305</t>
  </si>
  <si>
    <t>RODADERO</t>
  </si>
  <si>
    <t>ERI313</t>
  </si>
  <si>
    <t>AMERICA RIO</t>
  </si>
  <si>
    <t>OAS312</t>
  </si>
  <si>
    <t>VILLA COUNTRY</t>
  </si>
  <si>
    <t>OAS309</t>
  </si>
  <si>
    <t>SURI SALCEDO</t>
  </si>
  <si>
    <t>SUCRE</t>
  </si>
  <si>
    <t>CDL303</t>
  </si>
  <si>
    <t>SAN MARTIN</t>
  </si>
  <si>
    <t>RIM309</t>
  </si>
  <si>
    <t>GOLF</t>
  </si>
  <si>
    <t>MGD304</t>
  </si>
  <si>
    <t>PUMAREJO</t>
  </si>
  <si>
    <t>CTR313</t>
  </si>
  <si>
    <t>UNIVERSAL</t>
  </si>
  <si>
    <t>MCA305</t>
  </si>
  <si>
    <t>MAICAO 4</t>
  </si>
  <si>
    <t>CTR310</t>
  </si>
  <si>
    <t>SAN ROQUE (ATLANTICO)</t>
  </si>
  <si>
    <t>RIM312</t>
  </si>
  <si>
    <t>PRADO NORTE</t>
  </si>
  <si>
    <t>SBG303</t>
  </si>
  <si>
    <t>SABANAGRANDE 2</t>
  </si>
  <si>
    <t>MNA304</t>
  </si>
  <si>
    <t>URIBIA</t>
  </si>
  <si>
    <t>PIMSA</t>
  </si>
  <si>
    <t>MCA302</t>
  </si>
  <si>
    <t>MAICAO 1</t>
  </si>
  <si>
    <t>AEROPUERTO</t>
  </si>
  <si>
    <t>AOR302</t>
  </si>
  <si>
    <t>AEROPUERTO 1 (MAGDALENA)</t>
  </si>
  <si>
    <t>RIO CORDOBA</t>
  </si>
  <si>
    <t>RCO302</t>
  </si>
  <si>
    <t>RIO CORDOBA I</t>
  </si>
  <si>
    <t>LBT304</t>
  </si>
  <si>
    <t>MAMATOCO</t>
  </si>
  <si>
    <t>UNI316</t>
  </si>
  <si>
    <t>SIMON BOLIVAR</t>
  </si>
  <si>
    <t>MCA303</t>
  </si>
  <si>
    <t>MAICAO 2</t>
  </si>
  <si>
    <t>SAC303</t>
  </si>
  <si>
    <t>SG-02</t>
  </si>
  <si>
    <t>VTE311</t>
  </si>
  <si>
    <t>ESTADIO</t>
  </si>
  <si>
    <t>RCH301</t>
  </si>
  <si>
    <t>CABLE CERO RIOHACHA 7</t>
  </si>
  <si>
    <t>CARRIZAL</t>
  </si>
  <si>
    <t>ERI306</t>
  </si>
  <si>
    <t>GUACAMAYAL</t>
  </si>
  <si>
    <t>GUC305</t>
  </si>
  <si>
    <t>SEVILLA (GUACAMAYAL II)</t>
  </si>
  <si>
    <t>RIM308</t>
  </si>
  <si>
    <t>INDUSTRIAL NTE</t>
  </si>
  <si>
    <t>RCH309</t>
  </si>
  <si>
    <t>RIOHACHA 2</t>
  </si>
  <si>
    <t>GAI303</t>
  </si>
  <si>
    <t>TAMACA SUR</t>
  </si>
  <si>
    <t>SAN JUAN</t>
  </si>
  <si>
    <t>SJU304</t>
  </si>
  <si>
    <t>CANAVERAL</t>
  </si>
  <si>
    <t>FLS312</t>
  </si>
  <si>
    <t>VIA 40</t>
  </si>
  <si>
    <t>UNI309</t>
  </si>
  <si>
    <t>ACUEDUCTO (ATLANTICO)</t>
  </si>
  <si>
    <t>ARA304</t>
  </si>
  <si>
    <t>ARACATACA III</t>
  </si>
  <si>
    <t>FLS307</t>
  </si>
  <si>
    <t>TAJAMARES</t>
  </si>
  <si>
    <t>SMT306</t>
  </si>
  <si>
    <t>LA 30</t>
  </si>
  <si>
    <t>NBQ304</t>
  </si>
  <si>
    <t>MIRAMAR</t>
  </si>
  <si>
    <t>FUN305</t>
  </si>
  <si>
    <t>FUNDACION I</t>
  </si>
  <si>
    <t>RIM306</t>
  </si>
  <si>
    <t>ANDALUCIA</t>
  </si>
  <si>
    <t>RIM313</t>
  </si>
  <si>
    <t>ALTAMIRA</t>
  </si>
  <si>
    <t>PLA303</t>
  </si>
  <si>
    <t>PLATO  II</t>
  </si>
  <si>
    <t>SIL306</t>
  </si>
  <si>
    <t>FLORIDA</t>
  </si>
  <si>
    <t>GUC304</t>
  </si>
  <si>
    <t>SOPLADOR</t>
  </si>
  <si>
    <t>FLS309</t>
  </si>
  <si>
    <t>SAN SALVADOR</t>
  </si>
  <si>
    <t>ATLANTICO</t>
  </si>
  <si>
    <t>HATO NUEVO</t>
  </si>
  <si>
    <t>HAN302</t>
  </si>
  <si>
    <t>HATO NUEVO 1</t>
  </si>
  <si>
    <t>SJU302</t>
  </si>
  <si>
    <t>SAN JUAN 1</t>
  </si>
  <si>
    <t>FON302</t>
  </si>
  <si>
    <t>FONSECA 1</t>
  </si>
  <si>
    <t>OAS308</t>
  </si>
  <si>
    <t>SANTA ANA (ATLANTICO)</t>
  </si>
  <si>
    <t>OAS315</t>
  </si>
  <si>
    <t>ASTILLEROS</t>
  </si>
  <si>
    <t>BAR306</t>
  </si>
  <si>
    <t>USIACURI</t>
  </si>
  <si>
    <t>AOR303</t>
  </si>
  <si>
    <t>AEROPUERTO 2 (MAGDALENA)</t>
  </si>
  <si>
    <t>SAN BERNARDO DEL VIENTO</t>
  </si>
  <si>
    <t>UNI314</t>
  </si>
  <si>
    <t>BOYACA SUR</t>
  </si>
  <si>
    <t>SIL311</t>
  </si>
  <si>
    <t>DELICIAS</t>
  </si>
  <si>
    <t>OAS313</t>
  </si>
  <si>
    <t>FON303</t>
  </si>
  <si>
    <t>FONSECA 2</t>
  </si>
  <si>
    <t>GUC302</t>
  </si>
  <si>
    <t>GUACAMAYAL IV</t>
  </si>
  <si>
    <t>VTE315</t>
  </si>
  <si>
    <t>SANTO DOMINGO</t>
  </si>
  <si>
    <t>SJU303</t>
  </si>
  <si>
    <t>SAN JUAN 2</t>
  </si>
  <si>
    <t>PVJ303</t>
  </si>
  <si>
    <t>PIVIJAY  II</t>
  </si>
  <si>
    <t>NBQ302</t>
  </si>
  <si>
    <t>Termocartagena - Bocagrande</t>
  </si>
  <si>
    <t>Total general</t>
  </si>
  <si>
    <t>Nombre del activo</t>
  </si>
  <si>
    <t>Proelectrica - Membrillal</t>
  </si>
  <si>
    <t>Suma de Energía Demandada [kWh]</t>
  </si>
  <si>
    <t>CABLE CERO NUEVA BARRANQUILLA</t>
  </si>
  <si>
    <t>OAS307</t>
  </si>
  <si>
    <t>TRINIDAD</t>
  </si>
  <si>
    <t>GAI304</t>
  </si>
  <si>
    <t>TAMACA</t>
  </si>
  <si>
    <t>PTO305</t>
  </si>
  <si>
    <t>PUERTA DE ORO 5</t>
  </si>
  <si>
    <t>VIN304</t>
  </si>
  <si>
    <t>MOLINO</t>
  </si>
  <si>
    <t>Tensión HV</t>
  </si>
  <si>
    <t>Tensión LV</t>
  </si>
  <si>
    <t>BARRANCAS</t>
  </si>
  <si>
    <t>BRC302</t>
  </si>
  <si>
    <t>BARRANCAS 1</t>
  </si>
  <si>
    <t>RCH308</t>
  </si>
  <si>
    <t>RIOHACHA 1</t>
  </si>
  <si>
    <t>BRC303</t>
  </si>
  <si>
    <t>BARRANCAS 2</t>
  </si>
  <si>
    <t>SJU305</t>
  </si>
  <si>
    <t>LA JUNTA</t>
  </si>
  <si>
    <t>GUC303</t>
  </si>
  <si>
    <t>GUACAMAYAL III</t>
  </si>
  <si>
    <t>VIN303</t>
  </si>
  <si>
    <t>VILLANUEVA 2</t>
  </si>
  <si>
    <t>MNA302</t>
  </si>
  <si>
    <t>ERI308</t>
  </si>
  <si>
    <t>BELLAVISTA (ATLANTICO)</t>
  </si>
  <si>
    <t>PTO302</t>
  </si>
  <si>
    <t>PUERTA DE ORO 1</t>
  </si>
  <si>
    <t>SBE303</t>
  </si>
  <si>
    <t>MONITOS</t>
  </si>
  <si>
    <t>Sabanalarga - Campo de la Cruz</t>
  </si>
  <si>
    <t>BRC304</t>
  </si>
  <si>
    <t>BARRANCAS 3</t>
  </si>
  <si>
    <t>VIN302</t>
  </si>
  <si>
    <t>VILLANUEVA 1</t>
  </si>
  <si>
    <t>MACARENA</t>
  </si>
  <si>
    <t>SAL303</t>
  </si>
  <si>
    <t>SALAMINA  II</t>
  </si>
  <si>
    <t>RCO303</t>
  </si>
  <si>
    <t>RIO CORDOBA II</t>
  </si>
  <si>
    <t>JDA303</t>
  </si>
  <si>
    <t>CARIBE</t>
  </si>
  <si>
    <t>LA RETIRADA</t>
  </si>
  <si>
    <t>LRT301</t>
  </si>
  <si>
    <t>REO303</t>
  </si>
  <si>
    <t>TENERIFE</t>
  </si>
  <si>
    <t>HAN303</t>
  </si>
  <si>
    <t>HATO NUEVO 2</t>
  </si>
  <si>
    <t>CES303</t>
  </si>
  <si>
    <t>EL HORNO CAMARONES</t>
  </si>
  <si>
    <t>BALLENAS</t>
  </si>
  <si>
    <t>BNA306</t>
  </si>
  <si>
    <t>PAJARO</t>
  </si>
  <si>
    <t>BOLIVAR</t>
  </si>
  <si>
    <t>OCCIDENTE</t>
  </si>
  <si>
    <t>SIL309</t>
  </si>
  <si>
    <t>SILENCIO 5</t>
  </si>
  <si>
    <t>MLB313</t>
  </si>
  <si>
    <t>MALAMBO 6</t>
  </si>
  <si>
    <t>Energía Demandada [kWh]</t>
  </si>
  <si>
    <t>BOLIVAR NORTE</t>
  </si>
  <si>
    <t>CORDOBA NORTE</t>
  </si>
  <si>
    <t>CESAR</t>
  </si>
  <si>
    <t>GUAJIRA</t>
  </si>
  <si>
    <t>TIERRALTA</t>
  </si>
  <si>
    <t>BOLIVAR SUR</t>
  </si>
  <si>
    <t>ATLANTICO SUR</t>
  </si>
  <si>
    <t>CORDOBA SUR</t>
  </si>
  <si>
    <t>LBT309</t>
  </si>
  <si>
    <t>LIBERTADOR 7</t>
  </si>
  <si>
    <t>LBT310</t>
  </si>
  <si>
    <t>LIBERTADOR 8</t>
  </si>
  <si>
    <t>SBG304</t>
  </si>
  <si>
    <t>SABANAGRANDE 3</t>
  </si>
  <si>
    <t>LIBERTADOR 6</t>
  </si>
  <si>
    <t>OAS318</t>
  </si>
  <si>
    <t>OASIS 12</t>
  </si>
  <si>
    <t>RIO 9</t>
  </si>
  <si>
    <t>ERI312</t>
  </si>
  <si>
    <t>RIO 8</t>
  </si>
  <si>
    <t>OAS317</t>
  </si>
  <si>
    <t>Pérdidas Circuitos Nivel II      (GWh)</t>
  </si>
  <si>
    <t>Pérdidas Circuitos Nivel III  (GWh)</t>
  </si>
  <si>
    <t>Pérdidas Circuitos Nivel IV     (GWh)</t>
  </si>
  <si>
    <t>Pérdidas Transformación Bidevanados Nivel III            (GWh)</t>
  </si>
  <si>
    <t>[%]    Pérdidas Empresa</t>
  </si>
  <si>
    <t>Total</t>
  </si>
  <si>
    <t>% Perdidas</t>
  </si>
  <si>
    <t>Nivel Tensión</t>
  </si>
  <si>
    <t>Indice pérdidas reconocido (%)</t>
  </si>
  <si>
    <t>Desviación</t>
  </si>
  <si>
    <t>Entradas</t>
  </si>
  <si>
    <t>Energía GWh*</t>
  </si>
  <si>
    <t>Energía Pérdidas (GWh)</t>
  </si>
  <si>
    <t>Nivel 4</t>
  </si>
  <si>
    <t>Areas MT (Nivel II)</t>
  </si>
  <si>
    <t>Nivel 3</t>
  </si>
  <si>
    <t>Nivel IV</t>
  </si>
  <si>
    <t>Nivel 2</t>
  </si>
  <si>
    <t>Nivel III</t>
  </si>
  <si>
    <t>Nivel 1</t>
  </si>
  <si>
    <t>No disponible</t>
  </si>
  <si>
    <t>* Información de Control de Energía según nivel de tensión</t>
  </si>
  <si>
    <t>Comparación Indices Pérdidas</t>
  </si>
  <si>
    <t>Zona</t>
  </si>
  <si>
    <t>Nombre de la Línea</t>
  </si>
  <si>
    <t>Matrícula Línea</t>
  </si>
  <si>
    <t>Tensión [kV]</t>
  </si>
  <si>
    <t>Nivel</t>
  </si>
  <si>
    <t>Q [MVAR]</t>
  </si>
  <si>
    <t>Fpp</t>
  </si>
  <si>
    <t>Occidente</t>
  </si>
  <si>
    <t>Bolivar</t>
  </si>
  <si>
    <t>Norte</t>
  </si>
  <si>
    <t>Atlántico</t>
  </si>
  <si>
    <t>Sabanalarga - Ponedera</t>
  </si>
  <si>
    <t>Valledupar-Salguero</t>
  </si>
  <si>
    <t>Valledupar - La Paz</t>
  </si>
  <si>
    <t>Sabanalarga - Arroyo de Piedra</t>
  </si>
  <si>
    <t>Sabanalarga - Juan de Acosta</t>
  </si>
  <si>
    <t>Cerromatoso - Montelíbano 2</t>
  </si>
  <si>
    <t>Cerromatoso - Montelíbano 1</t>
  </si>
  <si>
    <t>Valledupar-Guatapuri 1</t>
  </si>
  <si>
    <t>Cerromatoso - Boca de Uré</t>
  </si>
  <si>
    <t>Valledupar-Guatapuri 2</t>
  </si>
  <si>
    <t>Termocartagena - Chambacú</t>
  </si>
  <si>
    <t>Chinú - Montería</t>
  </si>
  <si>
    <t>Ternera - Toluviejo</t>
  </si>
  <si>
    <t>Cuestecitas - Riohacha</t>
  </si>
  <si>
    <t>Urrá - Tierra Alta</t>
  </si>
  <si>
    <t>Ternera - Bosque</t>
  </si>
  <si>
    <t>Ternera - Zaragocilla</t>
  </si>
  <si>
    <t>Ternera - Gambote</t>
  </si>
  <si>
    <t>Valledupar - Codazzi</t>
  </si>
  <si>
    <t>Chinú - Coveñas</t>
  </si>
  <si>
    <t>Chinú - Sincé</t>
  </si>
  <si>
    <t>Sabanalarga - Baranoa</t>
  </si>
  <si>
    <t>Chinú - Bostón 1</t>
  </si>
  <si>
    <t>Tebsa - El Río</t>
  </si>
  <si>
    <t>Tebsa - Cordialidad</t>
  </si>
  <si>
    <t>Cuestecitas - Maicao</t>
  </si>
  <si>
    <t>Termoflores I - Oasis</t>
  </si>
  <si>
    <t>Valledupar - San Juan</t>
  </si>
  <si>
    <t>Chinú - Chinú Planta</t>
  </si>
  <si>
    <t>Tebsa - Unión</t>
  </si>
  <si>
    <t>Tebsa - Veinte de Julio</t>
  </si>
  <si>
    <t>Ternera - Cospique</t>
  </si>
  <si>
    <t>Ternera - Villa Estrella</t>
  </si>
  <si>
    <t>Termoflores II - Oasis</t>
  </si>
  <si>
    <t>Chinú - San Marcos</t>
  </si>
  <si>
    <t>Cerromatoso - Planeta Rica</t>
  </si>
  <si>
    <t>Sabanalarga - Salamina</t>
  </si>
  <si>
    <t>Termocartagena - Proelectrica 1</t>
  </si>
  <si>
    <t>Termocartagena - Proelectrica 2</t>
  </si>
  <si>
    <t>Mamonal - Proelectrica</t>
  </si>
  <si>
    <t>Termoflores I - Las Flores</t>
  </si>
  <si>
    <t>Candelaria - Argos</t>
  </si>
  <si>
    <t>Candelaria - Nueva Cospique 2</t>
  </si>
  <si>
    <t>Ternera - Mamonal</t>
  </si>
  <si>
    <t>Transformador</t>
  </si>
  <si>
    <t>Matrícula</t>
  </si>
  <si>
    <t>Nivel de Tensión</t>
  </si>
  <si>
    <t>Nivel Para Perdidas</t>
  </si>
  <si>
    <t>Pot Nom [MVA]</t>
  </si>
  <si>
    <t>P [MW]</t>
  </si>
  <si>
    <t>Total GWh</t>
  </si>
  <si>
    <t>Subestación Moñitos 34,5 KV</t>
  </si>
  <si>
    <t>Subestación Cerro De San Antonio 34,5 KV</t>
  </si>
  <si>
    <t>Subestación San Andrés de Sotavento 34,5 KV</t>
  </si>
  <si>
    <t>Subestación Carrizal 34,5 KV</t>
  </si>
  <si>
    <t>Subestación Valencia 34,5 KV</t>
  </si>
  <si>
    <t>Subestación Remolino 34,5 KV</t>
  </si>
  <si>
    <t>Subestación Santa Lucía 34,5 KV</t>
  </si>
  <si>
    <t>Subestación San Juan de Nepomuceno 34,5 KV</t>
  </si>
  <si>
    <t>Subestación Bonda 34,5 KV</t>
  </si>
  <si>
    <t>Nuevo Circuito Mingueo 2</t>
  </si>
  <si>
    <t>Subestación Sampues 34,5 KV</t>
  </si>
  <si>
    <t>Subestación Pinillos 34,5 KV</t>
  </si>
  <si>
    <t>Subestación Momil 34,5 KV</t>
  </si>
  <si>
    <t>Subestación  Mahates 34,5 KV</t>
  </si>
  <si>
    <t>Subestación El Brillante 34,5 KV</t>
  </si>
  <si>
    <t>Subestación San Carlos 34,5 KV</t>
  </si>
  <si>
    <t>Subestación Manaure 34,5 KV</t>
  </si>
  <si>
    <t>Subestación Chimichagua 34,5 KV</t>
  </si>
  <si>
    <t>Subestación San Sebastian</t>
  </si>
  <si>
    <t>Subestación Yati</t>
  </si>
  <si>
    <t>Proyecto</t>
  </si>
  <si>
    <t>Descripción</t>
  </si>
  <si>
    <t>Construcción SE Valencia 34.5/13.8kV y Línea 34.5kV.Mejora de la tensión a 4173 clientes conectados al circuito Valencia. Disminución de las pérdidas técnicas del circuito Valencia y mejora de los índices de calidad del circuito Valencia.</t>
  </si>
  <si>
    <t>Construcción SE 34.5/13.8 kV y Línea a 34,5 kV entre SE Chinú Planta y SE San Andrés de Sotavento para mejorar la tensión de la población de San Andrés de Sotavento. Se descarga por 13,8 kV la SE Chinú Planta.</t>
  </si>
  <si>
    <t>Construcción SE 34.5/13.8 kV de 3 MVA en el casco urbano del corregimiento de Carrizal, una línea a 34.5 kV de 15 km de longitud en circuito sencillo rural en conductor 4/0 ACSR energizada desde la SE Pradera.</t>
  </si>
  <si>
    <t>Construcción de la SE Remolino de 5 MVA - 34,5 / 13,8 kV. Implementar adecuaciones en el barraje de la SE Salamina para la energización de la nueva línea a 34,5 kV.</t>
  </si>
  <si>
    <t>Construcción SE 34.5 /13. kV ,6.5 MVA, la cual se alimentará a través de una linea a 34,5 KV desde la SE Salamina. Se mejorar la calidad del servicio del Circuito Salamina I.</t>
  </si>
  <si>
    <t>Construcción nuevo circuito , que saldrá desde la SE Real del Obispo  para descargar al circuito Chivolo.</t>
  </si>
  <si>
    <t>Construcción SE 34.5/13.8 kV de 6.5 MVA en la población de Uribia alimentada por una nueva línea áerea a 34.5 kV de 18km desde la SE Manaure ( Guajira). Desde esta nueva SE saldrían dos nuevos circuitos a 13.8kV.</t>
  </si>
  <si>
    <t>Construcción de SE 34.5/13.8kV - 12.5MVA para dismunír las pérdidas del circuito Bayunca 1.Mejora de la tensión a los habitantes del municipio de San Estanislao, disminución de las pérdidas técnicas y mejoramiento de los índicadores de calidad del servicio.</t>
  </si>
  <si>
    <t>Construcción SE 34.5/13.8kV para disminuir las pérdidas técnicas, disminución de los índices de calidad y mejora de la tensión al municipio de Moñitos.Con este proyecto se logra disminuir las pérdidas técnicas, disminución de los índices de calidad y mejora de la tensión al municipio de Moñitos.</t>
  </si>
  <si>
    <t>Proyecto Nuevo Circuito Real del Obispo 3</t>
  </si>
  <si>
    <t>Subestación Uribia  34,5 KV</t>
  </si>
  <si>
    <t xml:space="preserve">Construcción SE Santa Lucía 34,5 / 13, 8 kV de 3 MVA y su conexión a la línea 551 ( Montería - Los Córdobas).Se mejora la calidad de la tensión acerca de 2404 clientes de la población de Santa Lucía, se disminuye la cargabilidad, mejora en los indicadores de calidad del servicio y las pérdidas del circuito Montería </t>
  </si>
  <si>
    <t>Construcción nueva SE tipo convencional reducida con 2 salidas de MT, alimentada desde la SE San Jacinto por una línea 34.5 kV en conductor 266,8 ACSR de 13 km de longitud.Mejora de la tensión, pérdidas técnicas e índices de calidad del suministro de energía del circuito San Jacinto 1.</t>
  </si>
  <si>
    <t>Construcción línea a 34,5 kV energizada desde la SE Santa Marta y una nueva SE Bonda 34,5/13,8 kV con un transformador de potencia uno de 6,5 MVA y con 2 circuitos a 13,8 kV.Mejora de la tensión a la población rural de los corregimientos de Mazinga, Bonda, Guachaca. Disminución de las pérdidas técnicas del circuito Bonda y mejora en los indicadores de calidad del servicio.</t>
  </si>
  <si>
    <t xml:space="preserve">Se propone dividir la carga del circuitos Mingueo construyendo un nuevo circuito a 13.8 KV desde la Subestación Termoguajira, el cual alimentará las poblaciones de Mingueo, Dibulla, Punta de los Remedios, Río Claro y Campana Nuevo.Con este proyecto se logra distribuir geograficamente la carga del circuito Mingueo, mejorar la calidad del servicio en la poblaciones de Mingueo, Dibulla, Punta de los Remedios, Río Claro y Campana Nuevo, obteniendo una  mejora en la confiabilidad, los indicadores de calidad del suministro y la reducción de pérdidas. </t>
  </si>
  <si>
    <t>Nueva Subestación tipo reducida de 34.5/13.8 kV de 5.0 MVA, con dos (2) salidas para circuitos de 13,8 kV, ubicada en el municipio de Sampués, alimentada de Chinú Planta mediante una línea a 34.5 kV de 12.9 km de longitud .Con este se logra mejorar los indicadores de calidad del servicio  y reducción de la pérdidas técnicas.</t>
  </si>
  <si>
    <t xml:space="preserve">Nueva Subestación Pinillos y su línea a 34.5kV para conectarse a la subestación Panceguita. La subestación tendrá un transformador de potencia de 4MVA -  34,5 / 13,8 kV con tres salidas de media tensión a 13.8 kV.Con este proyecto se mejora de los perfiles de tensión , la calidad del servicio y la reducción y la reducción de pérdidas técnicas.  </t>
  </si>
  <si>
    <t>Nueva subestación Rotinet de 5 MVA, 34,5/13,8 kV con dos salidas de circuitos a 13,8 kV.Mejora de la tensión al municipio de Repelón, disminución de las pérdidas técnicas y mejoramiento de los índices de calidad del suministro de energía.</t>
  </si>
  <si>
    <t>Nueva línea aérea a 34,5 kV de 17 km aproximadamente en circuito sencillo y la nueva Subestación Momil 5 MVA, 34,5 / 13,8 kV y tres circuitos a 13,8 kV.Mejora de la tensión a la población de Momil, posibilidad de ejecutar estructuras de Arquitectura de Red, segmentación del circuito actual en 3 circuitos con el fin de disminur las pérdidas técnicas y mejorar los índicadores de calidad del Servicio.</t>
  </si>
  <si>
    <t>Nueva subestación "San Sebastián" de 6.5 MVA, la cual se alimentará a través de una linea a 34,5 KV desde la subestación Mompox. Con lo cual se logra mejorar la confiabilidad, los indicadores de calidad del servicio y la reducción de pérdidas del circuito San sebastián (MOX).</t>
  </si>
  <si>
    <t xml:space="preserve">Proyecto Circuito Ternera 2 </t>
  </si>
  <si>
    <t>Reconduccón de la troncal del circuito Ternera 2 y aplicación de los criterios de Arquitectura de Red con el fin de poder descargar al circuito Ternera 6, lo cual contribuye a disminuir las pérdidas Técnicas, a disponer de capacidad para atender la demanda vegetativa y nuevas provisiones de servicio, con lo anterior se contribuye a mejorar los indicadores de calidad del servicio asi como la reducción de la pérdidas técnicas.</t>
  </si>
  <si>
    <t>Nueva  Subestación Mahates y la nueva Línea a 34,5 kV entre la Subestación Gambote y la nueva Subestación Mahates.Mejora de la calidad de la tensión, disminución de pérdidas técnicas, posibilidad de Implementar Arquitectura de Red, mejoramiento de los índices de calidad del suministro de energía.</t>
  </si>
  <si>
    <t>Nueva subestación 34.5/13.8kV "El Brillante" de 4 MVA, la cual se alimentará a través de una linea a 34,5 KV de 21 km desde la subestación Puerto Libertador, logrando mejorar la confiabilidad, la regulación de tensión y la reducción de pérdidas de los circuitos Juan José y San Francisco del Rayo.</t>
  </si>
  <si>
    <t>Nueva línea a 34,5 kV de 17 km en conductor 4/0 ACSR - tipo rural y  la nueva Subestación San Carlos que se alimentará de la nueva línea energizada desde la SE Cereté.Disminución de las pérdidas técnicas en el circuito Cereté 2, mejora de la tensión de los clientes y mejora de los índicadores de Calidad del Servicio.</t>
  </si>
  <si>
    <t>Nueva Subestación Manaure (Cesar) 34.5/13.8Kv y su línea a 34.5 kV de 18km con la cual se conectará a la subestación La Paz (Cesar). La subestación tendrá un transformador de potencia de 3 MVA -  34,5 / 13,8 kV con 2 salidas de media tensión a 13.8 kV.Con esta subestación se mejora los perfiles de tensión de los clientes conectados al nuevo proyecto, se mejora la confiabilidad y la reducción de pérdidas técnicas</t>
  </si>
  <si>
    <t xml:space="preserve">Nueva subestación en la población de Yatí  34,5/13,8 kV de 6.5 MVA, la cual se alimentará a través de una linea a 34,5 KV de 13 Km de longitud desde la subestación Magangué. Mejoramiento de los indicadores de calidad del servicio, en la regulación de voltaje del circuito Olaya (Magangué) y la reducción de pérdidas técnicas. </t>
  </si>
  <si>
    <t>Nueva Subestación Chimichagua 34,5/13,8 kV y una la línea a 34,5 kV entre la SE Mandinguilla y la Subestación Chimichagua con lo cual se mejora la tensión en la  población de Chimichagua, disponer para atender el  crecimiento de la demanda y la reducción de pérdidas técnicas.</t>
  </si>
  <si>
    <t>Delta Pérdidas (GWh-Año)</t>
  </si>
  <si>
    <t>Inversión (MCOL $)</t>
  </si>
  <si>
    <t>Nueva Sub Arjona 110 KV</t>
  </si>
  <si>
    <t xml:space="preserve">Nueva subestación 110/66/13.8 kV de 60 MVA en el municipio de Arjona mediante la apertura de la línea Ternera – Toluviejo en el Km 17 y la construcción de 7 Km de línea doble circuito hasta el lugar donde se encontrará la subestación, la cual descargará a nivel de 13.8 kV los circuitos Gambote 1 y Gambote 5, permitiendo mejorar indicadores de continuidad, perfil de tensiones y disminución de pérdidas. </t>
  </si>
  <si>
    <t>FLS308</t>
  </si>
  <si>
    <t>LAS FLORES 7</t>
  </si>
  <si>
    <t>PTO306</t>
  </si>
  <si>
    <t>PUERTA DE ORO 3</t>
  </si>
  <si>
    <t>CCZ304</t>
  </si>
  <si>
    <t>CUC302</t>
  </si>
  <si>
    <t>CUESTECITAS 1</t>
  </si>
  <si>
    <t>LBT307</t>
  </si>
  <si>
    <t>LBT308</t>
  </si>
  <si>
    <t>MANZANARES 7</t>
  </si>
  <si>
    <t>MAZ307</t>
  </si>
  <si>
    <t>MAZ310</t>
  </si>
  <si>
    <t>MAZ311</t>
  </si>
  <si>
    <t>MAZ312</t>
  </si>
  <si>
    <t>STV302</t>
  </si>
  <si>
    <t>SANTA VERONICA 1</t>
  </si>
  <si>
    <t>STV303</t>
  </si>
  <si>
    <t>SANTA VERONICA 2</t>
  </si>
  <si>
    <t>LN-741</t>
  </si>
  <si>
    <t>LN-729</t>
  </si>
  <si>
    <t>Cuestecitas - Hatonuevo</t>
  </si>
  <si>
    <t>LN-564</t>
  </si>
  <si>
    <t>Baranoa - Malambo</t>
  </si>
  <si>
    <t>LN-705</t>
  </si>
  <si>
    <t>LN-701</t>
  </si>
  <si>
    <t>Fundación - Guacamayal</t>
  </si>
  <si>
    <t>LN-518</t>
  </si>
  <si>
    <t>LN-522</t>
  </si>
  <si>
    <t>San  Juan - Fonseca</t>
  </si>
  <si>
    <t>LN-527</t>
  </si>
  <si>
    <t>LN-740</t>
  </si>
  <si>
    <t>Fundación - Río Cordoba</t>
  </si>
  <si>
    <t>LN-711</t>
  </si>
  <si>
    <t>San Juan - Villanueva</t>
  </si>
  <si>
    <t>LN-528</t>
  </si>
  <si>
    <t>Salamina - Campo Alegre</t>
  </si>
  <si>
    <t>LN-563</t>
  </si>
  <si>
    <t>Las Flores - Puerta de Oro</t>
  </si>
  <si>
    <t>LN-574</t>
  </si>
  <si>
    <t>LN-706</t>
  </si>
  <si>
    <t>LN-704</t>
  </si>
  <si>
    <t>Malambo - Sabanagrande</t>
  </si>
  <si>
    <t>LN-575</t>
  </si>
  <si>
    <t>LN-521</t>
  </si>
  <si>
    <t>Santa Marta-Gaira</t>
  </si>
  <si>
    <t>LN-710</t>
  </si>
  <si>
    <t>Plato - Real del Obispo</t>
  </si>
  <si>
    <t>LN-553</t>
  </si>
  <si>
    <t>Rio Cordoba - Aeropuerto</t>
  </si>
  <si>
    <t>LN-537</t>
  </si>
  <si>
    <t>LN-721</t>
  </si>
  <si>
    <t>Riomar - Silencio 02</t>
  </si>
  <si>
    <t>LN-506</t>
  </si>
  <si>
    <t>Riomar - Silencio 01</t>
  </si>
  <si>
    <t>LN-505</t>
  </si>
  <si>
    <t>Sabanalarga - Manatí</t>
  </si>
  <si>
    <t>LN-523</t>
  </si>
  <si>
    <t>Veinte de Julio - Silencio</t>
  </si>
  <si>
    <t>LN-703</t>
  </si>
  <si>
    <t>LN-707</t>
  </si>
  <si>
    <t>Riohacha - Manaure</t>
  </si>
  <si>
    <t>LN-529</t>
  </si>
  <si>
    <t>Gaira - Aeropuerto</t>
  </si>
  <si>
    <t>LN-578</t>
  </si>
  <si>
    <t>Rio Cordoba - Zawady</t>
  </si>
  <si>
    <t>LN-536</t>
  </si>
  <si>
    <t>LN-524</t>
  </si>
  <si>
    <t>Santa Marta - Libertador</t>
  </si>
  <si>
    <t>LN-754</t>
  </si>
  <si>
    <t>LN-708</t>
  </si>
  <si>
    <t>LN-728</t>
  </si>
  <si>
    <t>Oasis - Silencio</t>
  </si>
  <si>
    <t>LN-722</t>
  </si>
  <si>
    <t>Hatonuevo - Barrancas</t>
  </si>
  <si>
    <t>LN-567</t>
  </si>
  <si>
    <t>Gaira - Río Cordoba</t>
  </si>
  <si>
    <t>LN-755</t>
  </si>
  <si>
    <t>Santa Marta - Manzanares</t>
  </si>
  <si>
    <t>LN-712</t>
  </si>
  <si>
    <t>Unión - Magdalena</t>
  </si>
  <si>
    <t>LN-530</t>
  </si>
  <si>
    <t>El Río Magdalena</t>
  </si>
  <si>
    <t>LN-501</t>
  </si>
  <si>
    <t>Oasis - Centro</t>
  </si>
  <si>
    <t>LN-723</t>
  </si>
  <si>
    <t>LN-702</t>
  </si>
  <si>
    <t>Río Cordoba - Cienága</t>
  </si>
  <si>
    <t>LN-756</t>
  </si>
  <si>
    <t>Cordialidad - Silencio</t>
  </si>
  <si>
    <t>LN-709</t>
  </si>
  <si>
    <t>LN-725</t>
  </si>
  <si>
    <t>Silencio - Centro</t>
  </si>
  <si>
    <t>LN-724</t>
  </si>
  <si>
    <t>Flores - Riomar 02</t>
  </si>
  <si>
    <t>LN-535</t>
  </si>
  <si>
    <t>Flores - Riomar 01</t>
  </si>
  <si>
    <t>LN-534</t>
  </si>
  <si>
    <t>Unión - El Río</t>
  </si>
  <si>
    <t>LN-502</t>
  </si>
  <si>
    <t>Oasis - El Río</t>
  </si>
  <si>
    <t>LN-720</t>
  </si>
  <si>
    <t>Riohacha - Camarones</t>
  </si>
  <si>
    <t>LN-592</t>
  </si>
  <si>
    <t>LN587 - Santa Marta - Buenavista</t>
  </si>
  <si>
    <t>LN-587</t>
  </si>
  <si>
    <t>Santa Marta -  Zona Franca Tayrona</t>
  </si>
  <si>
    <t>LN-540</t>
  </si>
  <si>
    <t>El Río - Riomar</t>
  </si>
  <si>
    <t>LN-503</t>
  </si>
  <si>
    <t>Fonseca - Barrancas</t>
  </si>
  <si>
    <t>LN-560</t>
  </si>
  <si>
    <t>Gaira - Zona Franca</t>
  </si>
  <si>
    <t>LN-5117</t>
  </si>
  <si>
    <t>Manatí - Campo de la Cruz</t>
  </si>
  <si>
    <t>LN-5115</t>
  </si>
  <si>
    <t>La Mojana</t>
  </si>
  <si>
    <t>Aeropuerto</t>
  </si>
  <si>
    <t>T-M/M-AOR</t>
  </si>
  <si>
    <t>Aracataca</t>
  </si>
  <si>
    <t>T-M/M-ARA</t>
  </si>
  <si>
    <t>Cienaga</t>
  </si>
  <si>
    <t>T-A/M-CIE</t>
  </si>
  <si>
    <t>Guacamayal</t>
  </si>
  <si>
    <t>T-M/M-GUC</t>
  </si>
  <si>
    <t>Libertador</t>
  </si>
  <si>
    <t>Manzanares</t>
  </si>
  <si>
    <t>T-A/M-MAZ01</t>
  </si>
  <si>
    <t>T-A/M-MAZ02</t>
  </si>
  <si>
    <t>Santa Marta</t>
  </si>
  <si>
    <t>T-M/M-SMT03</t>
  </si>
  <si>
    <t>Zawady</t>
  </si>
  <si>
    <t>T-M/M-ZAW01</t>
  </si>
  <si>
    <t>Arroyo de Piedra</t>
  </si>
  <si>
    <t>T-M/M-APA01</t>
  </si>
  <si>
    <t>Campo Alegre</t>
  </si>
  <si>
    <t>T-M/M-CAE01</t>
  </si>
  <si>
    <t>Campo de la Cruz</t>
  </si>
  <si>
    <t>T-M/M-CCZ01</t>
  </si>
  <si>
    <t>Manatí</t>
  </si>
  <si>
    <t>T-M/M-MTI01</t>
  </si>
  <si>
    <t>Juan de Acosta 01</t>
  </si>
  <si>
    <t>T-M/M-JDA01</t>
  </si>
  <si>
    <t>La Retirada</t>
  </si>
  <si>
    <t>T-M/M-LRT01</t>
  </si>
  <si>
    <t>Pivijay</t>
  </si>
  <si>
    <t>T-M/M-PVJ01</t>
  </si>
  <si>
    <t>Ponedera</t>
  </si>
  <si>
    <t>T-M/M-POA01</t>
  </si>
  <si>
    <t>Centro 01</t>
  </si>
  <si>
    <t>T-A/M-CTR01</t>
  </si>
  <si>
    <t>Centro 02</t>
  </si>
  <si>
    <t>T-A/M-CTR02</t>
  </si>
  <si>
    <t>Cordialidad 01</t>
  </si>
  <si>
    <t>T-A/M-CDL01</t>
  </si>
  <si>
    <t>Las Flores 01</t>
  </si>
  <si>
    <t>T-A/M-FLS01</t>
  </si>
  <si>
    <t>Las Flores 02</t>
  </si>
  <si>
    <t>T-A/M-FLS02</t>
  </si>
  <si>
    <t>Oasis 01</t>
  </si>
  <si>
    <t>T-A/M-OAS01</t>
  </si>
  <si>
    <t>Oasis 02</t>
  </si>
  <si>
    <t>T-A/M-OAS02</t>
  </si>
  <si>
    <t>Silencio 04</t>
  </si>
  <si>
    <t>T-A/M-SIL04</t>
  </si>
  <si>
    <t>Silencio 05</t>
  </si>
  <si>
    <t>T-A/M-SIL05</t>
  </si>
  <si>
    <t>Unión 06</t>
  </si>
  <si>
    <t>T-A/M-UNI06</t>
  </si>
  <si>
    <t>Veinte de Julio 01</t>
  </si>
  <si>
    <t>T-A/M-VTE01</t>
  </si>
  <si>
    <t>Veinte de Julio 02</t>
  </si>
  <si>
    <t>T-A/M-VTE02</t>
  </si>
  <si>
    <t>El Río 01</t>
  </si>
  <si>
    <t>T-M/M-ERI01</t>
  </si>
  <si>
    <t>El Río 02</t>
  </si>
  <si>
    <t>T-M/M-ERI02</t>
  </si>
  <si>
    <t>El Río 03</t>
  </si>
  <si>
    <t>T-M/M-ERI03</t>
  </si>
  <si>
    <t>Las Flores 04</t>
  </si>
  <si>
    <t>T-M/M-FLS04</t>
  </si>
  <si>
    <t>Las Flores 05</t>
  </si>
  <si>
    <t>T-M/M-FLS05</t>
  </si>
  <si>
    <t>Magdalena 01</t>
  </si>
  <si>
    <t>T-M/M-MGD01</t>
  </si>
  <si>
    <t>Puerta de Oro 01</t>
  </si>
  <si>
    <t>T-M/M-PTO01</t>
  </si>
  <si>
    <t>Riomar 02</t>
  </si>
  <si>
    <t>T-M/M-RIM02</t>
  </si>
  <si>
    <t>Riomar 03</t>
  </si>
  <si>
    <t>T-M/M-RIM03</t>
  </si>
  <si>
    <t>Sabanagrande 01</t>
  </si>
  <si>
    <t>T-M/M-SBG01</t>
  </si>
  <si>
    <t>Silencio 01</t>
  </si>
  <si>
    <t>T-M/M-SIL01</t>
  </si>
  <si>
    <t>Silencio 02</t>
  </si>
  <si>
    <t>T-M/M-SIL02</t>
  </si>
  <si>
    <t>Silencio 03</t>
  </si>
  <si>
    <t>T-M/M-SIL03</t>
  </si>
  <si>
    <t>Unión 01</t>
  </si>
  <si>
    <t>T-M/M-UNI01</t>
  </si>
  <si>
    <t>Unión 02</t>
  </si>
  <si>
    <t>T-M/M-UNI02</t>
  </si>
  <si>
    <t>Unión 03</t>
  </si>
  <si>
    <t>T-M/M-UNI03</t>
  </si>
  <si>
    <t>El Río 05</t>
  </si>
  <si>
    <t>T-A/M-ERI05</t>
  </si>
  <si>
    <t>Plato 01</t>
  </si>
  <si>
    <t>T-M/M-PLA01</t>
  </si>
  <si>
    <t>Real del Obispo 01</t>
  </si>
  <si>
    <t>T-M/M-REO01</t>
  </si>
  <si>
    <t>Ballenas 01</t>
  </si>
  <si>
    <t>T-M/M-BNA01</t>
  </si>
  <si>
    <t>Barrancas 01</t>
  </si>
  <si>
    <t>T-M/M-BRC01</t>
  </si>
  <si>
    <t>Camarones 01</t>
  </si>
  <si>
    <t>T-M/M-CES01</t>
  </si>
  <si>
    <t>Fonseca 01</t>
  </si>
  <si>
    <t>T-M/M-FON01</t>
  </si>
  <si>
    <t>Hatonuevo 01</t>
  </si>
  <si>
    <t>T-M/M-HAN01</t>
  </si>
  <si>
    <t>Maicao 01</t>
  </si>
  <si>
    <t>T-A/M-MCA01</t>
  </si>
  <si>
    <t>Manaure 01</t>
  </si>
  <si>
    <t>T-M/M-MNA01</t>
  </si>
  <si>
    <t>Riohacha 02</t>
  </si>
  <si>
    <t>Villanueva 01</t>
  </si>
  <si>
    <t>T-M/M-VIN01</t>
  </si>
  <si>
    <t>San Juan 02</t>
  </si>
  <si>
    <t>Cuestecita 03</t>
  </si>
  <si>
    <t>T-A/M-CUC03</t>
  </si>
  <si>
    <t>Cuestecita 04</t>
  </si>
  <si>
    <t>T-M/M-CUC04</t>
  </si>
  <si>
    <t>Salamina 01</t>
  </si>
  <si>
    <t>Baranoa 01</t>
  </si>
  <si>
    <t>Malambo 01</t>
  </si>
  <si>
    <t>Riohacha 01</t>
  </si>
  <si>
    <t>Gaira 01</t>
  </si>
  <si>
    <t>Río Cordoba</t>
  </si>
  <si>
    <t>Fundación 02</t>
  </si>
  <si>
    <t>Tipo</t>
  </si>
  <si>
    <t>Tridevanado</t>
  </si>
  <si>
    <t>T-SMT01</t>
  </si>
  <si>
    <t>TEBSA</t>
  </si>
  <si>
    <t>Bidevanado</t>
  </si>
  <si>
    <t>AT-TBS02</t>
  </si>
  <si>
    <t>T-SMT02</t>
  </si>
  <si>
    <t>T-CUC02</t>
  </si>
  <si>
    <t>AT-TBS01</t>
  </si>
  <si>
    <t>T-NBQ01</t>
  </si>
  <si>
    <t>T-SAC02</t>
  </si>
  <si>
    <t>T-CUC01</t>
  </si>
  <si>
    <t>TERMOFLORES</t>
  </si>
  <si>
    <t>AT-TEF06</t>
  </si>
  <si>
    <t>AT-TEF10</t>
  </si>
  <si>
    <t>AT-FUN01</t>
  </si>
  <si>
    <t>AT-FUN06</t>
  </si>
  <si>
    <t>AT-TBS03</t>
  </si>
  <si>
    <t>AT-SAC01</t>
  </si>
  <si>
    <t>SE Río Córdoba 220 kV</t>
  </si>
  <si>
    <t>Delta de pérdidas Gwh/año</t>
  </si>
  <si>
    <t>Observaciones</t>
  </si>
  <si>
    <t>SE Montería 220 kV</t>
  </si>
  <si>
    <t>SE Caracolí 220 kV</t>
  </si>
  <si>
    <t>SE Manzanillo</t>
  </si>
  <si>
    <t>SE La Loma 110 kV</t>
  </si>
  <si>
    <t>La disminución en pérdidas es en el sistema a 34.5 kV conectado a las SE´s La Jagua y El Paso</t>
  </si>
  <si>
    <t>SE Pailitas 500 kV</t>
  </si>
  <si>
    <t>SE Bosque 220 kV</t>
  </si>
  <si>
    <t>SE Norte 110 kV</t>
  </si>
  <si>
    <t>Segundo circuito Chinú - Boston</t>
  </si>
  <si>
    <t>La disminición en pérdidas es teniendo en cuenta el corredor entre Chinú - Boston - Sierra Flor y Toluviejo cerrado</t>
  </si>
  <si>
    <t>SE Cereté 110 kV</t>
  </si>
  <si>
    <t>La disminución en pérdidas es en el sistema a 34.5 kV conectado a la SE Cereté</t>
  </si>
  <si>
    <t>Entrada 2012</t>
  </si>
  <si>
    <t>% En función entradas 2012</t>
  </si>
  <si>
    <t>Impacto en las perdidas Proyectos del STR</t>
  </si>
  <si>
    <t>Año Entrada Previsto</t>
  </si>
  <si>
    <t>Ln Termoflores  - Centro</t>
  </si>
  <si>
    <t>2015-2016</t>
  </si>
  <si>
    <t>Disminución pérdidas Sistema 34.5 kV</t>
  </si>
  <si>
    <t>SE Cereté</t>
  </si>
  <si>
    <t>Pérdidas en KW</t>
  </si>
  <si>
    <t>LN 34.5 kV</t>
  </si>
  <si>
    <t>Sin Cereté</t>
  </si>
  <si>
    <t>Con Cereté</t>
  </si>
  <si>
    <t>fp</t>
  </si>
  <si>
    <t>Sin Cereté (GWh/año)</t>
  </si>
  <si>
    <t>Con Cereté (GWh/año)</t>
  </si>
  <si>
    <t>Delta KW</t>
  </si>
  <si>
    <t>Delta GWh/año</t>
  </si>
  <si>
    <t>MON-CER</t>
  </si>
  <si>
    <t>CER-CIR</t>
  </si>
  <si>
    <t>CER-SPY</t>
  </si>
  <si>
    <t>CER-CPA</t>
  </si>
  <si>
    <t>Delta pérdidas de la Moja</t>
  </si>
  <si>
    <t>fp= 0.495</t>
  </si>
  <si>
    <t xml:space="preserve">Sin La Loma </t>
  </si>
  <si>
    <t>Con La Loma</t>
  </si>
  <si>
    <t>Sin La Loma (GWh/año)</t>
  </si>
  <si>
    <t>Con La Loma (GWh/año)</t>
  </si>
  <si>
    <t>EPA - CZN</t>
  </si>
  <si>
    <t>CZN - PUC</t>
  </si>
  <si>
    <t>PUC - LLO</t>
  </si>
  <si>
    <t>LLO - LAR</t>
  </si>
  <si>
    <t>Codazzi - T</t>
  </si>
  <si>
    <t>T - Chiriguaná</t>
  </si>
  <si>
    <t>Chiriguaná - San Roque</t>
  </si>
  <si>
    <t>San Roque - Curumaní</t>
  </si>
  <si>
    <t>Manzanillo con nueva propuesta</t>
  </si>
  <si>
    <t>Sin  MZN</t>
  </si>
  <si>
    <t>Con MZN</t>
  </si>
  <si>
    <t>Sin MZN (GWh/año)</t>
  </si>
  <si>
    <t>Con MZN (GWh/año)</t>
  </si>
  <si>
    <t>LN TER - VIE</t>
  </si>
  <si>
    <t>LN VIE - BYC</t>
  </si>
  <si>
    <t>LN VIE - BOL</t>
  </si>
  <si>
    <t xml:space="preserve">LN BOL - BYC </t>
  </si>
  <si>
    <t>LN BYC - MZN</t>
  </si>
  <si>
    <t>LN MZN - BOL</t>
  </si>
  <si>
    <t>Caracolí</t>
  </si>
  <si>
    <t>Caso Base</t>
  </si>
  <si>
    <t>EH</t>
  </si>
  <si>
    <t>Horas</t>
  </si>
  <si>
    <t>ET</t>
  </si>
  <si>
    <t>Total MWh/año</t>
  </si>
  <si>
    <t>Dmax</t>
  </si>
  <si>
    <t>MW</t>
  </si>
  <si>
    <t>Dmed</t>
  </si>
  <si>
    <t>Delta Alt Caracolí</t>
  </si>
  <si>
    <t>Dmin</t>
  </si>
  <si>
    <t>CORDIALIDAD 8 (CERO)</t>
  </si>
  <si>
    <t>SILENCIO 10</t>
  </si>
  <si>
    <t>VEINTE DE JULIO 14</t>
  </si>
  <si>
    <t>MANZANARES 8</t>
  </si>
  <si>
    <t>VTE332</t>
  </si>
  <si>
    <t>MAZ313</t>
  </si>
  <si>
    <t>ZAW302</t>
  </si>
  <si>
    <t>ZAW303</t>
  </si>
  <si>
    <t>T-M/M-SMT10</t>
  </si>
  <si>
    <t>Maicao 02</t>
  </si>
  <si>
    <t>T-A/M-MCA02</t>
  </si>
  <si>
    <t>T-SMT09</t>
  </si>
  <si>
    <t>Fecha Puesta de Servicio</t>
  </si>
  <si>
    <t>Clase</t>
  </si>
  <si>
    <t>0,99%</t>
  </si>
  <si>
    <t>Pérdidas Reconocidas</t>
  </si>
  <si>
    <t xml:space="preserve">2008-R 097 </t>
  </si>
  <si>
    <t xml:space="preserve">2008-R 097 Acumulado </t>
  </si>
  <si>
    <t>3,59%</t>
  </si>
  <si>
    <t>4,10%</t>
  </si>
  <si>
    <t>12,75%</t>
  </si>
  <si>
    <t xml:space="preserve">Pérdidas Técnicas Eficientes </t>
  </si>
  <si>
    <t>8,66%</t>
  </si>
  <si>
    <t>CORDIALIDAD 9</t>
  </si>
  <si>
    <t>MLB312</t>
  </si>
  <si>
    <t>MLB309</t>
  </si>
  <si>
    <t>MLB314</t>
  </si>
  <si>
    <t>OASIS 11 (CABLE CERO)</t>
  </si>
  <si>
    <t>MLB308</t>
  </si>
  <si>
    <t>ROT302</t>
  </si>
  <si>
    <t>ROTINET 1</t>
  </si>
  <si>
    <t>ROT303</t>
  </si>
  <si>
    <t>ROTINET 2</t>
  </si>
  <si>
    <t>MNA303</t>
  </si>
  <si>
    <t>SALINAS</t>
  </si>
  <si>
    <t>RCH310</t>
  </si>
  <si>
    <t>RIOHACHA 8</t>
  </si>
  <si>
    <t>URI302</t>
  </si>
  <si>
    <t>URIBIA  1</t>
  </si>
  <si>
    <t>URI303</t>
  </si>
  <si>
    <t>URIBIA  2</t>
  </si>
  <si>
    <t>BON303</t>
  </si>
  <si>
    <t>BONDA 1</t>
  </si>
  <si>
    <t>BON302</t>
  </si>
  <si>
    <t>BONDA 2</t>
  </si>
  <si>
    <t xml:space="preserve">LIBERTADOR 5 </t>
  </si>
  <si>
    <t>SAN FRANCISCO (MAGDALENA)</t>
  </si>
  <si>
    <t xml:space="preserve">BARANOA - JUAN DE ACOSTA </t>
  </si>
  <si>
    <t>LN-5101</t>
  </si>
  <si>
    <t>JUAN DE ACOSTA - SANTA VERONICA</t>
  </si>
  <si>
    <t>LN-5122</t>
  </si>
  <si>
    <t>ARROYO DE PIEDRA - ROTINET</t>
  </si>
  <si>
    <t>LN-5118</t>
  </si>
  <si>
    <t>Manaure - Uribia</t>
  </si>
  <si>
    <t>LN-5135</t>
  </si>
  <si>
    <t>Santa Marta - Bonda</t>
  </si>
  <si>
    <t>LN-5138</t>
  </si>
  <si>
    <t>T-A/M-LBT01</t>
  </si>
  <si>
    <t>T-A/M-LBT02</t>
  </si>
  <si>
    <t>T-A/T-RCH02</t>
  </si>
  <si>
    <t>Santa Veronica</t>
  </si>
  <si>
    <t>T-M/M-STV01</t>
  </si>
  <si>
    <t>Rotinet</t>
  </si>
  <si>
    <t>T-M/M-ROT01</t>
  </si>
  <si>
    <t>Uribia 01</t>
  </si>
  <si>
    <t>T-M/M-URI01</t>
  </si>
  <si>
    <t>Bonda 01</t>
  </si>
  <si>
    <t>T-M/M-BON01</t>
  </si>
  <si>
    <t>Termoguajira 07</t>
  </si>
  <si>
    <t>T-M/M-TGJ07</t>
  </si>
  <si>
    <t xml:space="preserve">Malambo </t>
  </si>
  <si>
    <t>T-A/M-MLB02</t>
  </si>
  <si>
    <t>Unión 04</t>
  </si>
  <si>
    <t>T-M/M-UNI04</t>
  </si>
  <si>
    <t>Malambo 03</t>
  </si>
  <si>
    <t>Circuitos</t>
  </si>
  <si>
    <t>Líneas</t>
  </si>
  <si>
    <t>Etiquetas de fila</t>
  </si>
  <si>
    <t>Etiquetas de columna</t>
  </si>
  <si>
    <t>Transformadores Bidevanados</t>
  </si>
  <si>
    <t>Transformadores Tridevanados</t>
  </si>
  <si>
    <t>Transformadores STN</t>
  </si>
  <si>
    <t>Ejecutado</t>
  </si>
  <si>
    <t>Se Cambio por proyecto La Loma 500kV</t>
  </si>
  <si>
    <t>BOLÍVAR</t>
  </si>
  <si>
    <t>ERI315</t>
  </si>
  <si>
    <t>RIM320</t>
  </si>
  <si>
    <t>UNI307</t>
  </si>
  <si>
    <t>REO305</t>
  </si>
  <si>
    <t>RTN302</t>
  </si>
  <si>
    <t>RTN303</t>
  </si>
  <si>
    <t>RIO 10</t>
  </si>
  <si>
    <t>RIOMAR 13</t>
  </si>
  <si>
    <t>REAL DEL OBISPO 3</t>
  </si>
  <si>
    <t>RETEN 1</t>
  </si>
  <si>
    <t>RETEN 2</t>
  </si>
  <si>
    <t>Aracataca - Reten</t>
  </si>
  <si>
    <t>LN-5116</t>
  </si>
  <si>
    <t>Cordialidad Prov</t>
  </si>
  <si>
    <t>Riohacha 04</t>
  </si>
  <si>
    <t>T-A/T-RCH04</t>
  </si>
  <si>
    <t xml:space="preserve">Reten </t>
  </si>
  <si>
    <t>T-M/M-RTN01</t>
  </si>
  <si>
    <t>Top 2015</t>
  </si>
  <si>
    <t>Comentarios</t>
  </si>
  <si>
    <t>AT-SAC09</t>
  </si>
  <si>
    <t>Año Entrada</t>
  </si>
  <si>
    <t>atlantico</t>
  </si>
  <si>
    <t>bolivar</t>
  </si>
  <si>
    <t>RIO  11</t>
  </si>
  <si>
    <t>JUAN MINA 1</t>
  </si>
  <si>
    <t>JUAN MINA 2</t>
  </si>
  <si>
    <t>EL RETEN</t>
  </si>
  <si>
    <t>CDL310</t>
  </si>
  <si>
    <t>JMN302</t>
  </si>
  <si>
    <t>JMN303</t>
  </si>
  <si>
    <t>NBQ311</t>
  </si>
  <si>
    <t>NBQ312</t>
  </si>
  <si>
    <t>NBQ310</t>
  </si>
  <si>
    <t>SIL 315</t>
  </si>
  <si>
    <t>Top 2016</t>
  </si>
  <si>
    <t>Proyectos solución</t>
  </si>
  <si>
    <t xml:space="preserve">Nueva Barranquilla - Juan Mina </t>
  </si>
  <si>
    <t>LN-767</t>
  </si>
  <si>
    <t>T-M/M-CDL-PROV</t>
  </si>
  <si>
    <t>Nueva Barranquilla 06</t>
  </si>
  <si>
    <t>T-A/M-NBQ06</t>
  </si>
  <si>
    <t>Sabanagrande 02 Provisional</t>
  </si>
  <si>
    <t>T-M/M-SBG01-Prov</t>
  </si>
  <si>
    <t>Juan Mina 01</t>
  </si>
  <si>
    <t>ALTA</t>
  </si>
  <si>
    <t>BAJA</t>
  </si>
  <si>
    <t>Energía Demandada [kWh] 2017</t>
  </si>
  <si>
    <t>T-CUC06</t>
  </si>
  <si>
    <t>T-CUC07</t>
  </si>
  <si>
    <t>AT-TGJ03</t>
  </si>
  <si>
    <t>AT-TGJ04</t>
  </si>
  <si>
    <t>Tebsa 04</t>
  </si>
  <si>
    <t>T-A/M-TBS04</t>
  </si>
  <si>
    <t>Remolino</t>
  </si>
  <si>
    <t>T-M/M-REM01</t>
  </si>
  <si>
    <t>SALAMINA- REMOLINO</t>
  </si>
  <si>
    <t>LN-5136</t>
  </si>
  <si>
    <t>Departamento</t>
  </si>
  <si>
    <t>Magdalena</t>
  </si>
  <si>
    <t>Guajira</t>
  </si>
  <si>
    <t>Bolívar sur</t>
  </si>
  <si>
    <t>Red anillada, flujos dependen de condiciones operativas de generación y disponibilidad.</t>
  </si>
  <si>
    <t>Red anillada, flujos dependen de condiciones operativas de generación y disponibilidad</t>
  </si>
  <si>
    <t>AT1-A/A-RCO</t>
  </si>
  <si>
    <t>AT2-A/A-RCO</t>
  </si>
  <si>
    <t>Caracolí - Malambo 2</t>
  </si>
  <si>
    <t>LN-775</t>
  </si>
  <si>
    <t xml:space="preserve">RIO CÓRDOBA </t>
  </si>
  <si>
    <t>CARACOLÍ</t>
  </si>
  <si>
    <t>AT1R-A/A-CRC</t>
  </si>
  <si>
    <t>AT2R-A/A-CRC</t>
  </si>
  <si>
    <t>Bolívar Sur</t>
  </si>
  <si>
    <t>(en blanco)</t>
  </si>
  <si>
    <r>
      <t xml:space="preserve">Total GWh
</t>
    </r>
    <r>
      <rPr>
        <b/>
        <sz val="16"/>
        <color rgb="FFFF0000"/>
        <rFont val="Arial"/>
        <family val="2"/>
      </rPr>
      <t xml:space="preserve"> (2019)</t>
    </r>
  </si>
  <si>
    <t>Energía Demandada [kWh] 2019</t>
  </si>
  <si>
    <t>Pérdidas Energía [kWh] 2019</t>
  </si>
  <si>
    <t xml:space="preserve"> [%] Pérdida Propia
2019</t>
  </si>
  <si>
    <t>Comentarios 2019</t>
  </si>
  <si>
    <t>Pérdidas Transformadores Bidevanados Año 2019</t>
  </si>
  <si>
    <t>Pérdidas Líneas AT 2019</t>
  </si>
  <si>
    <t>Pérdidas Energía Nivel LV [kWh] 2019</t>
  </si>
  <si>
    <t>Pérdidas Energía Nivel MV [kWh] 2019</t>
  </si>
  <si>
    <t>Energía Demandada 2019 [kWh]</t>
  </si>
  <si>
    <t>Opera normalmente abierta</t>
  </si>
  <si>
    <t xml:space="preserve">Crecimiento de la demanda </t>
  </si>
  <si>
    <t>Crecimiento de la demanda</t>
  </si>
  <si>
    <t>Pérdidas Energía Nivel HV [kWh] 2019</t>
  </si>
  <si>
    <t>Se procedio a corregir el dz para obtener los resultados de las perdidas agregando la carga de el reten en LN-518.</t>
  </si>
  <si>
    <t>Caracoli - Malambo</t>
  </si>
  <si>
    <t>LN-776</t>
  </si>
  <si>
    <r>
      <t xml:space="preserve">Reconfiguración de la línea </t>
    </r>
    <r>
      <rPr>
        <b/>
        <sz val="10"/>
        <rFont val="Arial"/>
        <family val="2"/>
      </rPr>
      <t xml:space="preserve"> LN-703 </t>
    </r>
    <r>
      <rPr>
        <sz val="10"/>
        <rFont val="Arial"/>
        <family val="2"/>
      </rPr>
      <t>(Silencio - Veinte de Julio 110kV) a ( Caracoli - Silencio 110kV)</t>
    </r>
  </si>
  <si>
    <t>NORTE</t>
  </si>
  <si>
    <t>Veinte de Julio 03</t>
  </si>
  <si>
    <t>T-SMT20M1</t>
  </si>
  <si>
    <t>-</t>
  </si>
  <si>
    <t>NBQT2110</t>
  </si>
  <si>
    <t>Ingresó el transformador 3 de la subestación Nueva Barranquilla 220/110/13,8kV el 26/02/2019</t>
  </si>
  <si>
    <t>T01-UNI salio de operación 18/03/2019 hasta 31/12/2019</t>
  </si>
  <si>
    <t>Entró en operación el tercer transformador 110/13,8 kV en la SE Veinte de Julio 15 MVA el 23/10/2019</t>
  </si>
  <si>
    <t>VTETA138</t>
  </si>
  <si>
    <t>CRCT3138</t>
  </si>
  <si>
    <t>El transformador 2 la subestación Union le transfirio toda su carga al transformador 4 de la subestación Union. Configuración operativa de apertura y cierre de interruptores en las barras de 13,8kV de la subestación Unión</t>
  </si>
  <si>
    <t>Ingresó el transformador 220/110/13,8kV en la subestación Nueva Barranquilla de 100 MVA el 26/02/2019</t>
  </si>
  <si>
    <r>
      <t xml:space="preserve">No se puede comparar con las perdidas obtenidas en el año 2018 del </t>
    </r>
    <r>
      <rPr>
        <b/>
        <sz val="10"/>
        <rFont val="Arial"/>
        <family val="2"/>
      </rPr>
      <t>AT2R-A/A-CRC</t>
    </r>
    <r>
      <rPr>
        <sz val="10"/>
        <rFont val="Arial"/>
        <family val="2"/>
      </rPr>
      <t>, puesto que solo estuvo en operación 2 meses. Como en el año 2019 estuvo en operación todo el año, las perdidas aumentaron considerablemente.</t>
    </r>
  </si>
  <si>
    <r>
      <t xml:space="preserve">No se puede comparar con las perdidas obtenidas en el año 2018 del </t>
    </r>
    <r>
      <rPr>
        <b/>
        <sz val="10"/>
        <rFont val="Arial"/>
        <family val="2"/>
      </rPr>
      <t>AT1R-A/A-CRC</t>
    </r>
    <r>
      <rPr>
        <sz val="10"/>
        <rFont val="Arial"/>
        <family val="2"/>
      </rPr>
      <t>, puesto que solo estuvo en operación 2 meses. Como en el año 2019 estuvo en operación todo el año, las perdidas aumentaron considerablemente.</t>
    </r>
  </si>
  <si>
    <t xml:space="preserve">Traslado del transformador de 12,5 MVA a la subestación Bosconia, remplaza un transformador movil provisional de 4 MVA. </t>
  </si>
  <si>
    <t>Pérdidas Transformadores Tridevanados Año 2019</t>
  </si>
  <si>
    <t>Pérdidas Transformadores STN Año 2019</t>
  </si>
  <si>
    <r>
      <t xml:space="preserve">Reconfiguración de la línea  </t>
    </r>
    <r>
      <rPr>
        <b/>
        <sz val="10"/>
        <rFont val="Arial"/>
        <family val="2"/>
      </rPr>
      <t>LN-709</t>
    </r>
    <r>
      <rPr>
        <sz val="10"/>
        <rFont val="Arial"/>
        <family val="2"/>
      </rPr>
      <t xml:space="preserve"> (Silencio - Cordialidad 110kV) a ( Caracoli - Silencio 110kV) y Reconfiguración de la línea  LN-703 (Silencio - Veinte de Julio 110kV) a ( Caracoli - Silencio 110kV)</t>
    </r>
  </si>
  <si>
    <t>Caracolí - Silencio</t>
  </si>
  <si>
    <t xml:space="preserve">Reconfiguración de la línea  LN-709 (Silencio - Cordialidad 110kV) a ( Caracoli - Silencio 110kV) </t>
  </si>
  <si>
    <t>Se trasladó el transformador de 12,5 MVA de la subestación Sabanagrande a la subestación Malambo y se transfirio carga debido a que el provisional es de 4 MVA</t>
  </si>
  <si>
    <t>Posible error en el calculo de las perdidas en el año 2018. las perdias del 2019 siguen la tendencia de años anteriores.</t>
  </si>
  <si>
    <t>Entró en operación  el transformador Provisional de Caracolí 110/13,8kV de 30 MVA el 30/11/2019</t>
  </si>
  <si>
    <t xml:space="preserve">Entró en operación el transformador de la subestación Santa Marta 110/13,8kV el 07/09/2019 </t>
  </si>
  <si>
    <t xml:space="preserve">Aumento de la capacidad del transformador de 30MVA  a 50 MVA </t>
  </si>
  <si>
    <t>Cordialidad - Caracolí</t>
  </si>
  <si>
    <t>LN-777</t>
  </si>
  <si>
    <t xml:space="preserve">Ingresó la línea LN-709 (Caracolí- Silencio 110kV) EL 26/02/2019. </t>
  </si>
  <si>
    <t xml:space="preserve">Ingresó la línea LN-703(Caracolí- Silencio 110kV) EL 26/02/2019. </t>
  </si>
  <si>
    <t>Ingresó la línea Caracolí -  Malambo LN-776 el 21 De febrero del 2019</t>
  </si>
  <si>
    <t>Ingresó la línea LN-777 (Caracolí - Cordialidad)el 26/02/2019</t>
  </si>
  <si>
    <t>Leve disminución en la demanda simulada. Remplazo del transformador de Pivijay a uno de 20 MVA</t>
  </si>
  <si>
    <t>T03-TBS</t>
  </si>
  <si>
    <t>El transformador 3 de la subestación TEBSA 220/110/34,5kV de 180 MVA fue remplazado el dia 03/06/2019 por un transformador 220/110/34,5kV de 100 MVA</t>
  </si>
  <si>
    <t>Reemplazo del transformador de la subestación Hatonuevo de 10 MVA a 6 MVA</t>
  </si>
  <si>
    <t>Salida del transformador T02 de la subestación Santa Marta desde el 16/08/2019 hasta el 07/09/2019</t>
  </si>
  <si>
    <t>Entrada de SE Caracoli 110kV y cierre del anillo 110kV de Malambo.</t>
  </si>
  <si>
    <t>Red anillada, flujos dependen de condiciones operativas de generación y disponibilidad.
Entreda de SE Caracoli 110kV y lineas 110kV asociadas</t>
  </si>
  <si>
    <t>Posible error de perdidas en 2018. se corrige para el 2019.</t>
  </si>
  <si>
    <t>aumento de la capacidad del transformador de 39,15MVA  a 60 MVA. Mantenimiento</t>
  </si>
  <si>
    <t>Operación todo el año de los TR de 60MVA en la SE MLB</t>
  </si>
  <si>
    <t>El transformador 3 de la subestación TEBSA 220/110/34,5kV de 180 MVA fue remplazado el dia 03/06/2019. 
Entrada en operación SE Caracoli 110kV y Lineas 110kV asociadas</t>
  </si>
  <si>
    <t>Ingresó la línea Caracolí -  Malambo LN-775 el 21 De febrero del 2019</t>
  </si>
  <si>
    <t>Suma de Pérdidas Energía [kWh] 2019</t>
  </si>
  <si>
    <t>Suma de Pérdidas Energía Nivel MV [kWh] 2019</t>
  </si>
  <si>
    <t>Suma de Pérdidas Energía Nivel LV [kWh] 2019</t>
  </si>
  <si>
    <t>N</t>
  </si>
  <si>
    <t>IE</t>
  </si>
  <si>
    <t>IV</t>
  </si>
  <si>
    <t>III</t>
  </si>
  <si>
    <t>II</t>
  </si>
  <si>
    <t>% Pérdidas Empresa
2019</t>
  </si>
  <si>
    <t>% Pérdidas por nivel 2019</t>
  </si>
  <si>
    <t>Energía Pérdidas    2019 (GWh)</t>
  </si>
  <si>
    <t>Demanda EC  2019    (GWh)</t>
  </si>
  <si>
    <t>EMPRESA NUEVA</t>
  </si>
  <si>
    <t>TOTAL ENTRADAS</t>
  </si>
  <si>
    <t>IE CARIBE SOL</t>
  </si>
  <si>
    <t>IE CARIBE MAR</t>
  </si>
  <si>
    <t>Energía Demandada [KWh] Año 2019</t>
  </si>
  <si>
    <t>Pérd Energía Calculada [KWh] (Año 2019</t>
  </si>
  <si>
    <t>[%]  Pérdida Propia  Año 2019</t>
  </si>
  <si>
    <t>[%]  Pérdida Empresa  Año 2019</t>
  </si>
  <si>
    <t>ATLANTICO NORTE</t>
  </si>
  <si>
    <t>CARACOLI</t>
  </si>
  <si>
    <t xml:space="preserve">CENTRO </t>
  </si>
  <si>
    <t xml:space="preserve">SANTA VERONICA </t>
  </si>
  <si>
    <t xml:space="preserve">URIBIA </t>
  </si>
  <si>
    <t xml:space="preserve">REMOLINO </t>
  </si>
  <si>
    <t xml:space="preserve">REMOLINO  </t>
  </si>
  <si>
    <t>RETEN</t>
  </si>
  <si>
    <t>SANTAMARTA</t>
  </si>
  <si>
    <t>CRC302</t>
  </si>
  <si>
    <t>CTR308</t>
  </si>
  <si>
    <t>CTR312</t>
  </si>
  <si>
    <t>CTR311</t>
  </si>
  <si>
    <t>CTR328</t>
  </si>
  <si>
    <t>CDL312</t>
  </si>
  <si>
    <t>CDL324</t>
  </si>
  <si>
    <t>CDL315</t>
  </si>
  <si>
    <t>FLS313</t>
  </si>
  <si>
    <t>NBQ309</t>
  </si>
  <si>
    <t>RIM321</t>
  </si>
  <si>
    <t>UNI322</t>
  </si>
  <si>
    <t>MLB310</t>
  </si>
  <si>
    <t>REM302</t>
  </si>
  <si>
    <t>REM304</t>
  </si>
  <si>
    <t>CARACOLI 3</t>
  </si>
  <si>
    <t>CENTRO 11</t>
  </si>
  <si>
    <t>CORDIALIDAD 10</t>
  </si>
  <si>
    <t>TECNOGLAS</t>
  </si>
  <si>
    <t>NUEVA  BARRANQUILLA 5</t>
  </si>
  <si>
    <t>NUEVA  BARRANQUILLA 7</t>
  </si>
  <si>
    <t>NUEVA  BARRANQUILLA 8</t>
  </si>
  <si>
    <t>NUEVA BARRANQUILLA 1</t>
  </si>
  <si>
    <t>VIVA  ÉXITO</t>
  </si>
  <si>
    <t>UNION 1</t>
  </si>
  <si>
    <t>UNON 6</t>
  </si>
  <si>
    <t>VEINTE DE  JULIO 15</t>
  </si>
  <si>
    <t>REMOLINO  1</t>
  </si>
  <si>
    <t>REMOLINO  2</t>
  </si>
  <si>
    <t>CARIBESOL</t>
  </si>
  <si>
    <t>Estudios de Pérdidas Circuitos MT Año 2019</t>
  </si>
  <si>
    <t>Suma de Pérd Energía Calculada [KWh] (Año 2019</t>
  </si>
  <si>
    <t xml:space="preserve">Santa Marta </t>
  </si>
  <si>
    <t xml:space="preserve">Santa Marta  </t>
  </si>
  <si>
    <t xml:space="preserve">Libertador </t>
  </si>
  <si>
    <t xml:space="preserve">Manzanares </t>
  </si>
  <si>
    <t>Pérdidas técnicas Por Nivel 2019</t>
  </si>
  <si>
    <t xml:space="preserve"> [%] Pérdida Empresa
2019</t>
  </si>
  <si>
    <t xml:space="preserve"> [%] Pérdida Propia 2019</t>
  </si>
  <si>
    <t xml:space="preserve"> [%] Pérdida Propia 2019
</t>
  </si>
  <si>
    <t>Línea normalmente abierta</t>
  </si>
  <si>
    <t>Pérdidas Técnicas Caribe Sol Año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</si>
</sst>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quot;$&quot;\ * #,##0.00_);_(&quot;$&quot;\ * \(#,##0.00\);_(&quot;$&quot;\ * &quot;-&quot;??_);_(@_)"/>
    <numFmt numFmtId="165" formatCode="_ * #,##0.00_ ;_ * \-#,##0.00_ ;_ * &quot;-&quot;??_ ;_ @_ "/>
    <numFmt numFmtId="166" formatCode="_(* #,##0.0_);_(* \(#,##0.0\);_(* &quot;-&quot;??_);_(@_)"/>
    <numFmt numFmtId="167" formatCode="_(* #,##0_);_(* \(#,##0\);_(* &quot;-&quot;??_);_(@_)"/>
    <numFmt numFmtId="168" formatCode="0.0"/>
    <numFmt numFmtId="169" formatCode="0.0%"/>
    <numFmt numFmtId="170" formatCode="_ * #,##0_ ;_ * \-#,##0_ ;_ * &quot;-&quot;??_ ;_ @_ "/>
    <numFmt numFmtId="171" formatCode="#,##0.0"/>
    <numFmt numFmtId="172" formatCode="0.0000%"/>
    <numFmt numFmtId="173" formatCode="0.000%"/>
    <numFmt numFmtId="174" formatCode="0.000"/>
    <numFmt numFmtId="175" formatCode="_ * #,##0.0_ ;_ * \-#,##0.0_ ;_ * &quot;-&quot;??_ ;_ @_ "/>
  </numFmts>
  <fonts count="4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b/>
      <sz val="10"/>
      <name val="Arial"/>
      <family val="2"/>
    </font>
    <font>
      <b/>
      <sz val="16"/>
      <name val="Arial"/>
      <family val="2"/>
    </font>
    <font>
      <b/>
      <sz val="8"/>
      <color indexed="81"/>
      <name val="Tahoma"/>
      <family val="2"/>
    </font>
    <font>
      <sz val="8"/>
      <color indexed="81"/>
      <name val="Tahoma"/>
      <family val="2"/>
    </font>
    <font>
      <sz val="18"/>
      <name val="Arial"/>
      <family val="2"/>
    </font>
    <font>
      <sz val="12"/>
      <name val="Arial"/>
      <family val="2"/>
    </font>
    <font>
      <sz val="10"/>
      <color indexed="10"/>
      <name val="Arial"/>
      <family val="2"/>
    </font>
    <font>
      <b/>
      <sz val="14"/>
      <name val="Arial"/>
      <family val="2"/>
    </font>
    <font>
      <sz val="10"/>
      <name val="DIN-Regular"/>
      <family val="2"/>
    </font>
    <font>
      <i/>
      <sz val="10"/>
      <name val="Arial"/>
      <family val="2"/>
    </font>
    <font>
      <b/>
      <sz val="12"/>
      <name val="Arial"/>
      <family val="2"/>
    </font>
    <font>
      <sz val="10"/>
      <color theme="0"/>
      <name val="Arial"/>
      <family val="2"/>
    </font>
    <font>
      <sz val="10"/>
      <color theme="1"/>
      <name val="Arial"/>
      <family val="2"/>
    </font>
    <font>
      <sz val="11"/>
      <color rgb="FF40637A"/>
      <name val="Calibri"/>
      <family val="2"/>
    </font>
    <font>
      <b/>
      <sz val="11"/>
      <color rgb="FF40637A"/>
      <name val="Calibri"/>
      <family val="2"/>
    </font>
    <font>
      <b/>
      <sz val="11"/>
      <color rgb="FF000000"/>
      <name val="Calibri"/>
      <family val="2"/>
    </font>
    <font>
      <sz val="10"/>
      <color rgb="FFFF0000"/>
      <name val="Arial"/>
      <family val="2"/>
    </font>
    <font>
      <sz val="9"/>
      <name val="Arial"/>
      <family val="2"/>
    </font>
    <font>
      <b/>
      <sz val="16"/>
      <color rgb="FFFF0000"/>
      <name val="Arial"/>
      <family val="2"/>
    </font>
    <font>
      <sz val="10"/>
      <color rgb="FF000000"/>
      <name val="Arial"/>
      <family val="2"/>
    </font>
    <font>
      <sz val="11"/>
      <color rgb="FF000000"/>
      <name val="Calibri"/>
      <family val="2"/>
    </font>
    <font>
      <sz val="8"/>
      <color rgb="FF000000"/>
      <name val="Verdana"/>
      <family val="2"/>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38"/>
        <bgColor indexed="64"/>
      </patternFill>
    </fill>
    <fill>
      <patternFill patternType="solid">
        <fgColor indexed="13"/>
        <bgColor indexed="64"/>
      </patternFill>
    </fill>
    <fill>
      <patternFill patternType="solid">
        <fgColor indexed="9"/>
        <bgColor indexed="64"/>
      </patternFill>
    </fill>
    <fill>
      <patternFill patternType="solid">
        <fgColor indexed="51"/>
        <bgColor indexed="64"/>
      </patternFill>
    </fill>
    <fill>
      <patternFill patternType="solid">
        <fgColor indexed="22"/>
        <bgColor indexed="64"/>
      </patternFill>
    </fill>
    <fill>
      <patternFill patternType="solid">
        <fgColor indexed="55"/>
        <bgColor indexed="64"/>
      </patternFill>
    </fill>
    <fill>
      <patternFill patternType="solid">
        <fgColor theme="0"/>
        <bgColor indexed="64"/>
      </patternFill>
    </fill>
    <fill>
      <patternFill patternType="solid">
        <fgColor theme="0" tint="-0.249977111117893"/>
        <bgColor indexed="64"/>
      </patternFill>
    </fill>
    <fill>
      <patternFill patternType="solid">
        <fgColor rgb="FFCAD9E2"/>
        <bgColor indexed="64"/>
      </patternFill>
    </fill>
    <fill>
      <patternFill patternType="solid">
        <fgColor theme="9" tint="0.59999389629810485"/>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top/>
      <bottom/>
      <diagonal/>
    </border>
    <border>
      <left/>
      <right/>
      <top/>
      <bottom style="medium">
        <color rgb="FFCD202C"/>
      </bottom>
      <diagonal/>
    </border>
    <border>
      <left/>
      <right/>
      <top style="medium">
        <color rgb="FFCD202C"/>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65">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10" fillId="4" borderId="0" applyNumberFormat="0" applyBorder="0" applyAlignment="0" applyProtection="0"/>
    <xf numFmtId="0" fontId="11" fillId="16" borderId="1" applyNumberFormat="0" applyAlignment="0" applyProtection="0"/>
    <xf numFmtId="0" fontId="12" fillId="17" borderId="2" applyNumberFormat="0" applyAlignment="0" applyProtection="0"/>
    <xf numFmtId="0" fontId="13" fillId="0" borderId="3" applyNumberFormat="0" applyFill="0" applyAlignment="0" applyProtection="0"/>
    <xf numFmtId="0" fontId="14" fillId="0" borderId="0" applyNumberFormat="0" applyFill="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21" borderId="0" applyNumberFormat="0" applyBorder="0" applyAlignment="0" applyProtection="0"/>
    <xf numFmtId="0" fontId="15" fillId="7" borderId="1" applyNumberFormat="0" applyAlignment="0" applyProtection="0"/>
    <xf numFmtId="0" fontId="16" fillId="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17" fillId="22" borderId="0" applyNumberFormat="0" applyBorder="0" applyAlignment="0" applyProtection="0"/>
    <xf numFmtId="0" fontId="6" fillId="0" borderId="0">
      <alignment vertical="top"/>
    </xf>
    <xf numFmtId="0" fontId="6" fillId="0" borderId="0"/>
    <xf numFmtId="0" fontId="18" fillId="23" borderId="4" applyNumberFormat="0" applyFont="0" applyAlignment="0" applyProtection="0"/>
    <xf numFmtId="9" fontId="6" fillId="0" borderId="0" applyFont="0" applyFill="0" applyBorder="0" applyAlignment="0" applyProtection="0"/>
    <xf numFmtId="0" fontId="19" fillId="16" borderId="5"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6" applyNumberFormat="0" applyFill="0" applyAlignment="0" applyProtection="0"/>
    <xf numFmtId="0" fontId="24" fillId="0" borderId="7" applyNumberFormat="0" applyFill="0" applyAlignment="0" applyProtection="0"/>
    <xf numFmtId="0" fontId="14" fillId="0" borderId="8" applyNumberFormat="0" applyFill="0" applyAlignment="0" applyProtection="0"/>
    <xf numFmtId="0" fontId="25" fillId="0" borderId="9" applyNumberFormat="0" applyFill="0" applyAlignment="0" applyProtection="0"/>
    <xf numFmtId="0" fontId="6" fillId="0" borderId="0"/>
    <xf numFmtId="0" fontId="34" fillId="0" borderId="0" applyFont="0" applyFill="0" applyBorder="0" applyAlignment="0" applyProtection="0"/>
    <xf numFmtId="0" fontId="34" fillId="0" borderId="0">
      <alignment vertical="top"/>
    </xf>
    <xf numFmtId="9" fontId="34" fillId="0" borderId="0" applyFont="0" applyFill="0" applyBorder="0" applyAlignment="0" applyProtection="0"/>
    <xf numFmtId="0" fontId="34" fillId="0" borderId="0" applyFont="0" applyFill="0" applyBorder="0" applyAlignment="0" applyProtection="0"/>
    <xf numFmtId="0" fontId="5" fillId="0" borderId="0"/>
    <xf numFmtId="0" fontId="4" fillId="0" borderId="0"/>
    <xf numFmtId="9" fontId="4" fillId="0" borderId="0" applyFont="0" applyFill="0" applyBorder="0" applyAlignment="0" applyProtection="0"/>
    <xf numFmtId="164" fontId="4" fillId="0" borderId="0" applyFont="0" applyFill="0" applyBorder="0" applyAlignment="0" applyProtection="0"/>
    <xf numFmtId="0" fontId="3" fillId="0" borderId="0"/>
    <xf numFmtId="9" fontId="3" fillId="0" borderId="0" applyFont="0" applyFill="0" applyBorder="0" applyAlignment="0" applyProtection="0"/>
    <xf numFmtId="164" fontId="3" fillId="0" borderId="0" applyFont="0" applyFill="0" applyBorder="0" applyAlignment="0" applyProtection="0"/>
    <xf numFmtId="0" fontId="2" fillId="0" borderId="0"/>
    <xf numFmtId="9" fontId="2" fillId="0" borderId="0" applyFont="0" applyFill="0" applyBorder="0" applyAlignment="0" applyProtection="0"/>
    <xf numFmtId="164" fontId="2" fillId="0" borderId="0" applyFont="0" applyFill="0" applyBorder="0" applyAlignment="0" applyProtection="0"/>
    <xf numFmtId="0" fontId="1" fillId="0" borderId="0"/>
  </cellStyleXfs>
  <cellXfs count="244">
    <xf numFmtId="0" fontId="0" fillId="0" borderId="0" xfId="0"/>
    <xf numFmtId="0" fontId="26" fillId="24" borderId="10" xfId="0" applyFont="1" applyFill="1" applyBorder="1" applyAlignment="1">
      <alignment horizontal="center" vertical="center"/>
    </xf>
    <xf numFmtId="0" fontId="26" fillId="24" borderId="11" xfId="0" applyFont="1" applyFill="1" applyBorder="1" applyAlignment="1">
      <alignment horizontal="center" vertical="center"/>
    </xf>
    <xf numFmtId="0" fontId="26" fillId="24" borderId="12" xfId="0" applyFont="1" applyFill="1" applyBorder="1" applyAlignment="1">
      <alignment horizontal="center" vertical="center" wrapText="1"/>
    </xf>
    <xf numFmtId="0" fontId="26" fillId="24" borderId="12" xfId="0" applyFont="1" applyFill="1" applyBorder="1" applyAlignment="1">
      <alignment horizontal="center" vertical="center"/>
    </xf>
    <xf numFmtId="0" fontId="18" fillId="0" borderId="12" xfId="0" applyFont="1" applyBorder="1"/>
    <xf numFmtId="0" fontId="18" fillId="0" borderId="12" xfId="0" applyFont="1" applyFill="1" applyBorder="1"/>
    <xf numFmtId="166" fontId="18" fillId="0" borderId="12" xfId="34" applyNumberFormat="1" applyFont="1" applyFill="1" applyBorder="1" applyAlignment="1">
      <alignment horizontal="center"/>
    </xf>
    <xf numFmtId="169" fontId="6" fillId="0" borderId="12" xfId="40" applyNumberFormat="1" applyFill="1" applyBorder="1"/>
    <xf numFmtId="0" fontId="0" fillId="0" borderId="12" xfId="0" applyBorder="1"/>
    <xf numFmtId="171" fontId="0" fillId="0" borderId="12" xfId="0" applyNumberFormat="1" applyBorder="1" applyAlignment="1">
      <alignment horizontal="center" vertical="center"/>
    </xf>
    <xf numFmtId="10" fontId="6" fillId="0" borderId="12" xfId="40" applyNumberFormat="1" applyBorder="1" applyAlignment="1">
      <alignment horizontal="center" vertical="center"/>
    </xf>
    <xf numFmtId="170" fontId="6" fillId="0" borderId="0" xfId="34" applyNumberFormat="1"/>
    <xf numFmtId="0" fontId="26" fillId="0" borderId="12" xfId="0" applyFont="1" applyBorder="1"/>
    <xf numFmtId="171" fontId="0" fillId="0" borderId="0" xfId="0" applyNumberFormat="1"/>
    <xf numFmtId="0" fontId="0" fillId="0" borderId="0" xfId="0" applyAlignment="1"/>
    <xf numFmtId="0" fontId="26" fillId="0" borderId="0" xfId="0" applyFont="1" applyFill="1" applyBorder="1" applyAlignment="1">
      <alignment horizontal="center" vertical="center" wrapText="1"/>
    </xf>
    <xf numFmtId="10" fontId="6" fillId="0" borderId="12" xfId="40" applyNumberFormat="1" applyBorder="1"/>
    <xf numFmtId="10" fontId="0" fillId="0" borderId="12" xfId="0" applyNumberFormat="1" applyBorder="1" applyAlignment="1"/>
    <xf numFmtId="0" fontId="0" fillId="0" borderId="0" xfId="0" applyFill="1" applyBorder="1" applyAlignment="1"/>
    <xf numFmtId="171" fontId="0" fillId="0" borderId="12" xfId="0" applyNumberFormat="1" applyFill="1" applyBorder="1" applyAlignment="1"/>
    <xf numFmtId="10" fontId="0" fillId="0" borderId="0" xfId="0" applyNumberFormat="1" applyFill="1" applyBorder="1" applyAlignment="1"/>
    <xf numFmtId="10" fontId="0" fillId="0" borderId="12" xfId="0" applyNumberFormat="1" applyFill="1" applyBorder="1" applyAlignment="1"/>
    <xf numFmtId="0" fontId="0" fillId="0" borderId="12" xfId="0" applyFill="1" applyBorder="1"/>
    <xf numFmtId="0" fontId="0" fillId="0" borderId="0" xfId="0" applyFill="1" applyBorder="1"/>
    <xf numFmtId="0" fontId="30" fillId="0" borderId="0" xfId="37" applyFont="1" applyFill="1" applyAlignment="1">
      <alignment horizontal="right"/>
    </xf>
    <xf numFmtId="0" fontId="31" fillId="0" borderId="0" xfId="37" applyFont="1" applyFill="1" applyAlignment="1">
      <alignment horizontal="center"/>
    </xf>
    <xf numFmtId="0" fontId="18" fillId="0" borderId="12" xfId="37" applyFont="1" applyFill="1" applyBorder="1" applyAlignment="1">
      <alignment horizontal="left"/>
    </xf>
    <xf numFmtId="43" fontId="18" fillId="0" borderId="12" xfId="33" applyNumberFormat="1" applyFont="1" applyFill="1" applyBorder="1"/>
    <xf numFmtId="0" fontId="18" fillId="0" borderId="11" xfId="0" applyFont="1" applyBorder="1" applyAlignment="1">
      <alignment horizontal="center"/>
    </xf>
    <xf numFmtId="170" fontId="18" fillId="0" borderId="12" xfId="35" applyNumberFormat="1" applyFont="1" applyFill="1" applyBorder="1"/>
    <xf numFmtId="166" fontId="18" fillId="25" borderId="12" xfId="34" applyNumberFormat="1" applyFont="1" applyFill="1" applyBorder="1" applyAlignment="1">
      <alignment horizontal="center"/>
    </xf>
    <xf numFmtId="170" fontId="0" fillId="0" borderId="0" xfId="0" applyNumberFormat="1" applyFill="1" applyBorder="1"/>
    <xf numFmtId="170" fontId="18" fillId="0" borderId="0" xfId="35" applyNumberFormat="1" applyFont="1" applyFill="1" applyBorder="1"/>
    <xf numFmtId="0" fontId="0" fillId="0" borderId="0" xfId="0" applyBorder="1"/>
    <xf numFmtId="168" fontId="18" fillId="0" borderId="12" xfId="0" applyNumberFormat="1" applyFont="1" applyFill="1" applyBorder="1"/>
    <xf numFmtId="0" fontId="18" fillId="0" borderId="14" xfId="0" applyFont="1" applyFill="1" applyBorder="1"/>
    <xf numFmtId="0" fontId="18" fillId="0" borderId="15" xfId="37" applyFont="1" applyFill="1" applyBorder="1" applyAlignment="1">
      <alignment horizontal="left"/>
    </xf>
    <xf numFmtId="0" fontId="18" fillId="0" borderId="15" xfId="0" applyFont="1" applyBorder="1"/>
    <xf numFmtId="43" fontId="0" fillId="0" borderId="12" xfId="32" applyFont="1" applyBorder="1"/>
    <xf numFmtId="43" fontId="0" fillId="0" borderId="12" xfId="0" applyNumberFormat="1" applyFill="1" applyBorder="1"/>
    <xf numFmtId="0" fontId="32" fillId="0" borderId="12" xfId="0" applyFont="1" applyBorder="1"/>
    <xf numFmtId="0" fontId="32" fillId="25" borderId="12" xfId="0" applyFont="1" applyFill="1" applyBorder="1"/>
    <xf numFmtId="0" fontId="0" fillId="0" borderId="16" xfId="0" pivotButton="1" applyBorder="1"/>
    <xf numFmtId="0" fontId="0" fillId="0" borderId="17" xfId="0" applyBorder="1"/>
    <xf numFmtId="0" fontId="0" fillId="0" borderId="16" xfId="0" applyBorder="1"/>
    <xf numFmtId="0" fontId="0" fillId="0" borderId="17" xfId="0" applyNumberFormat="1" applyBorder="1"/>
    <xf numFmtId="0" fontId="0" fillId="0" borderId="18" xfId="0" applyBorder="1"/>
    <xf numFmtId="0" fontId="0" fillId="0" borderId="19" xfId="0" applyNumberFormat="1" applyBorder="1"/>
    <xf numFmtId="0" fontId="0" fillId="0" borderId="20" xfId="0" applyBorder="1"/>
    <xf numFmtId="0" fontId="0" fillId="0" borderId="21" xfId="0" applyNumberFormat="1" applyBorder="1"/>
    <xf numFmtId="0" fontId="18" fillId="0" borderId="14" xfId="37" applyFont="1" applyFill="1" applyBorder="1" applyAlignment="1">
      <alignment horizontal="left"/>
    </xf>
    <xf numFmtId="0" fontId="0" fillId="25" borderId="0" xfId="0" applyFill="1"/>
    <xf numFmtId="1" fontId="0" fillId="0" borderId="0" xfId="0" applyNumberFormat="1" applyAlignment="1">
      <alignment horizontal="center"/>
    </xf>
    <xf numFmtId="1" fontId="0" fillId="25" borderId="0" xfId="0" applyNumberFormat="1" applyFill="1" applyAlignment="1">
      <alignment horizontal="center"/>
    </xf>
    <xf numFmtId="171" fontId="0" fillId="0" borderId="12" xfId="0" applyNumberFormat="1" applyFill="1" applyBorder="1" applyAlignment="1">
      <alignment horizontal="center" vertical="center"/>
    </xf>
    <xf numFmtId="167" fontId="0" fillId="0" borderId="10" xfId="0" applyNumberFormat="1" applyBorder="1" applyAlignment="1">
      <alignment horizontal="center"/>
    </xf>
    <xf numFmtId="0" fontId="6" fillId="0" borderId="0" xfId="37" applyFont="1" applyAlignment="1"/>
    <xf numFmtId="0" fontId="6" fillId="0" borderId="0" xfId="37" applyFont="1" applyFill="1" applyAlignment="1">
      <alignment horizontal="center"/>
    </xf>
    <xf numFmtId="0" fontId="6" fillId="0" borderId="0" xfId="37" applyFont="1" applyFill="1" applyAlignment="1"/>
    <xf numFmtId="37" fontId="6" fillId="0" borderId="0" xfId="33" applyNumberFormat="1" applyFont="1" applyFill="1" applyBorder="1" applyAlignment="1">
      <alignment horizontal="center"/>
    </xf>
    <xf numFmtId="0" fontId="6" fillId="26" borderId="12" xfId="37" applyFont="1" applyFill="1" applyBorder="1" applyAlignment="1">
      <alignment horizontal="left"/>
    </xf>
    <xf numFmtId="37" fontId="6" fillId="0" borderId="12" xfId="33" applyNumberFormat="1" applyFont="1" applyFill="1" applyBorder="1" applyAlignment="1">
      <alignment horizontal="center"/>
    </xf>
    <xf numFmtId="10" fontId="6" fillId="0" borderId="12" xfId="40" applyNumberFormat="1" applyFont="1" applyFill="1" applyBorder="1" applyAlignment="1">
      <alignment horizontal="center"/>
    </xf>
    <xf numFmtId="0" fontId="6" fillId="26" borderId="12" xfId="38" applyFont="1" applyFill="1" applyBorder="1" applyAlignment="1">
      <alignment horizontal="left"/>
    </xf>
    <xf numFmtId="0" fontId="6" fillId="0" borderId="0" xfId="37" applyFont="1" applyAlignment="1">
      <alignment horizontal="center"/>
    </xf>
    <xf numFmtId="0" fontId="6" fillId="0" borderId="0" xfId="0" applyFont="1"/>
    <xf numFmtId="10" fontId="26" fillId="24" borderId="12" xfId="40" applyNumberFormat="1" applyFont="1" applyFill="1" applyBorder="1" applyAlignment="1">
      <alignment horizontal="center" vertical="center" wrapText="1"/>
    </xf>
    <xf numFmtId="2" fontId="0" fillId="0" borderId="0" xfId="0" applyNumberFormat="1" applyFill="1" applyBorder="1" applyAlignment="1"/>
    <xf numFmtId="2" fontId="27" fillId="27" borderId="22" xfId="37" applyNumberFormat="1" applyFont="1" applyFill="1" applyBorder="1" applyAlignment="1"/>
    <xf numFmtId="172" fontId="6" fillId="0" borderId="12" xfId="40" applyNumberFormat="1" applyFont="1" applyBorder="1"/>
    <xf numFmtId="172" fontId="6" fillId="0" borderId="0" xfId="40" applyNumberFormat="1" applyFont="1" applyBorder="1"/>
    <xf numFmtId="0" fontId="6" fillId="30" borderId="12" xfId="37" applyFont="1" applyFill="1" applyBorder="1" applyAlignment="1">
      <alignment horizontal="left"/>
    </xf>
    <xf numFmtId="9" fontId="0" fillId="0" borderId="0" xfId="40" applyFont="1" applyFill="1" applyBorder="1" applyAlignment="1"/>
    <xf numFmtId="173" fontId="0" fillId="0" borderId="14" xfId="40" applyNumberFormat="1" applyFont="1" applyFill="1" applyBorder="1" applyAlignment="1">
      <alignment horizontal="center" vertical="center"/>
    </xf>
    <xf numFmtId="10" fontId="0" fillId="0" borderId="0" xfId="40" applyNumberFormat="1" applyFont="1"/>
    <xf numFmtId="37" fontId="6" fillId="0" borderId="0" xfId="37" applyNumberFormat="1" applyFont="1" applyFill="1" applyAlignment="1"/>
    <xf numFmtId="10" fontId="6" fillId="0" borderId="0" xfId="40" applyNumberFormat="1" applyFont="1" applyBorder="1"/>
    <xf numFmtId="173" fontId="6" fillId="0" borderId="0" xfId="40" applyNumberFormat="1" applyFont="1" applyFill="1" applyAlignment="1"/>
    <xf numFmtId="2" fontId="27" fillId="27" borderId="24" xfId="37" applyNumberFormat="1" applyFont="1" applyFill="1" applyBorder="1" applyAlignment="1"/>
    <xf numFmtId="0" fontId="26" fillId="32" borderId="12" xfId="49" applyFont="1" applyFill="1" applyBorder="1" applyAlignment="1">
      <alignment horizontal="center" vertical="center" wrapText="1"/>
    </xf>
    <xf numFmtId="0" fontId="6" fillId="0" borderId="0" xfId="49"/>
    <xf numFmtId="0" fontId="6" fillId="30" borderId="12" xfId="37" applyFont="1" applyFill="1" applyBorder="1" applyAlignment="1"/>
    <xf numFmtId="174" fontId="6" fillId="0" borderId="12" xfId="37" applyNumberFormat="1" applyFont="1" applyBorder="1" applyAlignment="1">
      <alignment horizontal="center" vertical="center" wrapText="1"/>
    </xf>
    <xf numFmtId="0" fontId="6" fillId="0" borderId="12" xfId="49" applyBorder="1" applyAlignment="1">
      <alignment vertical="top" wrapText="1"/>
    </xf>
    <xf numFmtId="168" fontId="6" fillId="0" borderId="12" xfId="37" applyNumberFormat="1" applyFont="1" applyBorder="1" applyAlignment="1">
      <alignment horizontal="center" vertical="center" wrapText="1"/>
    </xf>
    <xf numFmtId="0" fontId="6" fillId="0" borderId="12" xfId="49" applyBorder="1" applyAlignment="1">
      <alignment wrapText="1"/>
    </xf>
    <xf numFmtId="0" fontId="6" fillId="0" borderId="12" xfId="49" applyFont="1" applyBorder="1" applyAlignment="1">
      <alignment vertical="top" wrapText="1"/>
    </xf>
    <xf numFmtId="0" fontId="0" fillId="30" borderId="12" xfId="37" applyFont="1" applyFill="1" applyBorder="1" applyAlignment="1"/>
    <xf numFmtId="1" fontId="6" fillId="0" borderId="12" xfId="37" applyNumberFormat="1" applyFont="1" applyBorder="1" applyAlignment="1">
      <alignment horizontal="center" vertical="center" wrapText="1"/>
    </xf>
    <xf numFmtId="0" fontId="6" fillId="0" borderId="12" xfId="49" applyFont="1" applyBorder="1" applyAlignment="1">
      <alignment wrapText="1"/>
    </xf>
    <xf numFmtId="0" fontId="6" fillId="0" borderId="12" xfId="37" applyFont="1" applyBorder="1" applyAlignment="1">
      <alignment horizontal="center" vertical="center" wrapText="1"/>
    </xf>
    <xf numFmtId="10" fontId="0" fillId="0" borderId="12" xfId="40" applyNumberFormat="1" applyFont="1" applyBorder="1"/>
    <xf numFmtId="0" fontId="6" fillId="0" borderId="12" xfId="0" applyFont="1" applyBorder="1"/>
    <xf numFmtId="0" fontId="0" fillId="0" borderId="12" xfId="0" applyBorder="1" applyAlignment="1">
      <alignment vertical="center"/>
    </xf>
    <xf numFmtId="2" fontId="0" fillId="0" borderId="12" xfId="0" applyNumberFormat="1" applyBorder="1"/>
    <xf numFmtId="0" fontId="0" fillId="0" borderId="12" xfId="0" applyBorder="1" applyAlignment="1">
      <alignment vertical="center" wrapText="1"/>
    </xf>
    <xf numFmtId="167" fontId="0" fillId="0" borderId="0" xfId="32" applyNumberFormat="1" applyFont="1"/>
    <xf numFmtId="0" fontId="36" fillId="0" borderId="0" xfId="0" applyFont="1"/>
    <xf numFmtId="0" fontId="6" fillId="0" borderId="12" xfId="0" applyFont="1" applyBorder="1" applyAlignment="1">
      <alignment horizontal="right"/>
    </xf>
    <xf numFmtId="0" fontId="5" fillId="0" borderId="0" xfId="54"/>
    <xf numFmtId="168" fontId="5" fillId="0" borderId="0" xfId="54" applyNumberFormat="1"/>
    <xf numFmtId="175" fontId="27" fillId="27" borderId="23" xfId="35" applyNumberFormat="1" applyFont="1" applyFill="1" applyBorder="1" applyAlignment="1">
      <alignment horizontal="center"/>
    </xf>
    <xf numFmtId="0" fontId="37" fillId="0" borderId="0" xfId="37" applyFont="1" applyFill="1" applyAlignment="1"/>
    <xf numFmtId="9" fontId="6" fillId="0" borderId="0" xfId="40" applyFont="1" applyAlignment="1"/>
    <xf numFmtId="0" fontId="27" fillId="0" borderId="0" xfId="37" applyFont="1" applyFill="1" applyAlignment="1">
      <alignment horizontal="left"/>
    </xf>
    <xf numFmtId="0" fontId="6" fillId="0" borderId="0" xfId="49" applyFill="1"/>
    <xf numFmtId="0" fontId="26" fillId="24" borderId="12" xfId="49" applyFont="1" applyFill="1" applyBorder="1" applyAlignment="1">
      <alignment horizontal="center" vertical="center"/>
    </xf>
    <xf numFmtId="0" fontId="26" fillId="24" borderId="12" xfId="49" applyFont="1" applyFill="1" applyBorder="1" applyAlignment="1">
      <alignment horizontal="center" vertical="center" wrapText="1"/>
    </xf>
    <xf numFmtId="0" fontId="6" fillId="0" borderId="0" xfId="49" applyFont="1" applyFill="1" applyAlignment="1">
      <alignment horizontal="center"/>
    </xf>
    <xf numFmtId="0" fontId="6" fillId="0" borderId="0" xfId="49" applyFont="1" applyFill="1"/>
    <xf numFmtId="3" fontId="6" fillId="0" borderId="12" xfId="49" applyNumberFormat="1" applyFill="1" applyBorder="1"/>
    <xf numFmtId="0" fontId="6" fillId="0" borderId="12" xfId="49" applyFill="1" applyBorder="1"/>
    <xf numFmtId="0" fontId="6" fillId="0" borderId="12" xfId="49" applyFont="1" applyFill="1" applyBorder="1"/>
    <xf numFmtId="0" fontId="6" fillId="0" borderId="0" xfId="49" applyNumberFormat="1"/>
    <xf numFmtId="1" fontId="6" fillId="0" borderId="0" xfId="49" applyNumberFormat="1"/>
    <xf numFmtId="0" fontId="6" fillId="0" borderId="0" xfId="49" applyFont="1" applyAlignment="1">
      <alignment horizontal="center"/>
    </xf>
    <xf numFmtId="0" fontId="6" fillId="0" borderId="0" xfId="49" applyFont="1"/>
    <xf numFmtId="0" fontId="6" fillId="0" borderId="0" xfId="49" applyAlignment="1">
      <alignment horizontal="left"/>
    </xf>
    <xf numFmtId="2" fontId="27" fillId="0" borderId="0" xfId="37" applyNumberFormat="1" applyFont="1" applyFill="1" applyBorder="1" applyAlignment="1"/>
    <xf numFmtId="2" fontId="27" fillId="27" borderId="23" xfId="49" applyNumberFormat="1" applyFont="1" applyFill="1" applyBorder="1"/>
    <xf numFmtId="0" fontId="26" fillId="24" borderId="15" xfId="49" applyFont="1" applyFill="1" applyBorder="1" applyAlignment="1">
      <alignment vertical="center" wrapText="1"/>
    </xf>
    <xf numFmtId="2" fontId="27" fillId="0" borderId="0" xfId="49" applyNumberFormat="1" applyFont="1" applyFill="1" applyBorder="1"/>
    <xf numFmtId="4" fontId="6" fillId="0" borderId="12" xfId="49" applyNumberFormat="1" applyFill="1" applyBorder="1"/>
    <xf numFmtId="165" fontId="27" fillId="27" borderId="23" xfId="49" applyNumberFormat="1" applyFont="1" applyFill="1" applyBorder="1"/>
    <xf numFmtId="165" fontId="27" fillId="0" borderId="0" xfId="49" applyNumberFormat="1" applyFont="1" applyFill="1" applyBorder="1"/>
    <xf numFmtId="3" fontId="38" fillId="0" borderId="12" xfId="49" applyNumberFormat="1" applyFont="1" applyFill="1" applyBorder="1"/>
    <xf numFmtId="0" fontId="0" fillId="0" borderId="0" xfId="0" applyAlignment="1">
      <alignment horizontal="left"/>
    </xf>
    <xf numFmtId="0" fontId="33" fillId="0" borderId="13" xfId="0" applyFont="1" applyBorder="1" applyAlignment="1">
      <alignment horizontal="center"/>
    </xf>
    <xf numFmtId="0" fontId="35" fillId="0" borderId="0" xfId="0" applyFont="1" applyFill="1" applyBorder="1" applyAlignment="1">
      <alignment horizontal="center"/>
    </xf>
    <xf numFmtId="0" fontId="6" fillId="0" borderId="0" xfId="37" applyFont="1" applyBorder="1" applyAlignment="1"/>
    <xf numFmtId="0" fontId="26" fillId="30" borderId="0" xfId="0" applyFont="1" applyFill="1" applyBorder="1" applyAlignment="1">
      <alignment horizontal="center" vertical="center" wrapText="1"/>
    </xf>
    <xf numFmtId="0" fontId="0" fillId="0" borderId="0" xfId="0" pivotButton="1"/>
    <xf numFmtId="171" fontId="26" fillId="26" borderId="0" xfId="0" applyNumberFormat="1" applyFont="1" applyFill="1" applyBorder="1" applyAlignment="1">
      <alignment horizontal="center" vertical="center"/>
    </xf>
    <xf numFmtId="9" fontId="0" fillId="0" borderId="0" xfId="0" applyNumberFormat="1" applyFill="1" applyBorder="1" applyAlignment="1"/>
    <xf numFmtId="0" fontId="38" fillId="0" borderId="0" xfId="0" applyFont="1"/>
    <xf numFmtId="0" fontId="37" fillId="0" borderId="0" xfId="0" applyFont="1"/>
    <xf numFmtId="9" fontId="37" fillId="0" borderId="0" xfId="40" applyFont="1"/>
    <xf numFmtId="0" fontId="39" fillId="0" borderId="27" xfId="0" applyFont="1" applyBorder="1" applyAlignment="1">
      <alignment horizontal="center" wrapText="1" readingOrder="1"/>
    </xf>
    <xf numFmtId="0" fontId="39" fillId="0" borderId="28" xfId="0" applyFont="1" applyBorder="1" applyAlignment="1">
      <alignment horizontal="center" wrapText="1" readingOrder="1"/>
    </xf>
    <xf numFmtId="0" fontId="39" fillId="0" borderId="0" xfId="0" applyFont="1" applyAlignment="1">
      <alignment horizontal="center" wrapText="1" readingOrder="1"/>
    </xf>
    <xf numFmtId="0" fontId="39" fillId="0" borderId="0" xfId="0" applyFont="1" applyAlignment="1">
      <alignment wrapText="1"/>
    </xf>
    <xf numFmtId="10" fontId="6" fillId="0" borderId="12" xfId="40" applyNumberFormat="1" applyFont="1" applyFill="1" applyBorder="1" applyAlignment="1">
      <alignment wrapText="1"/>
    </xf>
    <xf numFmtId="0" fontId="6" fillId="0" borderId="0" xfId="49" applyAlignment="1">
      <alignment wrapText="1"/>
    </xf>
    <xf numFmtId="0" fontId="0" fillId="0" borderId="0" xfId="0" applyNumberFormat="1"/>
    <xf numFmtId="0" fontId="41" fillId="0" borderId="0" xfId="0" applyFont="1" applyBorder="1" applyAlignment="1">
      <alignment vertical="center"/>
    </xf>
    <xf numFmtId="0" fontId="41" fillId="0" borderId="0" xfId="0" applyFont="1" applyBorder="1" applyAlignment="1">
      <alignment horizontal="right" vertical="center"/>
    </xf>
    <xf numFmtId="3" fontId="0" fillId="0" borderId="0" xfId="0" applyNumberFormat="1" applyFill="1" applyBorder="1" applyAlignment="1"/>
    <xf numFmtId="171" fontId="0" fillId="0" borderId="0" xfId="0" applyNumberFormat="1" applyFill="1" applyBorder="1" applyAlignment="1"/>
    <xf numFmtId="10" fontId="6" fillId="0" borderId="0" xfId="40" applyNumberFormat="1" applyFill="1" applyBorder="1"/>
    <xf numFmtId="0" fontId="0" fillId="0" borderId="0" xfId="0" pivotButton="1" applyAlignment="1">
      <alignment wrapText="1"/>
    </xf>
    <xf numFmtId="0" fontId="0" fillId="0" borderId="0" xfId="0" applyAlignment="1">
      <alignment wrapText="1"/>
    </xf>
    <xf numFmtId="171" fontId="0" fillId="0" borderId="0" xfId="0" applyNumberFormat="1" applyFill="1" applyBorder="1" applyAlignment="1">
      <alignment horizontal="center" vertical="center"/>
    </xf>
    <xf numFmtId="171" fontId="26" fillId="0" borderId="0" xfId="0" applyNumberFormat="1" applyFont="1" applyFill="1" applyBorder="1" applyAlignment="1">
      <alignment horizontal="center" vertical="center"/>
    </xf>
    <xf numFmtId="10" fontId="6" fillId="0" borderId="12" xfId="40" applyNumberFormat="1" applyFill="1" applyBorder="1" applyAlignment="1">
      <alignment horizontal="center" vertical="center"/>
    </xf>
    <xf numFmtId="171" fontId="26" fillId="0" borderId="12" xfId="0" applyNumberFormat="1" applyFont="1" applyFill="1" applyBorder="1" applyAlignment="1">
      <alignment horizontal="center" vertical="center"/>
    </xf>
    <xf numFmtId="4" fontId="26" fillId="0" borderId="12" xfId="0" applyNumberFormat="1" applyFont="1" applyFill="1" applyBorder="1" applyAlignment="1">
      <alignment horizontal="center" vertical="center"/>
    </xf>
    <xf numFmtId="10" fontId="26" fillId="0" borderId="12" xfId="40" applyNumberFormat="1" applyFont="1" applyFill="1" applyBorder="1" applyAlignment="1">
      <alignment horizontal="center" vertical="center"/>
    </xf>
    <xf numFmtId="10" fontId="26" fillId="0" borderId="12" xfId="40" applyNumberFormat="1" applyFont="1" applyFill="1" applyBorder="1" applyAlignment="1">
      <alignment horizontal="center"/>
    </xf>
    <xf numFmtId="171" fontId="0" fillId="0" borderId="0" xfId="0" applyNumberFormat="1" applyFill="1"/>
    <xf numFmtId="10" fontId="6" fillId="0" borderId="12" xfId="40" applyNumberFormat="1" applyFill="1" applyBorder="1"/>
    <xf numFmtId="2" fontId="39" fillId="0" borderId="28" xfId="0" applyNumberFormat="1" applyFont="1" applyBorder="1" applyAlignment="1">
      <alignment horizontal="right" wrapText="1" readingOrder="1"/>
    </xf>
    <xf numFmtId="2" fontId="39" fillId="0" borderId="0" xfId="0" applyNumberFormat="1" applyFont="1" applyAlignment="1">
      <alignment horizontal="right" wrapText="1" readingOrder="1"/>
    </xf>
    <xf numFmtId="10" fontId="6" fillId="33" borderId="12" xfId="40" applyNumberFormat="1" applyFont="1" applyFill="1" applyBorder="1" applyAlignment="1">
      <alignment horizontal="center"/>
    </xf>
    <xf numFmtId="0" fontId="6" fillId="0" borderId="0" xfId="49" applyFill="1" applyBorder="1"/>
    <xf numFmtId="10" fontId="0" fillId="0" borderId="0" xfId="40" applyNumberFormat="1" applyFont="1" applyFill="1" applyBorder="1" applyAlignment="1"/>
    <xf numFmtId="0" fontId="37" fillId="0" borderId="0" xfId="49" applyFont="1" applyFill="1"/>
    <xf numFmtId="169" fontId="37" fillId="0" borderId="0" xfId="40" applyNumberFormat="1" applyFont="1" applyFill="1"/>
    <xf numFmtId="0" fontId="37" fillId="0" borderId="0" xfId="49" applyFont="1" applyFill="1" applyAlignment="1">
      <alignment horizontal="center"/>
    </xf>
    <xf numFmtId="0" fontId="6" fillId="30" borderId="0" xfId="37" applyFont="1" applyFill="1" applyAlignment="1"/>
    <xf numFmtId="10" fontId="6" fillId="30" borderId="12" xfId="40" applyNumberFormat="1" applyFont="1" applyFill="1" applyBorder="1" applyAlignment="1">
      <alignment horizontal="center"/>
    </xf>
    <xf numFmtId="0" fontId="42" fillId="0" borderId="0" xfId="0" applyFont="1"/>
    <xf numFmtId="0" fontId="6" fillId="0" borderId="12" xfId="0" applyFont="1" applyBorder="1" applyAlignment="1">
      <alignment horizontal="center"/>
    </xf>
    <xf numFmtId="0" fontId="0" fillId="0" borderId="12" xfId="0" applyBorder="1" applyAlignment="1">
      <alignment horizontal="center"/>
    </xf>
    <xf numFmtId="17" fontId="0" fillId="0" borderId="12" xfId="0" applyNumberFormat="1" applyBorder="1" applyAlignment="1">
      <alignment horizontal="center"/>
    </xf>
    <xf numFmtId="0" fontId="6" fillId="0" borderId="12" xfId="49" applyFill="1" applyBorder="1" applyAlignment="1">
      <alignment vertical="center"/>
    </xf>
    <xf numFmtId="0" fontId="6" fillId="0" borderId="12" xfId="49" applyFont="1" applyFill="1" applyBorder="1" applyAlignment="1">
      <alignment vertical="center"/>
    </xf>
    <xf numFmtId="10" fontId="6" fillId="0" borderId="12" xfId="40" applyNumberFormat="1" applyFont="1" applyFill="1" applyBorder="1" applyAlignment="1">
      <alignment vertical="center" wrapText="1"/>
    </xf>
    <xf numFmtId="3" fontId="6" fillId="0" borderId="12" xfId="49" applyNumberFormat="1" applyFill="1" applyBorder="1" applyAlignment="1">
      <alignment vertical="center"/>
    </xf>
    <xf numFmtId="0" fontId="6" fillId="0" borderId="0" xfId="49" applyAlignment="1">
      <alignment vertical="center"/>
    </xf>
    <xf numFmtId="10" fontId="6" fillId="0" borderId="12" xfId="40" applyNumberFormat="1" applyFont="1" applyFill="1" applyBorder="1" applyAlignment="1">
      <alignment vertical="center"/>
    </xf>
    <xf numFmtId="171" fontId="6" fillId="0" borderId="12" xfId="0" applyNumberFormat="1" applyFont="1" applyFill="1" applyBorder="1" applyAlignment="1">
      <alignment horizontal="center" vertical="center"/>
    </xf>
    <xf numFmtId="3" fontId="6" fillId="0" borderId="12" xfId="0" applyNumberFormat="1" applyFont="1" applyFill="1" applyBorder="1" applyAlignment="1"/>
    <xf numFmtId="0" fontId="0" fillId="0" borderId="26" xfId="0" applyBorder="1"/>
    <xf numFmtId="0" fontId="43" fillId="0" borderId="26" xfId="37" applyFont="1" applyFill="1" applyBorder="1" applyAlignment="1"/>
    <xf numFmtId="2" fontId="27" fillId="27" borderId="29" xfId="37" applyNumberFormat="1" applyFont="1" applyFill="1" applyBorder="1" applyAlignment="1">
      <alignment vertical="center" wrapText="1"/>
    </xf>
    <xf numFmtId="2" fontId="27" fillId="27" borderId="30" xfId="37" applyNumberFormat="1" applyFont="1" applyFill="1" applyBorder="1" applyAlignment="1"/>
    <xf numFmtId="0" fontId="26" fillId="24" borderId="10" xfId="49" applyFont="1" applyFill="1" applyBorder="1" applyAlignment="1">
      <alignment horizontal="center" vertical="center" wrapText="1"/>
    </xf>
    <xf numFmtId="2" fontId="27" fillId="27" borderId="24" xfId="49" applyNumberFormat="1" applyFont="1" applyFill="1" applyBorder="1"/>
    <xf numFmtId="165" fontId="27" fillId="27" borderId="23" xfId="49" applyNumberFormat="1" applyFont="1" applyFill="1" applyBorder="1" applyAlignment="1">
      <alignment vertical="center"/>
    </xf>
    <xf numFmtId="165" fontId="27" fillId="27" borderId="24" xfId="49" applyNumberFormat="1" applyFont="1" applyFill="1" applyBorder="1"/>
    <xf numFmtId="0" fontId="6" fillId="0" borderId="15" xfId="49" applyFill="1" applyBorder="1"/>
    <xf numFmtId="0" fontId="6" fillId="0" borderId="33" xfId="49" applyFill="1" applyBorder="1"/>
    <xf numFmtId="0" fontId="6" fillId="30" borderId="0" xfId="49" applyFill="1"/>
    <xf numFmtId="2" fontId="27" fillId="27" borderId="22" xfId="37" applyNumberFormat="1" applyFont="1" applyFill="1" applyBorder="1" applyAlignment="1">
      <alignment vertical="center"/>
    </xf>
    <xf numFmtId="0" fontId="6" fillId="0" borderId="12" xfId="49" applyFill="1" applyBorder="1" applyAlignment="1">
      <alignment vertical="center" wrapText="1"/>
    </xf>
    <xf numFmtId="0" fontId="6" fillId="0" borderId="12" xfId="49" applyFill="1" applyBorder="1" applyAlignment="1">
      <alignment wrapText="1"/>
    </xf>
    <xf numFmtId="0" fontId="45" fillId="0" borderId="31" xfId="0" applyFont="1" applyFill="1" applyBorder="1" applyAlignment="1">
      <alignment wrapText="1"/>
    </xf>
    <xf numFmtId="0" fontId="45" fillId="0" borderId="32" xfId="0" applyFont="1" applyFill="1" applyBorder="1" applyAlignment="1">
      <alignment horizontal="right" wrapText="1" indent="1"/>
    </xf>
    <xf numFmtId="0" fontId="6" fillId="0" borderId="12" xfId="49" applyBorder="1"/>
    <xf numFmtId="0" fontId="26" fillId="24" borderId="11" xfId="49" applyFont="1" applyFill="1" applyBorder="1" applyAlignment="1">
      <alignment horizontal="center" vertical="center" wrapText="1"/>
    </xf>
    <xf numFmtId="0" fontId="6" fillId="0" borderId="14" xfId="49" applyFill="1" applyBorder="1" applyAlignment="1">
      <alignment wrapText="1"/>
    </xf>
    <xf numFmtId="10" fontId="6" fillId="0" borderId="10" xfId="40" applyNumberFormat="1" applyFont="1" applyFill="1" applyBorder="1" applyAlignment="1">
      <alignment vertical="center" wrapText="1"/>
    </xf>
    <xf numFmtId="0" fontId="6" fillId="0" borderId="34" xfId="49" applyFill="1" applyBorder="1"/>
    <xf numFmtId="3" fontId="6" fillId="30" borderId="12" xfId="49" applyNumberFormat="1" applyFont="1" applyFill="1" applyBorder="1" applyAlignment="1">
      <alignment vertical="center"/>
    </xf>
    <xf numFmtId="3" fontId="6" fillId="0" borderId="12" xfId="49" applyNumberFormat="1" applyFill="1" applyBorder="1" applyAlignment="1">
      <alignment horizontal="center" vertical="center"/>
    </xf>
    <xf numFmtId="0" fontId="6" fillId="0" borderId="12" xfId="49" applyFill="1" applyBorder="1" applyAlignment="1">
      <alignment horizontal="left" vertical="center" wrapText="1"/>
    </xf>
    <xf numFmtId="10" fontId="6" fillId="30" borderId="12" xfId="40" applyNumberFormat="1" applyFont="1" applyFill="1" applyBorder="1" applyAlignment="1">
      <alignment vertical="center"/>
    </xf>
    <xf numFmtId="10" fontId="6" fillId="0" borderId="11" xfId="40" applyNumberFormat="1" applyBorder="1" applyAlignment="1">
      <alignment wrapText="1"/>
    </xf>
    <xf numFmtId="0" fontId="6" fillId="0" borderId="11" xfId="49" applyFill="1" applyBorder="1" applyAlignment="1">
      <alignment vertical="center" wrapText="1"/>
    </xf>
    <xf numFmtId="0" fontId="6" fillId="30" borderId="12" xfId="49" applyFill="1" applyBorder="1" applyAlignment="1">
      <alignment vertical="center"/>
    </xf>
    <xf numFmtId="43" fontId="0" fillId="0" borderId="0" xfId="32" applyFont="1"/>
    <xf numFmtId="0" fontId="46" fillId="0" borderId="24" xfId="0" applyFont="1" applyBorder="1" applyAlignment="1">
      <alignment vertical="center"/>
    </xf>
    <xf numFmtId="14" fontId="46" fillId="0" borderId="36" xfId="0" applyNumberFormat="1" applyFont="1" applyBorder="1" applyAlignment="1">
      <alignment horizontal="right" vertical="center"/>
    </xf>
    <xf numFmtId="0" fontId="46" fillId="0" borderId="23" xfId="0" applyFont="1" applyBorder="1" applyAlignment="1">
      <alignment vertical="center"/>
    </xf>
    <xf numFmtId="0" fontId="46" fillId="0" borderId="37" xfId="0" applyFont="1" applyBorder="1" applyAlignment="1">
      <alignment vertical="center"/>
    </xf>
    <xf numFmtId="3" fontId="46" fillId="0" borderId="23" xfId="0" applyNumberFormat="1" applyFont="1" applyBorder="1" applyAlignment="1">
      <alignment horizontal="right" vertical="center"/>
    </xf>
    <xf numFmtId="3" fontId="46" fillId="0" borderId="38" xfId="0" applyNumberFormat="1" applyFont="1" applyBorder="1" applyAlignment="1">
      <alignment horizontal="right" vertical="center"/>
    </xf>
    <xf numFmtId="3" fontId="47" fillId="0" borderId="38" xfId="0" applyNumberFormat="1" applyFont="1" applyBorder="1" applyAlignment="1">
      <alignment horizontal="right" vertical="center"/>
    </xf>
    <xf numFmtId="0" fontId="6" fillId="30" borderId="12" xfId="49" applyFont="1" applyFill="1" applyBorder="1"/>
    <xf numFmtId="3" fontId="6" fillId="30" borderId="12" xfId="49" applyNumberFormat="1" applyFill="1" applyBorder="1"/>
    <xf numFmtId="0" fontId="6" fillId="30" borderId="12" xfId="49" applyFill="1" applyBorder="1"/>
    <xf numFmtId="3" fontId="38" fillId="30" borderId="12" xfId="49" applyNumberFormat="1" applyFont="1" applyFill="1" applyBorder="1"/>
    <xf numFmtId="0" fontId="42" fillId="0" borderId="0" xfId="0" applyNumberFormat="1" applyFont="1"/>
    <xf numFmtId="3" fontId="6" fillId="30" borderId="12" xfId="49" applyNumberFormat="1" applyFill="1" applyBorder="1" applyAlignment="1">
      <alignment horizontal="center" vertical="center"/>
    </xf>
    <xf numFmtId="0" fontId="6" fillId="30" borderId="11" xfId="49" applyFont="1" applyFill="1" applyBorder="1"/>
    <xf numFmtId="0" fontId="0" fillId="30" borderId="0" xfId="0" applyFill="1"/>
    <xf numFmtId="0" fontId="6" fillId="30" borderId="11" xfId="49" applyFill="1" applyBorder="1"/>
    <xf numFmtId="0" fontId="6" fillId="30" borderId="35" xfId="49" applyFill="1" applyBorder="1"/>
    <xf numFmtId="3" fontId="6" fillId="30" borderId="11" xfId="49" applyNumberFormat="1" applyFill="1" applyBorder="1"/>
    <xf numFmtId="173" fontId="6" fillId="0" borderId="12" xfId="40" applyNumberFormat="1" applyFont="1" applyFill="1" applyBorder="1" applyAlignment="1">
      <alignment vertical="center"/>
    </xf>
    <xf numFmtId="0" fontId="40" fillId="0" borderId="0" xfId="0" applyFont="1" applyAlignment="1">
      <alignment horizontal="left" wrapText="1" readingOrder="1"/>
    </xf>
    <xf numFmtId="0" fontId="7" fillId="0" borderId="12" xfId="0" applyFont="1" applyFill="1" applyBorder="1" applyAlignment="1">
      <alignment horizontal="left"/>
    </xf>
    <xf numFmtId="0" fontId="30" fillId="31" borderId="0" xfId="0" applyFont="1" applyFill="1" applyAlignment="1">
      <alignment horizontal="right"/>
    </xf>
    <xf numFmtId="0" fontId="33" fillId="0" borderId="13" xfId="0" applyFont="1" applyBorder="1" applyAlignment="1">
      <alignment horizontal="center"/>
    </xf>
    <xf numFmtId="0" fontId="6" fillId="0" borderId="0" xfId="0" applyFont="1" applyAlignment="1">
      <alignment horizontal="center"/>
    </xf>
    <xf numFmtId="0" fontId="33" fillId="0" borderId="25" xfId="0" applyFont="1" applyBorder="1" applyAlignment="1">
      <alignment horizontal="center"/>
    </xf>
    <xf numFmtId="0" fontId="7" fillId="0" borderId="0" xfId="0" applyFont="1" applyFill="1" applyBorder="1" applyAlignment="1">
      <alignment horizontal="left"/>
    </xf>
    <xf numFmtId="0" fontId="30" fillId="28" borderId="0" xfId="37" applyFont="1" applyFill="1" applyAlignment="1">
      <alignment horizontal="right"/>
    </xf>
    <xf numFmtId="0" fontId="30" fillId="29" borderId="0" xfId="49" applyFont="1" applyFill="1" applyAlignment="1">
      <alignment horizontal="right"/>
    </xf>
    <xf numFmtId="0" fontId="27" fillId="0" borderId="0" xfId="37" applyFont="1" applyFill="1" applyAlignment="1">
      <alignment horizontal="center"/>
    </xf>
    <xf numFmtId="0" fontId="30" fillId="29" borderId="0" xfId="49" applyFont="1" applyFill="1" applyAlignment="1">
      <alignment horizontal="center"/>
    </xf>
    <xf numFmtId="0" fontId="30" fillId="29" borderId="0" xfId="0" applyFont="1" applyFill="1" applyAlignment="1">
      <alignment horizontal="right"/>
    </xf>
    <xf numFmtId="0" fontId="5" fillId="0" borderId="0" xfId="54" applyAlignment="1">
      <alignment horizontal="center"/>
    </xf>
  </cellXfs>
  <cellStyles count="6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45" builtinId="16"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Incorrecto" xfId="31" builtinId="27" customBuiltin="1"/>
    <cellStyle name="Millares" xfId="32" builtinId="3"/>
    <cellStyle name="Millares 2" xfId="50" xr:uid="{00000000-0005-0000-0000-000020000000}"/>
    <cellStyle name="Millares 3" xfId="53" xr:uid="{00000000-0005-0000-0000-000021000000}"/>
    <cellStyle name="Millares_Estudios de pérdidas año 2009 Ctos MT" xfId="33" xr:uid="{00000000-0005-0000-0000-000022000000}"/>
    <cellStyle name="Millares_Informe Pérdidas Técnicas 2009" xfId="34" xr:uid="{00000000-0005-0000-0000-000023000000}"/>
    <cellStyle name="Millares_Informe Pérdidas Técnicas 2009 v2" xfId="35" xr:uid="{00000000-0005-0000-0000-000024000000}"/>
    <cellStyle name="Moneda 2" xfId="57" xr:uid="{00000000-0005-0000-0000-000025000000}"/>
    <cellStyle name="Moneda 2 2" xfId="60" xr:uid="{00000000-0005-0000-0000-000026000000}"/>
    <cellStyle name="Moneda 2 2 2" xfId="63" xr:uid="{00000000-0005-0000-0000-000027000000}"/>
    <cellStyle name="Neutral" xfId="36" builtinId="28" customBuiltin="1"/>
    <cellStyle name="Normal" xfId="0" builtinId="0"/>
    <cellStyle name="Normal 2" xfId="49" xr:uid="{00000000-0005-0000-0000-00002A000000}"/>
    <cellStyle name="Normal 3" xfId="51" xr:uid="{00000000-0005-0000-0000-00002B000000}"/>
    <cellStyle name="Normal 4" xfId="54" xr:uid="{00000000-0005-0000-0000-00002C000000}"/>
    <cellStyle name="Normal 43" xfId="64" xr:uid="{00000000-0005-0000-0000-00002D000000}"/>
    <cellStyle name="Normal 5" xfId="55" xr:uid="{00000000-0005-0000-0000-00002E000000}"/>
    <cellStyle name="Normal 5 2" xfId="58" xr:uid="{00000000-0005-0000-0000-00002F000000}"/>
    <cellStyle name="Normal 5 2 2" xfId="61" xr:uid="{00000000-0005-0000-0000-000030000000}"/>
    <cellStyle name="Normal_Estudios de pérdidas año 2009 Ctos MT" xfId="37" xr:uid="{00000000-0005-0000-0000-000031000000}"/>
    <cellStyle name="Normal_Estudios Pérdidas Técnicas  Nivel II Año 2011" xfId="38" xr:uid="{00000000-0005-0000-0000-000032000000}"/>
    <cellStyle name="Notas" xfId="39" builtinId="10" customBuiltin="1"/>
    <cellStyle name="Porcentaje" xfId="40" builtinId="5"/>
    <cellStyle name="Porcentual 2" xfId="52" xr:uid="{00000000-0005-0000-0000-000035000000}"/>
    <cellStyle name="Porcentual 3" xfId="56" xr:uid="{00000000-0005-0000-0000-000036000000}"/>
    <cellStyle name="Porcentual 3 2" xfId="59" xr:uid="{00000000-0005-0000-0000-000037000000}"/>
    <cellStyle name="Porcentual 3 2 2" xfId="62" xr:uid="{00000000-0005-0000-0000-000038000000}"/>
    <cellStyle name="Salida" xfId="41" builtinId="21" customBuiltin="1"/>
    <cellStyle name="Texto de advertencia" xfId="42" builtinId="11" customBuiltin="1"/>
    <cellStyle name="Texto explicativo" xfId="43" builtinId="53" customBuiltin="1"/>
    <cellStyle name="Título" xfId="44" builtinId="15" customBuiltin="1"/>
    <cellStyle name="Título 2" xfId="46" builtinId="17" customBuiltin="1"/>
    <cellStyle name="Título 3" xfId="47" builtinId="18" customBuiltin="1"/>
    <cellStyle name="Total" xfId="48" builtinId="25" customBuiltin="1"/>
  </cellStyles>
  <dxfs count="5">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FF0000"/>
      </font>
    </dxf>
    <dxf>
      <alignment wrapText="1"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50027"/>
      <rgbColor rgb="00D55022"/>
      <rgbColor rgb="00EFBC02"/>
      <rgbColor rgb="00FADD63"/>
      <rgbColor rgb="0040637A"/>
      <rgbColor rgb="00CAD9E2"/>
      <rgbColor rgb="00ADC1CE"/>
      <rgbColor rgb="0089A2B3"/>
      <rgbColor rgb="00B50027"/>
      <rgbColor rgb="00D55022"/>
      <rgbColor rgb="00EFBC03"/>
      <rgbColor rgb="00FADD63"/>
      <rgbColor rgb="00FFCC99"/>
      <rgbColor rgb="0040637A"/>
      <rgbColor rgb="00CAD9E2"/>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D202C"/>
      <color rgb="FF00FFFF"/>
      <color rgb="FF00FFCC"/>
      <color rgb="FF004165"/>
      <color rgb="FF339933"/>
      <color rgb="FF3E63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externalLink" Target="externalLinks/externalLink6.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externalLink" Target="externalLinks/externalLink10.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9.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8.xml"/><Relationship Id="rId28" Type="http://schemas.openxmlformats.org/officeDocument/2006/relationships/pivotCacheDefinition" Target="pivotCache/pivotCacheDefinition3.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31"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7.xml"/><Relationship Id="rId27" Type="http://schemas.openxmlformats.org/officeDocument/2006/relationships/pivotCacheDefinition" Target="pivotCache/pivotCacheDefinition2.xml"/><Relationship Id="rId30" Type="http://schemas.openxmlformats.org/officeDocument/2006/relationships/pivotCacheDefinition" Target="pivotCache/pivotCacheDefinition5.xml"/><Relationship Id="rId35"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emf"/></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23812</xdr:colOff>
      <xdr:row>0</xdr:row>
      <xdr:rowOff>0</xdr:rowOff>
    </xdr:from>
    <xdr:to>
      <xdr:col>16</xdr:col>
      <xdr:colOff>221115</xdr:colOff>
      <xdr:row>3</xdr:row>
      <xdr:rowOff>67018</xdr:rowOff>
    </xdr:to>
    <xdr:pic>
      <xdr:nvPicPr>
        <xdr:cNvPr id="3" name="2 Imagen">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a:srcRect t="24815"/>
        <a:stretch/>
      </xdr:blipFill>
      <xdr:spPr>
        <a:xfrm>
          <a:off x="14501812" y="0"/>
          <a:ext cx="1816553" cy="6980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16</xdr:col>
      <xdr:colOff>1816553</xdr:colOff>
      <xdr:row>2</xdr:row>
      <xdr:rowOff>138455</xdr:rowOff>
    </xdr:to>
    <xdr:pic>
      <xdr:nvPicPr>
        <xdr:cNvPr id="2" name="1 Imagen">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rcRect t="24815"/>
        <a:stretch/>
      </xdr:blipFill>
      <xdr:spPr>
        <a:xfrm>
          <a:off x="20038219" y="0"/>
          <a:ext cx="1816553" cy="6980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452438</xdr:colOff>
      <xdr:row>0</xdr:row>
      <xdr:rowOff>0</xdr:rowOff>
    </xdr:from>
    <xdr:to>
      <xdr:col>12</xdr:col>
      <xdr:colOff>983116</xdr:colOff>
      <xdr:row>2</xdr:row>
      <xdr:rowOff>233705</xdr:rowOff>
    </xdr:to>
    <xdr:pic>
      <xdr:nvPicPr>
        <xdr:cNvPr id="2" name="1 Imagen">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a:srcRect t="24815"/>
        <a:stretch/>
      </xdr:blipFill>
      <xdr:spPr>
        <a:xfrm>
          <a:off x="15120938" y="0"/>
          <a:ext cx="1816553" cy="69804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0</xdr:colOff>
      <xdr:row>0</xdr:row>
      <xdr:rowOff>0</xdr:rowOff>
    </xdr:from>
    <xdr:to>
      <xdr:col>17</xdr:col>
      <xdr:colOff>1767407</xdr:colOff>
      <xdr:row>2</xdr:row>
      <xdr:rowOff>249814</xdr:rowOff>
    </xdr:to>
    <xdr:pic>
      <xdr:nvPicPr>
        <xdr:cNvPr id="2" name="1 Imagen">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1"/>
        <a:srcRect t="24815"/>
        <a:stretch/>
      </xdr:blipFill>
      <xdr:spPr>
        <a:xfrm>
          <a:off x="11537579" y="0"/>
          <a:ext cx="1816553" cy="707014"/>
        </a:xfrm>
        <a:prstGeom prst="rect">
          <a:avLst/>
        </a:prstGeom>
      </xdr:spPr>
    </xdr:pic>
    <xdr:clientData/>
  </xdr:twoCellAnchor>
  <xdr:oneCellAnchor>
    <xdr:from>
      <xdr:col>17</xdr:col>
      <xdr:colOff>0</xdr:colOff>
      <xdr:row>0</xdr:row>
      <xdr:rowOff>0</xdr:rowOff>
    </xdr:from>
    <xdr:ext cx="1759403" cy="698049"/>
    <xdr:pic>
      <xdr:nvPicPr>
        <xdr:cNvPr id="3" name="1 Imagen">
          <a:extLst>
            <a:ext uri="{FF2B5EF4-FFF2-40B4-BE49-F238E27FC236}">
              <a16:creationId xmlns:a16="http://schemas.microsoft.com/office/drawing/2014/main" id="{00000000-0008-0000-0600-000003000000}"/>
            </a:ext>
          </a:extLst>
        </xdr:cNvPr>
        <xdr:cNvPicPr>
          <a:picLocks noChangeAspect="1"/>
        </xdr:cNvPicPr>
      </xdr:nvPicPr>
      <xdr:blipFill rotWithShape="1">
        <a:blip xmlns:r="http://schemas.openxmlformats.org/officeDocument/2006/relationships" r:embed="rId1"/>
        <a:srcRect t="24815"/>
        <a:stretch/>
      </xdr:blipFill>
      <xdr:spPr>
        <a:xfrm>
          <a:off x="15739784" y="0"/>
          <a:ext cx="1759403" cy="698049"/>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15</xdr:col>
      <xdr:colOff>0</xdr:colOff>
      <xdr:row>0</xdr:row>
      <xdr:rowOff>0</xdr:rowOff>
    </xdr:from>
    <xdr:to>
      <xdr:col>15</xdr:col>
      <xdr:colOff>1778454</xdr:colOff>
      <xdr:row>2</xdr:row>
      <xdr:rowOff>235406</xdr:rowOff>
    </xdr:to>
    <xdr:pic>
      <xdr:nvPicPr>
        <xdr:cNvPr id="2" name="1 Imagen">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a:srcRect t="24815"/>
        <a:stretch/>
      </xdr:blipFill>
      <xdr:spPr>
        <a:xfrm>
          <a:off x="15392397" y="0"/>
          <a:ext cx="1816553" cy="692606"/>
        </a:xfrm>
        <a:prstGeom prst="rect">
          <a:avLst/>
        </a:prstGeom>
      </xdr:spPr>
    </xdr:pic>
    <xdr:clientData/>
  </xdr:twoCellAnchor>
  <xdr:oneCellAnchor>
    <xdr:from>
      <xdr:col>15</xdr:col>
      <xdr:colOff>0</xdr:colOff>
      <xdr:row>0</xdr:row>
      <xdr:rowOff>0</xdr:rowOff>
    </xdr:from>
    <xdr:ext cx="1783556" cy="699750"/>
    <xdr:pic>
      <xdr:nvPicPr>
        <xdr:cNvPr id="3" name="1 Imagen">
          <a:extLst>
            <a:ext uri="{FF2B5EF4-FFF2-40B4-BE49-F238E27FC236}">
              <a16:creationId xmlns:a16="http://schemas.microsoft.com/office/drawing/2014/main" id="{00000000-0008-0000-0700-000003000000}"/>
            </a:ext>
          </a:extLst>
        </xdr:cNvPr>
        <xdr:cNvPicPr>
          <a:picLocks noChangeAspect="1"/>
        </xdr:cNvPicPr>
      </xdr:nvPicPr>
      <xdr:blipFill rotWithShape="1">
        <a:blip xmlns:r="http://schemas.openxmlformats.org/officeDocument/2006/relationships" r:embed="rId1"/>
        <a:srcRect t="24815"/>
        <a:stretch/>
      </xdr:blipFill>
      <xdr:spPr>
        <a:xfrm>
          <a:off x="20047401" y="0"/>
          <a:ext cx="1783556" cy="69975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18</xdr:col>
      <xdr:colOff>0</xdr:colOff>
      <xdr:row>0</xdr:row>
      <xdr:rowOff>0</xdr:rowOff>
    </xdr:from>
    <xdr:to>
      <xdr:col>18</xdr:col>
      <xdr:colOff>1741865</xdr:colOff>
      <xdr:row>2</xdr:row>
      <xdr:rowOff>240849</xdr:rowOff>
    </xdr:to>
    <xdr:pic>
      <xdr:nvPicPr>
        <xdr:cNvPr id="2" name="1 Imagen">
          <a:extLst>
            <a:ext uri="{FF2B5EF4-FFF2-40B4-BE49-F238E27FC236}">
              <a16:creationId xmlns:a16="http://schemas.microsoft.com/office/drawing/2014/main" id="{00000000-0008-0000-0800-000002000000}"/>
            </a:ext>
          </a:extLst>
        </xdr:cNvPr>
        <xdr:cNvPicPr>
          <a:picLocks noChangeAspect="1"/>
        </xdr:cNvPicPr>
      </xdr:nvPicPr>
      <xdr:blipFill rotWithShape="1">
        <a:blip xmlns:r="http://schemas.openxmlformats.org/officeDocument/2006/relationships" r:embed="rId1"/>
        <a:srcRect t="24815"/>
        <a:stretch/>
      </xdr:blipFill>
      <xdr:spPr>
        <a:xfrm>
          <a:off x="14498320" y="0"/>
          <a:ext cx="1816553" cy="708209"/>
        </a:xfrm>
        <a:prstGeom prst="rect">
          <a:avLst/>
        </a:prstGeom>
      </xdr:spPr>
    </xdr:pic>
    <xdr:clientData/>
  </xdr:twoCellAnchor>
  <xdr:oneCellAnchor>
    <xdr:from>
      <xdr:col>18</xdr:col>
      <xdr:colOff>0</xdr:colOff>
      <xdr:row>0</xdr:row>
      <xdr:rowOff>0</xdr:rowOff>
    </xdr:from>
    <xdr:ext cx="1740353" cy="695932"/>
    <xdr:pic>
      <xdr:nvPicPr>
        <xdr:cNvPr id="3" name="1 Imagen">
          <a:extLst>
            <a:ext uri="{FF2B5EF4-FFF2-40B4-BE49-F238E27FC236}">
              <a16:creationId xmlns:a16="http://schemas.microsoft.com/office/drawing/2014/main" id="{00000000-0008-0000-0800-000003000000}"/>
            </a:ext>
          </a:extLst>
        </xdr:cNvPr>
        <xdr:cNvPicPr>
          <a:picLocks noChangeAspect="1"/>
        </xdr:cNvPicPr>
      </xdr:nvPicPr>
      <xdr:blipFill rotWithShape="1">
        <a:blip xmlns:r="http://schemas.openxmlformats.org/officeDocument/2006/relationships" r:embed="rId1"/>
        <a:srcRect t="24815"/>
        <a:stretch/>
      </xdr:blipFill>
      <xdr:spPr>
        <a:xfrm>
          <a:off x="19216793" y="0"/>
          <a:ext cx="1740353" cy="695932"/>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10</xdr:col>
      <xdr:colOff>440531</xdr:colOff>
      <xdr:row>0</xdr:row>
      <xdr:rowOff>0</xdr:rowOff>
    </xdr:from>
    <xdr:to>
      <xdr:col>12</xdr:col>
      <xdr:colOff>78240</xdr:colOff>
      <xdr:row>3</xdr:row>
      <xdr:rowOff>67018</xdr:rowOff>
    </xdr:to>
    <xdr:pic>
      <xdr:nvPicPr>
        <xdr:cNvPr id="2" name="1 Imagen">
          <a:extLst>
            <a:ext uri="{FF2B5EF4-FFF2-40B4-BE49-F238E27FC236}">
              <a16:creationId xmlns:a16="http://schemas.microsoft.com/office/drawing/2014/main" id="{00000000-0008-0000-0900-000002000000}"/>
            </a:ext>
          </a:extLst>
        </xdr:cNvPr>
        <xdr:cNvPicPr>
          <a:picLocks noChangeAspect="1"/>
        </xdr:cNvPicPr>
      </xdr:nvPicPr>
      <xdr:blipFill rotWithShape="1">
        <a:blip xmlns:r="http://schemas.openxmlformats.org/officeDocument/2006/relationships" r:embed="rId1"/>
        <a:srcRect t="24815"/>
        <a:stretch/>
      </xdr:blipFill>
      <xdr:spPr>
        <a:xfrm>
          <a:off x="15787687" y="0"/>
          <a:ext cx="1816553" cy="69804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4127499</xdr:colOff>
      <xdr:row>0</xdr:row>
      <xdr:rowOff>0</xdr:rowOff>
    </xdr:from>
    <xdr:to>
      <xdr:col>6</xdr:col>
      <xdr:colOff>176136</xdr:colOff>
      <xdr:row>3</xdr:row>
      <xdr:rowOff>84216</xdr:rowOff>
    </xdr:to>
    <xdr:pic>
      <xdr:nvPicPr>
        <xdr:cNvPr id="2" name="1 Imagen">
          <a:extLst>
            <a:ext uri="{FF2B5EF4-FFF2-40B4-BE49-F238E27FC236}">
              <a16:creationId xmlns:a16="http://schemas.microsoft.com/office/drawing/2014/main" id="{00000000-0008-0000-0A00-000002000000}"/>
            </a:ext>
          </a:extLst>
        </xdr:cNvPr>
        <xdr:cNvPicPr>
          <a:picLocks noChangeAspect="1"/>
        </xdr:cNvPicPr>
      </xdr:nvPicPr>
      <xdr:blipFill rotWithShape="1">
        <a:blip xmlns:r="http://schemas.openxmlformats.org/officeDocument/2006/relationships" r:embed="rId1"/>
        <a:srcRect t="24815"/>
        <a:stretch/>
      </xdr:blipFill>
      <xdr:spPr>
        <a:xfrm>
          <a:off x="11832166" y="0"/>
          <a:ext cx="1816553" cy="69804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28576</xdr:colOff>
      <xdr:row>14</xdr:row>
      <xdr:rowOff>0</xdr:rowOff>
    </xdr:from>
    <xdr:to>
      <xdr:col>5</xdr:col>
      <xdr:colOff>676276</xdr:colOff>
      <xdr:row>24</xdr:row>
      <xdr:rowOff>114749</xdr:rowOff>
    </xdr:to>
    <xdr:pic>
      <xdr:nvPicPr>
        <xdr:cNvPr id="2" name="Picture 2">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576" y="2667000"/>
          <a:ext cx="6019800" cy="2019749"/>
        </a:xfrm>
        <a:prstGeom prst="rect">
          <a:avLst/>
        </a:prstGeom>
        <a:noFill/>
      </xdr:spPr>
    </xdr:pic>
    <xdr:clientData/>
  </xdr:twoCellAnchor>
  <xdr:twoCellAnchor>
    <xdr:from>
      <xdr:col>0</xdr:col>
      <xdr:colOff>266700</xdr:colOff>
      <xdr:row>21</xdr:row>
      <xdr:rowOff>57151</xdr:rowOff>
    </xdr:from>
    <xdr:to>
      <xdr:col>7</xdr:col>
      <xdr:colOff>495300</xdr:colOff>
      <xdr:row>22</xdr:row>
      <xdr:rowOff>114301</xdr:rowOff>
    </xdr:to>
    <xdr:sp macro="" textlink="">
      <xdr:nvSpPr>
        <xdr:cNvPr id="3" name="2 Rectángulo">
          <a:extLst>
            <a:ext uri="{FF2B5EF4-FFF2-40B4-BE49-F238E27FC236}">
              <a16:creationId xmlns:a16="http://schemas.microsoft.com/office/drawing/2014/main" id="{00000000-0008-0000-0B00-000003000000}"/>
            </a:ext>
          </a:extLst>
        </xdr:cNvPr>
        <xdr:cNvSpPr/>
      </xdr:nvSpPr>
      <xdr:spPr>
        <a:xfrm>
          <a:off x="266700" y="4057651"/>
          <a:ext cx="7162800" cy="247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s-E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742095</xdr:colOff>
      <xdr:row>28</xdr:row>
      <xdr:rowOff>161338</xdr:rowOff>
    </xdr:to>
    <xdr:pic>
      <xdr:nvPicPr>
        <xdr:cNvPr id="4" name="Imagen 3">
          <a:extLst>
            <a:ext uri="{FF2B5EF4-FFF2-40B4-BE49-F238E27FC236}">
              <a16:creationId xmlns:a16="http://schemas.microsoft.com/office/drawing/2014/main" id="{65665818-B720-4801-BA9F-2A5A02CB0478}"/>
            </a:ext>
          </a:extLst>
        </xdr:cNvPr>
        <xdr:cNvPicPr>
          <a:picLocks noChangeAspect="1"/>
        </xdr:cNvPicPr>
      </xdr:nvPicPr>
      <xdr:blipFill>
        <a:blip xmlns:r="http://schemas.openxmlformats.org/officeDocument/2006/relationships" r:embed="rId1"/>
        <a:stretch>
          <a:fillRect/>
        </a:stretch>
      </xdr:blipFill>
      <xdr:spPr>
        <a:xfrm>
          <a:off x="0" y="0"/>
          <a:ext cx="6838095" cy="469523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8\Memoria%20P&#233;rdidas%20AT\Archivo%20de%20P&#233;rdidas\Copia%20de%20Informe%20P&#233;rdidas%20T&#233;cnicas%202016%20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E.E%20PARA%20DELEGACION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ATLANTICO%20201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GUAJIRA%202019.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Copia%20de%20MAGDALENA%202019.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SUCRE-CORDOBA-BOLIVAR%20SUR%202019.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uarios/31000255/Documents/LN%205117-54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LN%205116-54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LIBRO%20ESTRUCTURAS%20NUEVO%20MODELO%20DIC%202015(%20version%20utilizar%2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MAGDALENA%20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
      <sheetName val="Hoja1"/>
      <sheetName val="Resumen"/>
      <sheetName val="TD Circuitos"/>
      <sheetName val="Líneas AT "/>
      <sheetName val="Trafos Bidevanados "/>
      <sheetName val="Tridevanados"/>
      <sheetName val="Trafos STN "/>
      <sheetName val="Proyectos SDL"/>
      <sheetName val="Proyectos STR"/>
      <sheetName val="Delta pérdidas "/>
      <sheetName val="Demanda por Nivel de tensión"/>
      <sheetName val="TABLA"/>
      <sheetName val="Hoja2"/>
    </sheetNames>
    <sheetDataSet>
      <sheetData sheetId="0" refreshError="1"/>
      <sheetData sheetId="1" refreshError="1"/>
      <sheetData sheetId="2" refreshError="1"/>
      <sheetData sheetId="3" refreshError="1"/>
      <sheetData sheetId="4" refreshError="1">
        <row r="7">
          <cell r="C7" t="str">
            <v>LN-5121</v>
          </cell>
          <cell r="D7" t="str">
            <v>Occidente</v>
          </cell>
        </row>
        <row r="8">
          <cell r="C8" t="str">
            <v>LN-610</v>
          </cell>
          <cell r="D8" t="str">
            <v>Bolivar</v>
          </cell>
        </row>
        <row r="9">
          <cell r="C9" t="str">
            <v>LN-5109</v>
          </cell>
          <cell r="D9" t="str">
            <v>Occidente</v>
          </cell>
        </row>
        <row r="10">
          <cell r="C10" t="str">
            <v>LN-587</v>
          </cell>
          <cell r="D10" t="str">
            <v>Norte</v>
          </cell>
        </row>
        <row r="11">
          <cell r="C11" t="str">
            <v>LN-590</v>
          </cell>
          <cell r="D11" t="str">
            <v>Norte</v>
          </cell>
        </row>
        <row r="12">
          <cell r="C12" t="str">
            <v>LN-726</v>
          </cell>
          <cell r="D12" t="str">
            <v>Bolivar</v>
          </cell>
        </row>
        <row r="13">
          <cell r="C13" t="str">
            <v>LN-511</v>
          </cell>
          <cell r="D13" t="str">
            <v>Occidente</v>
          </cell>
        </row>
        <row r="14">
          <cell r="C14" t="str">
            <v>LN-5113</v>
          </cell>
          <cell r="D14" t="str">
            <v>Occidente</v>
          </cell>
        </row>
        <row r="15">
          <cell r="C15" t="str">
            <v>LN-5138</v>
          </cell>
          <cell r="D15" t="str">
            <v>Norte</v>
          </cell>
        </row>
        <row r="16">
          <cell r="C16" t="str">
            <v>LN-577</v>
          </cell>
          <cell r="D16" t="str">
            <v>Occidente</v>
          </cell>
        </row>
        <row r="17">
          <cell r="C17" t="str">
            <v>LN-568</v>
          </cell>
          <cell r="D17" t="str">
            <v>Occidente</v>
          </cell>
        </row>
        <row r="18">
          <cell r="C18" t="str">
            <v>LN-598</v>
          </cell>
          <cell r="D18" t="str">
            <v>Norte</v>
          </cell>
        </row>
        <row r="19">
          <cell r="C19" t="str">
            <v>LN-508</v>
          </cell>
          <cell r="D19" t="str">
            <v>Occidente</v>
          </cell>
        </row>
        <row r="20">
          <cell r="C20" t="str">
            <v>LN-628</v>
          </cell>
          <cell r="D20" t="str">
            <v>Bolivar</v>
          </cell>
        </row>
        <row r="21">
          <cell r="C21" t="str">
            <v>LN-617</v>
          </cell>
          <cell r="D21" t="str">
            <v>Bolivar</v>
          </cell>
        </row>
        <row r="22">
          <cell r="C22" t="str">
            <v>LN-719</v>
          </cell>
          <cell r="D22" t="str">
            <v>Bolivar</v>
          </cell>
        </row>
        <row r="23">
          <cell r="C23" t="str">
            <v>LN-545</v>
          </cell>
          <cell r="D23" t="str">
            <v>Occidente</v>
          </cell>
        </row>
        <row r="24">
          <cell r="C24" t="str">
            <v>LN-580</v>
          </cell>
          <cell r="D24" t="str">
            <v>Occidente</v>
          </cell>
        </row>
        <row r="25">
          <cell r="C25" t="str">
            <v>LN-547</v>
          </cell>
          <cell r="D25" t="str">
            <v>Occidente</v>
          </cell>
        </row>
        <row r="26">
          <cell r="C26" t="str">
            <v>LN-730</v>
          </cell>
          <cell r="D26" t="str">
            <v>Occidente</v>
          </cell>
        </row>
        <row r="27">
          <cell r="C27" t="str">
            <v>LN-526</v>
          </cell>
          <cell r="D27" t="str">
            <v>Occidente</v>
          </cell>
        </row>
        <row r="28">
          <cell r="C28" t="str">
            <v>LN-737</v>
          </cell>
          <cell r="D28" t="str">
            <v>Occidente</v>
          </cell>
        </row>
        <row r="29">
          <cell r="C29" t="str">
            <v>LN-625</v>
          </cell>
          <cell r="D29" t="str">
            <v>Bolivar</v>
          </cell>
        </row>
        <row r="30">
          <cell r="C30" t="str">
            <v>LN-529</v>
          </cell>
          <cell r="D30" t="str">
            <v>Norte</v>
          </cell>
        </row>
        <row r="31">
          <cell r="C31" t="str">
            <v>LN-532</v>
          </cell>
          <cell r="D31" t="str">
            <v>Occidente</v>
          </cell>
        </row>
        <row r="32">
          <cell r="C32" t="str">
            <v>LN-5135</v>
          </cell>
          <cell r="D32" t="str">
            <v>Norte</v>
          </cell>
        </row>
        <row r="33">
          <cell r="C33" t="str">
            <v>LN-5101</v>
          </cell>
          <cell r="D33" t="str">
            <v>Atlántico</v>
          </cell>
        </row>
        <row r="34">
          <cell r="C34" t="str">
            <v>LN-718</v>
          </cell>
          <cell r="D34" t="str">
            <v>Bolivar</v>
          </cell>
        </row>
        <row r="35">
          <cell r="C35" t="str">
            <v>LN-612</v>
          </cell>
          <cell r="D35" t="str">
            <v>Bolivar</v>
          </cell>
        </row>
        <row r="36">
          <cell r="C36" t="str">
            <v>LN-704</v>
          </cell>
          <cell r="D36" t="str">
            <v>Atlántico</v>
          </cell>
        </row>
        <row r="37">
          <cell r="C37" t="str">
            <v>LN-539</v>
          </cell>
          <cell r="D37" t="str">
            <v>Occidente</v>
          </cell>
        </row>
        <row r="38">
          <cell r="C38" t="str">
            <v>LN-755</v>
          </cell>
          <cell r="D38" t="str">
            <v>Norte</v>
          </cell>
        </row>
        <row r="39">
          <cell r="C39" t="str">
            <v>LN-616</v>
          </cell>
          <cell r="D39" t="str">
            <v>Bolivar</v>
          </cell>
        </row>
        <row r="40">
          <cell r="C40" t="str">
            <v>LN-569</v>
          </cell>
          <cell r="D40" t="str">
            <v>Occidente</v>
          </cell>
        </row>
        <row r="41">
          <cell r="C41" t="str">
            <v>LN-763</v>
          </cell>
          <cell r="D41" t="str">
            <v>Occidente</v>
          </cell>
        </row>
        <row r="42">
          <cell r="C42" t="str">
            <v>LN-548</v>
          </cell>
          <cell r="D42" t="str">
            <v>Occidente</v>
          </cell>
        </row>
        <row r="43">
          <cell r="C43" t="str">
            <v>LN-762</v>
          </cell>
          <cell r="D43" t="str">
            <v>Occidente</v>
          </cell>
        </row>
        <row r="44">
          <cell r="C44" t="str">
            <v>LN-537</v>
          </cell>
          <cell r="D44" t="str">
            <v>Norte</v>
          </cell>
        </row>
        <row r="45">
          <cell r="C45" t="str">
            <v>LN-533</v>
          </cell>
          <cell r="D45" t="str">
            <v>Occidente</v>
          </cell>
        </row>
        <row r="46">
          <cell r="C46" t="str">
            <v>LN-573</v>
          </cell>
          <cell r="D46" t="str">
            <v>Bolivar</v>
          </cell>
        </row>
        <row r="47">
          <cell r="C47" t="str">
            <v>LN-5104</v>
          </cell>
          <cell r="D47" t="str">
            <v>Occidente</v>
          </cell>
        </row>
        <row r="48">
          <cell r="C48" t="str">
            <v>LN-712</v>
          </cell>
          <cell r="D48" t="str">
            <v>Norte</v>
          </cell>
        </row>
        <row r="49">
          <cell r="C49" t="str">
            <v>LN-556</v>
          </cell>
          <cell r="D49" t="str">
            <v>Bolivar</v>
          </cell>
        </row>
        <row r="50">
          <cell r="C50" t="str">
            <v>LN-502</v>
          </cell>
          <cell r="D50" t="str">
            <v>Atlántico</v>
          </cell>
        </row>
        <row r="51">
          <cell r="C51" t="str">
            <v>LN-555</v>
          </cell>
          <cell r="D51" t="str">
            <v>Occidente</v>
          </cell>
        </row>
        <row r="52">
          <cell r="C52" t="str">
            <v>LN-551</v>
          </cell>
          <cell r="D52" t="str">
            <v>Occidente</v>
          </cell>
        </row>
        <row r="53">
          <cell r="C53" t="str">
            <v>LN-571</v>
          </cell>
          <cell r="D53" t="str">
            <v>Norte</v>
          </cell>
        </row>
        <row r="54">
          <cell r="C54" t="str">
            <v>LN-627</v>
          </cell>
          <cell r="D54" t="str">
            <v>Bolivar</v>
          </cell>
        </row>
        <row r="55">
          <cell r="C55" t="str">
            <v>LN-592</v>
          </cell>
          <cell r="D55" t="str">
            <v>Norte</v>
          </cell>
        </row>
        <row r="56">
          <cell r="C56" t="str">
            <v>LN-514</v>
          </cell>
          <cell r="D56" t="str">
            <v>Occidente</v>
          </cell>
        </row>
        <row r="57">
          <cell r="C57" t="str">
            <v>LN-536</v>
          </cell>
          <cell r="D57" t="str">
            <v>Norte</v>
          </cell>
        </row>
        <row r="58">
          <cell r="C58" t="str">
            <v>LN-624</v>
          </cell>
          <cell r="D58" t="str">
            <v>Bolivar</v>
          </cell>
        </row>
        <row r="59">
          <cell r="C59" t="str">
            <v>LN-5123</v>
          </cell>
          <cell r="D59" t="str">
            <v>Norte</v>
          </cell>
        </row>
        <row r="60">
          <cell r="C60" t="str">
            <v>LN-741</v>
          </cell>
          <cell r="D60" t="str">
            <v>Norte</v>
          </cell>
        </row>
        <row r="61">
          <cell r="C61" t="str">
            <v>LN-710</v>
          </cell>
          <cell r="D61" t="str">
            <v>Norte</v>
          </cell>
        </row>
        <row r="62">
          <cell r="C62" t="str">
            <v>LN-708</v>
          </cell>
          <cell r="D62" t="str">
            <v>Atlántico</v>
          </cell>
        </row>
        <row r="63">
          <cell r="C63" t="str">
            <v>LN-5131</v>
          </cell>
          <cell r="D63" t="str">
            <v>Occidente</v>
          </cell>
        </row>
        <row r="64">
          <cell r="C64" t="str">
            <v>LN-5119</v>
          </cell>
          <cell r="D64" t="str">
            <v>Occidente</v>
          </cell>
        </row>
        <row r="65">
          <cell r="C65" t="str">
            <v>LN-531</v>
          </cell>
          <cell r="D65" t="str">
            <v>Bolivar</v>
          </cell>
        </row>
        <row r="66">
          <cell r="C66" t="str">
            <v>LN-585</v>
          </cell>
          <cell r="D66" t="str">
            <v>Occidente</v>
          </cell>
        </row>
        <row r="67">
          <cell r="C67" t="str">
            <v>LN-563</v>
          </cell>
          <cell r="D67" t="str">
            <v>Norte</v>
          </cell>
        </row>
        <row r="68">
          <cell r="C68" t="str">
            <v>LN-554</v>
          </cell>
          <cell r="D68" t="str">
            <v>Occidente</v>
          </cell>
        </row>
        <row r="69">
          <cell r="C69" t="str">
            <v>LN-5117</v>
          </cell>
          <cell r="D69" t="str">
            <v>Norte</v>
          </cell>
        </row>
        <row r="70">
          <cell r="C70" t="str">
            <v>LN-714</v>
          </cell>
          <cell r="D70" t="str">
            <v>Occidente</v>
          </cell>
        </row>
        <row r="71">
          <cell r="C71" t="str">
            <v>LN-5107</v>
          </cell>
          <cell r="D71" t="str">
            <v>Occidente</v>
          </cell>
        </row>
        <row r="72">
          <cell r="C72" t="str">
            <v>LN-728</v>
          </cell>
          <cell r="D72" t="str">
            <v>Atlántico</v>
          </cell>
        </row>
        <row r="73">
          <cell r="C73" t="str">
            <v>LN-702</v>
          </cell>
          <cell r="D73" t="str">
            <v>Atlántico</v>
          </cell>
        </row>
        <row r="74">
          <cell r="C74" t="str">
            <v>LN-523</v>
          </cell>
          <cell r="D74" t="str">
            <v>Atlántico</v>
          </cell>
        </row>
        <row r="75">
          <cell r="C75" t="str">
            <v>LN-611</v>
          </cell>
          <cell r="D75" t="str">
            <v>Bolivar</v>
          </cell>
        </row>
        <row r="76">
          <cell r="C76" t="str">
            <v>LN-552</v>
          </cell>
          <cell r="D76" t="str">
            <v>Occidente</v>
          </cell>
        </row>
        <row r="77">
          <cell r="C77" t="str">
            <v>LN-5130</v>
          </cell>
          <cell r="D77" t="str">
            <v>Occidente</v>
          </cell>
        </row>
        <row r="78">
          <cell r="C78" t="str">
            <v>LN-740</v>
          </cell>
          <cell r="D78" t="str">
            <v>Norte</v>
          </cell>
        </row>
        <row r="79">
          <cell r="C79" t="str">
            <v>LN-5115</v>
          </cell>
          <cell r="D79" t="str">
            <v>Atlántico</v>
          </cell>
        </row>
        <row r="80">
          <cell r="C80" t="str">
            <v>LN-566</v>
          </cell>
          <cell r="D80" t="str">
            <v>Norte</v>
          </cell>
        </row>
        <row r="81">
          <cell r="C81" t="str">
            <v>LN-5118</v>
          </cell>
          <cell r="D81" t="str">
            <v>Atlántico</v>
          </cell>
        </row>
        <row r="82">
          <cell r="C82" t="str">
            <v>LN-527</v>
          </cell>
          <cell r="D82" t="str">
            <v>Norte</v>
          </cell>
        </row>
        <row r="83">
          <cell r="C83" t="str">
            <v>LN-615</v>
          </cell>
          <cell r="D83" t="str">
            <v>Bolivar</v>
          </cell>
        </row>
        <row r="84">
          <cell r="C84" t="str">
            <v>LN-732</v>
          </cell>
          <cell r="D84" t="str">
            <v>Occidente</v>
          </cell>
        </row>
        <row r="85">
          <cell r="C85" t="str">
            <v>LN-541</v>
          </cell>
          <cell r="D85" t="str">
            <v>Occidente</v>
          </cell>
        </row>
        <row r="86">
          <cell r="C86" t="str">
            <v>LN-639</v>
          </cell>
          <cell r="D86" t="str">
            <v>Bolivar</v>
          </cell>
        </row>
        <row r="87">
          <cell r="C87" t="str">
            <v>LN-521</v>
          </cell>
          <cell r="D87" t="str">
            <v>Atlántico</v>
          </cell>
        </row>
        <row r="88">
          <cell r="C88" t="str">
            <v>LN-735</v>
          </cell>
          <cell r="D88" t="str">
            <v>Occidente</v>
          </cell>
        </row>
        <row r="89">
          <cell r="C89" t="str">
            <v>LN-559</v>
          </cell>
          <cell r="D89" t="str">
            <v>Norte</v>
          </cell>
        </row>
        <row r="90">
          <cell r="C90" t="str">
            <v>LN-754</v>
          </cell>
          <cell r="D90" t="str">
            <v>Norte</v>
          </cell>
        </row>
        <row r="91">
          <cell r="C91" t="str">
            <v>LN-575</v>
          </cell>
          <cell r="D91" t="str">
            <v>Atlántico</v>
          </cell>
        </row>
        <row r="92">
          <cell r="C92" t="str">
            <v>LN-528</v>
          </cell>
          <cell r="D92" t="str">
            <v>Norte</v>
          </cell>
        </row>
        <row r="93">
          <cell r="C93" t="str">
            <v>LN-756</v>
          </cell>
          <cell r="D93" t="str">
            <v>Norte</v>
          </cell>
        </row>
        <row r="94">
          <cell r="C94" t="str">
            <v>LN-745</v>
          </cell>
          <cell r="D94" t="str">
            <v>Norte</v>
          </cell>
        </row>
        <row r="95">
          <cell r="C95" t="str">
            <v>LN-530</v>
          </cell>
          <cell r="D95" t="str">
            <v>Atlántico</v>
          </cell>
        </row>
        <row r="96">
          <cell r="C96" t="str">
            <v>LN-748</v>
          </cell>
          <cell r="D96" t="str">
            <v>Norte</v>
          </cell>
        </row>
        <row r="97">
          <cell r="C97" t="str">
            <v>LN-597</v>
          </cell>
          <cell r="D97" t="str">
            <v>Norte</v>
          </cell>
        </row>
        <row r="98">
          <cell r="C98" t="str">
            <v>LN-619</v>
          </cell>
          <cell r="D98" t="str">
            <v>Bolivar</v>
          </cell>
        </row>
        <row r="99">
          <cell r="C99" t="str">
            <v>LN-582</v>
          </cell>
          <cell r="D99" t="str">
            <v>Bolivar</v>
          </cell>
        </row>
        <row r="100">
          <cell r="C100" t="str">
            <v>LN-738</v>
          </cell>
          <cell r="D100" t="str">
            <v>Bolivar</v>
          </cell>
        </row>
        <row r="101">
          <cell r="C101" t="str">
            <v>LN-567</v>
          </cell>
          <cell r="D101" t="str">
            <v>Norte</v>
          </cell>
        </row>
        <row r="102">
          <cell r="C102" t="str">
            <v>LN-713</v>
          </cell>
          <cell r="D102" t="str">
            <v>Occidente</v>
          </cell>
        </row>
        <row r="103">
          <cell r="C103" t="str">
            <v>LN-613</v>
          </cell>
          <cell r="D103" t="str">
            <v>Bolivar</v>
          </cell>
        </row>
        <row r="104">
          <cell r="C104" t="str">
            <v>LN-524</v>
          </cell>
          <cell r="D104" t="str">
            <v>Atlántico</v>
          </cell>
        </row>
        <row r="105">
          <cell r="C105" t="str">
            <v>LN-574</v>
          </cell>
          <cell r="D105" t="str">
            <v>Atlántico</v>
          </cell>
        </row>
        <row r="106">
          <cell r="C106" t="str">
            <v>LN-570</v>
          </cell>
          <cell r="D106" t="str">
            <v>Norte</v>
          </cell>
        </row>
        <row r="107">
          <cell r="C107" t="str">
            <v>LN-757</v>
          </cell>
          <cell r="D107" t="str">
            <v>Occidente</v>
          </cell>
        </row>
        <row r="108">
          <cell r="C108" t="str">
            <v>LN-749</v>
          </cell>
          <cell r="D108" t="str">
            <v>Norte</v>
          </cell>
        </row>
        <row r="109">
          <cell r="C109" t="str">
            <v>LN-715</v>
          </cell>
          <cell r="D109" t="str">
            <v>Bolivar</v>
          </cell>
        </row>
        <row r="110">
          <cell r="C110" t="str">
            <v>LN-729</v>
          </cell>
          <cell r="D110" t="str">
            <v>Atlántico</v>
          </cell>
        </row>
        <row r="111">
          <cell r="C111" t="str">
            <v>LN-5116</v>
          </cell>
          <cell r="D111" t="str">
            <v>Norte</v>
          </cell>
        </row>
        <row r="112">
          <cell r="C112" t="str">
            <v>LN-622</v>
          </cell>
          <cell r="D112" t="str">
            <v>Bolivar</v>
          </cell>
        </row>
        <row r="113">
          <cell r="C113" t="str">
            <v>LN-618</v>
          </cell>
          <cell r="D113" t="str">
            <v>Bolivar</v>
          </cell>
        </row>
        <row r="114">
          <cell r="C114" t="str">
            <v>LN-506</v>
          </cell>
          <cell r="D114" t="str">
            <v>Atlántico</v>
          </cell>
        </row>
        <row r="115">
          <cell r="C115" t="str">
            <v>LN-591</v>
          </cell>
          <cell r="D115" t="str">
            <v>Norte</v>
          </cell>
        </row>
        <row r="116">
          <cell r="C116" t="str">
            <v>LN-505</v>
          </cell>
          <cell r="D116" t="str">
            <v>Atlántico</v>
          </cell>
        </row>
        <row r="117">
          <cell r="C117" t="str">
            <v>LN-5111</v>
          </cell>
          <cell r="D117" t="str">
            <v>Norte</v>
          </cell>
        </row>
        <row r="118">
          <cell r="C118" t="str">
            <v>LN-706</v>
          </cell>
          <cell r="D118" t="str">
            <v>Atlántico</v>
          </cell>
        </row>
        <row r="119">
          <cell r="C119" t="str">
            <v>LN-705</v>
          </cell>
          <cell r="D119" t="str">
            <v>Atlántico</v>
          </cell>
        </row>
        <row r="120">
          <cell r="C120" t="str">
            <v>LN-507</v>
          </cell>
          <cell r="D120" t="str">
            <v>Occidente</v>
          </cell>
        </row>
        <row r="121">
          <cell r="C121" t="str">
            <v>LN-595</v>
          </cell>
          <cell r="D121" t="str">
            <v>Norte</v>
          </cell>
        </row>
        <row r="122">
          <cell r="C122" t="str">
            <v>LN-5105</v>
          </cell>
          <cell r="D122" t="str">
            <v>Occidente</v>
          </cell>
        </row>
        <row r="123">
          <cell r="C123" t="str">
            <v>LN-752</v>
          </cell>
          <cell r="D123" t="str">
            <v>Norte</v>
          </cell>
        </row>
        <row r="124">
          <cell r="C124" t="str">
            <v>LN-513</v>
          </cell>
          <cell r="D124" t="str">
            <v>Norte</v>
          </cell>
        </row>
        <row r="125">
          <cell r="C125" t="str">
            <v>LN-516</v>
          </cell>
          <cell r="D125" t="str">
            <v>Occidente</v>
          </cell>
        </row>
        <row r="126">
          <cell r="C126" t="str">
            <v>LN-731</v>
          </cell>
          <cell r="D126" t="str">
            <v>Occidente</v>
          </cell>
        </row>
        <row r="127">
          <cell r="C127" t="str">
            <v>LN-501</v>
          </cell>
          <cell r="D127" t="str">
            <v>Atlántico</v>
          </cell>
        </row>
        <row r="128">
          <cell r="C128" t="str">
            <v>LN-725</v>
          </cell>
          <cell r="D128" t="str">
            <v>Atlántico</v>
          </cell>
        </row>
        <row r="129">
          <cell r="C129" t="str">
            <v>LN-594</v>
          </cell>
          <cell r="D129" t="str">
            <v>Norte</v>
          </cell>
        </row>
        <row r="130">
          <cell r="C130" t="str">
            <v>LN-716</v>
          </cell>
          <cell r="D130" t="str">
            <v>Occidente</v>
          </cell>
        </row>
        <row r="131">
          <cell r="C131" t="str">
            <v>LN-750</v>
          </cell>
          <cell r="D131" t="str">
            <v>Norte</v>
          </cell>
        </row>
        <row r="132">
          <cell r="C132" t="str">
            <v>LN-599</v>
          </cell>
          <cell r="D132" t="str">
            <v>Norte</v>
          </cell>
        </row>
        <row r="133">
          <cell r="C133" t="str">
            <v>LN-546</v>
          </cell>
          <cell r="D133" t="str">
            <v>Occidente</v>
          </cell>
        </row>
        <row r="134">
          <cell r="C134" t="str">
            <v>LN-518</v>
          </cell>
          <cell r="D134" t="str">
            <v>Norte</v>
          </cell>
        </row>
        <row r="135">
          <cell r="C135" t="str">
            <v>LN-540</v>
          </cell>
          <cell r="D135" t="str">
            <v>Norte</v>
          </cell>
        </row>
        <row r="136">
          <cell r="C136" t="str">
            <v>LN-576</v>
          </cell>
          <cell r="D136" t="str">
            <v>Occidente</v>
          </cell>
        </row>
        <row r="137">
          <cell r="C137" t="str">
            <v>LN-549</v>
          </cell>
          <cell r="D137" t="str">
            <v>Occidente</v>
          </cell>
        </row>
        <row r="138">
          <cell r="C138" t="str">
            <v>LN-557</v>
          </cell>
          <cell r="D138" t="str">
            <v>Occidente</v>
          </cell>
        </row>
        <row r="139">
          <cell r="C139" t="str">
            <v>LN-596</v>
          </cell>
          <cell r="D139" t="str">
            <v>Bolivar</v>
          </cell>
        </row>
        <row r="140">
          <cell r="C140" t="str">
            <v>LN-717</v>
          </cell>
          <cell r="D140" t="str">
            <v>Bolivar</v>
          </cell>
        </row>
        <row r="141">
          <cell r="C141" t="str">
            <v>LN-707</v>
          </cell>
          <cell r="D141" t="str">
            <v>Atlántico</v>
          </cell>
        </row>
        <row r="142">
          <cell r="C142" t="str">
            <v>LN-703</v>
          </cell>
          <cell r="D142" t="str">
            <v>Atlántico</v>
          </cell>
        </row>
        <row r="143">
          <cell r="C143" t="str">
            <v>LN-583</v>
          </cell>
          <cell r="D143" t="str">
            <v>Norte</v>
          </cell>
        </row>
        <row r="144">
          <cell r="C144" t="str">
            <v>LN-753</v>
          </cell>
          <cell r="D144" t="str">
            <v>Occidente</v>
          </cell>
        </row>
        <row r="145">
          <cell r="C145" t="str">
            <v>LN-739</v>
          </cell>
          <cell r="D145" t="str">
            <v>Occidente</v>
          </cell>
        </row>
        <row r="146">
          <cell r="C146" t="str">
            <v>LN-564</v>
          </cell>
          <cell r="D146" t="str">
            <v>Norte</v>
          </cell>
        </row>
        <row r="147">
          <cell r="C147" t="str">
            <v>LN-723</v>
          </cell>
          <cell r="D147" t="str">
            <v>Atlántico</v>
          </cell>
        </row>
        <row r="148">
          <cell r="C148" t="str">
            <v>LN-553</v>
          </cell>
          <cell r="D148" t="str">
            <v>Norte</v>
          </cell>
        </row>
        <row r="149">
          <cell r="C149" t="str">
            <v>LN-758</v>
          </cell>
          <cell r="D149" t="str">
            <v>Occidente</v>
          </cell>
        </row>
        <row r="150">
          <cell r="C150" t="str">
            <v>LN-761</v>
          </cell>
          <cell r="D150" t="str">
            <v>Occidente</v>
          </cell>
        </row>
        <row r="151">
          <cell r="C151" t="str">
            <v>LN-544</v>
          </cell>
          <cell r="D151" t="str">
            <v>Norte</v>
          </cell>
        </row>
        <row r="152">
          <cell r="C152" t="str">
            <v>LN-724</v>
          </cell>
          <cell r="D152" t="str">
            <v>Atlántico</v>
          </cell>
        </row>
        <row r="153">
          <cell r="C153" t="str">
            <v>LN-5133</v>
          </cell>
          <cell r="D153" t="str">
            <v>Occidente</v>
          </cell>
        </row>
        <row r="154">
          <cell r="C154" t="str">
            <v>LN-538</v>
          </cell>
          <cell r="D154" t="str">
            <v>Occidente</v>
          </cell>
        </row>
        <row r="155">
          <cell r="C155" t="str">
            <v>LN-593</v>
          </cell>
          <cell r="D155" t="str">
            <v>Norte</v>
          </cell>
        </row>
        <row r="156">
          <cell r="C156" t="str">
            <v>LN-701</v>
          </cell>
          <cell r="D156" t="str">
            <v>Atlántico</v>
          </cell>
        </row>
        <row r="157">
          <cell r="C157" t="str">
            <v>LN-722</v>
          </cell>
          <cell r="D157" t="str">
            <v>Atlántico</v>
          </cell>
        </row>
        <row r="158">
          <cell r="C158" t="str">
            <v>LN-711</v>
          </cell>
          <cell r="D158" t="str">
            <v>Norte</v>
          </cell>
        </row>
        <row r="159">
          <cell r="C159" t="str">
            <v>LN-5122</v>
          </cell>
          <cell r="D159" t="str">
            <v>Atlántico</v>
          </cell>
        </row>
        <row r="160">
          <cell r="C160" t="str">
            <v>LN-534</v>
          </cell>
          <cell r="D160" t="str">
            <v>Atlántico</v>
          </cell>
        </row>
        <row r="161">
          <cell r="C161" t="str">
            <v>LN-535</v>
          </cell>
          <cell r="D161" t="str">
            <v>Atlántico</v>
          </cell>
        </row>
        <row r="162">
          <cell r="C162" t="str">
            <v>LN-721</v>
          </cell>
          <cell r="D162" t="str">
            <v>Atlántico</v>
          </cell>
        </row>
        <row r="163">
          <cell r="C163" t="str">
            <v>LN-614</v>
          </cell>
          <cell r="D163" t="str">
            <v>Bolivar</v>
          </cell>
        </row>
        <row r="164">
          <cell r="C164" t="str">
            <v>LN-626</v>
          </cell>
          <cell r="D164" t="str">
            <v>Bolivar</v>
          </cell>
        </row>
        <row r="165">
          <cell r="C165" t="str">
            <v>LN-623</v>
          </cell>
          <cell r="D165" t="str">
            <v>Bolivar</v>
          </cell>
        </row>
        <row r="166">
          <cell r="C166" t="str">
            <v>LN-515</v>
          </cell>
          <cell r="D166" t="str">
            <v>Occidente</v>
          </cell>
        </row>
        <row r="167">
          <cell r="C167" t="str">
            <v>LN-5108</v>
          </cell>
          <cell r="D167" t="str">
            <v>Occidente</v>
          </cell>
        </row>
        <row r="168">
          <cell r="C168" t="str">
            <v>LN-620</v>
          </cell>
          <cell r="D168" t="str">
            <v>Bolivar</v>
          </cell>
        </row>
        <row r="169">
          <cell r="C169" t="str">
            <v>LN-720</v>
          </cell>
          <cell r="D169" t="str">
            <v>Atlántico</v>
          </cell>
        </row>
        <row r="170">
          <cell r="C170" t="str">
            <v>LN-558</v>
          </cell>
          <cell r="D170" t="str">
            <v>Norte</v>
          </cell>
        </row>
        <row r="171">
          <cell r="C171" t="str">
            <v>LN-709</v>
          </cell>
          <cell r="D171" t="str">
            <v>Atlántico</v>
          </cell>
        </row>
        <row r="172">
          <cell r="C172" t="str">
            <v>LN-578</v>
          </cell>
          <cell r="D172" t="str">
            <v>Norte</v>
          </cell>
        </row>
        <row r="173">
          <cell r="C173" t="str">
            <v>LN-542</v>
          </cell>
          <cell r="D173" t="str">
            <v>Occidente</v>
          </cell>
        </row>
        <row r="174">
          <cell r="C174" t="str">
            <v>LN-5103</v>
          </cell>
          <cell r="D174" t="str">
            <v>Bolivar</v>
          </cell>
        </row>
        <row r="175">
          <cell r="C175" t="str">
            <v>LN-517</v>
          </cell>
          <cell r="D175" t="str">
            <v>Occidente</v>
          </cell>
        </row>
        <row r="176">
          <cell r="C176" t="str">
            <v>LN-5128</v>
          </cell>
          <cell r="D176" t="str">
            <v>Bolivar</v>
          </cell>
        </row>
        <row r="177">
          <cell r="C177" t="str">
            <v>LN-510</v>
          </cell>
          <cell r="D177" t="str">
            <v>Occidente</v>
          </cell>
        </row>
        <row r="178">
          <cell r="C178" t="str">
            <v>LN-577</v>
          </cell>
          <cell r="D178" t="str">
            <v>Occidente</v>
          </cell>
        </row>
        <row r="179">
          <cell r="C179" t="str">
            <v>LN-5129</v>
          </cell>
          <cell r="D179" t="str">
            <v>Occidente</v>
          </cell>
        </row>
        <row r="180">
          <cell r="C180" t="str">
            <v>LN-560</v>
          </cell>
          <cell r="D180" t="str">
            <v>Norte</v>
          </cell>
        </row>
        <row r="181">
          <cell r="C181" t="str">
            <v>LN-579</v>
          </cell>
          <cell r="D181" t="str">
            <v>Norte</v>
          </cell>
        </row>
        <row r="182">
          <cell r="C182" t="str">
            <v>LN-621</v>
          </cell>
          <cell r="D182" t="str">
            <v>Bolivar</v>
          </cell>
        </row>
        <row r="183">
          <cell r="C183" t="str">
            <v>LN-503</v>
          </cell>
          <cell r="D183" t="str">
            <v>Atlántico</v>
          </cell>
        </row>
        <row r="184">
          <cell r="C184" t="str">
            <v>LN-522</v>
          </cell>
          <cell r="D184" t="str">
            <v>Atlántico</v>
          </cell>
        </row>
        <row r="185">
          <cell r="C185" t="str">
            <v>LN-767</v>
          </cell>
          <cell r="D185" t="str">
            <v>Atlántico</v>
          </cell>
        </row>
        <row r="186">
          <cell r="C186" t="str">
            <v>LN-543</v>
          </cell>
          <cell r="D186" t="str">
            <v>Occidente</v>
          </cell>
        </row>
        <row r="187">
          <cell r="C187" t="str">
            <v>LN-550</v>
          </cell>
          <cell r="D187" t="str">
            <v>Occidente</v>
          </cell>
        </row>
        <row r="188">
          <cell r="C188" t="str">
            <v>LN-5140</v>
          </cell>
          <cell r="D188" t="str">
            <v>Occidente</v>
          </cell>
        </row>
        <row r="189">
          <cell r="C189" t="str">
            <v>LN-5139</v>
          </cell>
          <cell r="D189" t="str">
            <v>Norte</v>
          </cell>
        </row>
        <row r="190">
          <cell r="C190" t="str">
            <v>LN-5120</v>
          </cell>
          <cell r="D190" t="str">
            <v>Occidente</v>
          </cell>
        </row>
        <row r="191">
          <cell r="C191" t="str">
            <v>LN-5112</v>
          </cell>
          <cell r="D191" t="str">
            <v>Norte</v>
          </cell>
        </row>
      </sheetData>
      <sheetData sheetId="5" refreshError="1">
        <row r="7">
          <cell r="C7" t="str">
            <v>T-A/T-RCH04</v>
          </cell>
          <cell r="D7" t="str">
            <v>Norte</v>
          </cell>
        </row>
        <row r="8">
          <cell r="C8" t="str">
            <v>T-M/M-SAM01</v>
          </cell>
          <cell r="D8" t="str">
            <v>Occidente</v>
          </cell>
        </row>
        <row r="9">
          <cell r="C9" t="str">
            <v>T-M/M-VAC01</v>
          </cell>
          <cell r="D9" t="str">
            <v>Occidente</v>
          </cell>
        </row>
        <row r="10">
          <cell r="C10" t="str">
            <v>T-A/M-CMT01</v>
          </cell>
          <cell r="D10" t="str">
            <v>Occidente</v>
          </cell>
        </row>
        <row r="11">
          <cell r="C11" t="str">
            <v>T-M/M-LEA01</v>
          </cell>
          <cell r="D11" t="str">
            <v>Norte</v>
          </cell>
        </row>
        <row r="12">
          <cell r="C12" t="str">
            <v>T-M/M-ARA</v>
          </cell>
          <cell r="D12" t="str">
            <v>Norte</v>
          </cell>
        </row>
        <row r="13">
          <cell r="C13" t="str">
            <v>T-M/M-CBY01</v>
          </cell>
          <cell r="D13" t="str">
            <v>Occidente</v>
          </cell>
        </row>
        <row r="14">
          <cell r="C14" t="str">
            <v>T-A/T-RCH02</v>
          </cell>
          <cell r="D14" t="str">
            <v>Norte</v>
          </cell>
        </row>
        <row r="15">
          <cell r="C15" t="str">
            <v>T-M/M-ARJ01</v>
          </cell>
          <cell r="D15" t="str">
            <v>Norte</v>
          </cell>
        </row>
        <row r="16">
          <cell r="C16" t="str">
            <v>T-M/M-STR01</v>
          </cell>
          <cell r="D16" t="str">
            <v>Norte</v>
          </cell>
        </row>
        <row r="17">
          <cell r="C17" t="str">
            <v>T-M/M-PAR01</v>
          </cell>
          <cell r="D17" t="str">
            <v>Norte</v>
          </cell>
        </row>
        <row r="18">
          <cell r="C18" t="str">
            <v>T-M/M-MAR01</v>
          </cell>
          <cell r="D18" t="str">
            <v>Norte</v>
          </cell>
        </row>
        <row r="19">
          <cell r="C19" t="str">
            <v>T-M/M-FRR01</v>
          </cell>
          <cell r="D19" t="str">
            <v>Norte</v>
          </cell>
        </row>
        <row r="20">
          <cell r="C20" t="str">
            <v>T-M/M-STV01</v>
          </cell>
          <cell r="D20" t="str">
            <v>Atlántico</v>
          </cell>
        </row>
        <row r="21">
          <cell r="C21" t="str">
            <v>T-M/M-BDL01</v>
          </cell>
          <cell r="D21" t="str">
            <v>Bolivar</v>
          </cell>
        </row>
        <row r="22">
          <cell r="C22" t="str">
            <v>T-M/M-MAN01</v>
          </cell>
          <cell r="D22" t="str">
            <v>Norte</v>
          </cell>
        </row>
        <row r="23">
          <cell r="C23" t="str">
            <v>T-M/M-UNI01</v>
          </cell>
          <cell r="D23" t="str">
            <v>Atlántico</v>
          </cell>
        </row>
        <row r="24">
          <cell r="C24" t="str">
            <v>T-M/M-FLS04</v>
          </cell>
          <cell r="D24" t="str">
            <v>Atlántico</v>
          </cell>
        </row>
        <row r="25">
          <cell r="C25" t="str">
            <v>T-M/M-ABA01</v>
          </cell>
          <cell r="D25" t="str">
            <v>Norte</v>
          </cell>
        </row>
        <row r="26">
          <cell r="C26" t="str">
            <v>T-M/M-AYA01</v>
          </cell>
          <cell r="D26" t="str">
            <v>Occidente</v>
          </cell>
        </row>
        <row r="27">
          <cell r="C27" t="str">
            <v>T-M/M-VAA01</v>
          </cell>
          <cell r="D27" t="str">
            <v>Norte</v>
          </cell>
        </row>
        <row r="28">
          <cell r="C28" t="str">
            <v>T-M/M-MBR02</v>
          </cell>
          <cell r="D28" t="str">
            <v>Bolivar</v>
          </cell>
        </row>
        <row r="29">
          <cell r="C29" t="str">
            <v>T-M/M-SPY01</v>
          </cell>
          <cell r="D29" t="str">
            <v>Occidente</v>
          </cell>
        </row>
        <row r="30">
          <cell r="C30" t="str">
            <v>T-M/M-SLC01</v>
          </cell>
          <cell r="D30" t="str">
            <v>Occidente</v>
          </cell>
        </row>
        <row r="31">
          <cell r="C31" t="str">
            <v>T-M/M-UNI02</v>
          </cell>
          <cell r="D31" t="str">
            <v>Atlántico</v>
          </cell>
        </row>
        <row r="32">
          <cell r="C32" t="str">
            <v>T-M/M-VIE01</v>
          </cell>
          <cell r="D32" t="str">
            <v>Bolivar</v>
          </cell>
        </row>
        <row r="33">
          <cell r="C33" t="str">
            <v>T-M/M-ERI02</v>
          </cell>
          <cell r="D33" t="str">
            <v>Atlántico</v>
          </cell>
        </row>
        <row r="34">
          <cell r="C34" t="str">
            <v>T-M/M-SMT10</v>
          </cell>
          <cell r="D34" t="str">
            <v>Norte</v>
          </cell>
        </row>
        <row r="35">
          <cell r="C35" t="str">
            <v>T-M/M-CIR01</v>
          </cell>
          <cell r="D35" t="str">
            <v>Occidente</v>
          </cell>
        </row>
        <row r="36">
          <cell r="C36" t="str">
            <v>T-M/M-SMT03</v>
          </cell>
          <cell r="D36" t="str">
            <v>Norte</v>
          </cell>
        </row>
        <row r="37">
          <cell r="C37" t="str">
            <v>T-M/M-CUR01</v>
          </cell>
          <cell r="D37" t="str">
            <v>Norte</v>
          </cell>
        </row>
        <row r="38">
          <cell r="C38" t="str">
            <v>T-A/M-CMB02</v>
          </cell>
          <cell r="D38" t="str">
            <v>Bolivar</v>
          </cell>
        </row>
        <row r="39">
          <cell r="C39" t="str">
            <v>T-M/M-LMT01</v>
          </cell>
          <cell r="D39" t="str">
            <v>Norte</v>
          </cell>
        </row>
        <row r="40">
          <cell r="C40" t="str">
            <v>T-A/M-CMB01</v>
          </cell>
          <cell r="D40" t="str">
            <v>Bolivar</v>
          </cell>
        </row>
        <row r="41">
          <cell r="C41" t="str">
            <v>T-M/M-MNT01</v>
          </cell>
          <cell r="D41" t="str">
            <v>Occidente</v>
          </cell>
        </row>
        <row r="42">
          <cell r="C42" t="str">
            <v>T-M/M-PBN01</v>
          </cell>
          <cell r="D42" t="str">
            <v>Occidente</v>
          </cell>
        </row>
        <row r="43">
          <cell r="C43" t="str">
            <v>T-M/M-ROT01</v>
          </cell>
          <cell r="D43" t="str">
            <v>Atlántico</v>
          </cell>
        </row>
        <row r="44">
          <cell r="C44" t="str">
            <v>T-M/M-CTA01</v>
          </cell>
          <cell r="D44" t="str">
            <v>Occidente</v>
          </cell>
        </row>
        <row r="45">
          <cell r="C45" t="str">
            <v>T-M/M-HDL01</v>
          </cell>
          <cell r="D45" t="str">
            <v>Bolivar</v>
          </cell>
        </row>
        <row r="46">
          <cell r="C46" t="str">
            <v>T-M/M-CPA02</v>
          </cell>
          <cell r="D46" t="str">
            <v>Occidente</v>
          </cell>
        </row>
        <row r="47">
          <cell r="C47" t="str">
            <v>T-M/M-GAL01</v>
          </cell>
          <cell r="D47" t="str">
            <v>Occidente</v>
          </cell>
        </row>
        <row r="48">
          <cell r="C48" t="str">
            <v>T-M/M-PLY01</v>
          </cell>
          <cell r="D48" t="str">
            <v>Norte</v>
          </cell>
        </row>
        <row r="49">
          <cell r="C49" t="str">
            <v>T-A/M-SIL04</v>
          </cell>
          <cell r="D49" t="str">
            <v>Atlántico</v>
          </cell>
        </row>
        <row r="50">
          <cell r="C50" t="str">
            <v>T-M/M-RIM03</v>
          </cell>
          <cell r="D50" t="str">
            <v>Atlántico</v>
          </cell>
        </row>
        <row r="51">
          <cell r="C51" t="str">
            <v>T-M/M-BON01</v>
          </cell>
          <cell r="D51" t="str">
            <v>Norte</v>
          </cell>
        </row>
        <row r="52">
          <cell r="C52" t="str">
            <v>T-M/M-PTE01</v>
          </cell>
          <cell r="D52" t="str">
            <v>Occidente</v>
          </cell>
        </row>
        <row r="53">
          <cell r="C53" t="str">
            <v>T-M/M-PVJ01</v>
          </cell>
          <cell r="D53" t="str">
            <v>Norte</v>
          </cell>
        </row>
        <row r="54">
          <cell r="C54" t="str">
            <v>T-M/M-TLG01</v>
          </cell>
          <cell r="D54" t="str">
            <v>Bolivar</v>
          </cell>
        </row>
        <row r="55">
          <cell r="C55" t="str">
            <v>T-M/M-CRR01</v>
          </cell>
          <cell r="D55" t="str">
            <v>Occidente</v>
          </cell>
        </row>
        <row r="56">
          <cell r="C56" t="str">
            <v>T-A/M-MAM02</v>
          </cell>
          <cell r="D56" t="str">
            <v>Bolivar</v>
          </cell>
        </row>
        <row r="57">
          <cell r="C57" t="str">
            <v>T-M/M-PLA01</v>
          </cell>
          <cell r="D57" t="str">
            <v>Norte</v>
          </cell>
        </row>
        <row r="58">
          <cell r="C58" t="str">
            <v>T-M/M-SUC01</v>
          </cell>
          <cell r="D58" t="str">
            <v>Occidente</v>
          </cell>
        </row>
        <row r="59">
          <cell r="C59" t="str">
            <v>T-A/M-MCA02</v>
          </cell>
          <cell r="D59" t="str">
            <v>Norte</v>
          </cell>
        </row>
        <row r="60">
          <cell r="C60" t="str">
            <v>T-M/M-SRO01</v>
          </cell>
          <cell r="D60" t="str">
            <v>Norte</v>
          </cell>
        </row>
        <row r="61">
          <cell r="C61" t="str">
            <v>T-M/M-EDF01</v>
          </cell>
          <cell r="D61" t="str">
            <v>Norte</v>
          </cell>
        </row>
        <row r="62">
          <cell r="C62" t="str">
            <v>T-M/M-LCB01</v>
          </cell>
          <cell r="D62" t="str">
            <v>Occidente</v>
          </cell>
        </row>
        <row r="63">
          <cell r="C63" t="str">
            <v>T-M/M-SJN01</v>
          </cell>
          <cell r="D63" t="str">
            <v>Bolivar</v>
          </cell>
        </row>
        <row r="64">
          <cell r="C64" t="str">
            <v>T-M/M-RIM02</v>
          </cell>
          <cell r="D64" t="str">
            <v>Atlántico</v>
          </cell>
        </row>
        <row r="65">
          <cell r="C65" t="str">
            <v>T-M/M-SCL01</v>
          </cell>
          <cell r="D65" t="str">
            <v>Occidente</v>
          </cell>
        </row>
        <row r="66">
          <cell r="C66" t="str">
            <v>T-M/M-GUM01</v>
          </cell>
          <cell r="D66" t="str">
            <v>Norte</v>
          </cell>
        </row>
        <row r="67">
          <cell r="C67" t="str">
            <v>T-M/M-TRE01</v>
          </cell>
          <cell r="D67" t="str">
            <v>Norte</v>
          </cell>
        </row>
        <row r="68">
          <cell r="C68" t="str">
            <v>T-M/M-EVJ01</v>
          </cell>
          <cell r="D68" t="str">
            <v>Occidente</v>
          </cell>
        </row>
        <row r="69">
          <cell r="C69" t="str">
            <v>T-M/M-BER01</v>
          </cell>
          <cell r="D69" t="str">
            <v>Occidente</v>
          </cell>
        </row>
        <row r="70">
          <cell r="C70" t="str">
            <v>T-A/M-VTE01</v>
          </cell>
          <cell r="D70" t="str">
            <v>Atlántico</v>
          </cell>
        </row>
        <row r="71">
          <cell r="C71" t="str">
            <v>T-M/M-MBJ01</v>
          </cell>
          <cell r="D71" t="str">
            <v>Bolivar</v>
          </cell>
        </row>
        <row r="72">
          <cell r="C72" t="str">
            <v>T-M/M-SML01</v>
          </cell>
          <cell r="D72" t="str">
            <v>Bolivar</v>
          </cell>
        </row>
        <row r="73">
          <cell r="C73" t="str">
            <v>T-M/M-GUC</v>
          </cell>
          <cell r="D73" t="str">
            <v>Norte</v>
          </cell>
        </row>
        <row r="74">
          <cell r="C74" t="str">
            <v>T-M/M-MAJ01</v>
          </cell>
          <cell r="D74" t="str">
            <v>Occidente</v>
          </cell>
        </row>
        <row r="75">
          <cell r="C75" t="str">
            <v>T-M/M-CER02</v>
          </cell>
          <cell r="D75" t="str">
            <v>Occidente</v>
          </cell>
        </row>
        <row r="76">
          <cell r="C76" t="str">
            <v>T-M/M-SHA01</v>
          </cell>
          <cell r="D76" t="str">
            <v>Occidente</v>
          </cell>
        </row>
        <row r="77">
          <cell r="C77" t="str">
            <v>T-A/M-VTE02</v>
          </cell>
          <cell r="D77" t="str">
            <v>Atlántico</v>
          </cell>
        </row>
        <row r="78">
          <cell r="C78" t="str">
            <v>T-A/M-NCO02</v>
          </cell>
          <cell r="D78" t="str">
            <v>Bolivar</v>
          </cell>
        </row>
        <row r="79">
          <cell r="C79" t="str">
            <v>T-M/M-AGB01</v>
          </cell>
          <cell r="D79" t="str">
            <v>Norte</v>
          </cell>
        </row>
        <row r="80">
          <cell r="C80" t="str">
            <v>T-M/M-LPR01</v>
          </cell>
          <cell r="D80" t="str">
            <v>Occidente</v>
          </cell>
        </row>
        <row r="81">
          <cell r="C81" t="str">
            <v>T-M/M-UNN01</v>
          </cell>
          <cell r="D81" t="str">
            <v>Occidente</v>
          </cell>
        </row>
        <row r="82">
          <cell r="C82" t="str">
            <v>T-M/M-CER01</v>
          </cell>
          <cell r="D82" t="str">
            <v>Occidente</v>
          </cell>
        </row>
        <row r="83">
          <cell r="C83" t="str">
            <v>T-M/M-PRA01</v>
          </cell>
          <cell r="D83" t="str">
            <v>Occidente</v>
          </cell>
        </row>
        <row r="84">
          <cell r="C84" t="str">
            <v>T-M/M-LYE01</v>
          </cell>
          <cell r="D84" t="str">
            <v>Occidente</v>
          </cell>
        </row>
        <row r="85">
          <cell r="C85" t="str">
            <v>T-M/M-AST01</v>
          </cell>
          <cell r="D85" t="str">
            <v>Norte</v>
          </cell>
        </row>
        <row r="86">
          <cell r="C86" t="str">
            <v>T-M/M-LDE01</v>
          </cell>
          <cell r="D86" t="str">
            <v>Occidente</v>
          </cell>
        </row>
        <row r="87">
          <cell r="C87" t="str">
            <v>T-M/M-SEO01</v>
          </cell>
          <cell r="D87" t="str">
            <v>Bolivar</v>
          </cell>
        </row>
        <row r="88">
          <cell r="C88" t="str">
            <v>T-M/M-RTN01</v>
          </cell>
          <cell r="D88" t="str">
            <v>Norte</v>
          </cell>
        </row>
        <row r="89">
          <cell r="C89" t="str">
            <v>T-M/M-OVE01</v>
          </cell>
          <cell r="D89" t="str">
            <v>Occidente</v>
          </cell>
        </row>
        <row r="90">
          <cell r="C90" t="str">
            <v>T-M/M-PUL01</v>
          </cell>
          <cell r="D90" t="str">
            <v>Occidente</v>
          </cell>
        </row>
        <row r="91">
          <cell r="C91" t="str">
            <v>T-M/M-LAR01</v>
          </cell>
          <cell r="D91" t="str">
            <v>Norte</v>
          </cell>
        </row>
        <row r="92">
          <cell r="C92" t="str">
            <v>T-M/M-MAT01</v>
          </cell>
          <cell r="D92" t="str">
            <v>Norte</v>
          </cell>
        </row>
        <row r="93">
          <cell r="C93" t="str">
            <v>T-M/M-SAS01</v>
          </cell>
          <cell r="D93" t="str">
            <v>Occidente</v>
          </cell>
        </row>
        <row r="94">
          <cell r="C94" t="str">
            <v>T-A/M-MAZ02</v>
          </cell>
          <cell r="D94" t="str">
            <v>Norte</v>
          </cell>
        </row>
        <row r="95">
          <cell r="C95" t="str">
            <v>T-A/M-LBT02</v>
          </cell>
          <cell r="D95" t="str">
            <v>Norte</v>
          </cell>
        </row>
        <row r="96">
          <cell r="C96" t="str">
            <v>T-M/M-NGR01</v>
          </cell>
          <cell r="D96" t="str">
            <v>Norte</v>
          </cell>
        </row>
        <row r="97">
          <cell r="C97" t="str">
            <v>T-M/M-PAI01</v>
          </cell>
          <cell r="D97" t="str">
            <v>Norte</v>
          </cell>
        </row>
        <row r="98">
          <cell r="C98" t="str">
            <v>T-A/M-NCO01</v>
          </cell>
          <cell r="D98" t="str">
            <v>Bolivar</v>
          </cell>
        </row>
        <row r="99">
          <cell r="C99" t="str">
            <v>T-M/M-MGD01</v>
          </cell>
          <cell r="D99" t="str">
            <v>Atlántico</v>
          </cell>
        </row>
        <row r="100">
          <cell r="C100" t="str">
            <v>T-M/M-VIN01</v>
          </cell>
          <cell r="D100" t="str">
            <v>Norte</v>
          </cell>
        </row>
        <row r="101">
          <cell r="C101" t="str">
            <v>T-M/M-CUC04</v>
          </cell>
          <cell r="D101" t="str">
            <v>Norte</v>
          </cell>
        </row>
        <row r="102">
          <cell r="C102" t="str">
            <v>T-M/M-SAT01</v>
          </cell>
          <cell r="D102" t="str">
            <v>Occidente</v>
          </cell>
        </row>
        <row r="103">
          <cell r="C103" t="str">
            <v>T-M/M-SGE01</v>
          </cell>
          <cell r="D103" t="str">
            <v>Norte</v>
          </cell>
        </row>
        <row r="104">
          <cell r="C104" t="str">
            <v>T-M/M-SOF01</v>
          </cell>
          <cell r="D104" t="str">
            <v>Occidente</v>
          </cell>
        </row>
        <row r="105">
          <cell r="C105" t="str">
            <v>T-M/M-TOL01</v>
          </cell>
          <cell r="D105" t="str">
            <v>Occidente</v>
          </cell>
        </row>
        <row r="106">
          <cell r="C106" t="str">
            <v>T-M/M-CCZ01</v>
          </cell>
          <cell r="D106" t="str">
            <v>Atlántico</v>
          </cell>
        </row>
        <row r="107">
          <cell r="C107" t="str">
            <v>T-M/M-SGE02</v>
          </cell>
          <cell r="D107" t="str">
            <v>Norte</v>
          </cell>
        </row>
        <row r="108">
          <cell r="C108" t="str">
            <v>T-A/M-MCA01</v>
          </cell>
          <cell r="D108" t="str">
            <v>Norte</v>
          </cell>
        </row>
        <row r="109">
          <cell r="C109" t="str">
            <v>T-M/M-LLE01</v>
          </cell>
          <cell r="D109" t="str">
            <v>Norte</v>
          </cell>
        </row>
        <row r="110">
          <cell r="C110" t="str">
            <v>T-A/M-TER05</v>
          </cell>
          <cell r="D110" t="str">
            <v>Bolivar</v>
          </cell>
        </row>
        <row r="111">
          <cell r="C111" t="str">
            <v>T-M/M-STE01</v>
          </cell>
          <cell r="D111" t="str">
            <v>Norte</v>
          </cell>
        </row>
        <row r="112">
          <cell r="C112" t="str">
            <v>T-M/M-BUE01</v>
          </cell>
          <cell r="D112" t="str">
            <v>Occidente</v>
          </cell>
        </row>
        <row r="113">
          <cell r="C113" t="str">
            <v>T-M/M-EBU01</v>
          </cell>
          <cell r="D113" t="str">
            <v>Norte</v>
          </cell>
        </row>
        <row r="114">
          <cell r="C114" t="str">
            <v>T-M/M-EBU01</v>
          </cell>
          <cell r="D114" t="str">
            <v>Norte</v>
          </cell>
        </row>
        <row r="115">
          <cell r="C115" t="str">
            <v>T-M/M-GUP01</v>
          </cell>
          <cell r="D115" t="str">
            <v>Norte</v>
          </cell>
        </row>
        <row r="116">
          <cell r="C116" t="str">
            <v>T-M/M-MRR01</v>
          </cell>
          <cell r="D116" t="str">
            <v>Bolivar</v>
          </cell>
        </row>
        <row r="117">
          <cell r="C117" t="str">
            <v>T-M/M-SIM01</v>
          </cell>
          <cell r="D117" t="str">
            <v>Bolivar</v>
          </cell>
        </row>
        <row r="118">
          <cell r="C118" t="str">
            <v>T-M/M-HAN01</v>
          </cell>
          <cell r="D118" t="str">
            <v>Norte</v>
          </cell>
        </row>
        <row r="119">
          <cell r="C119" t="str">
            <v>T-M/M-BEC01</v>
          </cell>
          <cell r="D119" t="str">
            <v>Norte</v>
          </cell>
        </row>
        <row r="120">
          <cell r="C120" t="str">
            <v>T-A/M-MLB02</v>
          </cell>
          <cell r="D120" t="str">
            <v>Atlántico</v>
          </cell>
        </row>
        <row r="121">
          <cell r="C121" t="str">
            <v>T-A/M-MAZ01</v>
          </cell>
          <cell r="D121" t="str">
            <v>Norte</v>
          </cell>
        </row>
        <row r="122">
          <cell r="C122" t="str">
            <v>T-M/M-SLS01</v>
          </cell>
          <cell r="D122" t="str">
            <v>Bolivar</v>
          </cell>
        </row>
        <row r="123">
          <cell r="C123" t="str">
            <v>T-M/M-PTO01</v>
          </cell>
          <cell r="D123" t="str">
            <v>Atlántico</v>
          </cell>
        </row>
        <row r="124">
          <cell r="C124" t="str">
            <v>T-A/M-BQE02</v>
          </cell>
          <cell r="D124" t="str">
            <v>Bolivar</v>
          </cell>
        </row>
        <row r="125">
          <cell r="C125" t="str">
            <v>T-M/M-COR01</v>
          </cell>
          <cell r="D125" t="str">
            <v>Occidente</v>
          </cell>
        </row>
        <row r="126">
          <cell r="C126" t="str">
            <v>T-A/M-BYC01</v>
          </cell>
          <cell r="D126" t="str">
            <v>Bolivar</v>
          </cell>
        </row>
        <row r="127">
          <cell r="C127" t="str">
            <v>T-M/M-PUC01</v>
          </cell>
          <cell r="D127" t="str">
            <v>Norte</v>
          </cell>
        </row>
        <row r="128">
          <cell r="C128" t="str">
            <v>T-M/M-COV02</v>
          </cell>
          <cell r="D128" t="str">
            <v>Occidente</v>
          </cell>
        </row>
        <row r="129">
          <cell r="C129" t="str">
            <v>T-A/M-CUC03</v>
          </cell>
          <cell r="D129" t="str">
            <v>Norte</v>
          </cell>
        </row>
        <row r="130">
          <cell r="C130" t="str">
            <v>T-M/M-CAE01</v>
          </cell>
          <cell r="D130" t="str">
            <v>Norte</v>
          </cell>
        </row>
        <row r="131">
          <cell r="C131" t="str">
            <v>T-M/M-BRC01</v>
          </cell>
          <cell r="D131" t="str">
            <v>Norte</v>
          </cell>
        </row>
        <row r="132">
          <cell r="C132" t="str">
            <v>T-M/M-TAN01</v>
          </cell>
          <cell r="D132" t="str">
            <v>Norte</v>
          </cell>
        </row>
        <row r="133">
          <cell r="C133" t="str">
            <v>T-M/M-ECJ01</v>
          </cell>
          <cell r="D133" t="str">
            <v>Occidente</v>
          </cell>
        </row>
        <row r="134">
          <cell r="C134" t="str">
            <v>T-M/M-SAR01</v>
          </cell>
          <cell r="D134" t="str">
            <v>Bolivar</v>
          </cell>
        </row>
        <row r="135">
          <cell r="C135" t="str">
            <v>T-M/M-GUP02</v>
          </cell>
          <cell r="D135" t="str">
            <v>Norte</v>
          </cell>
        </row>
        <row r="136">
          <cell r="C136" t="str">
            <v>T-M/M-REO01</v>
          </cell>
          <cell r="D136" t="str">
            <v>Norte</v>
          </cell>
        </row>
        <row r="137">
          <cell r="C137" t="str">
            <v>T-A/M-CTR01</v>
          </cell>
          <cell r="D137" t="str">
            <v>Atlántico</v>
          </cell>
        </row>
        <row r="138">
          <cell r="C138" t="str">
            <v>T-M/M-COP02</v>
          </cell>
          <cell r="D138" t="str">
            <v>Norte</v>
          </cell>
        </row>
        <row r="139">
          <cell r="C139" t="str">
            <v>T-M/M-SIM</v>
          </cell>
          <cell r="D139" t="str">
            <v>Norte</v>
          </cell>
        </row>
        <row r="140">
          <cell r="C140" t="str">
            <v>T-A/M-ZRG02</v>
          </cell>
          <cell r="D140" t="str">
            <v>Bolivar</v>
          </cell>
        </row>
        <row r="141">
          <cell r="C141" t="str">
            <v>T-A/M-CTR02</v>
          </cell>
          <cell r="D141" t="str">
            <v>Atlántico</v>
          </cell>
        </row>
        <row r="142">
          <cell r="C142" t="str">
            <v>T-M/M-FON01</v>
          </cell>
          <cell r="D142" t="str">
            <v>Norte</v>
          </cell>
        </row>
        <row r="143">
          <cell r="C143" t="str">
            <v>T-A/M-LBT01</v>
          </cell>
          <cell r="D143" t="str">
            <v>Norte</v>
          </cell>
        </row>
        <row r="144">
          <cell r="C144" t="str">
            <v>T-A/M-OAS02</v>
          </cell>
          <cell r="D144" t="str">
            <v>Atlántico</v>
          </cell>
        </row>
        <row r="145">
          <cell r="C145" t="str">
            <v>T-M/M-JDA01</v>
          </cell>
          <cell r="D145" t="str">
            <v>Atlántico</v>
          </cell>
        </row>
        <row r="146">
          <cell r="C146" t="str">
            <v>T-M/M-CBV01</v>
          </cell>
          <cell r="D146" t="str">
            <v>Bolivar</v>
          </cell>
        </row>
        <row r="147">
          <cell r="C147" t="str">
            <v>T-M/M-SAI01</v>
          </cell>
          <cell r="D147" t="str">
            <v>Occidente</v>
          </cell>
        </row>
        <row r="148">
          <cell r="C148" t="str">
            <v>T-A/M-COV01</v>
          </cell>
          <cell r="D148" t="str">
            <v>Occidente</v>
          </cell>
        </row>
        <row r="149">
          <cell r="C149" t="str">
            <v>T-M/M-CHG01</v>
          </cell>
          <cell r="D149" t="str">
            <v>Norte</v>
          </cell>
        </row>
        <row r="150">
          <cell r="C150" t="str">
            <v>T-M/M-MTI01</v>
          </cell>
          <cell r="D150" t="str">
            <v>Atlántico</v>
          </cell>
        </row>
        <row r="151">
          <cell r="C151" t="str">
            <v>T-A/M-BCG02</v>
          </cell>
          <cell r="D151" t="str">
            <v>Bolivar</v>
          </cell>
        </row>
        <row r="152">
          <cell r="C152" t="str">
            <v>T-M/M-GRA01</v>
          </cell>
          <cell r="D152" t="str">
            <v>Occidente</v>
          </cell>
        </row>
        <row r="153">
          <cell r="C153" t="str">
            <v>T-A/M-BCG01</v>
          </cell>
          <cell r="D153" t="str">
            <v>Bolivar</v>
          </cell>
        </row>
        <row r="154">
          <cell r="C154" t="str">
            <v>T-M/M-ZAW01</v>
          </cell>
          <cell r="D154" t="str">
            <v>Norte</v>
          </cell>
        </row>
        <row r="155">
          <cell r="C155" t="str">
            <v>T-A/M-BQE03</v>
          </cell>
          <cell r="D155" t="str">
            <v>Bolivar</v>
          </cell>
        </row>
        <row r="156">
          <cell r="C156" t="str">
            <v>T-A/M-TER03</v>
          </cell>
          <cell r="D156" t="str">
            <v>Bolivar</v>
          </cell>
        </row>
        <row r="157">
          <cell r="C157" t="str">
            <v>T-M/M-POA01</v>
          </cell>
          <cell r="D157" t="str">
            <v>Atlántico</v>
          </cell>
        </row>
        <row r="158">
          <cell r="C158" t="str">
            <v>T-M/M-SPA01</v>
          </cell>
          <cell r="D158" t="str">
            <v>Occidente</v>
          </cell>
        </row>
        <row r="159">
          <cell r="C159" t="str">
            <v>T-A/M-BQE01</v>
          </cell>
          <cell r="D159" t="str">
            <v>Bolivar</v>
          </cell>
        </row>
        <row r="160">
          <cell r="C160" t="str">
            <v>T-A/M-SIL05</v>
          </cell>
          <cell r="D160" t="str">
            <v>Atlántico</v>
          </cell>
        </row>
        <row r="161">
          <cell r="C161" t="str">
            <v>T-A/M-ERI05</v>
          </cell>
          <cell r="D161" t="str">
            <v>Atlántico</v>
          </cell>
        </row>
        <row r="162">
          <cell r="C162" t="str">
            <v>T-M/M-SIL03</v>
          </cell>
          <cell r="D162" t="str">
            <v>Atlántico</v>
          </cell>
        </row>
        <row r="163">
          <cell r="C163" t="str">
            <v>T-M/M-URI01</v>
          </cell>
          <cell r="D163" t="str">
            <v>Norte</v>
          </cell>
        </row>
        <row r="164">
          <cell r="C164" t="str">
            <v>T-M/M-PZL01</v>
          </cell>
          <cell r="D164" t="str">
            <v>Bolivar</v>
          </cell>
        </row>
        <row r="165">
          <cell r="C165" t="str">
            <v>T-M/M-MNA01</v>
          </cell>
          <cell r="D165" t="str">
            <v>Norte</v>
          </cell>
        </row>
        <row r="166">
          <cell r="C166" t="str">
            <v>T-M/M-LRT01</v>
          </cell>
          <cell r="D166" t="str">
            <v>Norte</v>
          </cell>
        </row>
        <row r="167">
          <cell r="C167" t="str">
            <v>T-A/M-MAM01</v>
          </cell>
          <cell r="D167" t="str">
            <v>Bolivar</v>
          </cell>
        </row>
        <row r="168">
          <cell r="C168" t="str">
            <v>T-M/M-SIL01</v>
          </cell>
          <cell r="D168" t="str">
            <v>Atlántico</v>
          </cell>
        </row>
        <row r="169">
          <cell r="C169" t="str">
            <v>T-M/M-SFE01</v>
          </cell>
          <cell r="D169" t="str">
            <v>Norte</v>
          </cell>
        </row>
        <row r="170">
          <cell r="C170" t="str">
            <v>T-M/M-APA01</v>
          </cell>
          <cell r="D170" t="str">
            <v>Atlántico</v>
          </cell>
        </row>
        <row r="171">
          <cell r="C171" t="str">
            <v>T-M/M-AOR</v>
          </cell>
          <cell r="D171" t="str">
            <v>Norte</v>
          </cell>
        </row>
        <row r="172">
          <cell r="C172" t="str">
            <v>T-A/M-ZRG01</v>
          </cell>
          <cell r="D172" t="str">
            <v>Bolivar</v>
          </cell>
        </row>
        <row r="173">
          <cell r="C173" t="str">
            <v>T-A/M-UNI06</v>
          </cell>
          <cell r="D173" t="str">
            <v>Atlántico</v>
          </cell>
        </row>
        <row r="174">
          <cell r="C174" t="str">
            <v>T-M/M-SBE01</v>
          </cell>
          <cell r="D174" t="str">
            <v>Occidente</v>
          </cell>
        </row>
        <row r="175">
          <cell r="C175" t="str">
            <v>T-M/M-ARN01</v>
          </cell>
          <cell r="D175" t="str">
            <v>Norte</v>
          </cell>
        </row>
        <row r="176">
          <cell r="C176" t="str">
            <v>T-M/M-SIL02</v>
          </cell>
          <cell r="D176" t="str">
            <v>Atlántico</v>
          </cell>
        </row>
        <row r="177">
          <cell r="C177" t="str">
            <v>T-M/M-UNI04</v>
          </cell>
          <cell r="D177" t="str">
            <v>Atlántico</v>
          </cell>
        </row>
        <row r="178">
          <cell r="C178" t="str">
            <v>T-A/M-COS01</v>
          </cell>
          <cell r="D178" t="str">
            <v>Bolivar</v>
          </cell>
        </row>
        <row r="179">
          <cell r="C179" t="str">
            <v>T-M/M-ERI01</v>
          </cell>
          <cell r="D179" t="str">
            <v>Atlántico</v>
          </cell>
        </row>
        <row r="180">
          <cell r="C180" t="str">
            <v>T-M/M-BNA01</v>
          </cell>
          <cell r="D180" t="str">
            <v>Norte</v>
          </cell>
        </row>
        <row r="181">
          <cell r="C181" t="str">
            <v>T-M/M-UNI03</v>
          </cell>
          <cell r="D181" t="str">
            <v>Atlántico</v>
          </cell>
        </row>
        <row r="182">
          <cell r="C182" t="str">
            <v>T-M/M-MTB01</v>
          </cell>
          <cell r="D182" t="str">
            <v>Occidente</v>
          </cell>
        </row>
        <row r="183">
          <cell r="C183" t="str">
            <v>T-A/M-OAS01</v>
          </cell>
          <cell r="D183" t="str">
            <v>Atlántico</v>
          </cell>
        </row>
        <row r="184">
          <cell r="C184" t="str">
            <v>T-M/M-FLS05</v>
          </cell>
          <cell r="D184" t="str">
            <v>Atlántico</v>
          </cell>
        </row>
        <row r="185">
          <cell r="C185" t="str">
            <v>T-M/M-EDE01</v>
          </cell>
          <cell r="D185" t="str">
            <v>Norte</v>
          </cell>
        </row>
        <row r="186">
          <cell r="C186" t="str">
            <v>T-M/M-VIE02</v>
          </cell>
          <cell r="D186" t="str">
            <v>Bolivar</v>
          </cell>
        </row>
        <row r="187">
          <cell r="C187" t="str">
            <v>T-A/M-GBT01</v>
          </cell>
          <cell r="D187" t="str">
            <v>Bolivar</v>
          </cell>
        </row>
        <row r="188">
          <cell r="C188" t="str">
            <v>T-A/M-FLS02</v>
          </cell>
          <cell r="D188" t="str">
            <v>Atlántico</v>
          </cell>
        </row>
        <row r="189">
          <cell r="C189" t="str">
            <v>T-A/M-FLS01</v>
          </cell>
          <cell r="D189" t="str">
            <v>Atlántico</v>
          </cell>
        </row>
        <row r="190">
          <cell r="C190" t="str">
            <v>T-M/M-LLO01</v>
          </cell>
          <cell r="D190" t="str">
            <v>Norte</v>
          </cell>
        </row>
        <row r="191">
          <cell r="C191" t="str">
            <v>T-M/M-CES01</v>
          </cell>
          <cell r="D191" t="str">
            <v>Norte</v>
          </cell>
        </row>
        <row r="192">
          <cell r="C192" t="str">
            <v>T-M/M-LOR01</v>
          </cell>
          <cell r="D192" t="str">
            <v>Occidente</v>
          </cell>
        </row>
        <row r="193">
          <cell r="C193" t="str">
            <v>T-M/M-PGU01</v>
          </cell>
          <cell r="D193" t="str">
            <v>Bolivar</v>
          </cell>
        </row>
        <row r="194">
          <cell r="C194" t="str">
            <v>T-M/M-PRA02</v>
          </cell>
          <cell r="D194" t="str">
            <v>Occidente</v>
          </cell>
        </row>
        <row r="195">
          <cell r="C195" t="str">
            <v>T-M/M-SBG01</v>
          </cell>
          <cell r="D195" t="str">
            <v>Atlántico</v>
          </cell>
        </row>
        <row r="196">
          <cell r="C196" t="str">
            <v>T-A/M-CDL01</v>
          </cell>
          <cell r="D196" t="str">
            <v>Atlántico</v>
          </cell>
        </row>
        <row r="197">
          <cell r="C197" t="str">
            <v>T-M/M-BOA01</v>
          </cell>
          <cell r="D197" t="str">
            <v>Norte</v>
          </cell>
        </row>
        <row r="198">
          <cell r="C198" t="str">
            <v>T-M/M-LPZ01</v>
          </cell>
          <cell r="D198" t="str">
            <v>Norte</v>
          </cell>
        </row>
        <row r="199">
          <cell r="C199" t="str">
            <v>T-M/M-TPS01</v>
          </cell>
          <cell r="D199" t="str">
            <v>Occidente</v>
          </cell>
        </row>
        <row r="200">
          <cell r="C200" t="str">
            <v>T-M/M-LBS01</v>
          </cell>
          <cell r="D200" t="str">
            <v>Norte</v>
          </cell>
        </row>
        <row r="201">
          <cell r="C201" t="str">
            <v>T-A/M-CIE</v>
          </cell>
          <cell r="D201" t="str">
            <v>Norte</v>
          </cell>
        </row>
        <row r="202">
          <cell r="C202" t="str">
            <v>T-M/M-TGJ07</v>
          </cell>
          <cell r="D202" t="str">
            <v>Norte</v>
          </cell>
        </row>
        <row r="203">
          <cell r="C203" t="str">
            <v>T-M/M-ANB01</v>
          </cell>
          <cell r="D203" t="str">
            <v>Bolivar</v>
          </cell>
        </row>
        <row r="204">
          <cell r="C204" t="str">
            <v>T-M/M-BOU01</v>
          </cell>
          <cell r="D204" t="str">
            <v>Occidente</v>
          </cell>
        </row>
        <row r="205">
          <cell r="C205" t="str">
            <v>T-M/M-PLO01</v>
          </cell>
          <cell r="D205" t="str">
            <v>Norte</v>
          </cell>
        </row>
        <row r="206">
          <cell r="C206" t="str">
            <v>T-M/M-CAC01</v>
          </cell>
          <cell r="D206" t="str">
            <v>Norte</v>
          </cell>
        </row>
        <row r="207">
          <cell r="C207" t="str">
            <v>T-A/M-NCO03</v>
          </cell>
          <cell r="D207" t="str">
            <v>Bolivar</v>
          </cell>
        </row>
        <row r="208">
          <cell r="C208" t="str">
            <v>T-M/M-CAZ01</v>
          </cell>
          <cell r="D208" t="str">
            <v>Norte</v>
          </cell>
        </row>
        <row r="209">
          <cell r="C209" t="str">
            <v>T-M/M-ERI03</v>
          </cell>
          <cell r="D209" t="str">
            <v>Atlántico</v>
          </cell>
        </row>
        <row r="210">
          <cell r="C210" t="str">
            <v>T-M/M-ESA01</v>
          </cell>
          <cell r="D210" t="str">
            <v>Occidente</v>
          </cell>
        </row>
        <row r="211">
          <cell r="C211" t="str">
            <v>T-M/M-LPA01</v>
          </cell>
          <cell r="D211" t="str">
            <v>Occidente</v>
          </cell>
        </row>
        <row r="212">
          <cell r="C212" t="str">
            <v>T-M/M-CDL-PROV</v>
          </cell>
          <cell r="D212" t="str">
            <v>Atlántico</v>
          </cell>
        </row>
        <row r="213">
          <cell r="C213" t="str">
            <v>T-M/M-MAY01</v>
          </cell>
          <cell r="D213" t="str">
            <v>Occidente</v>
          </cell>
        </row>
        <row r="214">
          <cell r="C214" t="str">
            <v>T-M/M-RVJ01</v>
          </cell>
          <cell r="D214" t="str">
            <v>Norte</v>
          </cell>
        </row>
        <row r="215">
          <cell r="C215" t="str">
            <v>T-A/M-CPA01</v>
          </cell>
          <cell r="D215" t="str">
            <v>Occidente</v>
          </cell>
        </row>
        <row r="216">
          <cell r="C216" t="str">
            <v>T-M/M-MBR01</v>
          </cell>
          <cell r="D216" t="str">
            <v>Bolivar</v>
          </cell>
        </row>
        <row r="217">
          <cell r="C217" t="str">
            <v>T-A/M-NCO04</v>
          </cell>
          <cell r="D217" t="str">
            <v>Bolivar</v>
          </cell>
        </row>
        <row r="218">
          <cell r="C218" t="str">
            <v>T-M/M-CMR02 Prov</v>
          </cell>
          <cell r="D218" t="str">
            <v>Bolivar</v>
          </cell>
        </row>
        <row r="219">
          <cell r="C219" t="str">
            <v>T-M/M-MOM01</v>
          </cell>
          <cell r="D219" t="str">
            <v>Occidente</v>
          </cell>
        </row>
        <row r="220">
          <cell r="C220" t="str">
            <v>T-A/M-NBQ06</v>
          </cell>
          <cell r="D220" t="str">
            <v>Atlántico</v>
          </cell>
        </row>
        <row r="221">
          <cell r="C221" t="str">
            <v>T-M/M-SBA01</v>
          </cell>
          <cell r="D221" t="str">
            <v>Bolivar</v>
          </cell>
        </row>
        <row r="222">
          <cell r="C222" t="str">
            <v>T-M/M-CVA01</v>
          </cell>
          <cell r="D222" t="str">
            <v>Occidente</v>
          </cell>
        </row>
        <row r="223">
          <cell r="C223" t="str">
            <v>T-M/M-MNC01</v>
          </cell>
          <cell r="D223" t="str">
            <v>Norte</v>
          </cell>
        </row>
        <row r="224">
          <cell r="C224" t="str">
            <v>T-M/M-SBG01-Prov</v>
          </cell>
          <cell r="D224" t="str">
            <v>Atlántico</v>
          </cell>
        </row>
      </sheetData>
      <sheetData sheetId="6" refreshError="1">
        <row r="7">
          <cell r="B7" t="str">
            <v>Riohacha 01</v>
          </cell>
          <cell r="C7" t="str">
            <v>Norte</v>
          </cell>
        </row>
        <row r="8">
          <cell r="B8" t="str">
            <v>Valledupar 09</v>
          </cell>
          <cell r="C8" t="str">
            <v>Norte</v>
          </cell>
        </row>
        <row r="9">
          <cell r="B9" t="str">
            <v>Toluviejo 01</v>
          </cell>
          <cell r="C9" t="str">
            <v>Occidente</v>
          </cell>
        </row>
        <row r="10">
          <cell r="B10" t="str">
            <v>Montería 01</v>
          </cell>
          <cell r="C10" t="str">
            <v>Occidente</v>
          </cell>
        </row>
        <row r="11">
          <cell r="B11" t="str">
            <v>Montería 02</v>
          </cell>
          <cell r="C11" t="str">
            <v>Occidente</v>
          </cell>
        </row>
        <row r="12">
          <cell r="B12" t="str">
            <v>Fundación 02</v>
          </cell>
          <cell r="C12" t="str">
            <v>Norte</v>
          </cell>
        </row>
        <row r="13">
          <cell r="B13" t="str">
            <v>Gambote 03</v>
          </cell>
          <cell r="C13" t="str">
            <v>Bolivar</v>
          </cell>
        </row>
        <row r="14">
          <cell r="B14" t="str">
            <v>Sincé 01</v>
          </cell>
          <cell r="C14" t="str">
            <v>Occidente</v>
          </cell>
        </row>
        <row r="15">
          <cell r="B15" t="str">
            <v>San Jacinto 01</v>
          </cell>
          <cell r="C15" t="str">
            <v>Bolivar</v>
          </cell>
        </row>
        <row r="16">
          <cell r="B16" t="str">
            <v>Salamina 01</v>
          </cell>
          <cell r="C16" t="str">
            <v>Norte</v>
          </cell>
        </row>
        <row r="17">
          <cell r="B17" t="str">
            <v>Planeta Rica 01</v>
          </cell>
          <cell r="C17" t="str">
            <v>Occidente</v>
          </cell>
        </row>
        <row r="18">
          <cell r="B18" t="str">
            <v>San Juan 02</v>
          </cell>
          <cell r="C18" t="str">
            <v>Norte</v>
          </cell>
        </row>
        <row r="19">
          <cell r="B19" t="str">
            <v>Magangué 01</v>
          </cell>
          <cell r="C19" t="str">
            <v>Bolivar</v>
          </cell>
        </row>
        <row r="20">
          <cell r="B20" t="str">
            <v>Malambo 03</v>
          </cell>
          <cell r="C20" t="str">
            <v>Atlántico</v>
          </cell>
        </row>
        <row r="21">
          <cell r="B21" t="str">
            <v>Codazzi 01</v>
          </cell>
          <cell r="C21" t="str">
            <v>Norte</v>
          </cell>
        </row>
        <row r="22">
          <cell r="B22" t="str">
            <v>Baranoa 01</v>
          </cell>
          <cell r="C22" t="str">
            <v>Atlántico</v>
          </cell>
        </row>
        <row r="23">
          <cell r="B23" t="str">
            <v>Tierralta 01</v>
          </cell>
          <cell r="C23" t="str">
            <v>Occidente</v>
          </cell>
        </row>
        <row r="24">
          <cell r="B24" t="str">
            <v>Gaira 01</v>
          </cell>
          <cell r="C24" t="str">
            <v>Norte</v>
          </cell>
        </row>
        <row r="25">
          <cell r="B25" t="str">
            <v>Río Cordoba</v>
          </cell>
          <cell r="C25" t="str">
            <v>Norte</v>
          </cell>
        </row>
        <row r="26">
          <cell r="B26" t="str">
            <v>Sierra Flor 01</v>
          </cell>
          <cell r="C26" t="str">
            <v>Occidente</v>
          </cell>
        </row>
        <row r="27">
          <cell r="B27" t="str">
            <v>La Jagua 01</v>
          </cell>
          <cell r="C27" t="str">
            <v>Norte</v>
          </cell>
        </row>
        <row r="28">
          <cell r="B28" t="str">
            <v>El Paso 01</v>
          </cell>
          <cell r="C28" t="str">
            <v>Norte</v>
          </cell>
        </row>
        <row r="29">
          <cell r="B29" t="str">
            <v>La Mojana 01</v>
          </cell>
          <cell r="C29" t="str">
            <v>Occidente</v>
          </cell>
        </row>
        <row r="30">
          <cell r="B30" t="str">
            <v>Zambrano 01</v>
          </cell>
          <cell r="C30" t="str">
            <v>Bolivar</v>
          </cell>
        </row>
        <row r="31">
          <cell r="B31" t="str">
            <v>El Banco</v>
          </cell>
          <cell r="C31" t="str">
            <v>Norte</v>
          </cell>
        </row>
        <row r="32">
          <cell r="B32" t="str">
            <v>Río Sinú 02</v>
          </cell>
          <cell r="C32" t="str">
            <v>Occidente</v>
          </cell>
        </row>
        <row r="33">
          <cell r="B33" t="str">
            <v>Bostón 01</v>
          </cell>
          <cell r="C33" t="str">
            <v>Occidente</v>
          </cell>
        </row>
        <row r="34">
          <cell r="B34" t="str">
            <v>San Marcos 01</v>
          </cell>
          <cell r="C34" t="str">
            <v>Occidente</v>
          </cell>
        </row>
        <row r="35">
          <cell r="B35" t="str">
            <v>Río Sinú 01</v>
          </cell>
          <cell r="C35" t="str">
            <v>Occidente</v>
          </cell>
        </row>
        <row r="36">
          <cell r="B36" t="str">
            <v>El Carmen</v>
          </cell>
          <cell r="C36" t="str">
            <v>Bolivar</v>
          </cell>
        </row>
        <row r="37">
          <cell r="B37" t="str">
            <v>Calamar 01</v>
          </cell>
          <cell r="C37" t="str">
            <v>Bolivar</v>
          </cell>
        </row>
        <row r="38">
          <cell r="B38" t="str">
            <v>Mompox 01</v>
          </cell>
          <cell r="C38" t="str">
            <v>Bolivar</v>
          </cell>
        </row>
        <row r="39">
          <cell r="B39" t="str">
            <v>Malambo 01</v>
          </cell>
          <cell r="C39" t="str">
            <v>Atlántico</v>
          </cell>
        </row>
        <row r="40">
          <cell r="B40" t="str">
            <v>La Jagua 02</v>
          </cell>
          <cell r="C40" t="str">
            <v>Norte</v>
          </cell>
        </row>
        <row r="41">
          <cell r="B41" t="str">
            <v>Juan Mina 01</v>
          </cell>
          <cell r="C41" t="str">
            <v>Atlántico</v>
          </cell>
        </row>
        <row r="42">
          <cell r="B42" t="str">
            <v>Chinú Planta 01 prov</v>
          </cell>
          <cell r="C42" t="str">
            <v>Occidente</v>
          </cell>
        </row>
        <row r="43">
          <cell r="B43" t="str">
            <v>Chinú Planta 02 prov</v>
          </cell>
          <cell r="C43" t="str">
            <v>Occidente</v>
          </cell>
        </row>
      </sheetData>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sheetNames>
    <sheetDataSet>
      <sheetData sheetId="0">
        <row r="645">
          <cell r="BA645" t="str">
            <v>LN-502</v>
          </cell>
          <cell r="BB645">
            <v>280244.07630000002</v>
          </cell>
        </row>
        <row r="646">
          <cell r="BA646" t="str">
            <v>LN-5116</v>
          </cell>
          <cell r="BB646">
            <v>19457460.6591</v>
          </cell>
        </row>
        <row r="647">
          <cell r="BA647" t="str">
            <v>LN-5106</v>
          </cell>
          <cell r="BB647">
            <v>18301761</v>
          </cell>
        </row>
        <row r="648">
          <cell r="BA648" t="str">
            <v>LN-579</v>
          </cell>
          <cell r="BB648">
            <v>23355848.399999999</v>
          </cell>
        </row>
        <row r="649">
          <cell r="BA649" t="str">
            <v>LN-5118</v>
          </cell>
          <cell r="BB649">
            <v>21992025.599999998</v>
          </cell>
        </row>
        <row r="650">
          <cell r="BA650" t="str">
            <v>LN-5101</v>
          </cell>
          <cell r="BB650">
            <v>48040779.000000007</v>
          </cell>
        </row>
        <row r="651">
          <cell r="BA651" t="str">
            <v>LN-560</v>
          </cell>
          <cell r="BB651">
            <v>292990.43530000001</v>
          </cell>
        </row>
        <row r="652">
          <cell r="BA652" t="str">
            <v>LN-541</v>
          </cell>
          <cell r="BB652">
            <v>115908796.9032</v>
          </cell>
        </row>
        <row r="653">
          <cell r="BA653" t="str">
            <v>LN-543</v>
          </cell>
          <cell r="BB653">
            <v>170367.28020000001</v>
          </cell>
        </row>
        <row r="654">
          <cell r="BA654" t="str">
            <v>LN-542</v>
          </cell>
          <cell r="BB654">
            <v>51960236.72429999</v>
          </cell>
        </row>
        <row r="655">
          <cell r="BA655" t="str">
            <v>LN-5104</v>
          </cell>
          <cell r="BB655">
            <v>31659957.014599998</v>
          </cell>
        </row>
        <row r="656">
          <cell r="BA656" t="str">
            <v>LN-568</v>
          </cell>
          <cell r="BB656">
            <v>75609531</v>
          </cell>
        </row>
        <row r="657">
          <cell r="BA657" t="str">
            <v>LN-5130</v>
          </cell>
          <cell r="BB657">
            <v>13541950.799999999</v>
          </cell>
        </row>
        <row r="658">
          <cell r="BA658" t="str">
            <v>LN-545</v>
          </cell>
          <cell r="BB658">
            <v>35094748.009499997</v>
          </cell>
        </row>
        <row r="659">
          <cell r="BA659" t="str">
            <v>LN-549</v>
          </cell>
          <cell r="BB659">
            <v>70591356.406800002</v>
          </cell>
        </row>
        <row r="660">
          <cell r="BA660" t="str">
            <v>LN-546</v>
          </cell>
          <cell r="BB660">
            <v>42013380.276200004</v>
          </cell>
        </row>
        <row r="661">
          <cell r="BA661" t="str">
            <v>LN-539</v>
          </cell>
          <cell r="BB661">
            <v>166871610.81840003</v>
          </cell>
        </row>
        <row r="662">
          <cell r="BA662" t="str">
            <v>LN-550</v>
          </cell>
          <cell r="BB662">
            <v>7184950.4362000003</v>
          </cell>
        </row>
        <row r="663">
          <cell r="BA663" t="str">
            <v>LN-514</v>
          </cell>
          <cell r="BB663">
            <v>72652269.109799996</v>
          </cell>
        </row>
        <row r="664">
          <cell r="BA664" t="str">
            <v>LN-5108</v>
          </cell>
          <cell r="BB664">
            <v>32075329.987900004</v>
          </cell>
        </row>
        <row r="665">
          <cell r="BA665" t="str">
            <v>LN-5107</v>
          </cell>
          <cell r="BB665">
            <v>34237069.853</v>
          </cell>
        </row>
        <row r="666">
          <cell r="BA666" t="str">
            <v>LN-559</v>
          </cell>
          <cell r="BB666">
            <v>43088653.303800002</v>
          </cell>
        </row>
        <row r="667">
          <cell r="BA667" t="str">
            <v>LN-558</v>
          </cell>
          <cell r="BB667">
            <v>22311438.385300003</v>
          </cell>
        </row>
        <row r="668">
          <cell r="BA668" t="str">
            <v>LN-5142</v>
          </cell>
          <cell r="BB668">
            <v>9734890.0940000005</v>
          </cell>
        </row>
        <row r="669">
          <cell r="BA669" t="str">
            <v>LN-526</v>
          </cell>
          <cell r="BB669">
            <v>108305974.99720001</v>
          </cell>
        </row>
        <row r="670">
          <cell r="BA670" t="str">
            <v>LN-532</v>
          </cell>
          <cell r="BB670">
            <v>87774642.818100005</v>
          </cell>
        </row>
        <row r="671">
          <cell r="BA671" t="str">
            <v>LN-504</v>
          </cell>
          <cell r="BB671">
            <v>57465138.272700004</v>
          </cell>
        </row>
        <row r="672">
          <cell r="BA672" t="str">
            <v>LN-564</v>
          </cell>
          <cell r="BB672">
            <v>77377096.797300011</v>
          </cell>
        </row>
        <row r="673">
          <cell r="BA673" t="str">
            <v>LN-573</v>
          </cell>
          <cell r="BB673">
            <v>73328148.4014</v>
          </cell>
        </row>
        <row r="674">
          <cell r="BA674" t="str">
            <v>LN-595</v>
          </cell>
          <cell r="BB674">
            <v>62547345.2623</v>
          </cell>
        </row>
        <row r="675">
          <cell r="BA675" t="str">
            <v>LN-590</v>
          </cell>
          <cell r="BB675">
            <v>21847324.036700003</v>
          </cell>
        </row>
        <row r="676">
          <cell r="BA676" t="str">
            <v>LN-594</v>
          </cell>
          <cell r="BB676">
            <v>53492848.574999988</v>
          </cell>
        </row>
        <row r="677">
          <cell r="BA677" t="str">
            <v>LN-593</v>
          </cell>
          <cell r="BB677">
            <v>109924912.6197</v>
          </cell>
        </row>
        <row r="678">
          <cell r="BA678" t="str">
            <v>LN-501</v>
          </cell>
          <cell r="BB678">
            <v>97512866.702799991</v>
          </cell>
        </row>
        <row r="679">
          <cell r="BA679" t="str">
            <v>LN-503</v>
          </cell>
          <cell r="BB679">
            <v>1260.8059999999998</v>
          </cell>
        </row>
        <row r="680">
          <cell r="BA680" t="str">
            <v>LN-5137</v>
          </cell>
          <cell r="BB680">
            <v>10599355.965</v>
          </cell>
        </row>
        <row r="681">
          <cell r="BA681" t="str">
            <v>LN-504</v>
          </cell>
          <cell r="BB681">
            <v>778822</v>
          </cell>
        </row>
        <row r="682">
          <cell r="BA682" t="str">
            <v>LN-519</v>
          </cell>
          <cell r="BB682">
            <v>385274.08919999993</v>
          </cell>
        </row>
        <row r="683">
          <cell r="BA683" t="str">
            <v>LN-518</v>
          </cell>
          <cell r="BB683">
            <v>127800593.1823</v>
          </cell>
        </row>
        <row r="684">
          <cell r="BA684" t="str">
            <v>LN-578</v>
          </cell>
          <cell r="BB684">
            <v>77980822.868399993</v>
          </cell>
        </row>
        <row r="685">
          <cell r="BA685" t="str">
            <v>LN-5117</v>
          </cell>
          <cell r="BB685">
            <v>6449783.7860000003</v>
          </cell>
        </row>
        <row r="686">
          <cell r="BA686" t="str">
            <v>LN-5120</v>
          </cell>
          <cell r="BB686">
            <v>9201625</v>
          </cell>
        </row>
        <row r="687">
          <cell r="BA687" t="str">
            <v>LN-596</v>
          </cell>
          <cell r="BB687">
            <v>42061546.758499995</v>
          </cell>
        </row>
        <row r="688">
          <cell r="BA688" t="str">
            <v>LN-5134</v>
          </cell>
          <cell r="BB688">
            <v>21163801</v>
          </cell>
        </row>
        <row r="689">
          <cell r="BA689" t="str">
            <v>LN-567</v>
          </cell>
          <cell r="BB689">
            <v>47827026.382399999</v>
          </cell>
        </row>
        <row r="690">
          <cell r="BA690" t="str">
            <v>LN-562</v>
          </cell>
          <cell r="BB690">
            <v>376.35</v>
          </cell>
        </row>
        <row r="691">
          <cell r="BA691" t="str">
            <v>LN-5122</v>
          </cell>
          <cell r="BB691">
            <v>14745087</v>
          </cell>
        </row>
        <row r="692">
          <cell r="BA692" t="str">
            <v>LN-503</v>
          </cell>
          <cell r="BB692">
            <v>2587325.4000000004</v>
          </cell>
        </row>
        <row r="693">
          <cell r="BA693" t="str">
            <v>LN-504</v>
          </cell>
          <cell r="BB693">
            <v>4106881.4999999995</v>
          </cell>
        </row>
        <row r="694">
          <cell r="BA694" t="str">
            <v>LN-5143</v>
          </cell>
          <cell r="BB694">
            <v>14031601.200000003</v>
          </cell>
        </row>
        <row r="695">
          <cell r="BA695" t="str">
            <v>LN-502</v>
          </cell>
          <cell r="BB695">
            <v>18389064.599999998</v>
          </cell>
        </row>
        <row r="696">
          <cell r="BA696" t="str">
            <v>LN-571</v>
          </cell>
          <cell r="BB696">
            <v>94696104.984300002</v>
          </cell>
        </row>
        <row r="697">
          <cell r="BA697" t="str">
            <v>LN-583</v>
          </cell>
          <cell r="BB697">
            <v>14731783.209900001</v>
          </cell>
        </row>
        <row r="698">
          <cell r="BA698" t="str">
            <v>LN-5105</v>
          </cell>
          <cell r="BB698">
            <v>37802542.476899996</v>
          </cell>
        </row>
        <row r="699">
          <cell r="BA699" t="str">
            <v>LN-585</v>
          </cell>
          <cell r="BB699">
            <v>42758828.068599999</v>
          </cell>
        </row>
        <row r="700">
          <cell r="BA700" t="str">
            <v>LN-577</v>
          </cell>
          <cell r="BB700">
            <v>1593205.4434000002</v>
          </cell>
        </row>
        <row r="701">
          <cell r="BA701" t="str">
            <v>LN-5139</v>
          </cell>
          <cell r="BB701">
            <v>10018625.4</v>
          </cell>
        </row>
        <row r="702">
          <cell r="BA702" t="str">
            <v>LN-530</v>
          </cell>
          <cell r="BB702">
            <v>105139840.88790001</v>
          </cell>
        </row>
        <row r="703">
          <cell r="BA703" t="str">
            <v>LN-5144</v>
          </cell>
          <cell r="BB703">
            <v>3161059.4</v>
          </cell>
        </row>
        <row r="704">
          <cell r="BA704" t="str">
            <v>LN-509</v>
          </cell>
          <cell r="BB704">
            <v>0</v>
          </cell>
        </row>
        <row r="705">
          <cell r="BA705" t="str">
            <v>LN-510</v>
          </cell>
          <cell r="BB705">
            <v>2079522</v>
          </cell>
        </row>
        <row r="706">
          <cell r="BA706" t="str">
            <v>LN-511</v>
          </cell>
          <cell r="BB706">
            <v>0</v>
          </cell>
        </row>
        <row r="707">
          <cell r="BA707" t="str">
            <v>LN-509</v>
          </cell>
          <cell r="BB707">
            <v>2892880.2</v>
          </cell>
        </row>
        <row r="708">
          <cell r="BA708" t="str">
            <v>LN-513</v>
          </cell>
          <cell r="BB708">
            <v>0</v>
          </cell>
        </row>
        <row r="709">
          <cell r="BA709" t="str">
            <v>LN-508</v>
          </cell>
          <cell r="BB709">
            <v>280108.94999999995</v>
          </cell>
        </row>
        <row r="710">
          <cell r="BA710" t="str">
            <v>LN-574</v>
          </cell>
          <cell r="BB710">
            <v>121468479.85419998</v>
          </cell>
        </row>
        <row r="711">
          <cell r="BA711" t="str">
            <v>LN-517</v>
          </cell>
          <cell r="BB711">
            <v>61948239.080399998</v>
          </cell>
        </row>
        <row r="712">
          <cell r="BA712" t="str">
            <v>LN-5129</v>
          </cell>
          <cell r="BB712">
            <v>17969543.6622</v>
          </cell>
        </row>
        <row r="713">
          <cell r="BA713" t="str">
            <v>LN-533</v>
          </cell>
          <cell r="BB713">
            <v>40632735.254999995</v>
          </cell>
        </row>
        <row r="714">
          <cell r="BA714" t="str">
            <v>LN-556</v>
          </cell>
          <cell r="BB714">
            <v>19853262.4428</v>
          </cell>
        </row>
        <row r="715">
          <cell r="BA715" t="str">
            <v>LN-557</v>
          </cell>
          <cell r="BB715">
            <v>24390537.600000005</v>
          </cell>
        </row>
        <row r="716">
          <cell r="BA716" t="str">
            <v>LN-555</v>
          </cell>
          <cell r="BB716">
            <v>21165558</v>
          </cell>
        </row>
        <row r="717">
          <cell r="BA717" t="str">
            <v>LN-5145</v>
          </cell>
          <cell r="BB717">
            <v>8224164</v>
          </cell>
        </row>
        <row r="718">
          <cell r="BA718" t="str">
            <v>LN-5125</v>
          </cell>
          <cell r="BB718">
            <v>31187455.200000003</v>
          </cell>
        </row>
        <row r="719">
          <cell r="BA719" t="str">
            <v>LN-575</v>
          </cell>
          <cell r="BB719">
            <v>106159699.875</v>
          </cell>
        </row>
        <row r="720">
          <cell r="BA720" t="str">
            <v>LN-5115</v>
          </cell>
          <cell r="BB720">
            <v>61896966.599999994</v>
          </cell>
        </row>
        <row r="721">
          <cell r="BA721" t="str">
            <v>LN-5124</v>
          </cell>
          <cell r="BB721">
            <v>1492558.8</v>
          </cell>
        </row>
        <row r="722">
          <cell r="BA722" t="str">
            <v>LN-5135</v>
          </cell>
          <cell r="BB722">
            <v>41703427.800000012</v>
          </cell>
        </row>
        <row r="723">
          <cell r="BA723" t="str">
            <v>LN-531</v>
          </cell>
          <cell r="BB723">
            <v>38705543.512900002</v>
          </cell>
        </row>
        <row r="724">
          <cell r="BA724" t="str">
            <v>LN-547</v>
          </cell>
          <cell r="BB724">
            <v>34972544.632300004</v>
          </cell>
        </row>
        <row r="725">
          <cell r="BA725" t="str">
            <v>LN-516</v>
          </cell>
          <cell r="BB725">
            <v>102415870.18919998</v>
          </cell>
        </row>
        <row r="726">
          <cell r="BA726" t="str">
            <v>LN-551</v>
          </cell>
          <cell r="BB726">
            <v>41000009.727699995</v>
          </cell>
        </row>
        <row r="727">
          <cell r="BA727" t="str">
            <v>LN-552</v>
          </cell>
          <cell r="BB727">
            <v>54063556.855400003</v>
          </cell>
        </row>
        <row r="728">
          <cell r="BA728" t="str">
            <v>LN-5162</v>
          </cell>
          <cell r="BB728">
            <v>10042984.92</v>
          </cell>
        </row>
        <row r="729">
          <cell r="BA729" t="str">
            <v>LN-554</v>
          </cell>
          <cell r="BB729">
            <v>34047979.473300003</v>
          </cell>
        </row>
        <row r="730">
          <cell r="BA730" t="str">
            <v>LN-548</v>
          </cell>
          <cell r="BB730">
            <v>43137460.558299996</v>
          </cell>
        </row>
        <row r="731">
          <cell r="BA731" t="str">
            <v>LN-553</v>
          </cell>
          <cell r="BB731">
            <v>32280661.1182</v>
          </cell>
        </row>
        <row r="732">
          <cell r="BA732" t="str">
            <v>LN-537</v>
          </cell>
          <cell r="BB732">
            <v>4433251.2259999998</v>
          </cell>
        </row>
        <row r="733">
          <cell r="BA733" t="str">
            <v>LN-536</v>
          </cell>
          <cell r="BB733">
            <v>83957883.871000007</v>
          </cell>
        </row>
        <row r="734">
          <cell r="BA734" t="str">
            <v>LN-576</v>
          </cell>
          <cell r="BB734">
            <v>15975324.926399998</v>
          </cell>
        </row>
        <row r="735">
          <cell r="BA735" t="str">
            <v>LN-5133</v>
          </cell>
          <cell r="BB735">
            <v>131491130.39999999</v>
          </cell>
        </row>
        <row r="736">
          <cell r="BA736" t="str">
            <v>LN-538</v>
          </cell>
          <cell r="BB736">
            <v>130811712.87099999</v>
          </cell>
        </row>
        <row r="737">
          <cell r="BA737" t="str">
            <v>LN-592</v>
          </cell>
          <cell r="BB737">
            <v>16755777.599999998</v>
          </cell>
        </row>
        <row r="738">
          <cell r="BA738" t="str">
            <v>LN-529</v>
          </cell>
          <cell r="BB738">
            <v>69500811.359999999</v>
          </cell>
        </row>
        <row r="739">
          <cell r="BA739" t="str">
            <v>LN-534</v>
          </cell>
          <cell r="BB739">
            <v>94290073.199399978</v>
          </cell>
        </row>
        <row r="740">
          <cell r="BA740" t="str">
            <v>LN-535</v>
          </cell>
          <cell r="BB740">
            <v>94005118.253600001</v>
          </cell>
        </row>
        <row r="741">
          <cell r="BA741" t="str">
            <v>LN-520</v>
          </cell>
          <cell r="BB741">
            <v>2891265.3000000003</v>
          </cell>
        </row>
        <row r="742">
          <cell r="BA742" t="str">
            <v>LN-521</v>
          </cell>
          <cell r="BB742">
            <v>58837922.400000006</v>
          </cell>
        </row>
        <row r="743">
          <cell r="BA743" t="str">
            <v>LN-522</v>
          </cell>
          <cell r="BB743">
            <v>0</v>
          </cell>
        </row>
        <row r="744">
          <cell r="BA744" t="str">
            <v>LN-523</v>
          </cell>
          <cell r="BB744">
            <v>82968960.599999994</v>
          </cell>
        </row>
        <row r="745">
          <cell r="BA745" t="str">
            <v>LN-524</v>
          </cell>
          <cell r="BB745">
            <v>30745114.199999999</v>
          </cell>
        </row>
        <row r="746">
          <cell r="BA746" t="str">
            <v>LN-563</v>
          </cell>
          <cell r="BB746">
            <v>54890990.526600003</v>
          </cell>
        </row>
        <row r="747">
          <cell r="BA747" t="str">
            <v>LN-5136</v>
          </cell>
          <cell r="BB747">
            <v>23454587.6182</v>
          </cell>
        </row>
        <row r="748">
          <cell r="BA748" t="str">
            <v>LN-5128</v>
          </cell>
          <cell r="BB748">
            <v>18260593.531099997</v>
          </cell>
        </row>
        <row r="749">
          <cell r="BA749" t="str">
            <v>LN-527</v>
          </cell>
          <cell r="BB749">
            <v>84007146.636399984</v>
          </cell>
        </row>
        <row r="750">
          <cell r="BA750" t="str">
            <v>LN-528</v>
          </cell>
          <cell r="BB750">
            <v>56254783.449999996</v>
          </cell>
        </row>
        <row r="751">
          <cell r="BA751" t="str">
            <v>LN-5109</v>
          </cell>
          <cell r="BB751">
            <v>23377631.7861</v>
          </cell>
        </row>
        <row r="752">
          <cell r="BA752" t="str">
            <v>LN-580</v>
          </cell>
          <cell r="BB752">
            <v>5591634</v>
          </cell>
        </row>
        <row r="753">
          <cell r="BA753" t="str">
            <v>LN-582</v>
          </cell>
          <cell r="BB753">
            <v>42960307.466799997</v>
          </cell>
        </row>
        <row r="754">
          <cell r="BA754" t="str">
            <v>LN-5121</v>
          </cell>
          <cell r="BB754">
            <v>12510544.799999999</v>
          </cell>
        </row>
        <row r="755">
          <cell r="BA755" t="str">
            <v>LN-5138</v>
          </cell>
          <cell r="BB755">
            <v>73405756.193800002</v>
          </cell>
        </row>
        <row r="756">
          <cell r="BA756" t="str">
            <v>LN-540</v>
          </cell>
          <cell r="BB756">
            <v>21420153.011299998</v>
          </cell>
        </row>
        <row r="757">
          <cell r="BA757" t="str">
            <v>LN-587</v>
          </cell>
          <cell r="BB757">
            <v>22805259.838099997</v>
          </cell>
        </row>
        <row r="758">
          <cell r="BA758" t="str">
            <v>LN-5103</v>
          </cell>
          <cell r="BB758">
            <v>19692994.199999999</v>
          </cell>
        </row>
        <row r="759">
          <cell r="BA759" t="str">
            <v>LN-569</v>
          </cell>
          <cell r="BB759">
            <v>84622053.519200012</v>
          </cell>
        </row>
        <row r="760">
          <cell r="BA760" t="str">
            <v>LN-505</v>
          </cell>
          <cell r="BB760">
            <v>118047628.79520002</v>
          </cell>
        </row>
        <row r="761">
          <cell r="BA761" t="str">
            <v>LN-506</v>
          </cell>
          <cell r="BB761">
            <v>117347874.70310001</v>
          </cell>
        </row>
        <row r="762">
          <cell r="BA762" t="str">
            <v>LN-5113</v>
          </cell>
          <cell r="BB762">
            <v>28382477.561999995</v>
          </cell>
        </row>
        <row r="763">
          <cell r="BA763" t="str">
            <v>LN-5146</v>
          </cell>
          <cell r="BB763">
            <v>15188519.368899997</v>
          </cell>
        </row>
        <row r="764">
          <cell r="BA764" t="str">
            <v>LN-5140</v>
          </cell>
          <cell r="BB764">
            <v>24553880.013499998</v>
          </cell>
        </row>
        <row r="765">
          <cell r="BA765" t="str">
            <v>LN-5119</v>
          </cell>
          <cell r="BB765">
            <v>23637112.475400001</v>
          </cell>
        </row>
        <row r="766">
          <cell r="BA766" t="str">
            <v>LN-511</v>
          </cell>
          <cell r="BB766">
            <v>30219782.2773</v>
          </cell>
        </row>
        <row r="767">
          <cell r="BA767" t="str">
            <v>LN-515</v>
          </cell>
          <cell r="BB767">
            <v>7505810.2684000004</v>
          </cell>
        </row>
        <row r="768">
          <cell r="BA768" t="str">
            <v>LN-508</v>
          </cell>
          <cell r="BB768">
            <v>20897173.895</v>
          </cell>
        </row>
        <row r="769">
          <cell r="BA769" t="str">
            <v>LN-507</v>
          </cell>
          <cell r="BB769">
            <v>49982336.341799997</v>
          </cell>
        </row>
        <row r="770">
          <cell r="BA770" t="str">
            <v>LN-566</v>
          </cell>
          <cell r="BB770">
            <v>9752145</v>
          </cell>
        </row>
        <row r="771">
          <cell r="BA771" t="str">
            <v>LN-513</v>
          </cell>
          <cell r="BB771">
            <v>126044087.87369999</v>
          </cell>
        </row>
        <row r="772">
          <cell r="BA772" t="str">
            <v>LN-599</v>
          </cell>
          <cell r="BB772">
            <v>167971783.23710001</v>
          </cell>
        </row>
        <row r="773">
          <cell r="BA773" t="str">
            <v>LN-598</v>
          </cell>
          <cell r="BB773">
            <v>79577165.0167</v>
          </cell>
        </row>
        <row r="774">
          <cell r="BA774" t="str">
            <v>LN-5123</v>
          </cell>
          <cell r="BB774">
            <v>93944146.090600014</v>
          </cell>
        </row>
        <row r="775">
          <cell r="BA775" t="str">
            <v>LN-544</v>
          </cell>
          <cell r="BB775">
            <v>84216952.634000003</v>
          </cell>
        </row>
        <row r="776">
          <cell r="BA776" t="str">
            <v>LN-5111</v>
          </cell>
          <cell r="BB776">
            <v>25278030.594299998</v>
          </cell>
        </row>
        <row r="777">
          <cell r="BA777" t="str">
            <v>LN-597</v>
          </cell>
          <cell r="BB777">
            <v>106465879.45459999</v>
          </cell>
        </row>
        <row r="778">
          <cell r="BB778">
            <v>64492937.790600009</v>
          </cell>
        </row>
        <row r="779">
          <cell r="BB779">
            <v>9701965.2000000011</v>
          </cell>
        </row>
        <row r="780">
          <cell r="BB780">
            <v>11383091.4</v>
          </cell>
        </row>
        <row r="781">
          <cell r="BB781">
            <v>386844.41999999993</v>
          </cell>
        </row>
        <row r="782">
          <cell r="BB782">
            <v>60556828.175899997</v>
          </cell>
        </row>
        <row r="783">
          <cell r="BB783">
            <v>2583681.9799999995</v>
          </cell>
        </row>
        <row r="784">
          <cell r="BB784">
            <v>47705487.600000001</v>
          </cell>
        </row>
        <row r="785">
          <cell r="BB785">
            <v>57375941.700000003</v>
          </cell>
        </row>
        <row r="786">
          <cell r="BB786">
            <v>18284466.600000001</v>
          </cell>
        </row>
        <row r="787">
          <cell r="BB787">
            <v>25096494.642200001</v>
          </cell>
        </row>
        <row r="788">
          <cell r="BA788" t="str">
            <v>T-M/M-BNA01</v>
          </cell>
          <cell r="BB788">
            <v>941581.32000000007</v>
          </cell>
        </row>
        <row r="789">
          <cell r="BB789">
            <v>47999077.200000003</v>
          </cell>
        </row>
        <row r="790">
          <cell r="BB790">
            <v>47292470.1822</v>
          </cell>
        </row>
        <row r="791">
          <cell r="BB791">
            <v>23600486</v>
          </cell>
        </row>
        <row r="792">
          <cell r="BB792">
            <v>28910131.100000001</v>
          </cell>
        </row>
        <row r="793">
          <cell r="BB793">
            <v>5552369.4000000004</v>
          </cell>
        </row>
        <row r="794">
          <cell r="BB794">
            <v>7544154</v>
          </cell>
        </row>
        <row r="795">
          <cell r="BB795">
            <v>72071494.936799988</v>
          </cell>
        </row>
        <row r="796">
          <cell r="BB796">
            <v>120213118.8</v>
          </cell>
        </row>
        <row r="797">
          <cell r="BB797">
            <v>168350942.19190001</v>
          </cell>
        </row>
        <row r="798">
          <cell r="BB798">
            <v>13796362.200000001</v>
          </cell>
        </row>
        <row r="799">
          <cell r="BB799">
            <v>31660029.987600002</v>
          </cell>
        </row>
        <row r="800">
          <cell r="BA800" t="str">
            <v>T-M/M-CES01</v>
          </cell>
          <cell r="BB800">
            <v>16429855.800000001</v>
          </cell>
        </row>
        <row r="801">
          <cell r="BB801">
            <v>12844091.399999997</v>
          </cell>
        </row>
        <row r="802">
          <cell r="BB802">
            <v>58137127.199999996</v>
          </cell>
        </row>
        <row r="803">
          <cell r="BB803">
            <v>199951.68000000002</v>
          </cell>
        </row>
        <row r="804">
          <cell r="BB804">
            <v>0</v>
          </cell>
        </row>
        <row r="805">
          <cell r="BB805">
            <v>1515977.52</v>
          </cell>
        </row>
        <row r="806">
          <cell r="BB806">
            <v>4875622.5600000005</v>
          </cell>
        </row>
        <row r="807">
          <cell r="BB807">
            <v>6745601.9000000004</v>
          </cell>
        </row>
        <row r="808">
          <cell r="BB808">
            <v>250774862.52590001</v>
          </cell>
        </row>
        <row r="809">
          <cell r="BB809">
            <v>148535372.88939998</v>
          </cell>
        </row>
        <row r="810">
          <cell r="BB810">
            <v>349731282.07049996</v>
          </cell>
        </row>
        <row r="811">
          <cell r="BB811">
            <v>32488257</v>
          </cell>
        </row>
        <row r="812">
          <cell r="BB812">
            <v>37918331.460000001</v>
          </cell>
        </row>
        <row r="813">
          <cell r="BB813">
            <v>65524659.698799998</v>
          </cell>
        </row>
        <row r="814">
          <cell r="BB814">
            <v>4450694.9999999991</v>
          </cell>
        </row>
        <row r="815">
          <cell r="BB815">
            <v>112878758.8346</v>
          </cell>
        </row>
        <row r="816">
          <cell r="BB816">
            <v>22782931.599999998</v>
          </cell>
        </row>
        <row r="817">
          <cell r="BB817">
            <v>297131518.58540004</v>
          </cell>
        </row>
        <row r="818">
          <cell r="BB818">
            <v>118322598.81379999</v>
          </cell>
        </row>
        <row r="819">
          <cell r="BB819">
            <v>372327.00000000006</v>
          </cell>
        </row>
        <row r="820">
          <cell r="BB820">
            <v>39658144.799999997</v>
          </cell>
        </row>
        <row r="821">
          <cell r="BB821">
            <v>135997063.9122</v>
          </cell>
        </row>
        <row r="822">
          <cell r="BB822">
            <v>2258740.7000000002</v>
          </cell>
        </row>
        <row r="823">
          <cell r="BB823">
            <v>3229200.1799999997</v>
          </cell>
        </row>
        <row r="824">
          <cell r="BB824">
            <v>173245210.96110004</v>
          </cell>
        </row>
        <row r="825">
          <cell r="BB825">
            <v>83354338</v>
          </cell>
        </row>
        <row r="826">
          <cell r="BB826">
            <v>6150708.5999999996</v>
          </cell>
        </row>
        <row r="827">
          <cell r="BB827">
            <v>19607282.099999998</v>
          </cell>
        </row>
        <row r="828">
          <cell r="BB828">
            <v>369807.59999999992</v>
          </cell>
        </row>
        <row r="829">
          <cell r="BB829">
            <v>163172610.72579998</v>
          </cell>
        </row>
        <row r="830">
          <cell r="BB830">
            <v>19260169.200000003</v>
          </cell>
        </row>
        <row r="831">
          <cell r="BB831">
            <v>429714894.5223999</v>
          </cell>
        </row>
        <row r="832">
          <cell r="BB832">
            <v>9180298.1999999993</v>
          </cell>
        </row>
        <row r="833">
          <cell r="BB833">
            <v>163649.74400000001</v>
          </cell>
        </row>
        <row r="834">
          <cell r="BA834" t="str">
            <v>T-M/M-FON01</v>
          </cell>
          <cell r="BB834">
            <v>79192422.030400008</v>
          </cell>
        </row>
        <row r="835">
          <cell r="BB835">
            <v>129743158.90849999</v>
          </cell>
        </row>
        <row r="836">
          <cell r="BB836">
            <v>84273823.692399994</v>
          </cell>
        </row>
        <row r="837">
          <cell r="BB837">
            <v>28128836.400000002</v>
          </cell>
        </row>
        <row r="838">
          <cell r="BB838">
            <v>63566336.050500013</v>
          </cell>
        </row>
        <row r="839">
          <cell r="BB839">
            <v>43056110.317299999</v>
          </cell>
        </row>
        <row r="840">
          <cell r="BB840">
            <v>18496735.200000003</v>
          </cell>
        </row>
        <row r="841">
          <cell r="BB841">
            <v>23961870</v>
          </cell>
        </row>
        <row r="842">
          <cell r="BB842">
            <v>290063059.3585</v>
          </cell>
        </row>
        <row r="843">
          <cell r="BB843">
            <v>7659882.8199999994</v>
          </cell>
        </row>
        <row r="844">
          <cell r="BA844" t="str">
            <v>T-M/M-HAN01</v>
          </cell>
          <cell r="BB844">
            <v>74569738.818800002</v>
          </cell>
        </row>
        <row r="845">
          <cell r="BB845">
            <v>46056622.32</v>
          </cell>
        </row>
        <row r="846">
          <cell r="BB846">
            <v>21278455.199999999</v>
          </cell>
        </row>
        <row r="847">
          <cell r="BB847">
            <v>13491749.300000001</v>
          </cell>
        </row>
        <row r="848">
          <cell r="BB848">
            <v>2306312.8160000001</v>
          </cell>
        </row>
        <row r="849">
          <cell r="BB849">
            <v>955515.72000000009</v>
          </cell>
        </row>
        <row r="850">
          <cell r="BB850">
            <v>112800991.01900001</v>
          </cell>
        </row>
        <row r="851">
          <cell r="BB851">
            <v>71367512.400000006</v>
          </cell>
        </row>
        <row r="852">
          <cell r="BB852">
            <v>82144050.543199986</v>
          </cell>
        </row>
        <row r="853">
          <cell r="BB853">
            <v>59887637.999999993</v>
          </cell>
        </row>
        <row r="854">
          <cell r="BB854">
            <v>2004495.148</v>
          </cell>
        </row>
        <row r="855">
          <cell r="BB855">
            <v>15318272.4</v>
          </cell>
        </row>
        <row r="856">
          <cell r="BB856">
            <v>10142</v>
          </cell>
        </row>
        <row r="857">
          <cell r="BB857">
            <v>9503563.1999999993</v>
          </cell>
        </row>
        <row r="858">
          <cell r="BB858">
            <v>4506693.7</v>
          </cell>
        </row>
        <row r="859">
          <cell r="BB859">
            <v>530184350.20000005</v>
          </cell>
        </row>
        <row r="860">
          <cell r="BB860">
            <v>2262557.4</v>
          </cell>
        </row>
        <row r="861">
          <cell r="BB861">
            <v>1718065.4599999997</v>
          </cell>
        </row>
        <row r="862">
          <cell r="BB862">
            <v>2640003.8200000003</v>
          </cell>
        </row>
        <row r="863">
          <cell r="BB863">
            <v>154620010.6216</v>
          </cell>
        </row>
        <row r="864">
          <cell r="BB864">
            <v>7440718.7999999989</v>
          </cell>
        </row>
        <row r="865">
          <cell r="BB865">
            <v>19821875.027600002</v>
          </cell>
        </row>
        <row r="866">
          <cell r="BB866">
            <v>78278065.700000003</v>
          </cell>
        </row>
        <row r="867">
          <cell r="BB867">
            <v>145470748.90000001</v>
          </cell>
        </row>
        <row r="868">
          <cell r="BB868">
            <v>78539665.700000003</v>
          </cell>
        </row>
        <row r="869">
          <cell r="BA869" t="str">
            <v>T-M/M-MNA01</v>
          </cell>
          <cell r="BB869">
            <v>61299626.399999999</v>
          </cell>
        </row>
        <row r="870">
          <cell r="BB870">
            <v>9827015.4000000004</v>
          </cell>
        </row>
        <row r="871">
          <cell r="BB871">
            <v>21324189</v>
          </cell>
        </row>
        <row r="872">
          <cell r="BB872">
            <v>3281270.4</v>
          </cell>
        </row>
        <row r="873">
          <cell r="BB873">
            <v>40689769.100000001</v>
          </cell>
        </row>
        <row r="874">
          <cell r="BB874">
            <v>5474530.2000000011</v>
          </cell>
        </row>
        <row r="875">
          <cell r="BB875">
            <v>391165.12400000001</v>
          </cell>
        </row>
        <row r="876">
          <cell r="BB876">
            <v>2191881</v>
          </cell>
        </row>
        <row r="877">
          <cell r="BB877">
            <v>17208932.400000002</v>
          </cell>
        </row>
        <row r="878">
          <cell r="BB878">
            <v>38705541.712899998</v>
          </cell>
        </row>
        <row r="879">
          <cell r="BB879">
            <v>16206067.75</v>
          </cell>
        </row>
        <row r="880">
          <cell r="BB880">
            <v>104977754.37200001</v>
          </cell>
        </row>
        <row r="881">
          <cell r="BB881">
            <v>144412015.98139998</v>
          </cell>
        </row>
        <row r="882">
          <cell r="BB882">
            <v>973298.15999999992</v>
          </cell>
        </row>
        <row r="883">
          <cell r="BB883">
            <v>14374662.150000002</v>
          </cell>
        </row>
        <row r="884">
          <cell r="BB884">
            <v>10043244</v>
          </cell>
        </row>
        <row r="885">
          <cell r="BB885">
            <v>23185966.199999999</v>
          </cell>
        </row>
        <row r="886">
          <cell r="BB886">
            <v>16086152.9</v>
          </cell>
        </row>
        <row r="887">
          <cell r="BB887">
            <v>19482822.900000002</v>
          </cell>
        </row>
        <row r="888">
          <cell r="BB888">
            <v>35816182.200000003</v>
          </cell>
        </row>
        <row r="889">
          <cell r="BB889">
            <v>77094302.803599998</v>
          </cell>
        </row>
        <row r="890">
          <cell r="BB890">
            <v>102195250.00000001</v>
          </cell>
        </row>
        <row r="891">
          <cell r="BB891">
            <v>164251.856</v>
          </cell>
        </row>
        <row r="892">
          <cell r="BB892">
            <v>29612576</v>
          </cell>
        </row>
        <row r="893">
          <cell r="BB893">
            <v>663875.31999999995</v>
          </cell>
        </row>
        <row r="894">
          <cell r="BB894">
            <v>258610985.14920002</v>
          </cell>
        </row>
        <row r="895">
          <cell r="BB895">
            <v>12773791.200000001</v>
          </cell>
        </row>
        <row r="896">
          <cell r="BB896">
            <v>17397028.199999999</v>
          </cell>
        </row>
        <row r="897">
          <cell r="BB897">
            <v>141349.20000000001</v>
          </cell>
        </row>
        <row r="898">
          <cell r="BB898">
            <v>116213089.419</v>
          </cell>
        </row>
        <row r="899">
          <cell r="BB899">
            <v>22142787</v>
          </cell>
        </row>
        <row r="900">
          <cell r="BB900">
            <v>31047286.199999999</v>
          </cell>
        </row>
        <row r="901">
          <cell r="BB901">
            <v>30302505.609699998</v>
          </cell>
        </row>
        <row r="902">
          <cell r="BB902">
            <v>23101108.199999999</v>
          </cell>
        </row>
        <row r="903">
          <cell r="BB903">
            <v>88037899.769600004</v>
          </cell>
        </row>
        <row r="904">
          <cell r="BB904">
            <v>178091346.99999997</v>
          </cell>
        </row>
        <row r="905">
          <cell r="BB905">
            <v>278316038.26599997</v>
          </cell>
        </row>
        <row r="906">
          <cell r="BB906">
            <v>18725166.199999999</v>
          </cell>
        </row>
        <row r="907">
          <cell r="BB907">
            <v>86177317.799999982</v>
          </cell>
        </row>
        <row r="908">
          <cell r="BB908">
            <v>419374569.32400006</v>
          </cell>
        </row>
        <row r="909">
          <cell r="BB909">
            <v>21727236.800000001</v>
          </cell>
        </row>
        <row r="910">
          <cell r="BB910">
            <v>104305720</v>
          </cell>
        </row>
        <row r="911">
          <cell r="BB911">
            <v>172471235.2387</v>
          </cell>
        </row>
        <row r="912">
          <cell r="BB912">
            <v>69249106.800000012</v>
          </cell>
        </row>
        <row r="913">
          <cell r="BB913">
            <v>78054969.460199997</v>
          </cell>
        </row>
        <row r="914">
          <cell r="BB914">
            <v>171295906.08600003</v>
          </cell>
        </row>
        <row r="915">
          <cell r="BB915">
            <v>32058456.000000004</v>
          </cell>
        </row>
        <row r="916">
          <cell r="BB916">
            <v>33128668.799999997</v>
          </cell>
        </row>
        <row r="917">
          <cell r="BB917">
            <v>27667170</v>
          </cell>
        </row>
        <row r="918">
          <cell r="BB918">
            <v>9164970.5999999978</v>
          </cell>
        </row>
        <row r="919">
          <cell r="BB919">
            <v>21831948.800000001</v>
          </cell>
        </row>
        <row r="920">
          <cell r="BB920">
            <v>13415954.4</v>
          </cell>
        </row>
        <row r="921">
          <cell r="BB921">
            <v>31045926.699999999</v>
          </cell>
        </row>
        <row r="922">
          <cell r="BB922">
            <v>4349635.32</v>
          </cell>
        </row>
        <row r="923">
          <cell r="BB923">
            <v>18260612.6763</v>
          </cell>
        </row>
        <row r="924">
          <cell r="BB924">
            <v>139611421.40000001</v>
          </cell>
        </row>
        <row r="925">
          <cell r="BB925">
            <v>18110419.199999999</v>
          </cell>
        </row>
        <row r="926">
          <cell r="BB926">
            <v>455624</v>
          </cell>
        </row>
        <row r="927">
          <cell r="BB927">
            <v>23361352.5788</v>
          </cell>
        </row>
        <row r="928">
          <cell r="BB928">
            <v>11868723.399999999</v>
          </cell>
        </row>
        <row r="929">
          <cell r="BB929">
            <v>34524487</v>
          </cell>
        </row>
        <row r="930">
          <cell r="BB930">
            <v>15061742.800000001</v>
          </cell>
        </row>
        <row r="931">
          <cell r="BB931">
            <v>30217525.199999999</v>
          </cell>
        </row>
        <row r="932">
          <cell r="BB932">
            <v>5277334.8</v>
          </cell>
        </row>
        <row r="933">
          <cell r="BB933">
            <v>484028.10000000003</v>
          </cell>
        </row>
        <row r="934">
          <cell r="BB934">
            <v>23255849.800000001</v>
          </cell>
        </row>
        <row r="935">
          <cell r="BB935">
            <v>10700501.199999999</v>
          </cell>
        </row>
        <row r="936">
          <cell r="BB936">
            <v>339602935.71310002</v>
          </cell>
        </row>
        <row r="937">
          <cell r="BB937">
            <v>7294272.2000000002</v>
          </cell>
        </row>
        <row r="938">
          <cell r="BB938">
            <v>22834245.600000001</v>
          </cell>
        </row>
        <row r="939">
          <cell r="BB939">
            <v>24668547.420000006</v>
          </cell>
        </row>
        <row r="940">
          <cell r="BB940">
            <v>14854876.800000001</v>
          </cell>
        </row>
        <row r="941">
          <cell r="BB941">
            <v>8583559.9000000004</v>
          </cell>
        </row>
        <row r="942">
          <cell r="BB942">
            <v>84569522.547499999</v>
          </cell>
        </row>
        <row r="943">
          <cell r="BB943">
            <v>643549524.24000001</v>
          </cell>
        </row>
        <row r="944">
          <cell r="BB944">
            <v>9463892.4000000004</v>
          </cell>
        </row>
        <row r="945">
          <cell r="BB945">
            <v>9344209.2000000011</v>
          </cell>
        </row>
        <row r="946">
          <cell r="BB946">
            <v>43604723.878900006</v>
          </cell>
        </row>
        <row r="947">
          <cell r="BB947">
            <v>51730468.399999999</v>
          </cell>
        </row>
        <row r="948">
          <cell r="BB948">
            <v>20624415.600000001</v>
          </cell>
        </row>
        <row r="949">
          <cell r="BB949">
            <v>37256280</v>
          </cell>
        </row>
        <row r="950">
          <cell r="BB950">
            <v>13951244.6</v>
          </cell>
        </row>
        <row r="951">
          <cell r="BB951">
            <v>23635215.037</v>
          </cell>
        </row>
        <row r="952">
          <cell r="BB952">
            <v>47907945.370999999</v>
          </cell>
        </row>
        <row r="953">
          <cell r="BB953">
            <v>120233163.6124</v>
          </cell>
        </row>
        <row r="954">
          <cell r="BB954">
            <v>1873248.1199999999</v>
          </cell>
        </row>
        <row r="955">
          <cell r="BB955">
            <v>754483.3679999999</v>
          </cell>
        </row>
        <row r="956">
          <cell r="BB956">
            <v>580443786.66540003</v>
          </cell>
        </row>
        <row r="957">
          <cell r="BA957" t="str">
            <v>T-M/M-URI01</v>
          </cell>
          <cell r="BB957">
            <v>40972694.399999999</v>
          </cell>
        </row>
        <row r="958">
          <cell r="BB958">
            <v>24399680.399999999</v>
          </cell>
        </row>
        <row r="959">
          <cell r="BB959">
            <v>23651443.199999999</v>
          </cell>
        </row>
        <row r="960">
          <cell r="BB960">
            <v>576633764.24179995</v>
          </cell>
        </row>
        <row r="961">
          <cell r="BA961" t="str">
            <v>T-M/M-VIN01</v>
          </cell>
          <cell r="BB961">
            <v>51792559.20000001</v>
          </cell>
        </row>
        <row r="962">
          <cell r="BB962">
            <v>106559751.25099999</v>
          </cell>
        </row>
        <row r="963">
          <cell r="BB963">
            <v>65322799.199999996</v>
          </cell>
        </row>
        <row r="964">
          <cell r="BA964" t="str">
            <v>LN-640</v>
          </cell>
          <cell r="BB964">
            <v>93897150</v>
          </cell>
        </row>
        <row r="965">
          <cell r="BA965" t="str">
            <v>LN-642</v>
          </cell>
          <cell r="BB965">
            <v>47844600</v>
          </cell>
        </row>
        <row r="966">
          <cell r="BA966" t="str">
            <v>LN-639</v>
          </cell>
          <cell r="BB966">
            <v>158385690</v>
          </cell>
        </row>
        <row r="967">
          <cell r="BA967" t="str">
            <v>LN-620</v>
          </cell>
          <cell r="BB967">
            <v>148628256.80000001</v>
          </cell>
        </row>
        <row r="968">
          <cell r="BA968" t="str">
            <v>LN-617</v>
          </cell>
          <cell r="BB968">
            <v>240095160</v>
          </cell>
        </row>
        <row r="969">
          <cell r="BA969" t="str">
            <v>LN-628</v>
          </cell>
          <cell r="BB969">
            <v>240587038</v>
          </cell>
        </row>
        <row r="970">
          <cell r="BA970" t="str">
            <v>LN-613</v>
          </cell>
          <cell r="BB970">
            <v>133430760</v>
          </cell>
        </row>
        <row r="971">
          <cell r="BA971" t="str">
            <v>LN-614</v>
          </cell>
          <cell r="BB971">
            <v>101266112.40000001</v>
          </cell>
        </row>
        <row r="972">
          <cell r="BA972" t="str">
            <v>LN-641</v>
          </cell>
          <cell r="BB972">
            <v>43249326</v>
          </cell>
        </row>
        <row r="973">
          <cell r="BA973" t="str">
            <v>LN-625</v>
          </cell>
          <cell r="BB973">
            <v>55956948</v>
          </cell>
        </row>
        <row r="974">
          <cell r="BA974" t="str">
            <v>LN-66 KV PROELECTRICA</v>
          </cell>
          <cell r="BB974">
            <v>410389474.09999996</v>
          </cell>
        </row>
        <row r="975">
          <cell r="BA975" t="str">
            <v>LN-622</v>
          </cell>
          <cell r="BB975">
            <v>121863417.59999998</v>
          </cell>
        </row>
        <row r="976">
          <cell r="BA976" t="str">
            <v>LN-619</v>
          </cell>
          <cell r="BB976">
            <v>231390048</v>
          </cell>
        </row>
        <row r="977">
          <cell r="BA977" t="str">
            <v>LN-610</v>
          </cell>
          <cell r="BB977">
            <v>142292776.60699999</v>
          </cell>
        </row>
        <row r="978">
          <cell r="BA978" t="str">
            <v>LN-616</v>
          </cell>
          <cell r="BB978">
            <v>52109654.114700012</v>
          </cell>
        </row>
        <row r="979">
          <cell r="BA979" t="str">
            <v>LN-615</v>
          </cell>
          <cell r="BB979">
            <v>186310809.98209998</v>
          </cell>
        </row>
        <row r="980">
          <cell r="BA980" t="str">
            <v>LN-612</v>
          </cell>
          <cell r="BB980">
            <v>59097478.536000006</v>
          </cell>
        </row>
        <row r="981">
          <cell r="BA981" t="str">
            <v>LN-611</v>
          </cell>
          <cell r="BB981">
            <v>500926.32769999997</v>
          </cell>
        </row>
        <row r="982">
          <cell r="BA982" t="str">
            <v>LN-618</v>
          </cell>
          <cell r="BB982">
            <v>193007342.15670002</v>
          </cell>
        </row>
        <row r="983">
          <cell r="BB983">
            <v>136295856</v>
          </cell>
        </row>
        <row r="984">
          <cell r="BB984">
            <v>271458303.16360003</v>
          </cell>
        </row>
        <row r="985">
          <cell r="BB985">
            <v>300056544</v>
          </cell>
        </row>
        <row r="986">
          <cell r="BB986">
            <v>1152738338</v>
          </cell>
        </row>
        <row r="987">
          <cell r="BB987">
            <v>64343657.673000008</v>
          </cell>
        </row>
        <row r="988">
          <cell r="BB988">
            <v>485367597.00000006</v>
          </cell>
        </row>
        <row r="989">
          <cell r="BB989">
            <v>65833138.788199991</v>
          </cell>
        </row>
        <row r="990">
          <cell r="BB990">
            <v>234666968</v>
          </cell>
        </row>
        <row r="991">
          <cell r="BB991">
            <v>171451068.27250001</v>
          </cell>
        </row>
        <row r="992">
          <cell r="BB992">
            <v>232342268.80000001</v>
          </cell>
        </row>
        <row r="993">
          <cell r="BB993">
            <v>47698830</v>
          </cell>
        </row>
        <row r="994">
          <cell r="BB994">
            <v>202018006.88</v>
          </cell>
        </row>
        <row r="995">
          <cell r="BB995">
            <v>35263840.745200001</v>
          </cell>
        </row>
        <row r="996">
          <cell r="BB996">
            <v>505939104.28599995</v>
          </cell>
        </row>
        <row r="997">
          <cell r="BB997">
            <v>872578703.48450017</v>
          </cell>
        </row>
        <row r="998">
          <cell r="BB998">
            <v>155883600</v>
          </cell>
        </row>
        <row r="999">
          <cell r="BB999">
            <v>129172202.50910001</v>
          </cell>
        </row>
        <row r="1000">
          <cell r="BB1000">
            <v>423665760</v>
          </cell>
        </row>
        <row r="1001">
          <cell r="BA1001" t="str">
            <v>LN-726</v>
          </cell>
          <cell r="BB1001">
            <v>117801700</v>
          </cell>
        </row>
        <row r="1002">
          <cell r="BA1002" t="str">
            <v>LN-705</v>
          </cell>
          <cell r="BB1002">
            <v>124488320</v>
          </cell>
        </row>
        <row r="1003">
          <cell r="BA1003" t="str">
            <v>LN-718</v>
          </cell>
          <cell r="BB1003">
            <v>100055640</v>
          </cell>
        </row>
        <row r="1004">
          <cell r="BA1004" t="str">
            <v>LN-719</v>
          </cell>
          <cell r="BB1004">
            <v>141751760</v>
          </cell>
        </row>
        <row r="1005">
          <cell r="BA1005" t="str">
            <v>LN-777</v>
          </cell>
          <cell r="BB1005">
            <v>231549480</v>
          </cell>
        </row>
        <row r="1006">
          <cell r="BA1006" t="str">
            <v>LN-775</v>
          </cell>
          <cell r="BB1006">
            <v>211173360</v>
          </cell>
        </row>
        <row r="1007">
          <cell r="BA1007" t="str">
            <v>LN-776</v>
          </cell>
          <cell r="BB1007">
            <v>150951200</v>
          </cell>
        </row>
        <row r="1008">
          <cell r="BA1008" t="str">
            <v>LN-703</v>
          </cell>
          <cell r="BB1008">
            <v>183976240</v>
          </cell>
        </row>
        <row r="1009">
          <cell r="BA1009" t="str">
            <v>LN-709</v>
          </cell>
          <cell r="BB1009">
            <v>147400161</v>
          </cell>
        </row>
        <row r="1010">
          <cell r="BA1010" t="str">
            <v>LN-723</v>
          </cell>
          <cell r="BB1010">
            <v>200214018.7807</v>
          </cell>
        </row>
        <row r="1011">
          <cell r="BA1011" t="str">
            <v>LN-724</v>
          </cell>
          <cell r="BB1011">
            <v>217463844.3477</v>
          </cell>
        </row>
        <row r="1012">
          <cell r="BA1012" t="str">
            <v>LN-781</v>
          </cell>
          <cell r="BB1012">
            <v>52493182.07980001</v>
          </cell>
        </row>
        <row r="1013">
          <cell r="BA1013" t="str">
            <v>LN-731</v>
          </cell>
          <cell r="BB1013">
            <v>604529340</v>
          </cell>
        </row>
        <row r="1014">
          <cell r="BA1014" t="str">
            <v>LN-714</v>
          </cell>
          <cell r="BB1014">
            <v>51682119.476499997</v>
          </cell>
        </row>
        <row r="1015">
          <cell r="BA1015" t="str">
            <v>LN-716</v>
          </cell>
          <cell r="BB1015">
            <v>350771200</v>
          </cell>
        </row>
        <row r="1016">
          <cell r="BA1016" t="str">
            <v>LN-732</v>
          </cell>
          <cell r="BB1016">
            <v>432770000</v>
          </cell>
        </row>
        <row r="1017">
          <cell r="BB1017">
            <v>0</v>
          </cell>
        </row>
        <row r="1018">
          <cell r="BA1018" t="str">
            <v>LN-730</v>
          </cell>
          <cell r="BB1018">
            <v>157538616</v>
          </cell>
        </row>
        <row r="1019">
          <cell r="BA1019" t="str">
            <v>LN-713</v>
          </cell>
          <cell r="BB1019">
            <v>421444500</v>
          </cell>
        </row>
        <row r="1020">
          <cell r="BA1020" t="str">
            <v>LN-745</v>
          </cell>
          <cell r="BB1020">
            <v>197858430</v>
          </cell>
        </row>
        <row r="1021">
          <cell r="BA1021" t="str">
            <v>LN-709</v>
          </cell>
          <cell r="BB1021">
            <v>11786480</v>
          </cell>
        </row>
        <row r="1022">
          <cell r="BA1022" t="str">
            <v>LN-739</v>
          </cell>
          <cell r="BB1022">
            <v>130804860</v>
          </cell>
        </row>
        <row r="1023">
          <cell r="BA1023" t="str">
            <v>LN-740</v>
          </cell>
          <cell r="BB1023">
            <v>238326160.27200001</v>
          </cell>
        </row>
        <row r="1024">
          <cell r="BA1024" t="str">
            <v>LN-741</v>
          </cell>
          <cell r="BB1024">
            <v>396930120.00400007</v>
          </cell>
        </row>
        <row r="1025">
          <cell r="BA1025" t="str">
            <v>LN-720</v>
          </cell>
          <cell r="BB1025">
            <v>156734770.80000001</v>
          </cell>
        </row>
        <row r="1026">
          <cell r="BA1026" t="str">
            <v>LN-711</v>
          </cell>
          <cell r="BB1026">
            <v>82857880</v>
          </cell>
        </row>
        <row r="1027">
          <cell r="BA1027" t="str">
            <v>LN-755</v>
          </cell>
          <cell r="BB1027">
            <v>325466960</v>
          </cell>
        </row>
        <row r="1028">
          <cell r="BA1028" t="str">
            <v>LN-715</v>
          </cell>
          <cell r="BB1028">
            <v>140932220</v>
          </cell>
        </row>
        <row r="1029">
          <cell r="BA1029" t="str">
            <v>LN-727</v>
          </cell>
          <cell r="BB1029">
            <v>6080</v>
          </cell>
        </row>
        <row r="1030">
          <cell r="BA1030" t="str">
            <v>LN-767</v>
          </cell>
          <cell r="BB1030">
            <v>68385760</v>
          </cell>
        </row>
        <row r="1031">
          <cell r="BA1031" t="str">
            <v>LN-773</v>
          </cell>
          <cell r="BB1031">
            <v>281756860</v>
          </cell>
        </row>
        <row r="1032">
          <cell r="BA1032" t="str">
            <v>LN-774</v>
          </cell>
          <cell r="BB1032">
            <v>159626600</v>
          </cell>
        </row>
        <row r="1033">
          <cell r="BA1033" t="str">
            <v>LN-756</v>
          </cell>
          <cell r="BB1033">
            <v>221258650</v>
          </cell>
        </row>
        <row r="1034">
          <cell r="BA1034" t="str">
            <v>LN-757</v>
          </cell>
          <cell r="BB1034">
            <v>194279680</v>
          </cell>
        </row>
        <row r="1035">
          <cell r="BA1035" t="str">
            <v>LN-729</v>
          </cell>
          <cell r="BB1035">
            <v>288090322</v>
          </cell>
        </row>
        <row r="1036">
          <cell r="BA1036" t="str">
            <v>LN-702</v>
          </cell>
          <cell r="BB1036">
            <v>131635873</v>
          </cell>
        </row>
        <row r="1037">
          <cell r="BA1037" t="str">
            <v>LN-763</v>
          </cell>
          <cell r="BB1037">
            <v>92054120</v>
          </cell>
        </row>
        <row r="1038">
          <cell r="BA1038" t="str">
            <v>LN-710</v>
          </cell>
          <cell r="BB1038">
            <v>36853360</v>
          </cell>
        </row>
        <row r="1039">
          <cell r="BA1039" t="str">
            <v>LN-754</v>
          </cell>
          <cell r="BB1039">
            <v>345907440</v>
          </cell>
        </row>
        <row r="1040">
          <cell r="BA1040" t="str">
            <v>LN-712</v>
          </cell>
          <cell r="BB1040">
            <v>323676000</v>
          </cell>
        </row>
        <row r="1041">
          <cell r="BA1041" t="str">
            <v>LN-762</v>
          </cell>
          <cell r="BB1041">
            <v>304725380</v>
          </cell>
        </row>
        <row r="1042">
          <cell r="BA1042" t="str">
            <v>LN-722</v>
          </cell>
          <cell r="BB1042">
            <v>516966253.47600001</v>
          </cell>
        </row>
        <row r="1043">
          <cell r="BA1043" t="str">
            <v>LN-738</v>
          </cell>
          <cell r="BB1043">
            <v>326541360</v>
          </cell>
        </row>
        <row r="1044">
          <cell r="BA1044" t="str">
            <v>LN-725</v>
          </cell>
          <cell r="BB1044">
            <v>527608030</v>
          </cell>
        </row>
        <row r="1045">
          <cell r="BA1045" t="str">
            <v>LN-701</v>
          </cell>
          <cell r="BB1045">
            <v>689856000</v>
          </cell>
        </row>
        <row r="1046">
          <cell r="BA1046" t="str">
            <v>LN-721</v>
          </cell>
          <cell r="BB1046">
            <v>372340290.34800005</v>
          </cell>
        </row>
        <row r="1047">
          <cell r="BA1047" t="str">
            <v>LN-758</v>
          </cell>
          <cell r="BB1047">
            <v>221662200</v>
          </cell>
        </row>
        <row r="1048">
          <cell r="BA1048" t="str">
            <v>LN-761</v>
          </cell>
          <cell r="BB1048">
            <v>308633160</v>
          </cell>
        </row>
        <row r="1049">
          <cell r="BA1049" t="str">
            <v>LN-737</v>
          </cell>
          <cell r="BB1049">
            <v>132229560</v>
          </cell>
        </row>
        <row r="1050">
          <cell r="BA1050" t="str">
            <v>LN-749</v>
          </cell>
          <cell r="BB1050">
            <v>354595660</v>
          </cell>
        </row>
        <row r="1051">
          <cell r="BA1051" t="str">
            <v>LN-748</v>
          </cell>
          <cell r="BB1051">
            <v>215314680</v>
          </cell>
        </row>
        <row r="1052">
          <cell r="BA1052" t="str">
            <v>LN-703</v>
          </cell>
          <cell r="BB1052">
            <v>41041386.752000004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ss TR"/>
      <sheetName val="Ploss LN"/>
      <sheetName val="P.U."/>
      <sheetName val="F.P."/>
      <sheetName val="P_LN"/>
      <sheetName val="P_TR"/>
    </sheetNames>
    <sheetDataSet>
      <sheetData sheetId="0">
        <row r="3">
          <cell r="LYA3" t="str">
            <v>T-M/M-APA01</v>
          </cell>
          <cell r="LYB3">
            <v>99196.17526000012</v>
          </cell>
        </row>
        <row r="4">
          <cell r="LYA4" t="str">
            <v>T-M/M-CAE01</v>
          </cell>
          <cell r="LYB4">
            <v>118368.06203000007</v>
          </cell>
        </row>
        <row r="5">
          <cell r="LYA5" t="str">
            <v>AT1R-A/A-CRC</v>
          </cell>
          <cell r="LYB5">
            <v>2159651.0856199972</v>
          </cell>
        </row>
        <row r="6">
          <cell r="LYA6" t="str">
            <v>T-M/M-CCZ01</v>
          </cell>
          <cell r="LYB6">
            <v>251816.98342999967</v>
          </cell>
        </row>
        <row r="7">
          <cell r="LYA7" t="str">
            <v>T-A/M-CDL01</v>
          </cell>
          <cell r="LYB7">
            <v>578474.90075000038</v>
          </cell>
        </row>
        <row r="8">
          <cell r="LYA8" t="str">
            <v>T-A/M-CTR01</v>
          </cell>
          <cell r="LYB8">
            <v>822109.24264000019</v>
          </cell>
        </row>
        <row r="9">
          <cell r="LYA9" t="str">
            <v>T-A/M-FLS01</v>
          </cell>
          <cell r="LYB9">
            <v>877012.84393000032</v>
          </cell>
        </row>
        <row r="10">
          <cell r="LYA10" t="str">
            <v>T-M/M-JDA01</v>
          </cell>
          <cell r="LYB10">
            <v>166159.20221000045</v>
          </cell>
        </row>
        <row r="11">
          <cell r="LYA11" t="str">
            <v>T-M/M-LRT01</v>
          </cell>
          <cell r="LYB11">
            <v>25222.530679999847</v>
          </cell>
        </row>
        <row r="12">
          <cell r="LYA12" t="str">
            <v>T-M/M-MTI01</v>
          </cell>
          <cell r="LYB12">
            <v>122202.40288999997</v>
          </cell>
        </row>
        <row r="13">
          <cell r="LYA13" t="str">
            <v>T-A/M-OAS01</v>
          </cell>
          <cell r="LYB13">
            <v>635979.08954000031</v>
          </cell>
        </row>
        <row r="14">
          <cell r="LYA14" t="str">
            <v>T-M/M-POA01</v>
          </cell>
          <cell r="LYB14">
            <v>149936.03731000033</v>
          </cell>
        </row>
        <row r="15">
          <cell r="LYA15" t="str">
            <v>T-M/M-PTO01</v>
          </cell>
          <cell r="LYB15">
            <v>731294.04466000234</v>
          </cell>
        </row>
        <row r="16">
          <cell r="LYA16" t="str">
            <v>T-M/M-PVJ01</v>
          </cell>
          <cell r="LYB16">
            <v>132075.97406999994</v>
          </cell>
        </row>
        <row r="17">
          <cell r="LYA17" t="str">
            <v>T-M/M-REM01</v>
          </cell>
          <cell r="LYB17">
            <v>91134.283280000032</v>
          </cell>
        </row>
        <row r="18">
          <cell r="LYA18" t="str">
            <v>T-M/M-SBG01</v>
          </cell>
          <cell r="LYB18">
            <v>457922.63076000079</v>
          </cell>
        </row>
        <row r="19">
          <cell r="LYA19" t="str">
            <v>T-M/M-STV01</v>
          </cell>
          <cell r="LYB19">
            <v>104732.49172000025</v>
          </cell>
        </row>
        <row r="20">
          <cell r="LYA20" t="str">
            <v>T-A/M-VTE01</v>
          </cell>
          <cell r="LYB20">
            <v>1198536.1020400028</v>
          </cell>
        </row>
        <row r="21">
          <cell r="LYA21" t="str">
            <v>AT2R-A/A-CRC</v>
          </cell>
          <cell r="LYB21">
            <v>2159651.0856199972</v>
          </cell>
        </row>
        <row r="22">
          <cell r="LYA22" t="str">
            <v>T-A/M-CTR02</v>
          </cell>
          <cell r="LYB22">
            <v>575548.78912999819</v>
          </cell>
        </row>
        <row r="23">
          <cell r="LYA23" t="str">
            <v>T-A/M-FLS02</v>
          </cell>
          <cell r="LYB23">
            <v>875818.75511999871</v>
          </cell>
        </row>
        <row r="24">
          <cell r="LYA24" t="str">
            <v>T-A/M-MLB02</v>
          </cell>
          <cell r="LYB24">
            <v>226698.32373000035</v>
          </cell>
        </row>
        <row r="25">
          <cell r="LYA25" t="str">
            <v>T-A/M-OAS02</v>
          </cell>
          <cell r="LYB25">
            <v>721748.4888299983</v>
          </cell>
        </row>
        <row r="26">
          <cell r="LYA26" t="str">
            <v>T-M/M-SBG01-Prov</v>
          </cell>
          <cell r="LYB26">
            <v>101889.22819999976</v>
          </cell>
        </row>
        <row r="27">
          <cell r="LYA27" t="str">
            <v>T-A/M-VTE02</v>
          </cell>
          <cell r="LYB27">
            <v>984978.61280999612</v>
          </cell>
        </row>
        <row r="28">
          <cell r="LYA28" t="str">
            <v>VTETA138</v>
          </cell>
          <cell r="LYB28">
            <v>88830.465779999911</v>
          </cell>
        </row>
        <row r="29">
          <cell r="LYA29" t="str">
            <v>T-A/M-SIL04</v>
          </cell>
          <cell r="LYB29">
            <v>1044774.8728599998</v>
          </cell>
        </row>
        <row r="30">
          <cell r="LYA30" t="str">
            <v>T-A/M-TBS04</v>
          </cell>
          <cell r="LYB30">
            <v>240768.64769000062</v>
          </cell>
        </row>
        <row r="31">
          <cell r="LYA31" t="str">
            <v>T-A/M-ERI05</v>
          </cell>
          <cell r="LYB31">
            <v>1323484.1557300007</v>
          </cell>
        </row>
        <row r="32">
          <cell r="LYA32" t="str">
            <v>T-M/M-FLS05</v>
          </cell>
          <cell r="LYB32">
            <v>773140.49639999785</v>
          </cell>
        </row>
        <row r="33">
          <cell r="LYA33" t="str">
            <v>T-A/M-SIL05</v>
          </cell>
          <cell r="LYB33">
            <v>1287446.9373799919</v>
          </cell>
        </row>
        <row r="34">
          <cell r="LYA34" t="str">
            <v>AT-TEF06</v>
          </cell>
          <cell r="LYB34">
            <v>1058031.7127100041</v>
          </cell>
        </row>
        <row r="35">
          <cell r="LYA35" t="str">
            <v>T-A/M-UNI06</v>
          </cell>
          <cell r="LYB35">
            <v>2221284.8461699965</v>
          </cell>
        </row>
        <row r="36">
          <cell r="LYA36" t="str">
            <v>T-M/M-UNI01</v>
          </cell>
          <cell r="LYB36">
            <v>156263.78495999915</v>
          </cell>
        </row>
        <row r="37">
          <cell r="LYA37" t="str">
            <v>T-M/M-UNI04</v>
          </cell>
          <cell r="LYB37">
            <v>667314.85493000026</v>
          </cell>
        </row>
        <row r="38">
          <cell r="LYA38" t="str">
            <v>T-A/M-NBQ06</v>
          </cell>
          <cell r="LYB38">
            <v>121437.0079800002</v>
          </cell>
        </row>
        <row r="39">
          <cell r="LYA39"/>
          <cell r="LYB39">
            <v>0</v>
          </cell>
        </row>
        <row r="40">
          <cell r="LYA40"/>
          <cell r="LYB40">
            <v>0</v>
          </cell>
        </row>
        <row r="41">
          <cell r="LYA41" t="str">
            <v>T-M/M-CDL-PROV</v>
          </cell>
          <cell r="LYB41">
            <v>554654.47193000151</v>
          </cell>
        </row>
        <row r="42">
          <cell r="LYA42" t="str">
            <v>CRCT3138</v>
          </cell>
          <cell r="LYB42">
            <v>63644.691109999956</v>
          </cell>
        </row>
        <row r="43">
          <cell r="LYA43"/>
          <cell r="LYB43">
            <v>0</v>
          </cell>
        </row>
        <row r="44">
          <cell r="LYA44"/>
          <cell r="LYB44">
            <v>0</v>
          </cell>
        </row>
        <row r="45">
          <cell r="LYA45"/>
          <cell r="LYB45">
            <v>0</v>
          </cell>
        </row>
        <row r="46">
          <cell r="LYA46"/>
          <cell r="LYB46">
            <v>0</v>
          </cell>
        </row>
        <row r="47">
          <cell r="LYA47" t="str">
            <v>T-M/M-ROT01</v>
          </cell>
          <cell r="LYB47">
            <v>156274.92950000119</v>
          </cell>
        </row>
        <row r="48">
          <cell r="LYA48" t="str">
            <v>Baranoa 01</v>
          </cell>
          <cell r="LYB48">
            <v>572944.90051000076</v>
          </cell>
        </row>
        <row r="49">
          <cell r="LYA49" t="str">
            <v>T-M/M-ERI01</v>
          </cell>
          <cell r="LYB49">
            <v>386030.91354000015</v>
          </cell>
        </row>
        <row r="50">
          <cell r="LYA50" t="str">
            <v>T-M/M-MGD01</v>
          </cell>
          <cell r="LYB50">
            <v>427157.70101000177</v>
          </cell>
        </row>
        <row r="51">
          <cell r="LYA51" t="str">
            <v>Malambo 01</v>
          </cell>
          <cell r="LYB51">
            <v>1152878.4955799999</v>
          </cell>
        </row>
        <row r="52">
          <cell r="LYA52" t="str">
            <v>AT-SAC01</v>
          </cell>
          <cell r="LYB52">
            <v>409863.26001999958</v>
          </cell>
        </row>
        <row r="53">
          <cell r="LYA53" t="str">
            <v>Salamina 01</v>
          </cell>
          <cell r="LYB53">
            <v>664356.63326000248</v>
          </cell>
        </row>
        <row r="54">
          <cell r="LYA54" t="str">
            <v>T-M/M-SIL01</v>
          </cell>
          <cell r="LYB54">
            <v>545896.78827999858</v>
          </cell>
        </row>
        <row r="55">
          <cell r="LYA55" t="str">
            <v>AT-TBS01</v>
          </cell>
          <cell r="LYB55">
            <v>800055.08480000484</v>
          </cell>
        </row>
        <row r="56">
          <cell r="LYA56" t="str">
            <v>T-M/M-ERI02</v>
          </cell>
          <cell r="LYB56">
            <v>534023.64330000046</v>
          </cell>
        </row>
        <row r="57">
          <cell r="LYA57" t="str">
            <v>T-NBQ01</v>
          </cell>
          <cell r="LYB57">
            <v>510146.44304000086</v>
          </cell>
        </row>
        <row r="58">
          <cell r="LYA58" t="str">
            <v>T-M/M-RIM02</v>
          </cell>
          <cell r="LYB58">
            <v>788583.18382999976</v>
          </cell>
        </row>
        <row r="59">
          <cell r="LYA59" t="str">
            <v>T-SAC02</v>
          </cell>
          <cell r="LYB59">
            <v>553915.71108999953</v>
          </cell>
        </row>
        <row r="60">
          <cell r="LYA60" t="str">
            <v>AT-SAC09</v>
          </cell>
          <cell r="LYB60">
            <v>520640.55048999999</v>
          </cell>
        </row>
        <row r="61">
          <cell r="LYA61" t="str">
            <v>T-M/M-SIL02</v>
          </cell>
          <cell r="LYB61">
            <v>588680.26207000273</v>
          </cell>
        </row>
        <row r="62">
          <cell r="LYA62" t="str">
            <v>AT-TBS02</v>
          </cell>
          <cell r="LYB62">
            <v>816102.75486000266</v>
          </cell>
        </row>
        <row r="63">
          <cell r="LYA63" t="str">
            <v>T-M/M-UNI02</v>
          </cell>
          <cell r="LYB63">
            <v>584370.29401999945</v>
          </cell>
        </row>
        <row r="64">
          <cell r="LYA64" t="str">
            <v>T-M/M-ERI03</v>
          </cell>
          <cell r="LYB64">
            <v>247585.9261600012</v>
          </cell>
        </row>
        <row r="65">
          <cell r="LYA65" t="str">
            <v>Malambo 03</v>
          </cell>
          <cell r="LYB65">
            <v>390177.45229999942</v>
          </cell>
        </row>
        <row r="66">
          <cell r="LYA66" t="str">
            <v>NBQT2110</v>
          </cell>
          <cell r="LYB66">
            <v>203933.89420999997</v>
          </cell>
        </row>
        <row r="67">
          <cell r="LYA67" t="str">
            <v>T-M/M-RIM03</v>
          </cell>
          <cell r="LYB67">
            <v>834382.49830999819</v>
          </cell>
        </row>
        <row r="68">
          <cell r="LYA68" t="str">
            <v>T-M/M-SIL03</v>
          </cell>
          <cell r="LYB68">
            <v>466255.19166000112</v>
          </cell>
        </row>
        <row r="69">
          <cell r="LYA69" t="str">
            <v>AT-TBS03</v>
          </cell>
          <cell r="LYB69">
            <v>586532.85907000001</v>
          </cell>
        </row>
        <row r="70">
          <cell r="LYA70" t="str">
            <v>T-M/M-UNI03</v>
          </cell>
          <cell r="LYB70">
            <v>638790.27452000172</v>
          </cell>
        </row>
        <row r="71">
          <cell r="LYA71" t="str">
            <v>T-M/M-FLS04</v>
          </cell>
          <cell r="LYB71">
            <v>356158.57369999849</v>
          </cell>
        </row>
        <row r="72">
          <cell r="LYA72" t="str">
            <v>Juan Mina 01</v>
          </cell>
          <cell r="LYB72">
            <v>307975.55574000109</v>
          </cell>
        </row>
        <row r="73">
          <cell r="LYA73" t="str">
            <v>AT-TEF10</v>
          </cell>
          <cell r="LYB73">
            <v>1067618.3165799968</v>
          </cell>
        </row>
        <row r="74">
          <cell r="LYB74">
            <v>0</v>
          </cell>
        </row>
        <row r="75">
          <cell r="LYA75" t="str">
            <v>T03-TBS</v>
          </cell>
          <cell r="LYB75">
            <v>464238.37610000023</v>
          </cell>
        </row>
      </sheetData>
      <sheetData sheetId="1">
        <row r="3">
          <cell r="LYA3" t="str">
            <v>LN-767</v>
          </cell>
          <cell r="LYB3">
            <v>38392.670660000054</v>
          </cell>
        </row>
        <row r="4">
          <cell r="LYA4" t="str">
            <v>LN-5101</v>
          </cell>
          <cell r="LYB4">
            <v>3081475.6273300024</v>
          </cell>
        </row>
        <row r="5">
          <cell r="LYA5" t="str">
            <v>LN-705</v>
          </cell>
          <cell r="LYB5">
            <v>4828998.1730700126</v>
          </cell>
        </row>
        <row r="6">
          <cell r="LYA6" t="str">
            <v>LN-723</v>
          </cell>
          <cell r="LYB6">
            <v>196955.55254000041</v>
          </cell>
        </row>
        <row r="7">
          <cell r="LYA7" t="str">
            <v>LN-724</v>
          </cell>
          <cell r="LYB7">
            <v>108298.99920999995</v>
          </cell>
        </row>
        <row r="8">
          <cell r="LYA8" t="str">
            <v>LN-704</v>
          </cell>
          <cell r="LYB8">
            <v>1309161.9640300022</v>
          </cell>
        </row>
        <row r="9">
          <cell r="LYA9" t="str">
            <v>LN-720</v>
          </cell>
          <cell r="LYB9">
            <v>800336.51425000036</v>
          </cell>
        </row>
        <row r="10">
          <cell r="LYA10" t="str">
            <v>LN-502</v>
          </cell>
          <cell r="LYB10">
            <v>138652.34608999951</v>
          </cell>
          <cell r="LYC10">
            <v>216324.5772899994</v>
          </cell>
        </row>
        <row r="11">
          <cell r="LYA11" t="str">
            <v>LN-501</v>
          </cell>
          <cell r="LYB11">
            <v>80113.223290000198</v>
          </cell>
        </row>
        <row r="12">
          <cell r="LYA12" t="str">
            <v>LN-5122</v>
          </cell>
          <cell r="LYB12">
            <v>62100.210779999783</v>
          </cell>
        </row>
        <row r="13">
          <cell r="LYA13" t="str">
            <v>LN-563</v>
          </cell>
          <cell r="LYB13">
            <v>548247.48287000146</v>
          </cell>
        </row>
        <row r="14">
          <cell r="LYA14" t="str">
            <v>LN-563</v>
          </cell>
          <cell r="LYB14">
            <v>571049.2715400001</v>
          </cell>
        </row>
        <row r="15">
          <cell r="LYA15" t="str">
            <v>LN-574</v>
          </cell>
          <cell r="LYB15">
            <v>2568039.4331899965</v>
          </cell>
        </row>
        <row r="16">
          <cell r="LYA16" t="str">
            <v>LN-534</v>
          </cell>
          <cell r="LYB16">
            <v>233913.99732000032</v>
          </cell>
        </row>
        <row r="17">
          <cell r="LYA17" t="str">
            <v>LN-535</v>
          </cell>
          <cell r="LYB17">
            <v>233913.99732000032</v>
          </cell>
        </row>
        <row r="18">
          <cell r="LYA18" t="str">
            <v>LN-725</v>
          </cell>
          <cell r="LYB18">
            <v>105358.56021999977</v>
          </cell>
        </row>
        <row r="19">
          <cell r="LYA19" t="str">
            <v>LN-703</v>
          </cell>
          <cell r="LYB19">
            <v>1231093.7382999959</v>
          </cell>
        </row>
        <row r="20">
          <cell r="LYA20" t="str">
            <v>LN-709</v>
          </cell>
          <cell r="LYB20">
            <v>2448659.7959899982</v>
          </cell>
        </row>
        <row r="21">
          <cell r="LYA21" t="str">
            <v>LN-775</v>
          </cell>
          <cell r="LYB21">
            <v>1212046.962159995</v>
          </cell>
        </row>
        <row r="22">
          <cell r="LYA22" t="str">
            <v>LN-776</v>
          </cell>
          <cell r="LYB22">
            <v>1212041.8601399946</v>
          </cell>
        </row>
        <row r="23">
          <cell r="LYA23" t="str">
            <v>LN-777</v>
          </cell>
          <cell r="LYB23">
            <v>1903461.4292699979</v>
          </cell>
        </row>
        <row r="24">
          <cell r="LYA24" t="str">
            <v>LN-501</v>
          </cell>
          <cell r="LYB24">
            <v>178731.95362000019</v>
          </cell>
          <cell r="LYC24">
            <v>258845.17691000039</v>
          </cell>
        </row>
        <row r="25">
          <cell r="LYA25" t="str">
            <v>LN-530</v>
          </cell>
          <cell r="LYB25">
            <v>417184.08958000113</v>
          </cell>
        </row>
        <row r="26">
          <cell r="LYA26" t="str">
            <v>LN-727</v>
          </cell>
          <cell r="LYB26">
            <v>0.26132000000003208</v>
          </cell>
        </row>
        <row r="27">
          <cell r="LYA27" t="str">
            <v>LN-575</v>
          </cell>
          <cell r="LYB27">
            <v>1857567.1932200054</v>
          </cell>
        </row>
        <row r="28">
          <cell r="LYA28" t="str">
            <v>LN-728</v>
          </cell>
          <cell r="LYB28">
            <v>0</v>
          </cell>
          <cell r="LYC28">
            <v>188124.22823000027</v>
          </cell>
        </row>
        <row r="29">
          <cell r="LYA29" t="str">
            <v>LN-5115</v>
          </cell>
          <cell r="LYB29">
            <v>2802904.7585399956</v>
          </cell>
        </row>
        <row r="30">
          <cell r="LYA30" t="str">
            <v>LN-722</v>
          </cell>
          <cell r="LYB30">
            <v>664816.20550000062</v>
          </cell>
        </row>
        <row r="31">
          <cell r="LYA31" t="str">
            <v>LN-503</v>
          </cell>
          <cell r="LYB31">
            <v>0</v>
          </cell>
        </row>
        <row r="32">
          <cell r="LYA32" t="str">
            <v>LN-521</v>
          </cell>
          <cell r="LYB32">
            <v>888659.00999000028</v>
          </cell>
        </row>
        <row r="33">
          <cell r="LYA33" t="str">
            <v>LN-522</v>
          </cell>
          <cell r="LYB33">
            <v>57.57959999999769</v>
          </cell>
        </row>
        <row r="34">
          <cell r="LYA34" t="str">
            <v>LN-729</v>
          </cell>
          <cell r="LYB34">
            <v>5014326.7905299896</v>
          </cell>
        </row>
        <row r="35">
          <cell r="LYA35" t="str">
            <v>LN-523</v>
          </cell>
          <cell r="LYB35">
            <v>2605539.0253799893</v>
          </cell>
        </row>
        <row r="36">
          <cell r="LYA36" t="str">
            <v>LN-524</v>
          </cell>
          <cell r="LYB36">
            <v>1180103.106559997</v>
          </cell>
        </row>
        <row r="37">
          <cell r="LYA37" t="str">
            <v>LN-702</v>
          </cell>
          <cell r="LYB37">
            <v>580069.35526000021</v>
          </cell>
        </row>
        <row r="38">
          <cell r="LYA38" t="str">
            <v>LN-563</v>
          </cell>
          <cell r="LYB38">
            <v>2125227.358950004</v>
          </cell>
          <cell r="LYC38">
            <v>3244524.1133600054</v>
          </cell>
        </row>
        <row r="39">
          <cell r="LYA39" t="str">
            <v>LN-5136</v>
          </cell>
          <cell r="LYB39">
            <v>690520.48373999924</v>
          </cell>
        </row>
        <row r="40">
          <cell r="LYA40" t="str">
            <v>LN-709</v>
          </cell>
          <cell r="LYB40">
            <v>34433.503449999997</v>
          </cell>
        </row>
        <row r="41">
          <cell r="LYA41" t="str">
            <v>LN-505</v>
          </cell>
          <cell r="LYB41">
            <v>886049.89017000096</v>
          </cell>
        </row>
        <row r="42">
          <cell r="LYA42" t="str">
            <v>LN-506</v>
          </cell>
          <cell r="LYB42">
            <v>886049.89017000096</v>
          </cell>
        </row>
        <row r="43">
          <cell r="LYA43" t="str">
            <v>LN-703</v>
          </cell>
          <cell r="LYB43">
            <v>152302.82435999991</v>
          </cell>
        </row>
        <row r="44">
          <cell r="LYA44"/>
          <cell r="LYB44">
            <v>4950.9691000000048</v>
          </cell>
        </row>
        <row r="45">
          <cell r="LYA45" t="str">
            <v>LN-706</v>
          </cell>
          <cell r="LYB45">
            <v>1541122.8325500027</v>
          </cell>
        </row>
        <row r="46">
          <cell r="LYA46" t="str">
            <v>LN-728</v>
          </cell>
          <cell r="LYB46">
            <v>165091.22875000036</v>
          </cell>
        </row>
        <row r="47">
          <cell r="LYA47" t="str">
            <v>LN-707</v>
          </cell>
          <cell r="LYB47">
            <v>1195762.6063599961</v>
          </cell>
        </row>
        <row r="48">
          <cell r="LYA48" t="str">
            <v>LN-708</v>
          </cell>
          <cell r="LYB48">
            <v>221420.05433999802</v>
          </cell>
        </row>
        <row r="49">
          <cell r="LYA49"/>
          <cell r="LYB49">
            <v>0</v>
          </cell>
        </row>
        <row r="50">
          <cell r="LYA50" t="str">
            <v>LN-721</v>
          </cell>
          <cell r="LYB50">
            <v>283982.60724000091</v>
          </cell>
        </row>
        <row r="51">
          <cell r="LYA51" t="str">
            <v>LN-701</v>
          </cell>
          <cell r="LYB51">
            <v>767640.72480000043</v>
          </cell>
        </row>
        <row r="52">
          <cell r="LYA52" t="str">
            <v>LN-502</v>
          </cell>
          <cell r="LYB52">
            <v>77672.231199999893</v>
          </cell>
        </row>
        <row r="53">
          <cell r="LYA53" t="str">
            <v>LN-728</v>
          </cell>
          <cell r="LYB53">
            <v>23032.999479999922</v>
          </cell>
        </row>
        <row r="54">
          <cell r="LYA54" t="str">
            <v>LN-5118</v>
          </cell>
          <cell r="LYB54">
            <v>737825.97499000083</v>
          </cell>
        </row>
      </sheetData>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ss TR"/>
      <sheetName val="Ploss LN"/>
      <sheetName val="P.U."/>
      <sheetName val="F.P."/>
      <sheetName val="P_TR"/>
      <sheetName val="P_LN"/>
    </sheetNames>
    <sheetDataSet>
      <sheetData sheetId="0">
        <row r="2">
          <cell r="LYA2" t="str">
            <v>Nombre</v>
          </cell>
          <cell r="LYB2" t="str">
            <v>Suma</v>
          </cell>
        </row>
        <row r="3">
          <cell r="LYA3" t="str">
            <v>T-M/M-BNA01</v>
          </cell>
          <cell r="LYB3">
            <v>28007.855379999935</v>
          </cell>
        </row>
        <row r="4">
          <cell r="LYA4" t="str">
            <v>T-M/M-BRC01</v>
          </cell>
          <cell r="LYB4">
            <v>161659.47946000003</v>
          </cell>
        </row>
        <row r="5">
          <cell r="LYA5" t="str">
            <v>T-M/M-CES01</v>
          </cell>
          <cell r="LYB5">
            <v>143151.66479999939</v>
          </cell>
        </row>
        <row r="6">
          <cell r="LYA6" t="str">
            <v>T-M/M-FON01</v>
          </cell>
          <cell r="LYB6">
            <v>120585.02515000038</v>
          </cell>
        </row>
        <row r="7">
          <cell r="LYA7" t="str">
            <v>T-M/M-HAN01</v>
          </cell>
          <cell r="LYB7">
            <v>210320.82624000098</v>
          </cell>
        </row>
        <row r="8">
          <cell r="LYA8" t="str">
            <v>T-A/M-MCA01</v>
          </cell>
          <cell r="LYB8">
            <v>890333.36839999957</v>
          </cell>
        </row>
        <row r="9">
          <cell r="LYA9" t="str">
            <v>T-M/M-MNA01</v>
          </cell>
          <cell r="LYB9">
            <v>70719.172820000123</v>
          </cell>
        </row>
        <row r="10">
          <cell r="LYA10" t="str">
            <v>T-M/M-URI01</v>
          </cell>
          <cell r="LYB10">
            <v>236078.09302999897</v>
          </cell>
        </row>
        <row r="11">
          <cell r="LYA11" t="str">
            <v>T-M/M-VIN01</v>
          </cell>
          <cell r="LYB11">
            <v>252438.0948400005</v>
          </cell>
        </row>
        <row r="12">
          <cell r="LYA12" t="str">
            <v>T-A/M-MCA02</v>
          </cell>
          <cell r="LYB12">
            <v>483997.11637999944</v>
          </cell>
        </row>
        <row r="13">
          <cell r="LYA13" t="str">
            <v>T-A/M-CUC03</v>
          </cell>
          <cell r="LYB13">
            <v>416643.03521999979</v>
          </cell>
        </row>
        <row r="14">
          <cell r="LYA14" t="str">
            <v>T-M/M-CUC04</v>
          </cell>
          <cell r="LYB14">
            <v>237476.45789000083</v>
          </cell>
        </row>
        <row r="15">
          <cell r="LYA15" t="str">
            <v>T-A/T-RCH04</v>
          </cell>
          <cell r="LYB15">
            <v>659685.64110000106</v>
          </cell>
        </row>
        <row r="16">
          <cell r="LYA16" t="str">
            <v>T-M/M-TGJ07</v>
          </cell>
          <cell r="LYB16">
            <v>218972.7849500007</v>
          </cell>
        </row>
        <row r="17">
          <cell r="LYA17" t="str">
            <v>T-CUC01</v>
          </cell>
          <cell r="LYB17">
            <v>994096.95190000162</v>
          </cell>
        </row>
        <row r="18">
          <cell r="LYA18" t="str">
            <v>Riohacha 01</v>
          </cell>
          <cell r="LYB18">
            <v>1022814.4089200008</v>
          </cell>
        </row>
        <row r="19">
          <cell r="LYA19" t="str">
            <v>T-CUC02</v>
          </cell>
          <cell r="LYB19">
            <v>662874.19094999961</v>
          </cell>
        </row>
        <row r="20">
          <cell r="LYA20" t="str">
            <v>T-A/T-RCH02</v>
          </cell>
          <cell r="LYB20">
            <v>534241.43687000021</v>
          </cell>
        </row>
        <row r="21">
          <cell r="LYA21" t="str">
            <v>San Juan 02</v>
          </cell>
          <cell r="LYB21">
            <v>576395.07122999872</v>
          </cell>
        </row>
        <row r="22">
          <cell r="LYA22" t="str">
            <v>AT-TGJ03</v>
          </cell>
          <cell r="LYB22">
            <v>223732.7648699999</v>
          </cell>
        </row>
        <row r="23">
          <cell r="LYA23" t="str">
            <v>AT-TGJ04</v>
          </cell>
          <cell r="LYB23">
            <v>236838.58893999943</v>
          </cell>
        </row>
        <row r="24">
          <cell r="LYA24" t="str">
            <v>T-CUC06</v>
          </cell>
          <cell r="LYB24">
            <v>1017048.9112600026</v>
          </cell>
        </row>
        <row r="25">
          <cell r="LYA25" t="str">
            <v>T-CUC07</v>
          </cell>
          <cell r="LYB25">
            <v>701452.30349000124</v>
          </cell>
        </row>
      </sheetData>
      <sheetData sheetId="1">
        <row r="3">
          <cell r="LYA3" t="str">
            <v>LN-529</v>
          </cell>
          <cell r="LYB3">
            <v>2397823.3826499986</v>
          </cell>
        </row>
        <row r="4">
          <cell r="LYA4" t="str">
            <v>LN-529</v>
          </cell>
          <cell r="LYB4">
            <v>2937446.2529599997</v>
          </cell>
        </row>
        <row r="5">
          <cell r="LYA5" t="str">
            <v>LN-740</v>
          </cell>
          <cell r="LYB5">
            <v>4147190.6503999988</v>
          </cell>
        </row>
        <row r="6">
          <cell r="LYA6" t="str">
            <v>LN-742</v>
          </cell>
          <cell r="LYB6">
            <v>337216.85965000052</v>
          </cell>
        </row>
        <row r="7">
          <cell r="LYA7" t="str">
            <v>LN-751</v>
          </cell>
          <cell r="LYB7">
            <v>18.834949999998411</v>
          </cell>
        </row>
        <row r="8">
          <cell r="LYA8" t="str">
            <v>LN-743</v>
          </cell>
          <cell r="LYB8">
            <v>231936.06584999888</v>
          </cell>
        </row>
        <row r="9">
          <cell r="LYA9" t="str">
            <v>LN-741</v>
          </cell>
          <cell r="LYB9">
            <v>14922075.420300065</v>
          </cell>
        </row>
        <row r="10">
          <cell r="LYA10" t="str">
            <v>LN560</v>
          </cell>
          <cell r="LYB10">
            <v>0</v>
          </cell>
        </row>
        <row r="11">
          <cell r="LYA11" t="str">
            <v>LN-567</v>
          </cell>
          <cell r="LYB11">
            <v>909094.56988999946</v>
          </cell>
        </row>
        <row r="12">
          <cell r="LYA12" t="str">
            <v>LN-564</v>
          </cell>
          <cell r="LYB12">
            <v>3576178.2159999907</v>
          </cell>
        </row>
        <row r="13">
          <cell r="LYA13" t="str">
            <v>LN-5135</v>
          </cell>
          <cell r="LYB13">
            <v>925089.04255999648</v>
          </cell>
        </row>
        <row r="14">
          <cell r="LYA14"/>
          <cell r="LYB14">
            <v>37975.490439999987</v>
          </cell>
        </row>
        <row r="15">
          <cell r="LYA15" t="str">
            <v>LN-592</v>
          </cell>
          <cell r="LYB15">
            <v>280941.30509999936</v>
          </cell>
        </row>
        <row r="16">
          <cell r="LYA16" t="str">
            <v>LN-527</v>
          </cell>
          <cell r="LYB16">
            <v>3601713.6787100025</v>
          </cell>
        </row>
        <row r="17">
          <cell r="LYA17" t="str">
            <v>LN-528</v>
          </cell>
          <cell r="LYB17">
            <v>1851708.9686400038</v>
          </cell>
        </row>
      </sheetData>
      <sheetData sheetId="2"/>
      <sheetData sheetId="3"/>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ss TR"/>
      <sheetName val="Ploss LN"/>
      <sheetName val="F.P."/>
      <sheetName val="P.U."/>
      <sheetName val="P_TR"/>
      <sheetName val="P_LN"/>
    </sheetNames>
    <sheetDataSet>
      <sheetData sheetId="0" refreshError="1">
        <row r="3">
          <cell r="LYB3">
            <v>42804.186190000008</v>
          </cell>
        </row>
        <row r="4">
          <cell r="LYA4" t="str">
            <v>T-M/M-RTN01</v>
          </cell>
          <cell r="LYB4">
            <v>142823.40692999985</v>
          </cell>
        </row>
        <row r="5">
          <cell r="LYA5" t="str">
            <v>T-M/M-AOR</v>
          </cell>
          <cell r="LYB5">
            <v>187533.60753000001</v>
          </cell>
        </row>
        <row r="6">
          <cell r="LYA6" t="str">
            <v>T-M/M-ARA</v>
          </cell>
          <cell r="LYB6">
            <v>176503.67441999988</v>
          </cell>
        </row>
        <row r="7">
          <cell r="LYA7" t="str">
            <v>T-A/M-CIE</v>
          </cell>
          <cell r="LYB7">
            <v>655503.35630000022</v>
          </cell>
        </row>
        <row r="8">
          <cell r="LYA8" t="str">
            <v>T-M/M-GUC</v>
          </cell>
          <cell r="LYB8">
            <v>195863.04914000051</v>
          </cell>
        </row>
        <row r="9">
          <cell r="LYA9" t="str">
            <v>T-A/M-LBT01</v>
          </cell>
          <cell r="LYB9">
            <v>502045.87455999991</v>
          </cell>
        </row>
        <row r="10">
          <cell r="LYA10" t="str">
            <v>T-A/M-MAZ01</v>
          </cell>
          <cell r="LYB10">
            <v>488348.26867999847</v>
          </cell>
        </row>
        <row r="11">
          <cell r="LYA11" t="str">
            <v>T-A/M-LBT02</v>
          </cell>
          <cell r="LYB11">
            <v>570718.21566000092</v>
          </cell>
        </row>
        <row r="12">
          <cell r="LYA12" t="str">
            <v>T-A/M-MAZ02</v>
          </cell>
          <cell r="LYB12">
            <v>465202.67954999895</v>
          </cell>
        </row>
        <row r="13">
          <cell r="LYA13" t="str">
            <v>T-M/M-SMT03</v>
          </cell>
          <cell r="LYB13">
            <v>407222.85614999989</v>
          </cell>
        </row>
        <row r="14">
          <cell r="LYA14" t="str">
            <v>AT-FUN06</v>
          </cell>
          <cell r="LYB14">
            <v>687607.12607000279</v>
          </cell>
        </row>
        <row r="15">
          <cell r="LYA15" t="str">
            <v>T-M/M-SMT10</v>
          </cell>
          <cell r="LYB15">
            <v>407222.85614999989</v>
          </cell>
        </row>
        <row r="16">
          <cell r="LYB16">
            <v>0</v>
          </cell>
        </row>
        <row r="17">
          <cell r="LYA17" t="str">
            <v>T-M/M-BON01</v>
          </cell>
          <cell r="LYB17">
            <v>437604.31519000028</v>
          </cell>
        </row>
        <row r="18">
          <cell r="LYA18" t="str">
            <v>T-M/M-ZAW01</v>
          </cell>
          <cell r="LYB18">
            <v>312610.72393999953</v>
          </cell>
        </row>
        <row r="19">
          <cell r="LYA19" t="str">
            <v>AT-FUN01</v>
          </cell>
          <cell r="LYB19">
            <v>245758.24677000038</v>
          </cell>
        </row>
        <row r="20">
          <cell r="LYA20" t="str">
            <v>Gaira 01</v>
          </cell>
          <cell r="LYB20">
            <v>1366319.2938400016</v>
          </cell>
        </row>
        <row r="21">
          <cell r="LYA21" t="str">
            <v>Río Cordoba</v>
          </cell>
          <cell r="LYB21">
            <v>954421.81248000159</v>
          </cell>
        </row>
        <row r="22">
          <cell r="LYA22" t="str">
            <v>T-SMT01</v>
          </cell>
          <cell r="LYB22">
            <v>2661865.271599995</v>
          </cell>
        </row>
        <row r="23">
          <cell r="LYA23" t="str">
            <v>Fundación 02</v>
          </cell>
          <cell r="LYB23">
            <v>693691.540340001</v>
          </cell>
        </row>
        <row r="24">
          <cell r="LYA24" t="str">
            <v>AT1-A/A-RCO</v>
          </cell>
          <cell r="LYB24">
            <v>664846.82978999871</v>
          </cell>
        </row>
        <row r="25">
          <cell r="LYA25" t="str">
            <v>T-SMT02</v>
          </cell>
          <cell r="LYB25">
            <v>1481357.8500000003</v>
          </cell>
        </row>
        <row r="26">
          <cell r="LYB26">
            <v>573263.45730000129</v>
          </cell>
        </row>
        <row r="27">
          <cell r="LYA27" t="str">
            <v>AT2-A/A-RCO</v>
          </cell>
          <cell r="LYB27">
            <v>664846.82978999871</v>
          </cell>
        </row>
        <row r="28">
          <cell r="LYA28" t="str">
            <v>T-SMT09</v>
          </cell>
          <cell r="LYB28">
            <v>1445770.2463099994</v>
          </cell>
        </row>
      </sheetData>
      <sheetData sheetId="1" refreshError="1">
        <row r="3">
          <cell r="LYA3" t="str">
            <v>LN-578</v>
          </cell>
          <cell r="LYB3">
            <v>1413980.7457800009</v>
          </cell>
        </row>
        <row r="4">
          <cell r="LYB4">
            <v>553334.04734000051</v>
          </cell>
        </row>
        <row r="5">
          <cell r="LYA5" t="str">
            <v>LN-537</v>
          </cell>
          <cell r="LYB5">
            <v>17176.656519999939</v>
          </cell>
        </row>
        <row r="6">
          <cell r="LYB6">
            <v>3.4919599999992559</v>
          </cell>
        </row>
        <row r="7">
          <cell r="LYB7">
            <v>0</v>
          </cell>
        </row>
        <row r="8">
          <cell r="LYA8" t="str">
            <v>LN-711</v>
          </cell>
          <cell r="LYB8">
            <v>912601.43352000089</v>
          </cell>
        </row>
        <row r="9">
          <cell r="LYB9">
            <v>3110633.9465500014</v>
          </cell>
        </row>
        <row r="10">
          <cell r="LYB10">
            <v>3110633.9465500014</v>
          </cell>
        </row>
        <row r="11">
          <cell r="LYB11">
            <v>3336728.163870017</v>
          </cell>
        </row>
        <row r="12">
          <cell r="LYA12" t="str">
            <v>LN-518</v>
          </cell>
          <cell r="LYB12">
            <v>4187878.8931600046</v>
          </cell>
        </row>
        <row r="13">
          <cell r="LYB13">
            <v>0</v>
          </cell>
        </row>
        <row r="14">
          <cell r="LYB14">
            <v>60.606589999998889</v>
          </cell>
        </row>
        <row r="15">
          <cell r="LYB15">
            <v>0</v>
          </cell>
        </row>
        <row r="16">
          <cell r="LYB16">
            <v>0</v>
          </cell>
        </row>
        <row r="17">
          <cell r="LYB17">
            <v>0</v>
          </cell>
        </row>
        <row r="18">
          <cell r="LYB18">
            <v>0</v>
          </cell>
        </row>
        <row r="19">
          <cell r="LYB19">
            <v>0</v>
          </cell>
        </row>
        <row r="20">
          <cell r="LYB20">
            <v>0</v>
          </cell>
        </row>
        <row r="21">
          <cell r="LYA21" t="str">
            <v>LN-710</v>
          </cell>
          <cell r="LYB21">
            <v>361182.86786999973</v>
          </cell>
        </row>
        <row r="22">
          <cell r="LYA22" t="str">
            <v>LN-755</v>
          </cell>
          <cell r="LYB22">
            <v>1285320.0552399973</v>
          </cell>
        </row>
        <row r="23">
          <cell r="LYA23" t="str">
            <v>LN-754</v>
          </cell>
          <cell r="LYB23">
            <v>633335.25894999865</v>
          </cell>
        </row>
        <row r="24">
          <cell r="LYA24" t="str">
            <v>LN-5116</v>
          </cell>
          <cell r="LYB24">
            <v>99304.32514000003</v>
          </cell>
        </row>
        <row r="25">
          <cell r="LYA25" t="str">
            <v>LN-712</v>
          </cell>
          <cell r="LYB25">
            <v>360319.34723999997</v>
          </cell>
        </row>
        <row r="26">
          <cell r="LYB26">
            <v>0</v>
          </cell>
        </row>
        <row r="27">
          <cell r="LYA27" t="str">
            <v>LN-755</v>
          </cell>
          <cell r="LYB27">
            <v>64696.801630000024</v>
          </cell>
        </row>
        <row r="28">
          <cell r="LYA28" t="str">
            <v>LN-756</v>
          </cell>
          <cell r="LYB28">
            <v>333934.96056999982</v>
          </cell>
        </row>
        <row r="29">
          <cell r="LYB29">
            <v>891871.53291999828</v>
          </cell>
        </row>
        <row r="30">
          <cell r="LYB30">
            <v>1381031.6987500016</v>
          </cell>
        </row>
        <row r="31">
          <cell r="LYB31">
            <v>1381648.7765899983</v>
          </cell>
        </row>
        <row r="32">
          <cell r="LYB32">
            <v>0</v>
          </cell>
        </row>
        <row r="33">
          <cell r="LYB33">
            <v>1529185.2119699952</v>
          </cell>
        </row>
        <row r="34">
          <cell r="LYB34">
            <v>0</v>
          </cell>
        </row>
        <row r="35">
          <cell r="LYB35">
            <v>0</v>
          </cell>
        </row>
        <row r="36">
          <cell r="LYA36" t="str">
            <v>LN-536</v>
          </cell>
          <cell r="LYB36">
            <v>3862047.9116300023</v>
          </cell>
        </row>
        <row r="37">
          <cell r="LYA37" t="str">
            <v>LN-5138</v>
          </cell>
          <cell r="LYB37">
            <v>1072859.308839998</v>
          </cell>
        </row>
      </sheetData>
      <sheetData sheetId="2" refreshError="1"/>
      <sheetData sheetId="3" refreshError="1"/>
      <sheetData sheetId="4" refreshError="1"/>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ss TR"/>
      <sheetName val="Ploss LN"/>
      <sheetName val="P.U."/>
      <sheetName val="F.P."/>
      <sheetName val="P_TR"/>
      <sheetName val="P_LN"/>
    </sheetNames>
    <sheetDataSet>
      <sheetData sheetId="0">
        <row r="3">
          <cell r="LYA3" t="str">
            <v>T-A/M-CPA01</v>
          </cell>
          <cell r="LYB3">
            <v>1042020.4511599961</v>
          </cell>
        </row>
        <row r="4">
          <cell r="LYA4" t="str">
            <v>T-M/M-PLA01</v>
          </cell>
          <cell r="LYB4">
            <v>292627.60935000022</v>
          </cell>
        </row>
        <row r="5">
          <cell r="LYA5" t="str">
            <v>T-M/M-REO01</v>
          </cell>
          <cell r="LYB5">
            <v>154757.27418000012</v>
          </cell>
        </row>
        <row r="6">
          <cell r="LYA6" t="str">
            <v>T-M/M-SEO01</v>
          </cell>
          <cell r="LYB6">
            <v>130398.49331000002</v>
          </cell>
        </row>
        <row r="7">
          <cell r="LYA7" t="str">
            <v>T-M/M-SJN01</v>
          </cell>
          <cell r="LYB7">
            <v>87887.599359999876</v>
          </cell>
        </row>
        <row r="8">
          <cell r="LYA8" t="str">
            <v>T-M/M-CMR02 Prov</v>
          </cell>
          <cell r="LYB8">
            <v>144406.7674399995</v>
          </cell>
        </row>
        <row r="9">
          <cell r="LYA9" t="str">
            <v>Zambrano 02</v>
          </cell>
          <cell r="LYB9">
            <v>119774.82664000022</v>
          </cell>
        </row>
        <row r="10">
          <cell r="LYA10"/>
          <cell r="LYB10">
            <v>0</v>
          </cell>
        </row>
        <row r="11">
          <cell r="LYA11" t="str">
            <v>T-M/M-PGU01</v>
          </cell>
          <cell r="LYB11">
            <v>93635.154119999803</v>
          </cell>
        </row>
        <row r="12">
          <cell r="LYA12" t="str">
            <v>T-M/M-SBA01</v>
          </cell>
          <cell r="LYB12">
            <v>26292.687730000074</v>
          </cell>
        </row>
        <row r="13">
          <cell r="LYA13" t="str">
            <v>T-M/M-TLG01</v>
          </cell>
          <cell r="LYB13">
            <v>211806.85139000008</v>
          </cell>
        </row>
        <row r="14">
          <cell r="LYA14" t="str">
            <v>T-M/M-BOU01</v>
          </cell>
          <cell r="LYB14">
            <v>65648.88066999997</v>
          </cell>
        </row>
        <row r="15">
          <cell r="LYA15" t="str">
            <v>T-M/M-BUE01</v>
          </cell>
          <cell r="LYB15">
            <v>83240.850470000092</v>
          </cell>
        </row>
        <row r="16">
          <cell r="LYA16" t="str">
            <v>T-M/M-CBY01</v>
          </cell>
          <cell r="LYB16">
            <v>44903.316239999942</v>
          </cell>
        </row>
        <row r="17">
          <cell r="LYA17" t="str">
            <v>T-M/M-CER01</v>
          </cell>
          <cell r="LYB17">
            <v>256169.65647000034</v>
          </cell>
        </row>
        <row r="18">
          <cell r="LYA18" t="str">
            <v>T-A/M-CMT01</v>
          </cell>
          <cell r="LYB18">
            <v>259027.31044000052</v>
          </cell>
        </row>
        <row r="19">
          <cell r="LYA19" t="str">
            <v>T-M/M-COR01</v>
          </cell>
          <cell r="LYB19">
            <v>235100.09965000066</v>
          </cell>
        </row>
        <row r="20">
          <cell r="LYA20" t="str">
            <v>T-A/M-COV01</v>
          </cell>
          <cell r="LYB20">
            <v>810360.89527999831</v>
          </cell>
        </row>
        <row r="21">
          <cell r="LYA21" t="str">
            <v>T-M/M-CRR01</v>
          </cell>
          <cell r="LYB21">
            <v>128054.59692000003</v>
          </cell>
        </row>
        <row r="22">
          <cell r="LYA22" t="str">
            <v>T-M/M-CTA01</v>
          </cell>
          <cell r="LYB22">
            <v>74692.000810000172</v>
          </cell>
        </row>
        <row r="23">
          <cell r="LYA23" t="str">
            <v>T-M/M-CVA01</v>
          </cell>
          <cell r="LYB23">
            <v>54278.16749999993</v>
          </cell>
        </row>
        <row r="24">
          <cell r="LYA24" t="str">
            <v>T-M/M-ECJ01</v>
          </cell>
          <cell r="LYB24">
            <v>367259.63380999956</v>
          </cell>
        </row>
        <row r="25">
          <cell r="LYA25" t="str">
            <v>T-M/M-ESA01</v>
          </cell>
          <cell r="LYB25">
            <v>0</v>
          </cell>
        </row>
        <row r="26">
          <cell r="LYA26" t="str">
            <v>T-M/M-EVJ01</v>
          </cell>
          <cell r="LYB26">
            <v>88360.513700000258</v>
          </cell>
        </row>
        <row r="27">
          <cell r="LYA27" t="str">
            <v>T-M/M-GAL01</v>
          </cell>
          <cell r="LYB27">
            <v>100604.60259999991</v>
          </cell>
        </row>
        <row r="28">
          <cell r="LYA28" t="str">
            <v>SPDT1138</v>
          </cell>
          <cell r="LYB28">
            <v>86299.578910000026</v>
          </cell>
        </row>
        <row r="29">
          <cell r="LYA29" t="str">
            <v>T-M/M-GRA01</v>
          </cell>
          <cell r="LYB29">
            <v>119303.60230000067</v>
          </cell>
        </row>
        <row r="30">
          <cell r="LYA30" t="str">
            <v>T-M/M-LOR01</v>
          </cell>
          <cell r="LYB30">
            <v>423774.53053000063</v>
          </cell>
        </row>
        <row r="31">
          <cell r="LYA31"/>
          <cell r="LYB31">
            <v>0</v>
          </cell>
        </row>
        <row r="32">
          <cell r="LYA32" t="str">
            <v>T-M/M-LPR01</v>
          </cell>
          <cell r="LYB32">
            <v>88321.980459999555</v>
          </cell>
        </row>
        <row r="33">
          <cell r="LYA33" t="str">
            <v>T-M/M-LYE01</v>
          </cell>
          <cell r="LYB33">
            <v>74863.393969999932</v>
          </cell>
        </row>
        <row r="34">
          <cell r="LYA34" t="str">
            <v>T-M/M-MAJ01</v>
          </cell>
          <cell r="LYB34">
            <v>275611.50904000027</v>
          </cell>
        </row>
        <row r="35">
          <cell r="LYA35"/>
          <cell r="LYB35">
            <v>0</v>
          </cell>
        </row>
        <row r="36">
          <cell r="LYA36" t="str">
            <v>T-M/M-MOM01</v>
          </cell>
          <cell r="LYB36">
            <v>35364.302380000066</v>
          </cell>
        </row>
        <row r="37">
          <cell r="LYA37" t="str">
            <v>T-M/M-OVE01</v>
          </cell>
          <cell r="LYB37">
            <v>168302.86101999995</v>
          </cell>
        </row>
        <row r="38">
          <cell r="LYA38" t="str">
            <v>T-M/M-PBN01</v>
          </cell>
          <cell r="LYB38">
            <v>101344.91982999988</v>
          </cell>
        </row>
        <row r="39">
          <cell r="LYA39" t="str">
            <v>T-M/M-PRA01</v>
          </cell>
          <cell r="LYB39">
            <v>389634.3611899995</v>
          </cell>
        </row>
        <row r="40">
          <cell r="LYA40" t="str">
            <v>T-M/M-PUL01</v>
          </cell>
          <cell r="LYB40">
            <v>183305.35025999963</v>
          </cell>
        </row>
        <row r="41">
          <cell r="LYA41" t="str">
            <v>T-M/M-SAI01</v>
          </cell>
          <cell r="LYB41">
            <v>679602.47472000297</v>
          </cell>
        </row>
        <row r="42">
          <cell r="LYA42" t="str">
            <v>T-M/M-SAM01</v>
          </cell>
          <cell r="LYB42">
            <v>329598.19664000091</v>
          </cell>
        </row>
        <row r="43">
          <cell r="LYA43" t="str">
            <v>T-M/M-SAS01</v>
          </cell>
          <cell r="LYB43">
            <v>309418.51423000003</v>
          </cell>
        </row>
        <row r="44">
          <cell r="LYA44" t="str">
            <v>T-M/M-SAT01</v>
          </cell>
          <cell r="LYB44">
            <v>175365.51050000053</v>
          </cell>
        </row>
        <row r="45">
          <cell r="LYA45" t="str">
            <v>T-M/M-SHA01</v>
          </cell>
          <cell r="LYB45">
            <v>384033.20106999989</v>
          </cell>
        </row>
        <row r="46">
          <cell r="LYA46" t="str">
            <v>T-M/M-SPA01</v>
          </cell>
          <cell r="LYB46">
            <v>237652.79217999856</v>
          </cell>
        </row>
        <row r="47">
          <cell r="LYA47" t="str">
            <v>T-M/M-SUC01</v>
          </cell>
          <cell r="LYB47">
            <v>137490.16190000036</v>
          </cell>
        </row>
        <row r="48">
          <cell r="LYA48"/>
          <cell r="LYB48">
            <v>0</v>
          </cell>
        </row>
        <row r="49">
          <cell r="LYA49" t="str">
            <v>T-M/M-TOL01</v>
          </cell>
          <cell r="LYB49">
            <v>199109.30156000014</v>
          </cell>
        </row>
        <row r="50">
          <cell r="LYA50"/>
          <cell r="LYB50">
            <v>0</v>
          </cell>
        </row>
        <row r="51">
          <cell r="LYA51" t="str">
            <v>T-M/M-UNN01</v>
          </cell>
          <cell r="LYB51">
            <v>116729.87346000025</v>
          </cell>
        </row>
        <row r="52">
          <cell r="LYA52" t="str">
            <v>T-M/M-VAC01</v>
          </cell>
          <cell r="LYB52">
            <v>146802.53544000001</v>
          </cell>
        </row>
        <row r="53">
          <cell r="LYA53" t="str">
            <v>T-M/M-CER02</v>
          </cell>
          <cell r="LYB53">
            <v>157193.39069000093</v>
          </cell>
        </row>
        <row r="54">
          <cell r="LYA54" t="str">
            <v>CIRT2138</v>
          </cell>
          <cell r="LYB54">
            <v>46926.960840000167</v>
          </cell>
        </row>
        <row r="55">
          <cell r="LYA55" t="str">
            <v>T-M/M-COV02</v>
          </cell>
          <cell r="LYB55">
            <v>213319.61860000016</v>
          </cell>
        </row>
        <row r="56">
          <cell r="LYA56" t="str">
            <v>T-M/M-COR02</v>
          </cell>
          <cell r="LYB56">
            <v>289586.78635000042</v>
          </cell>
        </row>
        <row r="57">
          <cell r="LYA57" t="str">
            <v>T-M/M-CPA02</v>
          </cell>
          <cell r="LYB57">
            <v>215481.11563999925</v>
          </cell>
        </row>
        <row r="58">
          <cell r="LYA58" t="str">
            <v>T-M/M-PRA02</v>
          </cell>
          <cell r="LYB58">
            <v>376193.60687999992</v>
          </cell>
        </row>
        <row r="59">
          <cell r="LYA59" t="str">
            <v>AT1-A/A-NMO</v>
          </cell>
          <cell r="LYB59">
            <v>-1574.9260699999966</v>
          </cell>
        </row>
        <row r="60">
          <cell r="LYA60" t="str">
            <v>AT2-A/A-NMO</v>
          </cell>
          <cell r="LYB60">
            <v>-1574.9260699999966</v>
          </cell>
        </row>
        <row r="61">
          <cell r="LYA61"/>
          <cell r="LYB61">
            <v>0</v>
          </cell>
        </row>
        <row r="62">
          <cell r="LYA62" t="str">
            <v>T-M/M-LCB01</v>
          </cell>
          <cell r="LYB62">
            <v>55318.455149999783</v>
          </cell>
        </row>
        <row r="63">
          <cell r="LYA63" t="str">
            <v>T-M/M-PTE01</v>
          </cell>
          <cell r="LYB63">
            <v>91471.686179999699</v>
          </cell>
        </row>
        <row r="64">
          <cell r="LYA64" t="str">
            <v>T-M/M-SLC01</v>
          </cell>
          <cell r="LYB64">
            <v>80487.092989999539</v>
          </cell>
        </row>
        <row r="65">
          <cell r="LYA65" t="str">
            <v>T-M/M-MNT01</v>
          </cell>
          <cell r="LYB65">
            <v>102541.17738999955</v>
          </cell>
        </row>
        <row r="66">
          <cell r="LYA66" t="str">
            <v>T-M/M-SCL01</v>
          </cell>
          <cell r="LYB66">
            <v>97378.533019999915</v>
          </cell>
        </row>
        <row r="67">
          <cell r="LYA67" t="str">
            <v>T-M/M-CIR01</v>
          </cell>
          <cell r="LYB67">
            <v>152162.50525000028</v>
          </cell>
        </row>
        <row r="68">
          <cell r="LYA68" t="str">
            <v>T-M/M-SBE01</v>
          </cell>
          <cell r="LYB68">
            <v>89526.551050000053</v>
          </cell>
        </row>
        <row r="69">
          <cell r="LYA69" t="str">
            <v>T-M/M-SPY01</v>
          </cell>
          <cell r="LYB69">
            <v>161449.26816000047</v>
          </cell>
        </row>
        <row r="70">
          <cell r="LYA70" t="str">
            <v>T-M/M-AYA01</v>
          </cell>
          <cell r="LYB70">
            <v>81023.452999999921</v>
          </cell>
        </row>
        <row r="71">
          <cell r="LYA71" t="str">
            <v>T-M/M-BER01</v>
          </cell>
          <cell r="LYB71">
            <v>48732.780220000081</v>
          </cell>
        </row>
        <row r="72">
          <cell r="LYA72" t="str">
            <v>T-M/M-LDE01</v>
          </cell>
          <cell r="LYB72">
            <v>41145.509560000079</v>
          </cell>
        </row>
        <row r="73">
          <cell r="LYA73" t="str">
            <v>T-M/M-MTB01</v>
          </cell>
          <cell r="LYB73">
            <v>329773.06271999958</v>
          </cell>
        </row>
        <row r="74">
          <cell r="LYA74" t="str">
            <v>T-M/M-SOF01</v>
          </cell>
          <cell r="LYB74">
            <v>131326.26660000029</v>
          </cell>
        </row>
        <row r="75">
          <cell r="LYA75" t="str">
            <v>T-M/M-SRC01</v>
          </cell>
          <cell r="LYB75">
            <v>65506.003700000081</v>
          </cell>
        </row>
        <row r="76">
          <cell r="LYA76" t="str">
            <v>AT-TER01</v>
          </cell>
          <cell r="LYB76">
            <v>580864.09881999774</v>
          </cell>
        </row>
        <row r="77">
          <cell r="LYA77" t="str">
            <v>Montería 01</v>
          </cell>
          <cell r="LYB77">
            <v>1431568.0860399983</v>
          </cell>
        </row>
        <row r="78">
          <cell r="LYA78" t="str">
            <v>Bostón 01</v>
          </cell>
          <cell r="LYB78">
            <v>1367623.5563400008</v>
          </cell>
        </row>
        <row r="79">
          <cell r="LYA79" t="str">
            <v>AT-CHI01</v>
          </cell>
          <cell r="LYB79">
            <v>3280996.5898000067</v>
          </cell>
        </row>
        <row r="80">
          <cell r="LYA80" t="str">
            <v>Calamar 01</v>
          </cell>
          <cell r="LYB80">
            <v>107438.77832</v>
          </cell>
        </row>
        <row r="81">
          <cell r="LYA81" t="str">
            <v>El Carmen</v>
          </cell>
          <cell r="LYB81">
            <v>1064810.3796999995</v>
          </cell>
        </row>
        <row r="82">
          <cell r="LYA82" t="str">
            <v>Sierra Flor 01</v>
          </cell>
          <cell r="LYB82">
            <v>621243.8863300021</v>
          </cell>
        </row>
        <row r="83">
          <cell r="LYA83" t="str">
            <v>San Jacinto 01</v>
          </cell>
          <cell r="LYB83">
            <v>178716.05849</v>
          </cell>
        </row>
        <row r="84">
          <cell r="LYA84" t="str">
            <v>Toluviejo 01</v>
          </cell>
          <cell r="LYB84">
            <v>809454.98787000391</v>
          </cell>
        </row>
        <row r="85">
          <cell r="LYA85" t="str">
            <v>Zambrano 01</v>
          </cell>
          <cell r="LYB85">
            <v>494529.43897000159</v>
          </cell>
        </row>
        <row r="86">
          <cell r="LYA86" t="str">
            <v>AT-CHI02</v>
          </cell>
          <cell r="LYB86">
            <v>2801625.8557999958</v>
          </cell>
        </row>
        <row r="87">
          <cell r="LYA87" t="str">
            <v>Montería 02</v>
          </cell>
          <cell r="LYB87">
            <v>1303669.1161199985</v>
          </cell>
        </row>
        <row r="88">
          <cell r="LYA88" t="str">
            <v>AT-CHI03</v>
          </cell>
          <cell r="LYB88">
            <v>2255549.1550999987</v>
          </cell>
        </row>
        <row r="89">
          <cell r="LYA89"/>
          <cell r="LYB89">
            <v>0</v>
          </cell>
        </row>
        <row r="90">
          <cell r="LYA90" t="str">
            <v>AT-URR01</v>
          </cell>
          <cell r="LYB90">
            <v>562749.20276000095</v>
          </cell>
        </row>
        <row r="91">
          <cell r="LYA91"/>
          <cell r="LYB91">
            <v>0</v>
          </cell>
        </row>
        <row r="92">
          <cell r="LYA92"/>
          <cell r="LYB92">
            <v>0</v>
          </cell>
        </row>
        <row r="93">
          <cell r="LYA93" t="str">
            <v>Magangué 01</v>
          </cell>
          <cell r="LYB93">
            <v>221950.83423000074</v>
          </cell>
        </row>
        <row r="94">
          <cell r="LYA94" t="str">
            <v>Mompox 01</v>
          </cell>
          <cell r="LYB94">
            <v>393296.21843999799</v>
          </cell>
        </row>
        <row r="95">
          <cell r="LYA95" t="str">
            <v>Sincé 01</v>
          </cell>
          <cell r="LYB95">
            <v>337520.99371000135</v>
          </cell>
        </row>
        <row r="96">
          <cell r="LYA96" t="str">
            <v>Río Sinú 01</v>
          </cell>
          <cell r="LYB96">
            <v>811994.771810001</v>
          </cell>
        </row>
        <row r="97">
          <cell r="LYA97" t="str">
            <v>AT-CMT01</v>
          </cell>
          <cell r="LYB97">
            <v>3057770.8221800076</v>
          </cell>
        </row>
        <row r="98">
          <cell r="LYA98" t="str">
            <v>La Mojana 01</v>
          </cell>
          <cell r="LYB98">
            <v>361283.62213000027</v>
          </cell>
        </row>
        <row r="99">
          <cell r="LYA99" t="str">
            <v>Planeta Rica 01</v>
          </cell>
          <cell r="LYB99">
            <v>504515.83704999898</v>
          </cell>
        </row>
        <row r="100">
          <cell r="LYA100" t="str">
            <v>San Marcos 01</v>
          </cell>
          <cell r="LYB100">
            <v>374965.77985000168</v>
          </cell>
        </row>
        <row r="101">
          <cell r="LYA101" t="str">
            <v>Tierralta 01</v>
          </cell>
          <cell r="LYB101">
            <v>319594.85927999928</v>
          </cell>
        </row>
        <row r="102">
          <cell r="LYA102" t="str">
            <v>AT-CMT02</v>
          </cell>
          <cell r="LYB102">
            <v>2216411.1875300002</v>
          </cell>
        </row>
        <row r="103">
          <cell r="LYA103" t="str">
            <v>Río Sinú 02</v>
          </cell>
          <cell r="LYB103">
            <v>689652.08087999828</v>
          </cell>
        </row>
        <row r="104">
          <cell r="LYB104">
            <v>0</v>
          </cell>
        </row>
        <row r="105">
          <cell r="LYA105" t="str">
            <v>AT-CMT04</v>
          </cell>
          <cell r="LYB105">
            <v>1995561.7012099987</v>
          </cell>
        </row>
      </sheetData>
      <sheetData sheetId="1">
        <row r="3">
          <cell r="LYA3" t="str">
            <v>LN-731</v>
          </cell>
          <cell r="LYB3">
            <v>12049691.446300054</v>
          </cell>
        </row>
        <row r="4">
          <cell r="LYA4" t="str">
            <v>LN-762</v>
          </cell>
          <cell r="LYB4">
            <v>655589.74138999742</v>
          </cell>
        </row>
        <row r="5">
          <cell r="LYA5" t="str">
            <v>LN-5104</v>
          </cell>
          <cell r="LYB5">
            <v>494144.79540000291</v>
          </cell>
        </row>
        <row r="6">
          <cell r="LYA6" t="str">
            <v>LN-614</v>
          </cell>
          <cell r="LYB6">
            <v>785339.44537999446</v>
          </cell>
        </row>
        <row r="7">
          <cell r="LYA7" t="str">
            <v>LN-716</v>
          </cell>
          <cell r="LYB7">
            <v>108943.06208000054</v>
          </cell>
        </row>
        <row r="8">
          <cell r="LYA8" t="str">
            <v>LN-732</v>
          </cell>
          <cell r="LYB8">
            <v>5229562.1536000054</v>
          </cell>
        </row>
        <row r="9">
          <cell r="LYA9" t="str">
            <v>LN-739</v>
          </cell>
          <cell r="LYB9">
            <v>468219.01375000295</v>
          </cell>
        </row>
        <row r="10">
          <cell r="LYA10" t="str">
            <v>LN-761</v>
          </cell>
          <cell r="LYB10">
            <v>5782373.6053399732</v>
          </cell>
        </row>
        <row r="11">
          <cell r="LYA11" t="str">
            <v>LN-614</v>
          </cell>
          <cell r="LYB11">
            <v>576863.03685999906</v>
          </cell>
        </row>
        <row r="12">
          <cell r="LYA12" t="str">
            <v>LN-714n</v>
          </cell>
          <cell r="LYB12">
            <v>4060831.6970099937</v>
          </cell>
        </row>
        <row r="13">
          <cell r="LYA13" t="str">
            <v>LN-714v</v>
          </cell>
          <cell r="LYB13">
            <v>0</v>
          </cell>
        </row>
        <row r="14">
          <cell r="LYA14" t="str">
            <v>LN-773</v>
          </cell>
          <cell r="LYB14">
            <v>175409.31381999952</v>
          </cell>
        </row>
        <row r="15">
          <cell r="LYA15" t="str">
            <v>LN-774</v>
          </cell>
          <cell r="LYB15">
            <v>61275.791270000067</v>
          </cell>
        </row>
        <row r="16">
          <cell r="LYA16" t="str">
            <v>LN-553</v>
          </cell>
          <cell r="LYB16">
            <v>1047233.3019600017</v>
          </cell>
        </row>
        <row r="17">
          <cell r="LYA17" t="str">
            <v>LN-5128</v>
          </cell>
          <cell r="LYB17">
            <v>165736.92218000034</v>
          </cell>
        </row>
        <row r="18">
          <cell r="LYA18" t="str">
            <v>LN-614</v>
          </cell>
          <cell r="LYB18">
            <v>1110.5294400000021</v>
          </cell>
        </row>
        <row r="19">
          <cell r="LYA19" t="str">
            <v>LN-737</v>
          </cell>
          <cell r="LYB19">
            <v>381028.43438999972</v>
          </cell>
        </row>
        <row r="20">
          <cell r="LYA20" t="str">
            <v>LN-614</v>
          </cell>
          <cell r="LYB20">
            <v>424872.72630999953</v>
          </cell>
        </row>
        <row r="21">
          <cell r="LYA21" t="str">
            <v>LN-717</v>
          </cell>
          <cell r="LYB21">
            <v>8607214.944299994</v>
          </cell>
        </row>
        <row r="22">
          <cell r="LYA22" t="str">
            <v>LN-597</v>
          </cell>
          <cell r="LYB22">
            <v>3858239.2649200102</v>
          </cell>
        </row>
        <row r="23">
          <cell r="LYA23" t="str">
            <v>LN-5120</v>
          </cell>
          <cell r="LYB23">
            <v>47583.430480000126</v>
          </cell>
        </row>
        <row r="24">
          <cell r="LYA24" t="str">
            <v>LN-715</v>
          </cell>
          <cell r="LYB24">
            <v>3232146.9167700061</v>
          </cell>
        </row>
        <row r="25">
          <cell r="LYA25" t="str">
            <v>LN-556</v>
          </cell>
          <cell r="LYB25">
            <v>155159.25301999977</v>
          </cell>
        </row>
        <row r="26">
          <cell r="LYA26" t="str">
            <v>LN-738</v>
          </cell>
          <cell r="LYB26">
            <v>5217473.583289993</v>
          </cell>
        </row>
        <row r="27">
          <cell r="LYA27" t="str">
            <v>LN-531</v>
          </cell>
          <cell r="LYB27">
            <v>1259091.1123700002</v>
          </cell>
        </row>
        <row r="28">
          <cell r="LYA28" t="str">
            <v>LN-546</v>
          </cell>
          <cell r="LYB28">
            <v>553308.61856999982</v>
          </cell>
        </row>
        <row r="29">
          <cell r="LYA29" t="str">
            <v>LN-541</v>
          </cell>
          <cell r="LYB29">
            <v>2978757.7046800139</v>
          </cell>
        </row>
        <row r="30">
          <cell r="LYA30" t="str">
            <v>LN-5113</v>
          </cell>
          <cell r="LYB30">
            <v>220233.07903999957</v>
          </cell>
        </row>
        <row r="31">
          <cell r="LYA31" t="str">
            <v>LN-554</v>
          </cell>
          <cell r="LYB31">
            <v>228217.31153999933</v>
          </cell>
        </row>
        <row r="32">
          <cell r="LYA32" t="str">
            <v>LN-546</v>
          </cell>
          <cell r="LYB32">
            <v>72241.860859999972</v>
          </cell>
        </row>
        <row r="33">
          <cell r="LYA33"/>
          <cell r="LYB33">
            <v>0</v>
          </cell>
        </row>
        <row r="34">
          <cell r="LYA34"/>
          <cell r="LYB34">
            <v>0</v>
          </cell>
        </row>
        <row r="35">
          <cell r="LYA35" t="str">
            <v>LN-545</v>
          </cell>
          <cell r="LYB35">
            <v>94424.141689999611</v>
          </cell>
        </row>
        <row r="36">
          <cell r="LYA36" t="str">
            <v>LN-549</v>
          </cell>
          <cell r="LYB36">
            <v>1308628.3092300047</v>
          </cell>
        </row>
        <row r="37">
          <cell r="LYA37" t="str">
            <v>LN-735</v>
          </cell>
          <cell r="LYB37">
            <v>1808036.0327500033</v>
          </cell>
        </row>
        <row r="38">
          <cell r="LYA38" t="str">
            <v>LN-734</v>
          </cell>
          <cell r="LYB38">
            <v>292118.84423999878</v>
          </cell>
        </row>
        <row r="39">
          <cell r="LYA39" t="str">
            <v>LN-733</v>
          </cell>
          <cell r="LYB39">
            <v>4314712.4786599502</v>
          </cell>
        </row>
        <row r="40">
          <cell r="LYA40" t="str">
            <v>LN-730</v>
          </cell>
          <cell r="LYB40">
            <v>2510434.0785399931</v>
          </cell>
        </row>
        <row r="41">
          <cell r="LYA41" t="str">
            <v>LN-713</v>
          </cell>
          <cell r="LYB41">
            <v>7729907.9130599936</v>
          </cell>
        </row>
        <row r="42">
          <cell r="LYA42" t="str">
            <v>LN-514</v>
          </cell>
          <cell r="LYB42">
            <v>5839577.4643100007</v>
          </cell>
        </row>
        <row r="43">
          <cell r="LYA43" t="str">
            <v>LN-5108</v>
          </cell>
          <cell r="LYB43">
            <v>364438.45709999959</v>
          </cell>
        </row>
        <row r="44">
          <cell r="LYA44" t="str">
            <v>LN-5107</v>
          </cell>
          <cell r="LYB44">
            <v>438255.25925000053</v>
          </cell>
        </row>
        <row r="45">
          <cell r="LYA45" t="str">
            <v>LN-550</v>
          </cell>
          <cell r="LYB45">
            <v>11419.707199999986</v>
          </cell>
        </row>
        <row r="46">
          <cell r="LYA46" t="str">
            <v>LN-532</v>
          </cell>
          <cell r="LYB46">
            <v>801701.90958999773</v>
          </cell>
        </row>
        <row r="47">
          <cell r="LYA47" t="str">
            <v>LN-526</v>
          </cell>
          <cell r="LYB47">
            <v>2649084.4492900111</v>
          </cell>
        </row>
        <row r="48">
          <cell r="LYA48" t="str">
            <v>LN-613</v>
          </cell>
          <cell r="LYB48">
            <v>2815128.2847399926</v>
          </cell>
        </row>
        <row r="49">
          <cell r="LYA49" t="str">
            <v>LN-543</v>
          </cell>
          <cell r="LYB49">
            <v>1.4670100000001347</v>
          </cell>
        </row>
        <row r="50">
          <cell r="LYA50" t="str">
            <v>LN-548</v>
          </cell>
          <cell r="LYB50">
            <v>115048.98866000008</v>
          </cell>
        </row>
        <row r="51">
          <cell r="LYA51" t="str">
            <v>LN-576</v>
          </cell>
          <cell r="LYB51">
            <v>0</v>
          </cell>
        </row>
        <row r="52">
          <cell r="LYA52"/>
          <cell r="LYB52"/>
        </row>
        <row r="53">
          <cell r="LYA53" t="str">
            <v>LN-585</v>
          </cell>
          <cell r="LYB53">
            <v>1301603.058239995</v>
          </cell>
        </row>
        <row r="54">
          <cell r="LYA54" t="str">
            <v>LN-5105</v>
          </cell>
          <cell r="LYB54">
            <v>1213018.7676099958</v>
          </cell>
        </row>
        <row r="55">
          <cell r="LYA55" t="str">
            <v>LN-577</v>
          </cell>
          <cell r="LYB55">
            <v>721.33096000000057</v>
          </cell>
        </row>
        <row r="56">
          <cell r="LYA56" t="str">
            <v>LN-548</v>
          </cell>
          <cell r="LYB56">
            <v>45352.877190000043</v>
          </cell>
        </row>
        <row r="57">
          <cell r="LYA57" t="str">
            <v>LN-5146</v>
          </cell>
          <cell r="LYB57">
            <v>96894.678469999984</v>
          </cell>
        </row>
        <row r="58">
          <cell r="LYA58" t="str">
            <v>LN-781</v>
          </cell>
          <cell r="LYB58">
            <v>1567654.3247199976</v>
          </cell>
        </row>
        <row r="59">
          <cell r="LYA59"/>
          <cell r="LYB59">
            <v>12379009.241699999</v>
          </cell>
        </row>
        <row r="60">
          <cell r="LYA60" t="str">
            <v>LN-526</v>
          </cell>
          <cell r="LYB60">
            <v>3249744.205519998</v>
          </cell>
        </row>
        <row r="61">
          <cell r="LYA61" t="str">
            <v>LN-5129</v>
          </cell>
          <cell r="LYB61">
            <v>175911.05152999994</v>
          </cell>
        </row>
        <row r="62">
          <cell r="LYA62" t="str">
            <v>LN-532</v>
          </cell>
          <cell r="LYB62">
            <v>4692601.4406499946</v>
          </cell>
        </row>
        <row r="63">
          <cell r="LYA63" t="str">
            <v>LN-557</v>
          </cell>
          <cell r="LYB63">
            <v>90052.688650000171</v>
          </cell>
        </row>
        <row r="64">
          <cell r="LYA64" t="str">
            <v>LN-555</v>
          </cell>
          <cell r="LYB64">
            <v>589781.20963000262</v>
          </cell>
        </row>
        <row r="65">
          <cell r="LYA65" t="str">
            <v>LN-516</v>
          </cell>
          <cell r="LYB65">
            <v>3066196.4951800085</v>
          </cell>
        </row>
        <row r="66">
          <cell r="LYA66"/>
          <cell r="LYB66">
            <v>0</v>
          </cell>
        </row>
        <row r="67">
          <cell r="LYA67" t="str">
            <v>ln-552</v>
          </cell>
          <cell r="LYB67">
            <v>883679.06066000031</v>
          </cell>
        </row>
        <row r="68">
          <cell r="LYA68" t="str">
            <v>LN-757</v>
          </cell>
          <cell r="LYB68">
            <v>1290000.0506</v>
          </cell>
        </row>
        <row r="69">
          <cell r="LYA69" t="str">
            <v>LN-548</v>
          </cell>
          <cell r="LYB69">
            <v>1588118.6077100022</v>
          </cell>
        </row>
        <row r="70">
          <cell r="LYA70" t="str">
            <v>LN-548</v>
          </cell>
          <cell r="LYB70">
            <v>380839.99866000045</v>
          </cell>
        </row>
        <row r="71">
          <cell r="LYA71" t="str">
            <v>LN-554</v>
          </cell>
          <cell r="LYB71">
            <v>1127511.6987300029</v>
          </cell>
        </row>
        <row r="72">
          <cell r="LYA72"/>
          <cell r="LYB72">
            <v>0</v>
          </cell>
        </row>
        <row r="73">
          <cell r="LYA73"/>
          <cell r="LYB73">
            <v>0</v>
          </cell>
        </row>
        <row r="74">
          <cell r="LYA74" t="str">
            <v>ln-538</v>
          </cell>
          <cell r="LYB74">
            <v>1929279.9235200065</v>
          </cell>
        </row>
        <row r="75">
          <cell r="LYA75" t="str">
            <v>ln-5133</v>
          </cell>
          <cell r="LYB75">
            <v>1929279.9235200065</v>
          </cell>
        </row>
        <row r="76">
          <cell r="LYA76" t="str">
            <v>ln-758</v>
          </cell>
          <cell r="LYB76">
            <v>2068883.7202900017</v>
          </cell>
        </row>
        <row r="77">
          <cell r="LYA77" t="str">
            <v>LN-763</v>
          </cell>
          <cell r="LYB77">
            <v>587019.35023000219</v>
          </cell>
        </row>
        <row r="78">
          <cell r="LYA78" t="str">
            <v>LN-5109</v>
          </cell>
          <cell r="LYB78">
            <v>903847.27735000034</v>
          </cell>
        </row>
        <row r="79">
          <cell r="LYA79"/>
          <cell r="LYB79">
            <v>67.265459999999152</v>
          </cell>
        </row>
        <row r="80">
          <cell r="LYA80" t="str">
            <v>LN-5121</v>
          </cell>
          <cell r="LYB80">
            <v>144569.55409999995</v>
          </cell>
        </row>
        <row r="81">
          <cell r="LYB81">
            <v>0</v>
          </cell>
        </row>
        <row r="82">
          <cell r="LYA82" t="str">
            <v>LN-569</v>
          </cell>
          <cell r="LYB82">
            <v>1332437.2801299987</v>
          </cell>
        </row>
        <row r="83">
          <cell r="LYA83" t="str">
            <v>LN-542</v>
          </cell>
          <cell r="LYB83">
            <v>198267.24418999971</v>
          </cell>
        </row>
        <row r="84">
          <cell r="LYA84"/>
          <cell r="LYB84">
            <v>0</v>
          </cell>
        </row>
        <row r="85">
          <cell r="LYA85" t="str">
            <v>LN-510</v>
          </cell>
          <cell r="LYB85">
            <v>2.3444199999999813</v>
          </cell>
        </row>
        <row r="86">
          <cell r="LYA86" t="str">
            <v>LN-554</v>
          </cell>
          <cell r="LYB86">
            <v>76030.917510000421</v>
          </cell>
        </row>
        <row r="87">
          <cell r="LYA87" t="str">
            <v>LN-554</v>
          </cell>
          <cell r="LYB87">
            <v>72233.102890000329</v>
          </cell>
        </row>
        <row r="88">
          <cell r="LYA88"/>
          <cell r="LYB88">
            <v>0</v>
          </cell>
        </row>
        <row r="89">
          <cell r="LYA89"/>
          <cell r="LYB89">
            <v>0</v>
          </cell>
        </row>
        <row r="90">
          <cell r="LYA90" t="str">
            <v>ln-753</v>
          </cell>
          <cell r="LYB90">
            <v>1736391.310720002</v>
          </cell>
        </row>
        <row r="91">
          <cell r="LYA91" t="str">
            <v>ln-5119</v>
          </cell>
          <cell r="LYB91">
            <v>464382.97200999956</v>
          </cell>
        </row>
        <row r="92">
          <cell r="LYA92" t="str">
            <v>LN-5140</v>
          </cell>
          <cell r="LYB92">
            <v>845238.62512000254</v>
          </cell>
        </row>
        <row r="93">
          <cell r="LYA93" t="str">
            <v>LN-507</v>
          </cell>
          <cell r="LYB93">
            <v>2162097.3504300038</v>
          </cell>
        </row>
        <row r="94">
          <cell r="LYA94"/>
          <cell r="LYB94">
            <v>0</v>
          </cell>
        </row>
        <row r="95">
          <cell r="LYA95"/>
          <cell r="LYB95">
            <v>2.8064900000000996</v>
          </cell>
        </row>
        <row r="96">
          <cell r="LYA96" t="str">
            <v>LN-515</v>
          </cell>
          <cell r="LYB96">
            <v>0</v>
          </cell>
        </row>
        <row r="97">
          <cell r="LYA97"/>
          <cell r="LYB97">
            <v>0</v>
          </cell>
        </row>
        <row r="98">
          <cell r="LYA98"/>
          <cell r="LYB98">
            <v>0</v>
          </cell>
        </row>
        <row r="99">
          <cell r="LYA99" t="str">
            <v>LN-508</v>
          </cell>
          <cell r="LYB99">
            <v>77448.608460002884</v>
          </cell>
        </row>
        <row r="100">
          <cell r="LYA100" t="str">
            <v>LN-511</v>
          </cell>
          <cell r="LYB100">
            <v>3115933.3198799957</v>
          </cell>
        </row>
        <row r="101">
          <cell r="LYA101" t="str">
            <v>ln-551</v>
          </cell>
          <cell r="LYB101">
            <v>1430122.4358600043</v>
          </cell>
        </row>
        <row r="102">
          <cell r="LYA102" t="str">
            <v>ln-551</v>
          </cell>
          <cell r="LYB102">
            <v>46301.840670000151</v>
          </cell>
        </row>
        <row r="103">
          <cell r="LYA103" t="str">
            <v>ln-551</v>
          </cell>
          <cell r="LYB103">
            <v>1482037.5121399981</v>
          </cell>
        </row>
        <row r="104">
          <cell r="LYA104" t="str">
            <v>ln-539</v>
          </cell>
          <cell r="LYB104">
            <v>10871840.537760049</v>
          </cell>
        </row>
        <row r="105">
          <cell r="LYA105" t="str">
            <v>ln-568</v>
          </cell>
          <cell r="LYB105">
            <v>334838.42807000177</v>
          </cell>
        </row>
        <row r="106">
          <cell r="LYA106" t="str">
            <v>ln-568</v>
          </cell>
          <cell r="LYB106">
            <v>2410580.5605700072</v>
          </cell>
        </row>
        <row r="107">
          <cell r="LYA107" t="str">
            <v>ln-517</v>
          </cell>
          <cell r="LYB107">
            <v>52633.894430000066</v>
          </cell>
        </row>
        <row r="108">
          <cell r="LYA108" t="str">
            <v>ln-517</v>
          </cell>
          <cell r="LYB108">
            <v>884229.61066000047</v>
          </cell>
        </row>
        <row r="109">
          <cell r="LYA109"/>
          <cell r="LYB109">
            <v>99745.636729999984</v>
          </cell>
        </row>
        <row r="110">
          <cell r="LYA110" t="str">
            <v>ln-5130</v>
          </cell>
          <cell r="LYB110">
            <v>97516.892679999641</v>
          </cell>
        </row>
        <row r="111">
          <cell r="LYA111" t="str">
            <v>ln-5131</v>
          </cell>
          <cell r="LYB111">
            <v>477023.81239000004</v>
          </cell>
        </row>
        <row r="112">
          <cell r="LYA112" t="str">
            <v>ln-517</v>
          </cell>
          <cell r="LYB112">
            <v>0</v>
          </cell>
        </row>
        <row r="113">
          <cell r="LYA113" t="str">
            <v>ln-533</v>
          </cell>
          <cell r="LYB113">
            <v>805564.26568999758</v>
          </cell>
        </row>
        <row r="114">
          <cell r="LYA114" t="str">
            <v>LN-580</v>
          </cell>
          <cell r="LYB114">
            <v>25024.514339999932</v>
          </cell>
        </row>
        <row r="115">
          <cell r="LYA115" t="str">
            <v>LN-547</v>
          </cell>
          <cell r="LYB115">
            <v>116184.03818000009</v>
          </cell>
        </row>
        <row r="116">
          <cell r="LYA116" t="str">
            <v>LN-547</v>
          </cell>
          <cell r="LYB116">
            <v>679941.80403999775</v>
          </cell>
        </row>
        <row r="117">
          <cell r="LYA117" t="str">
            <v>LN-547</v>
          </cell>
          <cell r="LYB117">
            <v>282828.89111000113</v>
          </cell>
        </row>
      </sheetData>
      <sheetData sheetId="2"/>
      <sheetData sheetId="3"/>
      <sheetData sheetId="4"/>
      <sheetData sheetId="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8763">
          <cell r="F8763">
            <v>820396.4089999696</v>
          </cell>
          <cell r="G8763">
            <v>113705.57200000691</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s>
    <sheetDataSet>
      <sheetData sheetId="0">
        <row r="8763">
          <cell r="D8763">
            <v>156989.27100000036</v>
          </cell>
          <cell r="E8763">
            <v>135397.33199999999</v>
          </cell>
          <cell r="F8763">
            <v>73440.374999999898</v>
          </cell>
          <cell r="O8763">
            <v>134581.52599999931</v>
          </cell>
          <cell r="P8763">
            <v>6642320.0049999896</v>
          </cell>
        </row>
      </sheetData>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IEMBRE2015"/>
      <sheetName val="ENERO2016"/>
      <sheetName val="FEBRERO2016"/>
      <sheetName val="MARZO2016"/>
      <sheetName val="ABRIL2016"/>
      <sheetName val="MAYO2016"/>
      <sheetName val="JUNIO2016"/>
      <sheetName val="JULIO2016"/>
      <sheetName val="AGOSTO2016"/>
      <sheetName val="SEPTIEMBRE2016"/>
      <sheetName val="OCTUBRE2016"/>
      <sheetName val="NOVIEMBRE2016"/>
      <sheetName val="DICIEMBRE2016"/>
      <sheetName val="ENERO2017"/>
      <sheetName val="FEBRERO2017"/>
      <sheetName val="MARZO2017"/>
      <sheetName val="ABRIL2017"/>
      <sheetName val="MAYO2017"/>
      <sheetName val="JUNIO2017"/>
      <sheetName val="JULIO2017"/>
      <sheetName val="AGOSTO2017"/>
      <sheetName val="SEPTIEMBRE2017"/>
      <sheetName val="OCTUBRE2017"/>
      <sheetName val="NOVIEMBRE2017"/>
      <sheetName val="DICIEMBRE2017"/>
      <sheetName val="ENERO2018"/>
      <sheetName val="FEBRERO2018"/>
      <sheetName val="MARZO2018"/>
      <sheetName val="ABRIL2018"/>
      <sheetName val="MAYO2018"/>
      <sheetName val="JUNIO2018"/>
      <sheetName val="JULIO2018"/>
      <sheetName val="AGOSTO2018"/>
      <sheetName val="SEPTIEMBRE2018"/>
      <sheetName val="OCTUBRE2018"/>
      <sheetName val="NOVIEMBRE2018"/>
      <sheetName val="DICIEMBRE2018"/>
      <sheetName val="ENERO2019"/>
      <sheetName val="FEBRERO2019"/>
      <sheetName val="MARZO2019"/>
      <sheetName val="ABRIL2019"/>
      <sheetName val="MAYO 2019"/>
      <sheetName val="JUNIO 2019"/>
      <sheetName val="JULIO 2019"/>
      <sheetName val="AGOSTO 2019"/>
      <sheetName val="SEPTIEMBRE 2019"/>
      <sheetName val="OCTUBRE 2019"/>
      <sheetName val="NOVIEMBRE 2019"/>
      <sheetName val="DICIEMBRE 2019"/>
      <sheetName val="ENERO 2020"/>
      <sheetName val="FEBRERO 2020"/>
      <sheetName val="Hoja1"/>
      <sheetName val="CONSOLIDAD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ow r="6">
          <cell r="G6" t="str">
            <v>AT1R-A/A-CRC</v>
          </cell>
          <cell r="H6">
            <v>395050880</v>
          </cell>
        </row>
        <row r="7">
          <cell r="G7" t="str">
            <v>AT2R-A/A-CRC</v>
          </cell>
          <cell r="H7">
            <v>418793120</v>
          </cell>
        </row>
        <row r="8">
          <cell r="G8" t="str">
            <v>CRCT3138</v>
          </cell>
          <cell r="H8">
            <v>3247780.3174999999</v>
          </cell>
        </row>
        <row r="9">
          <cell r="G9" t="str">
            <v>T-A/M-CTR01</v>
          </cell>
          <cell r="H9">
            <v>218502372</v>
          </cell>
        </row>
        <row r="10">
          <cell r="G10" t="str">
            <v>T-A/M-CTR02</v>
          </cell>
          <cell r="H10">
            <v>157347186</v>
          </cell>
        </row>
        <row r="11">
          <cell r="G11" t="str">
            <v>T-A/M-CDL01</v>
          </cell>
          <cell r="H11">
            <v>259642819.75</v>
          </cell>
        </row>
        <row r="12">
          <cell r="G12" t="str">
            <v>T-M/M-CDL-PROV</v>
          </cell>
          <cell r="H12">
            <v>239928396.52019998</v>
          </cell>
        </row>
        <row r="13">
          <cell r="G13" t="str">
            <v>T-M/M-ERI01</v>
          </cell>
          <cell r="H13">
            <v>93271458.843400002</v>
          </cell>
        </row>
        <row r="14">
          <cell r="G14" t="str">
            <v>T-M/M-ERI02</v>
          </cell>
          <cell r="H14">
            <v>116970039.7008</v>
          </cell>
        </row>
        <row r="15">
          <cell r="G15" t="str">
            <v>T-M/M-ERI03</v>
          </cell>
          <cell r="H15">
            <v>83384047.383400008</v>
          </cell>
        </row>
        <row r="16">
          <cell r="G16" t="str">
            <v>T-A/M-ERI05</v>
          </cell>
          <cell r="H16">
            <v>387275161.41659999</v>
          </cell>
        </row>
        <row r="17">
          <cell r="G17" t="str">
            <v>Juan Mina 01</v>
          </cell>
          <cell r="H17">
            <v>60949033.700000003</v>
          </cell>
        </row>
        <row r="18">
          <cell r="G18">
            <v>0</v>
          </cell>
          <cell r="H18">
            <v>19013605.199999999</v>
          </cell>
        </row>
        <row r="19">
          <cell r="G19" t="str">
            <v>T-A/M-FLS01</v>
          </cell>
          <cell r="H19">
            <v>240388388.99999997</v>
          </cell>
        </row>
        <row r="20">
          <cell r="G20" t="str">
            <v>T-A/M-FLS02</v>
          </cell>
          <cell r="H20">
            <v>240009537.90000001</v>
          </cell>
        </row>
        <row r="21">
          <cell r="G21" t="str">
            <v>T-M/M-FLS04</v>
          </cell>
          <cell r="H21">
            <v>96660570</v>
          </cell>
        </row>
        <row r="22">
          <cell r="G22" t="str">
            <v>T-M/M-FLS05</v>
          </cell>
          <cell r="H22">
            <v>97391343</v>
          </cell>
        </row>
        <row r="23">
          <cell r="G23"/>
          <cell r="H23">
            <v>130059500</v>
          </cell>
        </row>
        <row r="24">
          <cell r="G24"/>
          <cell r="H24">
            <v>120828767.95310001</v>
          </cell>
        </row>
        <row r="25">
          <cell r="G25" t="str">
            <v>NBQT2110</v>
          </cell>
          <cell r="H25">
            <v>160869407.95310003</v>
          </cell>
        </row>
        <row r="26">
          <cell r="G26" t="str">
            <v>T-A/M-NBQ06</v>
          </cell>
          <cell r="H26">
            <v>146157304</v>
          </cell>
        </row>
        <row r="27">
          <cell r="G27" t="str">
            <v>T-A/M-OAS01</v>
          </cell>
          <cell r="H27">
            <v>171167178</v>
          </cell>
        </row>
        <row r="28">
          <cell r="G28" t="str">
            <v>T-A/M-OAS02</v>
          </cell>
          <cell r="H28">
            <v>191864108</v>
          </cell>
        </row>
        <row r="29">
          <cell r="G29" t="str">
            <v>T-M/M-PTO01</v>
          </cell>
          <cell r="H29">
            <v>104840770.15999998</v>
          </cell>
        </row>
        <row r="30">
          <cell r="G30" t="str">
            <v>T-M/M-MGD01</v>
          </cell>
          <cell r="H30">
            <v>162454749.99999997</v>
          </cell>
        </row>
        <row r="31">
          <cell r="G31" t="str">
            <v>T-M/M-RIM02</v>
          </cell>
          <cell r="H31">
            <v>192726453.07310006</v>
          </cell>
        </row>
        <row r="32">
          <cell r="G32" t="str">
            <v>T-M/M-RIM03</v>
          </cell>
          <cell r="H32">
            <v>185437146.94190001</v>
          </cell>
        </row>
        <row r="33">
          <cell r="G33" t="str">
            <v>T-M/M-SIL01</v>
          </cell>
          <cell r="H33">
            <v>117794579.75999999</v>
          </cell>
        </row>
        <row r="34">
          <cell r="G34" t="str">
            <v>T-M/M-SIL02</v>
          </cell>
          <cell r="H34">
            <v>135025221.12</v>
          </cell>
        </row>
        <row r="35">
          <cell r="G35" t="str">
            <v>T-M/M-SIL03</v>
          </cell>
          <cell r="H35">
            <v>117496277.39999999</v>
          </cell>
        </row>
        <row r="36">
          <cell r="G36" t="str">
            <v>T-A/M-SIL04</v>
          </cell>
          <cell r="H36">
            <v>292546489.26609999</v>
          </cell>
        </row>
        <row r="37">
          <cell r="G37" t="str">
            <v>T-A/M-SIL05</v>
          </cell>
          <cell r="H37">
            <v>293998961.0291</v>
          </cell>
        </row>
        <row r="38">
          <cell r="H38">
            <v>16068059.68</v>
          </cell>
        </row>
        <row r="39">
          <cell r="G39" t="str">
            <v>AT-TEF10</v>
          </cell>
          <cell r="H39">
            <v>447155760</v>
          </cell>
        </row>
        <row r="40">
          <cell r="G40" t="str">
            <v>AT-TEF06</v>
          </cell>
          <cell r="H40">
            <v>443845944</v>
          </cell>
        </row>
        <row r="41">
          <cell r="G41" t="str">
            <v>T-M/M-UNI01</v>
          </cell>
          <cell r="H41">
            <v>10408927.68</v>
          </cell>
        </row>
        <row r="42">
          <cell r="G42" t="str">
            <v>T-M/M-UNI02</v>
          </cell>
          <cell r="H42">
            <v>132138594.80000001</v>
          </cell>
        </row>
        <row r="43">
          <cell r="G43" t="str">
            <v>T-M/M-UNI03</v>
          </cell>
          <cell r="H43">
            <v>143795808</v>
          </cell>
        </row>
        <row r="44">
          <cell r="G44" t="str">
            <v>T-M/M-UNI04</v>
          </cell>
          <cell r="H44">
            <v>143502369.59999999</v>
          </cell>
        </row>
        <row r="45">
          <cell r="G45" t="str">
            <v>T-A/M-UNI06</v>
          </cell>
          <cell r="H45">
            <v>508110116.44439995</v>
          </cell>
        </row>
        <row r="46">
          <cell r="G46" t="str">
            <v>T-A/M-VTE01</v>
          </cell>
          <cell r="H46">
            <v>321778536</v>
          </cell>
        </row>
        <row r="47">
          <cell r="G47" t="str">
            <v>T-A/M-VTE02</v>
          </cell>
          <cell r="H47">
            <v>166898102.40000001</v>
          </cell>
        </row>
        <row r="48">
          <cell r="G48" t="str">
            <v>VTETA138</v>
          </cell>
          <cell r="H48">
            <v>133746957.76000001</v>
          </cell>
        </row>
        <row r="49">
          <cell r="G49" t="str">
            <v>T-M/M-APA01</v>
          </cell>
          <cell r="H49">
            <v>31990946.800000001</v>
          </cell>
        </row>
        <row r="50">
          <cell r="G50" t="str">
            <v>Baranoa 01</v>
          </cell>
          <cell r="H50">
            <v>151737612.27149999</v>
          </cell>
        </row>
        <row r="51">
          <cell r="G51"/>
          <cell r="H51">
            <v>43810070.399999999</v>
          </cell>
        </row>
        <row r="52">
          <cell r="G52" t="str">
            <v>T-M/M-CCZ01</v>
          </cell>
          <cell r="H52">
            <v>52729238.100000001</v>
          </cell>
        </row>
        <row r="53">
          <cell r="G53" t="str">
            <v>T-M/M-JDA01</v>
          </cell>
          <cell r="H53">
            <v>28497274.079999998</v>
          </cell>
        </row>
        <row r="54">
          <cell r="G54" t="str">
            <v>Malambo 01</v>
          </cell>
          <cell r="H54">
            <v>221287163</v>
          </cell>
        </row>
        <row r="55">
          <cell r="G55" t="str">
            <v>ok</v>
          </cell>
          <cell r="H55">
            <v>95554167</v>
          </cell>
        </row>
        <row r="56">
          <cell r="G56" t="str">
            <v>ok</v>
          </cell>
          <cell r="H56">
            <v>148376053.25</v>
          </cell>
        </row>
        <row r="57">
          <cell r="G57" t="str">
            <v>Malambo 03</v>
          </cell>
          <cell r="H57">
            <v>184002602.84999999</v>
          </cell>
        </row>
        <row r="58">
          <cell r="G58" t="str">
            <v>T-M/M-MTI01</v>
          </cell>
          <cell r="H58">
            <v>13822885.999999996</v>
          </cell>
        </row>
        <row r="59">
          <cell r="G59" t="str">
            <v>T-M/M-POA01</v>
          </cell>
          <cell r="H59">
            <v>27030889.999999993</v>
          </cell>
        </row>
        <row r="60">
          <cell r="G60" t="str">
            <v>T-M/M-ROT01</v>
          </cell>
          <cell r="H60">
            <v>17116008.726999998</v>
          </cell>
        </row>
        <row r="61">
          <cell r="G61" t="str">
            <v>T-M/M-SBG01</v>
          </cell>
          <cell r="H61">
            <v>59951240.800000004</v>
          </cell>
        </row>
        <row r="62">
          <cell r="G62" t="str">
            <v>T-M/M-SBG01-Prov</v>
          </cell>
          <cell r="H62">
            <v>33341054.600000001</v>
          </cell>
        </row>
        <row r="63">
          <cell r="G63" t="str">
            <v>AT-SAC01</v>
          </cell>
          <cell r="H63">
            <v>239846020.97219998</v>
          </cell>
        </row>
        <row r="64">
          <cell r="G64" t="str">
            <v>ok</v>
          </cell>
          <cell r="H64">
            <v>112481420.97219999</v>
          </cell>
        </row>
        <row r="65">
          <cell r="G65" t="str">
            <v>T-SAC02</v>
          </cell>
          <cell r="H65">
            <v>157666329.8211</v>
          </cell>
        </row>
        <row r="66">
          <cell r="G66" t="str">
            <v>AT-SAC09</v>
          </cell>
          <cell r="H66">
            <v>253663294</v>
          </cell>
        </row>
        <row r="67">
          <cell r="G67" t="str">
            <v>ok</v>
          </cell>
          <cell r="H67">
            <v>912594</v>
          </cell>
        </row>
        <row r="68">
          <cell r="G68" t="str">
            <v>T-M/M-STV01</v>
          </cell>
          <cell r="H68">
            <v>13389901.92</v>
          </cell>
        </row>
        <row r="69">
          <cell r="G69" t="str">
            <v>T-A/M-BYC01</v>
          </cell>
          <cell r="H69">
            <v>135771837.28</v>
          </cell>
        </row>
        <row r="70">
          <cell r="G70" t="str">
            <v>T-A/M-BCG01</v>
          </cell>
          <cell r="H70">
            <v>148309211.30689999</v>
          </cell>
        </row>
        <row r="71">
          <cell r="G71" t="str">
            <v>T-A/M-BCG02</v>
          </cell>
          <cell r="H71">
            <v>120677956.08350001</v>
          </cell>
        </row>
        <row r="72">
          <cell r="G72" t="str">
            <v>T1-A/M-BOL</v>
          </cell>
          <cell r="H72">
            <v>158108004</v>
          </cell>
        </row>
        <row r="73">
          <cell r="G73" t="str">
            <v>T2-A/M-BOL</v>
          </cell>
          <cell r="H73">
            <v>141948540</v>
          </cell>
        </row>
        <row r="74">
          <cell r="G74" t="str">
            <v>T-A/M-BQE01</v>
          </cell>
          <cell r="H74">
            <v>105870880.25</v>
          </cell>
        </row>
        <row r="75">
          <cell r="G75" t="str">
            <v>T-A/M-BQE02</v>
          </cell>
          <cell r="H75">
            <v>110818269.375</v>
          </cell>
        </row>
        <row r="76">
          <cell r="G76" t="str">
            <v>T-A/M-BQE03</v>
          </cell>
          <cell r="H76">
            <v>170053588.82209998</v>
          </cell>
        </row>
        <row r="77">
          <cell r="G77" t="str">
            <v>T4 - BQE</v>
          </cell>
          <cell r="H77">
            <v>585100192</v>
          </cell>
        </row>
        <row r="78">
          <cell r="G78" t="str">
            <v>T5 - BQE</v>
          </cell>
          <cell r="H78">
            <v>550108316</v>
          </cell>
        </row>
        <row r="79">
          <cell r="G79" t="str">
            <v>T6 - BQE</v>
          </cell>
          <cell r="H79">
            <v>12852320</v>
          </cell>
        </row>
        <row r="80">
          <cell r="G80" t="str">
            <v>T-M/M-CMR02 Prov</v>
          </cell>
          <cell r="H80">
            <v>32104145.040000003</v>
          </cell>
        </row>
        <row r="81">
          <cell r="G81" t="str">
            <v>Calamar 01</v>
          </cell>
          <cell r="H81">
            <v>63764175.027600005</v>
          </cell>
        </row>
        <row r="82">
          <cell r="G82" t="str">
            <v>AT-KDR04</v>
          </cell>
          <cell r="H82">
            <v>130637600</v>
          </cell>
        </row>
        <row r="83">
          <cell r="G83" t="str">
            <v>AT-KDR05</v>
          </cell>
          <cell r="H83">
            <v>193755600</v>
          </cell>
        </row>
        <row r="84">
          <cell r="G84" t="str">
            <v>T-A/M-KDR06</v>
          </cell>
          <cell r="H84">
            <v>82035722.879999995</v>
          </cell>
        </row>
        <row r="85">
          <cell r="G85" t="str">
            <v>T-A/M-CMB01</v>
          </cell>
          <cell r="H85">
            <v>224932824.25650001</v>
          </cell>
        </row>
        <row r="86">
          <cell r="G86" t="str">
            <v>T-A/M-CMB02</v>
          </cell>
          <cell r="H86">
            <v>257542168.80000001</v>
          </cell>
        </row>
        <row r="87">
          <cell r="G87" t="str">
            <v>T-A/M-COS01</v>
          </cell>
          <cell r="H87">
            <v>21936188.181599997</v>
          </cell>
        </row>
        <row r="88">
          <cell r="G88" t="str">
            <v>El Carmen</v>
          </cell>
          <cell r="H88">
            <v>299491456.23449999</v>
          </cell>
        </row>
        <row r="89">
          <cell r="G89"/>
          <cell r="H89">
            <v>234666968</v>
          </cell>
        </row>
        <row r="90">
          <cell r="G90" t="str">
            <v>T-A/M-GBT01</v>
          </cell>
          <cell r="H90">
            <v>107317117.375</v>
          </cell>
        </row>
        <row r="91">
          <cell r="G91" t="str">
            <v>Gambote 03</v>
          </cell>
          <cell r="H91">
            <v>63566325.073000014</v>
          </cell>
        </row>
        <row r="92">
          <cell r="G92" t="str">
            <v>T-A/M-MAM01</v>
          </cell>
          <cell r="H92">
            <v>113965041.88690002</v>
          </cell>
        </row>
        <row r="93">
          <cell r="G93" t="str">
            <v>T-A/M-MAM02</v>
          </cell>
          <cell r="H93">
            <v>117048491.99999999</v>
          </cell>
        </row>
        <row r="94">
          <cell r="G94" t="str">
            <v>T-M/M-MBJ01</v>
          </cell>
          <cell r="H94">
            <v>40285205.400000006</v>
          </cell>
        </row>
        <row r="95">
          <cell r="G95" t="str">
            <v>T-M/M-MBR01</v>
          </cell>
          <cell r="H95">
            <v>0</v>
          </cell>
        </row>
        <row r="96">
          <cell r="G96" t="str">
            <v>T-M/M-MBR02</v>
          </cell>
          <cell r="H96">
            <v>75858463.239999995</v>
          </cell>
        </row>
        <row r="97">
          <cell r="G97">
            <v>0</v>
          </cell>
          <cell r="H97">
            <v>2191881</v>
          </cell>
        </row>
        <row r="98">
          <cell r="G98" t="str">
            <v>T-A/M-NCO04</v>
          </cell>
          <cell r="H98">
            <v>159505040.48000002</v>
          </cell>
        </row>
        <row r="99">
          <cell r="G99">
            <v>0</v>
          </cell>
          <cell r="H99">
            <v>0</v>
          </cell>
        </row>
        <row r="100">
          <cell r="G100">
            <v>0</v>
          </cell>
          <cell r="H100">
            <v>1430364.98</v>
          </cell>
        </row>
        <row r="101">
          <cell r="G101" t="str">
            <v>T-M/M-SEO01</v>
          </cell>
          <cell r="H101">
            <v>30981060.877299998</v>
          </cell>
        </row>
        <row r="102">
          <cell r="G102"/>
          <cell r="H102">
            <v>16292393.4</v>
          </cell>
        </row>
        <row r="103">
          <cell r="G103" t="str">
            <v>San Jacinto 01</v>
          </cell>
          <cell r="H103">
            <v>34553006.076300003</v>
          </cell>
        </row>
        <row r="104">
          <cell r="G104" t="str">
            <v>T-M/M-SJN01</v>
          </cell>
          <cell r="H104">
            <v>18062619.899999999</v>
          </cell>
        </row>
        <row r="105">
          <cell r="G105" t="str">
            <v>T-CTG05</v>
          </cell>
          <cell r="H105">
            <v>242430840</v>
          </cell>
        </row>
        <row r="106">
          <cell r="G106" t="str">
            <v>AT-TER01</v>
          </cell>
          <cell r="H106">
            <v>412413814.4533</v>
          </cell>
        </row>
        <row r="107">
          <cell r="H107">
            <v>275066324.4533</v>
          </cell>
        </row>
        <row r="108">
          <cell r="H108">
            <v>172000</v>
          </cell>
        </row>
        <row r="109">
          <cell r="G109" t="str">
            <v>AT-TER02</v>
          </cell>
          <cell r="H109">
            <v>422661507.48080003</v>
          </cell>
        </row>
        <row r="110">
          <cell r="G110" t="str">
            <v>T-A/M-TER03</v>
          </cell>
          <cell r="H110">
            <v>202826339.85280004</v>
          </cell>
        </row>
        <row r="111">
          <cell r="G111" t="str">
            <v>T-A/M-TER05</v>
          </cell>
          <cell r="H111">
            <v>208135704.6866</v>
          </cell>
        </row>
        <row r="112">
          <cell r="G112" t="str">
            <v>T-M/M-VIE02</v>
          </cell>
          <cell r="H112">
            <v>148584954.20000002</v>
          </cell>
        </row>
        <row r="113">
          <cell r="G113" t="str">
            <v>Zambrano 01</v>
          </cell>
          <cell r="H113">
            <v>129035154.37100002</v>
          </cell>
        </row>
        <row r="114">
          <cell r="G114"/>
          <cell r="H114">
            <v>106559751.25100002</v>
          </cell>
        </row>
        <row r="115">
          <cell r="G115" t="str">
            <v>T-A/M-ZRG01</v>
          </cell>
          <cell r="H115">
            <v>195659716.80000001</v>
          </cell>
        </row>
        <row r="116">
          <cell r="G116" t="str">
            <v>T-A/M-ZRG02</v>
          </cell>
          <cell r="H116">
            <v>222774613.59999999</v>
          </cell>
        </row>
        <row r="117">
          <cell r="G117" t="str">
            <v>T-M/M-ANB01</v>
          </cell>
          <cell r="H117">
            <v>371716.14</v>
          </cell>
        </row>
        <row r="118">
          <cell r="G118" t="str">
            <v>T-M/M-BDL01</v>
          </cell>
          <cell r="H118">
            <v>23562654.520000003</v>
          </cell>
        </row>
        <row r="119">
          <cell r="G119" t="str">
            <v>T-M/M-CBV01</v>
          </cell>
          <cell r="H119">
            <v>174585.94</v>
          </cell>
        </row>
        <row r="120">
          <cell r="G120"/>
          <cell r="H120">
            <v>77993085.880500019</v>
          </cell>
        </row>
        <row r="121">
          <cell r="G121" t="str">
            <v>El Banco</v>
          </cell>
          <cell r="H121">
            <v>213990168.61180004</v>
          </cell>
        </row>
        <row r="122">
          <cell r="G122" t="str">
            <v>T-M/M-GUM01</v>
          </cell>
          <cell r="H122">
            <v>18287264.599999998</v>
          </cell>
        </row>
        <row r="123">
          <cell r="G123" t="str">
            <v>T-M/M-HDL01</v>
          </cell>
          <cell r="H123">
            <v>7607017.6600000011</v>
          </cell>
        </row>
        <row r="124">
          <cell r="G124" t="str">
            <v>Magangué 01</v>
          </cell>
          <cell r="H124">
            <v>177769218.65530002</v>
          </cell>
        </row>
        <row r="125">
          <cell r="G125"/>
          <cell r="H125">
            <v>19821832.367799994</v>
          </cell>
        </row>
        <row r="126">
          <cell r="H126">
            <v>98965000.557100013</v>
          </cell>
        </row>
        <row r="127">
          <cell r="G127" t="str">
            <v>Mompox 01</v>
          </cell>
          <cell r="H127">
            <v>137670542.27000001</v>
          </cell>
        </row>
        <row r="128">
          <cell r="H128">
            <v>249660.84</v>
          </cell>
        </row>
        <row r="129">
          <cell r="G129" t="str">
            <v>T-M/M-MRR01</v>
          </cell>
          <cell r="H129">
            <v>955843.67999999993</v>
          </cell>
        </row>
        <row r="130">
          <cell r="G130">
            <v>0</v>
          </cell>
          <cell r="H130">
            <v>19404700.699999996</v>
          </cell>
        </row>
        <row r="131">
          <cell r="G131" t="str">
            <v>T-M/M-PZL01</v>
          </cell>
          <cell r="H131">
            <v>651066.38</v>
          </cell>
        </row>
        <row r="132">
          <cell r="G132" t="str">
            <v>T-M/M-RVJ01</v>
          </cell>
          <cell r="H132">
            <v>18640995</v>
          </cell>
        </row>
        <row r="133">
          <cell r="G133" t="str">
            <v>T-M/M-SFE01</v>
          </cell>
          <cell r="H133">
            <v>3495833.4399999995</v>
          </cell>
        </row>
        <row r="134">
          <cell r="G134" t="str">
            <v>T-M/M-SLS01</v>
          </cell>
          <cell r="H134">
            <v>438366.1</v>
          </cell>
        </row>
        <row r="135">
          <cell r="G135" t="str">
            <v>T-M/M-SML01</v>
          </cell>
          <cell r="H135">
            <v>11797778</v>
          </cell>
        </row>
        <row r="136">
          <cell r="G136" t="str">
            <v>T-M/M-SAR01</v>
          </cell>
          <cell r="H136">
            <v>22692299.300000001</v>
          </cell>
        </row>
        <row r="137">
          <cell r="G137" t="str">
            <v>T-M/M-STR01</v>
          </cell>
          <cell r="H137">
            <v>4908831.78</v>
          </cell>
        </row>
        <row r="138">
          <cell r="G138" t="str">
            <v>T-M/M-SIM01</v>
          </cell>
          <cell r="H138">
            <v>9215355.5999999996</v>
          </cell>
        </row>
        <row r="139">
          <cell r="H139">
            <v>577032.72</v>
          </cell>
        </row>
        <row r="140">
          <cell r="H140">
            <v>693691.02</v>
          </cell>
        </row>
        <row r="141">
          <cell r="G141" t="str">
            <v>T-M/M-TLG01</v>
          </cell>
          <cell r="H141">
            <v>36936527.899999999</v>
          </cell>
        </row>
        <row r="142">
          <cell r="G142" t="str">
            <v>T-M/M-ABA01</v>
          </cell>
          <cell r="H142">
            <v>4149098.8000000003</v>
          </cell>
        </row>
        <row r="143">
          <cell r="G143" t="str">
            <v>T-M/M-AGB01</v>
          </cell>
          <cell r="H143">
            <v>11264529.600000001</v>
          </cell>
        </row>
        <row r="144">
          <cell r="G144" t="str">
            <v>T-M/M-ARN01</v>
          </cell>
          <cell r="H144">
            <v>2550866.7800000003</v>
          </cell>
        </row>
        <row r="145">
          <cell r="G145" t="str">
            <v>T-M/M-ARJ01</v>
          </cell>
          <cell r="H145">
            <v>5970605.2999999989</v>
          </cell>
        </row>
        <row r="146">
          <cell r="G146" t="str">
            <v>T-M/M-AST01</v>
          </cell>
          <cell r="H146">
            <v>18144038.879999999</v>
          </cell>
        </row>
        <row r="147">
          <cell r="G147" t="str">
            <v>T-M/M-MNC01</v>
          </cell>
          <cell r="H147">
            <v>9849823.0999999996</v>
          </cell>
        </row>
        <row r="148">
          <cell r="G148" t="str">
            <v>T-M/M-BEC01</v>
          </cell>
          <cell r="H148">
            <v>28645787.5</v>
          </cell>
        </row>
        <row r="149">
          <cell r="G149" t="str">
            <v>T-M/M-BOA01</v>
          </cell>
          <cell r="H149">
            <v>57311254.640000001</v>
          </cell>
        </row>
        <row r="150">
          <cell r="G150" t="str">
            <v>T-M/M-CAZ01</v>
          </cell>
          <cell r="H150">
            <v>1484154.0999999999</v>
          </cell>
        </row>
        <row r="151">
          <cell r="G151" t="str">
            <v>T-M/M-CAC01</v>
          </cell>
          <cell r="H151">
            <v>4804187.3</v>
          </cell>
        </row>
        <row r="152">
          <cell r="G152">
            <v>0</v>
          </cell>
          <cell r="H152">
            <v>1800673</v>
          </cell>
        </row>
        <row r="153">
          <cell r="G153" t="str">
            <v>T-M/M-CHG01</v>
          </cell>
          <cell r="H153">
            <v>32249688</v>
          </cell>
        </row>
        <row r="154">
          <cell r="G154"/>
          <cell r="H154">
            <v>80313001.209300011</v>
          </cell>
        </row>
        <row r="155">
          <cell r="G155" t="str">
            <v>Codazzi 01</v>
          </cell>
          <cell r="H155">
            <v>145837657.77170002</v>
          </cell>
        </row>
        <row r="156">
          <cell r="G156" t="str">
            <v>T-M/M-CUR01</v>
          </cell>
          <cell r="H156">
            <v>39136486</v>
          </cell>
        </row>
        <row r="157">
          <cell r="G157" t="str">
            <v>T-M/M-EBU01</v>
          </cell>
          <cell r="H157">
            <v>3201936.0999999996</v>
          </cell>
        </row>
        <row r="158">
          <cell r="G158" t="str">
            <v>T-M/M-COP02</v>
          </cell>
          <cell r="H158">
            <v>29455398.680199999</v>
          </cell>
        </row>
        <row r="159">
          <cell r="G159" t="str">
            <v>T-M/M-EDE01</v>
          </cell>
          <cell r="H159">
            <v>6071384.7999999998</v>
          </cell>
        </row>
        <row r="160">
          <cell r="G160" t="str">
            <v>T-M/M-EDF01</v>
          </cell>
          <cell r="H160">
            <v>19418110.799999997</v>
          </cell>
        </row>
        <row r="161">
          <cell r="G161" t="str">
            <v>T-M/M-PAR01</v>
          </cell>
          <cell r="H161">
            <v>357825.16800000006</v>
          </cell>
        </row>
        <row r="162">
          <cell r="H162">
            <v>26963283.84</v>
          </cell>
        </row>
        <row r="163">
          <cell r="G163" t="str">
            <v>El Paso 01</v>
          </cell>
          <cell r="H163">
            <v>190135883.27499998</v>
          </cell>
        </row>
        <row r="164">
          <cell r="G164" t="str">
            <v>T-M/M-FRR01</v>
          </cell>
          <cell r="H164">
            <v>147664.88</v>
          </cell>
        </row>
        <row r="165">
          <cell r="G165" t="str">
            <v>T-M/M-GUP01</v>
          </cell>
          <cell r="H165">
            <v>148599243.11469999</v>
          </cell>
        </row>
        <row r="166">
          <cell r="G166" t="str">
            <v>T-M/M-GUP02</v>
          </cell>
          <cell r="H166">
            <v>140478850.25739998</v>
          </cell>
        </row>
        <row r="167">
          <cell r="G167" t="str">
            <v>T-M/M-LAR01</v>
          </cell>
          <cell r="H167">
            <v>2267448.128</v>
          </cell>
        </row>
        <row r="168">
          <cell r="G168" t="str">
            <v>T-M/M-LEA01</v>
          </cell>
          <cell r="H168">
            <v>935464.20000000007</v>
          </cell>
        </row>
        <row r="169">
          <cell r="G169">
            <v>0</v>
          </cell>
          <cell r="H169">
            <v>74259211.961899996</v>
          </cell>
        </row>
        <row r="170">
          <cell r="G170" t="str">
            <v>La Jagua 01</v>
          </cell>
          <cell r="H170">
            <v>182051956.8899</v>
          </cell>
        </row>
        <row r="171">
          <cell r="G171" t="str">
            <v>La Jagua 02</v>
          </cell>
          <cell r="H171">
            <v>11364235.760199999</v>
          </cell>
        </row>
        <row r="173">
          <cell r="G173" t="str">
            <v>T-M/M-LLO01</v>
          </cell>
          <cell r="H173">
            <v>70687029.039999992</v>
          </cell>
        </row>
        <row r="174">
          <cell r="G174" t="str">
            <v>T-M/M-LPZ01</v>
          </cell>
          <cell r="H174">
            <v>59240624.300000004</v>
          </cell>
        </row>
        <row r="175">
          <cell r="G175">
            <v>0</v>
          </cell>
          <cell r="H175">
            <v>10049</v>
          </cell>
        </row>
        <row r="176">
          <cell r="G176" t="str">
            <v>T-M/M-LLE01</v>
          </cell>
          <cell r="H176">
            <v>1673515.7999999998</v>
          </cell>
        </row>
        <row r="177">
          <cell r="H177">
            <v>29131.3</v>
          </cell>
        </row>
        <row r="178">
          <cell r="G178" t="str">
            <v>T-M/M-LBS01</v>
          </cell>
          <cell r="H178">
            <v>2599649</v>
          </cell>
        </row>
        <row r="179">
          <cell r="G179" t="str">
            <v>T-M/M-MAN01</v>
          </cell>
          <cell r="H179">
            <v>19231714.699999996</v>
          </cell>
        </row>
        <row r="180">
          <cell r="G180" t="str">
            <v>T-M/M-MAR01</v>
          </cell>
          <cell r="H180">
            <v>5436381.8081999989</v>
          </cell>
        </row>
        <row r="181">
          <cell r="G181" t="str">
            <v>T-M/M-NGR01</v>
          </cell>
          <cell r="H181">
            <v>14285577.899999999</v>
          </cell>
        </row>
        <row r="182">
          <cell r="G182" t="str">
            <v>NLLOT1110</v>
          </cell>
          <cell r="H182">
            <v>5025600</v>
          </cell>
        </row>
        <row r="183">
          <cell r="G183" t="str">
            <v>NLLOT2110</v>
          </cell>
          <cell r="H183">
            <v>5028900</v>
          </cell>
        </row>
        <row r="184">
          <cell r="G184" t="str">
            <v xml:space="preserve">Nueva La Loma </v>
          </cell>
          <cell r="H184">
            <v>10043244</v>
          </cell>
        </row>
        <row r="185">
          <cell r="G185" t="str">
            <v>T-M/M-PAI01</v>
          </cell>
          <cell r="H185">
            <v>15987203.100000001</v>
          </cell>
        </row>
        <row r="186">
          <cell r="G186" t="str">
            <v>T-M/M-PLO01</v>
          </cell>
          <cell r="H186">
            <v>12650770.219999997</v>
          </cell>
        </row>
        <row r="187">
          <cell r="G187" t="str">
            <v>T-M/M-PUC01</v>
          </cell>
          <cell r="H187">
            <v>85961.70199999999</v>
          </cell>
        </row>
        <row r="188">
          <cell r="G188" t="str">
            <v>T-M/M-SGE01</v>
          </cell>
          <cell r="H188">
            <v>82586995.666799992</v>
          </cell>
        </row>
        <row r="189">
          <cell r="G189" t="str">
            <v>T-M/M-SGE02</v>
          </cell>
          <cell r="H189">
            <v>87457887.612599999</v>
          </cell>
        </row>
        <row r="190">
          <cell r="G190" t="str">
            <v>T-M/M-SRO01</v>
          </cell>
          <cell r="H190">
            <v>5219304.2</v>
          </cell>
        </row>
        <row r="191">
          <cell r="G191">
            <v>0</v>
          </cell>
          <cell r="H191">
            <v>131220.1</v>
          </cell>
        </row>
        <row r="192">
          <cell r="G192" t="str">
            <v>T-M/M-SIM</v>
          </cell>
          <cell r="H192">
            <v>9403795.5</v>
          </cell>
        </row>
        <row r="193">
          <cell r="G193" t="str">
            <v>T-M/M-MAT01</v>
          </cell>
          <cell r="H193">
            <v>378501.28800000012</v>
          </cell>
        </row>
        <row r="194">
          <cell r="G194" t="str">
            <v>T-M/M-TAN01</v>
          </cell>
          <cell r="H194">
            <v>13172528.4</v>
          </cell>
        </row>
        <row r="195">
          <cell r="G195" t="str">
            <v>T-M/M-STE01</v>
          </cell>
          <cell r="H195">
            <v>347293.40600000002</v>
          </cell>
        </row>
        <row r="196">
          <cell r="G196" t="str">
            <v>T-M/M-TRE01</v>
          </cell>
          <cell r="H196">
            <v>1853577.6160000002</v>
          </cell>
        </row>
        <row r="197">
          <cell r="G197" t="str">
            <v>T-M/M-VAA01</v>
          </cell>
          <cell r="H197">
            <v>14527544.9</v>
          </cell>
        </row>
        <row r="198">
          <cell r="G198"/>
          <cell r="H198">
            <v>82536356.3574</v>
          </cell>
        </row>
        <row r="199">
          <cell r="G199" t="str">
            <v>AT-VAL01</v>
          </cell>
          <cell r="H199">
            <v>245807945.08350003</v>
          </cell>
        </row>
        <row r="200">
          <cell r="G200" t="str">
            <v>AT-VAL11</v>
          </cell>
          <cell r="H200">
            <v>396207120</v>
          </cell>
        </row>
        <row r="201">
          <cell r="H201">
            <v>98097520.14320001</v>
          </cell>
        </row>
        <row r="202">
          <cell r="H202">
            <v>88254204.337799981</v>
          </cell>
        </row>
        <row r="203">
          <cell r="G203" t="str">
            <v>AT-VAL02</v>
          </cell>
          <cell r="H203">
            <v>390609100</v>
          </cell>
        </row>
        <row r="204">
          <cell r="G204"/>
          <cell r="H204">
            <v>126741367.77379999</v>
          </cell>
        </row>
        <row r="205">
          <cell r="G205" t="str">
            <v>AT-VAL03</v>
          </cell>
          <cell r="H205">
            <v>235795892.86669999</v>
          </cell>
        </row>
        <row r="206">
          <cell r="G206" t="str">
            <v>Valledupar 09</v>
          </cell>
          <cell r="H206">
            <v>216068971.08500004</v>
          </cell>
        </row>
        <row r="207">
          <cell r="G207" t="str">
            <v>T-M/M-CER01</v>
          </cell>
          <cell r="H207">
            <v>48330993.359999999</v>
          </cell>
        </row>
        <row r="208">
          <cell r="G208" t="str">
            <v>T-M/M-CER02</v>
          </cell>
          <cell r="H208">
            <v>51295781.280000001</v>
          </cell>
        </row>
        <row r="209">
          <cell r="G209" t="str">
            <v>T-M/M-CIR01</v>
          </cell>
          <cell r="H209">
            <v>35378082.199999996</v>
          </cell>
        </row>
        <row r="210">
          <cell r="G210" t="str">
            <v>T-M/M-CBY01</v>
          </cell>
          <cell r="H210">
            <v>4410001.2</v>
          </cell>
        </row>
        <row r="211">
          <cell r="G211" t="str">
            <v>T-M/M-CRR01</v>
          </cell>
          <cell r="H211">
            <v>22485666.600000001</v>
          </cell>
        </row>
        <row r="212">
          <cell r="G212" t="str">
            <v>T-M/M-ESA01</v>
          </cell>
          <cell r="H212">
            <v>8513635.9000000004</v>
          </cell>
        </row>
        <row r="213">
          <cell r="G213" t="str">
            <v>T-M/M-EVJ01</v>
          </cell>
          <cell r="H213">
            <v>9095524.8999999985</v>
          </cell>
        </row>
        <row r="214">
          <cell r="G214" t="str">
            <v>T-M/M-LYE01</v>
          </cell>
          <cell r="H214">
            <v>9428183.5999999996</v>
          </cell>
        </row>
        <row r="215">
          <cell r="G215" t="str">
            <v>T-M/M-LPA01</v>
          </cell>
          <cell r="H215">
            <v>2228170.9</v>
          </cell>
        </row>
        <row r="216">
          <cell r="G216" t="str">
            <v>T-M/M-LOR01</v>
          </cell>
          <cell r="H216">
            <v>95526958.066799983</v>
          </cell>
        </row>
        <row r="217">
          <cell r="G217" t="str">
            <v>T-M/M-LCB01</v>
          </cell>
          <cell r="H217">
            <v>7369003.7999999998</v>
          </cell>
        </row>
        <row r="218">
          <cell r="G218" t="str">
            <v>T-M/M-MAY01</v>
          </cell>
          <cell r="H218">
            <v>3235207.3</v>
          </cell>
        </row>
        <row r="219">
          <cell r="G219" t="str">
            <v>T-M/M-MOM01</v>
          </cell>
          <cell r="H219">
            <v>17181876.299999997</v>
          </cell>
        </row>
        <row r="220">
          <cell r="G220" t="str">
            <v>T-M/M-MNT01</v>
          </cell>
          <cell r="H220">
            <v>16022473.749999998</v>
          </cell>
        </row>
        <row r="221">
          <cell r="G221" t="str">
            <v>Montería 01</v>
          </cell>
          <cell r="H221">
            <v>218401943.31479999</v>
          </cell>
        </row>
        <row r="222">
          <cell r="H222">
            <v>45814743.286799997</v>
          </cell>
        </row>
        <row r="223">
          <cell r="G223" t="str">
            <v>Montería 02</v>
          </cell>
          <cell r="H223">
            <v>220620295.8281</v>
          </cell>
        </row>
        <row r="224">
          <cell r="G224">
            <v>0</v>
          </cell>
          <cell r="H224">
            <v>44779878.191000015</v>
          </cell>
        </row>
        <row r="225">
          <cell r="G225" t="str">
            <v>AT1-A/A-NMO</v>
          </cell>
          <cell r="H225">
            <v>308485080</v>
          </cell>
        </row>
        <row r="226">
          <cell r="G226" t="str">
            <v>AT2-A/A-NMO</v>
          </cell>
          <cell r="H226">
            <v>312512280</v>
          </cell>
        </row>
        <row r="227">
          <cell r="G227" t="str">
            <v>T-M/M-PRA01</v>
          </cell>
          <cell r="H227">
            <v>137245392.07999998</v>
          </cell>
        </row>
        <row r="228">
          <cell r="G228" t="str">
            <v>T-M/M-PRA02</v>
          </cell>
          <cell r="H228">
            <v>66848339.832800001</v>
          </cell>
        </row>
        <row r="229">
          <cell r="G229" t="str">
            <v>T-M/M-PTE01</v>
          </cell>
          <cell r="H229">
            <v>22037043.200000003</v>
          </cell>
        </row>
        <row r="230">
          <cell r="G230" t="str">
            <v>Río Sinú 01</v>
          </cell>
          <cell r="H230">
            <v>203996725.15270001</v>
          </cell>
        </row>
        <row r="231">
          <cell r="H231">
            <v>124379910.80000001</v>
          </cell>
        </row>
        <row r="232">
          <cell r="G232" t="str">
            <v>Río Sinú 02</v>
          </cell>
          <cell r="H232">
            <v>203797948.99510002</v>
          </cell>
        </row>
        <row r="233">
          <cell r="G233">
            <v>0</v>
          </cell>
          <cell r="H233">
            <v>153942090.07510003</v>
          </cell>
        </row>
        <row r="234">
          <cell r="G234" t="str">
            <v>T-M/M-SHA01</v>
          </cell>
          <cell r="H234">
            <v>69508502.399999991</v>
          </cell>
        </row>
        <row r="235">
          <cell r="G235" t="str">
            <v>T-M/M-SAS01</v>
          </cell>
          <cell r="H235">
            <v>32980810.080000002</v>
          </cell>
        </row>
        <row r="236">
          <cell r="G236" t="str">
            <v>T-M/M-SAT01</v>
          </cell>
          <cell r="H236">
            <v>27520185.600000001</v>
          </cell>
        </row>
        <row r="237">
          <cell r="G237" t="str">
            <v>T-M/M-SBE01</v>
          </cell>
          <cell r="H237">
            <v>21584280.200000003</v>
          </cell>
        </row>
        <row r="238">
          <cell r="G238" t="str">
            <v>T-M/M-SCL01</v>
          </cell>
          <cell r="H238">
            <v>13349701.400000002</v>
          </cell>
        </row>
        <row r="239">
          <cell r="G239" t="str">
            <v>T-M/M-SPY01</v>
          </cell>
          <cell r="H239">
            <v>30025676.399999999</v>
          </cell>
        </row>
        <row r="240">
          <cell r="G240" t="str">
            <v>T-M/M-SLC01</v>
          </cell>
          <cell r="H240">
            <v>10682627.52</v>
          </cell>
        </row>
        <row r="241">
          <cell r="G241"/>
          <cell r="H241">
            <v>67364282.208000004</v>
          </cell>
        </row>
        <row r="242">
          <cell r="G242" t="str">
            <v>Tierralta 01</v>
          </cell>
          <cell r="H242">
            <v>90999491.126700014</v>
          </cell>
        </row>
        <row r="243">
          <cell r="G243" t="str">
            <v>CIRT2138</v>
          </cell>
          <cell r="H243">
            <v>2226180.8199999998</v>
          </cell>
        </row>
        <row r="244">
          <cell r="G244" t="str">
            <v>T-M/M-TPS01</v>
          </cell>
          <cell r="H244">
            <v>611908.74600000004</v>
          </cell>
        </row>
        <row r="245">
          <cell r="G245">
            <v>0</v>
          </cell>
          <cell r="H245">
            <v>122621.356</v>
          </cell>
        </row>
        <row r="246">
          <cell r="G246" t="str">
            <v>T-M/M-VAC01</v>
          </cell>
          <cell r="H246">
            <v>23450067.68</v>
          </cell>
        </row>
        <row r="247">
          <cell r="G247" t="str">
            <v>T-M/M-AYA01</v>
          </cell>
          <cell r="H247">
            <v>24946760</v>
          </cell>
        </row>
        <row r="248">
          <cell r="G248" t="str">
            <v>T-M/M-BOU01</v>
          </cell>
          <cell r="H248">
            <v>7518316.3000000007</v>
          </cell>
        </row>
        <row r="249">
          <cell r="G249" t="str">
            <v>T-M/M-BUE01</v>
          </cell>
          <cell r="H249">
            <v>13715010</v>
          </cell>
        </row>
        <row r="250">
          <cell r="G250" t="str">
            <v>T-M/M-CTA01</v>
          </cell>
          <cell r="H250">
            <v>6661341.5</v>
          </cell>
        </row>
        <row r="251">
          <cell r="G251" t="str">
            <v>T-M/M-CVA01</v>
          </cell>
          <cell r="H251">
            <v>365750.47999999992</v>
          </cell>
        </row>
        <row r="252">
          <cell r="G252">
            <v>0</v>
          </cell>
          <cell r="H252">
            <v>2210837.2000000007</v>
          </cell>
        </row>
        <row r="253">
          <cell r="G253" t="str">
            <v>T-M/M-GRA01</v>
          </cell>
          <cell r="H253">
            <v>23820051.199999999</v>
          </cell>
        </row>
        <row r="254">
          <cell r="G254" t="str">
            <v>T-M/M-LPR01</v>
          </cell>
          <cell r="H254">
            <v>13341418.9</v>
          </cell>
        </row>
        <row r="255">
          <cell r="G255">
            <v>0</v>
          </cell>
          <cell r="H255">
            <v>8483133.3825000003</v>
          </cell>
        </row>
        <row r="256">
          <cell r="G256" t="str">
            <v>La Mojana 01</v>
          </cell>
          <cell r="H256">
            <v>90626950.580300003</v>
          </cell>
        </row>
        <row r="257">
          <cell r="G257" t="str">
            <v>T-M/M-LDE01</v>
          </cell>
          <cell r="H257">
            <v>4463587.7</v>
          </cell>
        </row>
        <row r="258">
          <cell r="G258" t="str">
            <v>T-M/M-MAJ01</v>
          </cell>
          <cell r="H258">
            <v>32399942.200000003</v>
          </cell>
        </row>
        <row r="259">
          <cell r="G259" t="str">
            <v>T-M/M-MTB01</v>
          </cell>
          <cell r="H259">
            <v>69576475.513399988</v>
          </cell>
        </row>
        <row r="260">
          <cell r="G260">
            <v>0</v>
          </cell>
          <cell r="H260">
            <v>64019100.599500008</v>
          </cell>
        </row>
        <row r="261">
          <cell r="G261" t="str">
            <v>Planeta Rica 01</v>
          </cell>
          <cell r="H261">
            <v>141113397.75790003</v>
          </cell>
        </row>
        <row r="262">
          <cell r="G262">
            <v>0</v>
          </cell>
          <cell r="H262">
            <v>121849.148</v>
          </cell>
        </row>
        <row r="263">
          <cell r="G263" t="str">
            <v>T-M/M-PBN01</v>
          </cell>
          <cell r="H263">
            <v>17300989.200000003</v>
          </cell>
        </row>
        <row r="264">
          <cell r="G264" t="str">
            <v>T-M/M-PUL01</v>
          </cell>
          <cell r="H264">
            <v>30785900.500000004</v>
          </cell>
        </row>
        <row r="265">
          <cell r="G265">
            <v>0</v>
          </cell>
          <cell r="H265">
            <v>40175561.460099995</v>
          </cell>
        </row>
        <row r="266">
          <cell r="G266" t="str">
            <v>San Marcos 01</v>
          </cell>
          <cell r="H266">
            <v>63536891.457000002</v>
          </cell>
        </row>
        <row r="267">
          <cell r="G267" t="str">
            <v>T-M/M-SAI01</v>
          </cell>
          <cell r="H267">
            <v>10736362.08</v>
          </cell>
        </row>
        <row r="268">
          <cell r="G268" t="str">
            <v>T-M/M-SRC01</v>
          </cell>
          <cell r="H268">
            <v>4226953.5</v>
          </cell>
        </row>
        <row r="269">
          <cell r="G269" t="str">
            <v>T-M/M-SUC01</v>
          </cell>
          <cell r="H269">
            <v>20462457.199999999</v>
          </cell>
        </row>
        <row r="270">
          <cell r="G270" t="str">
            <v>T-M/M-UNN01</v>
          </cell>
          <cell r="H270">
            <v>14984389.199999997</v>
          </cell>
        </row>
        <row r="271">
          <cell r="G271" t="str">
            <v>T-M/M-BRC01</v>
          </cell>
          <cell r="H271">
            <v>42120595</v>
          </cell>
        </row>
        <row r="272">
          <cell r="G272" t="str">
            <v>T-M/M-CES01</v>
          </cell>
          <cell r="H272">
            <v>14891662.500000002</v>
          </cell>
        </row>
        <row r="273">
          <cell r="G273" t="str">
            <v>T-A/M-CUC03</v>
          </cell>
          <cell r="H273">
            <v>107588814.54159999</v>
          </cell>
        </row>
        <row r="274">
          <cell r="G274" t="str">
            <v>T-M/M-CUC04</v>
          </cell>
          <cell r="H274">
            <v>37289063.302200004</v>
          </cell>
        </row>
        <row r="275">
          <cell r="G275" t="str">
            <v>T-M/M-FON01</v>
          </cell>
          <cell r="H275">
            <v>70937228.806999996</v>
          </cell>
        </row>
        <row r="276">
          <cell r="G276" t="str">
            <v>T-M/M-HAN01</v>
          </cell>
          <cell r="H276">
            <v>24092181.679999996</v>
          </cell>
        </row>
        <row r="277">
          <cell r="G277" t="str">
            <v>T-A/M-MCA01</v>
          </cell>
          <cell r="H277">
            <v>156646594.56</v>
          </cell>
        </row>
        <row r="278">
          <cell r="G278" t="str">
            <v>T-A/M-MCA02</v>
          </cell>
          <cell r="H278">
            <v>51631055.701499999</v>
          </cell>
        </row>
        <row r="279">
          <cell r="H279">
            <v>9587944.8979000002</v>
          </cell>
        </row>
        <row r="280">
          <cell r="G280" t="str">
            <v>T-M/M-MNA01</v>
          </cell>
          <cell r="H280">
            <v>17795298.445199996</v>
          </cell>
        </row>
        <row r="281">
          <cell r="G281">
            <v>0</v>
          </cell>
          <cell r="H281">
            <v>828639.24000000011</v>
          </cell>
        </row>
        <row r="282">
          <cell r="G282">
            <v>0</v>
          </cell>
          <cell r="H282">
            <v>0</v>
          </cell>
        </row>
        <row r="283">
          <cell r="G283" t="str">
            <v>Riohacha 01</v>
          </cell>
          <cell r="H283">
            <v>136832730</v>
          </cell>
        </row>
        <row r="284">
          <cell r="G284" t="str">
            <v>T-A/T-RCH02</v>
          </cell>
          <cell r="H284">
            <v>78270193.799999997</v>
          </cell>
        </row>
        <row r="285">
          <cell r="G285" t="str">
            <v>T-A/T-RCH04</v>
          </cell>
          <cell r="H285">
            <v>127755727.16000001</v>
          </cell>
        </row>
        <row r="286">
          <cell r="G286" t="str">
            <v>ok</v>
          </cell>
          <cell r="H286">
            <v>87.119999999999976</v>
          </cell>
        </row>
        <row r="287">
          <cell r="G287" t="str">
            <v>ok</v>
          </cell>
          <cell r="H287">
            <v>0</v>
          </cell>
        </row>
        <row r="288">
          <cell r="G288" t="str">
            <v>ok</v>
          </cell>
          <cell r="H288">
            <v>63541114.11999999</v>
          </cell>
        </row>
        <row r="289">
          <cell r="G289" t="str">
            <v>San Juan 02</v>
          </cell>
          <cell r="H289">
            <v>190409730.51999998</v>
          </cell>
        </row>
        <row r="290">
          <cell r="G290" t="str">
            <v>T-M/M-URI01</v>
          </cell>
          <cell r="H290">
            <v>36959434.049500003</v>
          </cell>
        </row>
        <row r="291">
          <cell r="G291" t="str">
            <v>T-M/M-VIN01</v>
          </cell>
          <cell r="H291">
            <v>46644806</v>
          </cell>
        </row>
        <row r="292">
          <cell r="G292" t="str">
            <v>T-M/M-AOR</v>
          </cell>
          <cell r="H292">
            <v>58072913.440000005</v>
          </cell>
        </row>
        <row r="293">
          <cell r="G293" t="str">
            <v>T-M/M-ARA</v>
          </cell>
          <cell r="H293">
            <v>37126458.600000001</v>
          </cell>
        </row>
        <row r="294">
          <cell r="G294" t="str">
            <v>T-M/M-BON01</v>
          </cell>
          <cell r="H294">
            <v>65648909.040000007</v>
          </cell>
        </row>
        <row r="295">
          <cell r="G295" t="str">
            <v>T-M/M-CAE01</v>
          </cell>
          <cell r="H295">
            <v>11695354.880000001</v>
          </cell>
        </row>
        <row r="296">
          <cell r="G296" t="str">
            <v>T-A/M-CIE</v>
          </cell>
          <cell r="H296">
            <v>200466972.28689998</v>
          </cell>
        </row>
        <row r="297">
          <cell r="G297" t="str">
            <v>T-M/M-RTN01</v>
          </cell>
          <cell r="H297">
            <v>17509392.25</v>
          </cell>
        </row>
        <row r="298">
          <cell r="G298"/>
          <cell r="H298">
            <v>88351713.107800007</v>
          </cell>
        </row>
        <row r="299">
          <cell r="G299" t="str">
            <v>Fundación 02</v>
          </cell>
          <cell r="H299">
            <v>207344684.56010002</v>
          </cell>
        </row>
        <row r="300">
          <cell r="G300"/>
          <cell r="H300">
            <v>173370018.27969998</v>
          </cell>
        </row>
        <row r="301">
          <cell r="G301" t="str">
            <v>Gaira 01</v>
          </cell>
          <cell r="H301">
            <v>249593088.91999999</v>
          </cell>
        </row>
        <row r="302">
          <cell r="G302" t="str">
            <v>T-M/M-GUC</v>
          </cell>
          <cell r="H302">
            <v>39283425.546400011</v>
          </cell>
        </row>
        <row r="303">
          <cell r="G303" t="str">
            <v>T-M/M-LRT01</v>
          </cell>
          <cell r="H303">
            <v>1801311.7280000004</v>
          </cell>
        </row>
        <row r="304">
          <cell r="G304"/>
          <cell r="H304">
            <v>529869.38400000008</v>
          </cell>
        </row>
        <row r="305">
          <cell r="G305" t="str">
            <v>T-A/M-LBT01</v>
          </cell>
          <cell r="H305">
            <v>158100036.80309999</v>
          </cell>
        </row>
        <row r="306">
          <cell r="G306" t="str">
            <v>T-A/M-LBT02</v>
          </cell>
          <cell r="H306">
            <v>154962909.88730001</v>
          </cell>
        </row>
        <row r="307">
          <cell r="G307" t="str">
            <v>T-A/M-MAZ01</v>
          </cell>
          <cell r="H307">
            <v>145954790.38280001</v>
          </cell>
        </row>
        <row r="308">
          <cell r="G308" t="str">
            <v>T-A/M-MAZ02</v>
          </cell>
          <cell r="H308">
            <v>141556743.11849999</v>
          </cell>
        </row>
        <row r="309">
          <cell r="G309" t="str">
            <v>T-M/M-PVJ01</v>
          </cell>
          <cell r="H309">
            <v>32471205</v>
          </cell>
        </row>
        <row r="310">
          <cell r="G310" t="str">
            <v>T-M/M-PLA01</v>
          </cell>
          <cell r="H310">
            <v>63746338.620000005</v>
          </cell>
        </row>
        <row r="311">
          <cell r="G311" t="str">
            <v>T-M/M-REO01</v>
          </cell>
          <cell r="H311">
            <v>27725311.0889</v>
          </cell>
        </row>
        <row r="312">
          <cell r="G312" t="str">
            <v>T-M/M-REM01</v>
          </cell>
          <cell r="H312">
            <v>20909682.420000002</v>
          </cell>
        </row>
        <row r="313">
          <cell r="G313" t="str">
            <v>Río Cordoba</v>
          </cell>
          <cell r="H313">
            <v>108931123.37460001</v>
          </cell>
        </row>
        <row r="314">
          <cell r="G314"/>
          <cell r="H314">
            <v>80629209.814600006</v>
          </cell>
        </row>
        <row r="315">
          <cell r="G315"/>
          <cell r="H315">
            <v>268415916.52519995</v>
          </cell>
        </row>
        <row r="316">
          <cell r="G316"/>
          <cell r="H316">
            <v>266303304.34810001</v>
          </cell>
        </row>
        <row r="317">
          <cell r="G317"/>
          <cell r="H317">
            <v>47338337.397099994</v>
          </cell>
        </row>
        <row r="318">
          <cell r="G318" t="str">
            <v>Salamina 01</v>
          </cell>
          <cell r="H318">
            <v>118672558.89699998</v>
          </cell>
        </row>
        <row r="319">
          <cell r="G319" t="str">
            <v>T-SMT01</v>
          </cell>
          <cell r="H319">
            <v>212841360</v>
          </cell>
        </row>
        <row r="320">
          <cell r="G320" t="str">
            <v>ok</v>
          </cell>
          <cell r="H320">
            <v>113823955.63280001</v>
          </cell>
        </row>
        <row r="321">
          <cell r="G321" t="str">
            <v>T-M/M-SMT10</v>
          </cell>
          <cell r="H321">
            <v>108209924.99139999</v>
          </cell>
        </row>
        <row r="322">
          <cell r="G322" t="str">
            <v>T-SMT02</v>
          </cell>
          <cell r="H322">
            <v>227464560</v>
          </cell>
        </row>
        <row r="323">
          <cell r="G323" t="str">
            <v>ok</v>
          </cell>
          <cell r="H323">
            <v>73804739.734400004</v>
          </cell>
        </row>
        <row r="324">
          <cell r="G324" t="str">
            <v>T-SMT20M1</v>
          </cell>
          <cell r="H324">
            <v>48781280</v>
          </cell>
        </row>
        <row r="325">
          <cell r="H325">
            <v>9898578</v>
          </cell>
        </row>
        <row r="326">
          <cell r="G326" t="str">
            <v>T-M/M-SMT03</v>
          </cell>
          <cell r="H326">
            <v>90153508.181400001</v>
          </cell>
        </row>
        <row r="327">
          <cell r="G327" t="str">
            <v>T-SMT09</v>
          </cell>
          <cell r="H327">
            <v>202175200</v>
          </cell>
        </row>
        <row r="328">
          <cell r="G328" t="str">
            <v>ok</v>
          </cell>
          <cell r="H328">
            <v>109511843.27819999</v>
          </cell>
        </row>
        <row r="329">
          <cell r="G329" t="str">
            <v>T-M/M-ZAW01</v>
          </cell>
          <cell r="H329">
            <v>59466562.560000002</v>
          </cell>
        </row>
        <row r="330">
          <cell r="G330" t="str">
            <v>T-M/M-BER01</v>
          </cell>
          <cell r="H330">
            <v>5490343.2000000002</v>
          </cell>
        </row>
        <row r="331">
          <cell r="G331"/>
          <cell r="H331">
            <v>125487941.3814</v>
          </cell>
        </row>
        <row r="332">
          <cell r="G332" t="str">
            <v>Bostón 01</v>
          </cell>
          <cell r="H332">
            <v>293833137.74520004</v>
          </cell>
        </row>
        <row r="333">
          <cell r="G333" t="str">
            <v>T-A/M-CPA01</v>
          </cell>
          <cell r="H333">
            <v>349718746.66470003</v>
          </cell>
        </row>
        <row r="334">
          <cell r="G334" t="str">
            <v>T-M/M-CPA02</v>
          </cell>
          <cell r="H334">
            <v>37507894.168000005</v>
          </cell>
        </row>
        <row r="335">
          <cell r="G335" t="str">
            <v>T-M/M-COR01</v>
          </cell>
          <cell r="H335">
            <v>52314069.725799993</v>
          </cell>
        </row>
        <row r="336">
          <cell r="G336" t="str">
            <v>T-M/M-COR02</v>
          </cell>
          <cell r="H336">
            <v>50441092.079999998</v>
          </cell>
        </row>
        <row r="337">
          <cell r="G337" t="str">
            <v>T-A/M-COV01</v>
          </cell>
          <cell r="H337">
            <v>297131300.16899997</v>
          </cell>
        </row>
        <row r="338">
          <cell r="G338" t="str">
            <v>T-M/M-COV02</v>
          </cell>
          <cell r="H338">
            <v>43772734.866599999</v>
          </cell>
        </row>
        <row r="339">
          <cell r="G339" t="str">
            <v>T-M/M-ECJ01</v>
          </cell>
          <cell r="H339">
            <v>82559517.132899985</v>
          </cell>
        </row>
        <row r="340">
          <cell r="G340" t="str">
            <v>T-M/M-GAL01</v>
          </cell>
          <cell r="H340">
            <v>18828522.600000001</v>
          </cell>
        </row>
        <row r="341">
          <cell r="G341" t="str">
            <v>T-M/M-OVE01</v>
          </cell>
          <cell r="H341">
            <v>23096104.5</v>
          </cell>
        </row>
        <row r="342">
          <cell r="G342" t="str">
            <v>T-M/M-SAM01</v>
          </cell>
          <cell r="H342">
            <v>31838057.299999997</v>
          </cell>
        </row>
        <row r="343">
          <cell r="G343" t="str">
            <v>T-M/M-SBA01</v>
          </cell>
          <cell r="H343">
            <v>9108312.4000000022</v>
          </cell>
        </row>
        <row r="344">
          <cell r="G344" t="str">
            <v>T-M/M-SOF01</v>
          </cell>
          <cell r="H344">
            <v>28672950.400000002</v>
          </cell>
        </row>
        <row r="345">
          <cell r="G345" t="str">
            <v>SPDT1138</v>
          </cell>
          <cell r="H345">
            <v>14935472.199999999</v>
          </cell>
        </row>
        <row r="346">
          <cell r="H346">
            <v>87615130.261299998</v>
          </cell>
        </row>
        <row r="347">
          <cell r="G347" t="str">
            <v>Sierra Flor 01</v>
          </cell>
          <cell r="H347">
            <v>172184649.04519999</v>
          </cell>
        </row>
        <row r="348">
          <cell r="H348">
            <v>44339482.2971</v>
          </cell>
        </row>
        <row r="349">
          <cell r="G349" t="str">
            <v>Sincé 01</v>
          </cell>
          <cell r="H349">
            <v>87944207.434399992</v>
          </cell>
        </row>
        <row r="350">
          <cell r="G350" t="str">
            <v>T-M/M-SPA01</v>
          </cell>
          <cell r="H350">
            <v>51469888.200000003</v>
          </cell>
        </row>
        <row r="351">
          <cell r="G351" t="str">
            <v>T-M/M-TOL01</v>
          </cell>
          <cell r="H351">
            <v>48554988.690899998</v>
          </cell>
        </row>
        <row r="352">
          <cell r="G352"/>
          <cell r="H352">
            <v>34240019.219999999</v>
          </cell>
        </row>
        <row r="353">
          <cell r="G353" t="str">
            <v>Toluviejo 01</v>
          </cell>
          <cell r="H353">
            <v>141301259.76989999</v>
          </cell>
        </row>
      </sheetData>
      <sheetData sheetId="5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ss TR"/>
      <sheetName val="Ploss LN"/>
      <sheetName val="F.P."/>
      <sheetName val="P.U."/>
      <sheetName val="P_TR"/>
      <sheetName val="P_LN"/>
    </sheetNames>
    <sheetDataSet>
      <sheetData sheetId="0">
        <row r="3">
          <cell r="LYA3" t="str">
            <v>T-SMT20M1</v>
          </cell>
          <cell r="LYB3">
            <v>42804.186190000008</v>
          </cell>
        </row>
        <row r="4">
          <cell r="LYA4" t="str">
            <v>T-M/M-RTN01</v>
          </cell>
          <cell r="LYB4">
            <v>142823.40692999985</v>
          </cell>
        </row>
        <row r="5">
          <cell r="LYA5" t="str">
            <v>T-M/M-AOR</v>
          </cell>
          <cell r="LYB5">
            <v>187533.60753000001</v>
          </cell>
        </row>
        <row r="6">
          <cell r="LYA6" t="str">
            <v>T-M/M-ARA</v>
          </cell>
          <cell r="LYB6">
            <v>176503.67441999988</v>
          </cell>
        </row>
        <row r="7">
          <cell r="LYA7" t="str">
            <v>T-A/M-CIE</v>
          </cell>
          <cell r="LYB7">
            <v>655503.35630000022</v>
          </cell>
        </row>
        <row r="8">
          <cell r="LYA8" t="str">
            <v>T-M/M-GUC</v>
          </cell>
          <cell r="LYB8">
            <v>195863.04914000051</v>
          </cell>
        </row>
        <row r="9">
          <cell r="LYA9" t="str">
            <v>T-A/M-LBT01</v>
          </cell>
          <cell r="LYB9">
            <v>502045.87455999991</v>
          </cell>
        </row>
        <row r="10">
          <cell r="LYA10" t="str">
            <v>T-A/M-MAZ01</v>
          </cell>
          <cell r="LYB10">
            <v>488348.26867999847</v>
          </cell>
        </row>
        <row r="11">
          <cell r="LYA11" t="str">
            <v>T-A/M-LBT02</v>
          </cell>
          <cell r="LYB11">
            <v>570718.21566000092</v>
          </cell>
        </row>
        <row r="12">
          <cell r="LYA12" t="str">
            <v>T-A/M-MAZ02</v>
          </cell>
          <cell r="LYB12">
            <v>465202.67954999895</v>
          </cell>
        </row>
        <row r="13">
          <cell r="LYA13" t="str">
            <v>T-M/M-SMT03</v>
          </cell>
          <cell r="LYB13">
            <v>407222.85614999989</v>
          </cell>
        </row>
        <row r="14">
          <cell r="LYA14" t="str">
            <v>AT-FUN06</v>
          </cell>
          <cell r="LYB14">
            <v>687607.12607000279</v>
          </cell>
        </row>
        <row r="15">
          <cell r="LYA15" t="str">
            <v>T-M/M-SMT10</v>
          </cell>
          <cell r="LYB15">
            <v>407222.85614999989</v>
          </cell>
        </row>
        <row r="16">
          <cell r="LYA16"/>
          <cell r="LYB16">
            <v>0</v>
          </cell>
        </row>
        <row r="17">
          <cell r="LYA17" t="str">
            <v>T-M/M-BON01</v>
          </cell>
          <cell r="LYB17">
            <v>437604.31519000028</v>
          </cell>
        </row>
        <row r="18">
          <cell r="LYA18" t="str">
            <v>T-M/M-ZAW01</v>
          </cell>
          <cell r="LYB18">
            <v>312610.72393999953</v>
          </cell>
        </row>
        <row r="19">
          <cell r="LYA19" t="str">
            <v>AT-FUN01</v>
          </cell>
          <cell r="LYB19">
            <v>245758.24677000038</v>
          </cell>
        </row>
        <row r="20">
          <cell r="LYA20" t="str">
            <v>Gaira 01</v>
          </cell>
          <cell r="LYB20">
            <v>1366319.2938400016</v>
          </cell>
        </row>
        <row r="21">
          <cell r="LYA21" t="str">
            <v>Río Cordoba</v>
          </cell>
          <cell r="LYB21">
            <v>954421.81248000159</v>
          </cell>
        </row>
        <row r="22">
          <cell r="LYA22" t="str">
            <v>T-SMT01</v>
          </cell>
          <cell r="LYB22">
            <v>2661865.271599995</v>
          </cell>
        </row>
        <row r="23">
          <cell r="LYA23" t="str">
            <v>Fundación 02</v>
          </cell>
          <cell r="LYB23">
            <v>693691.540340001</v>
          </cell>
        </row>
        <row r="24">
          <cell r="LYA24" t="str">
            <v>AT1-A/A-RCO</v>
          </cell>
          <cell r="LYB24">
            <v>664846.82978999871</v>
          </cell>
        </row>
        <row r="25">
          <cell r="LYA25" t="str">
            <v>T-SMT02</v>
          </cell>
          <cell r="LYB25">
            <v>1481357.8500000003</v>
          </cell>
        </row>
        <row r="26">
          <cell r="LYA26"/>
          <cell r="LYB26">
            <v>573263.45730000129</v>
          </cell>
        </row>
        <row r="27">
          <cell r="LYA27" t="str">
            <v>AT2-A/A-RCO</v>
          </cell>
          <cell r="LYB27">
            <v>664846.82978999871</v>
          </cell>
        </row>
        <row r="28">
          <cell r="LYA28" t="str">
            <v>T-SMT09</v>
          </cell>
          <cell r="LYB28">
            <v>1445770.2463099994</v>
          </cell>
        </row>
      </sheetData>
      <sheetData sheetId="1"/>
      <sheetData sheetId="2"/>
      <sheetData sheetId="3"/>
      <sheetData sheetId="4"/>
      <sheetData sheetId="5"/>
    </sheetDataSet>
  </externalBook>
</externalLink>
</file>

<file path=xl/persons/person.xml><?xml version="1.0" encoding="utf-8"?>
<personList xmlns="http://schemas.microsoft.com/office/spreadsheetml/2018/threadedcomments" xmlns:x="http://schemas.openxmlformats.org/spreadsheetml/2006/main">
  <person displayName="DANIEL MAESTRE RINCON[SUMITEMP]" id="{C761E09C-AE97-419D-B0AE-3D41C8E58C9F}" userId="S-1-5-21-2897124451-3403827451-76281318-8552"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EIN ISABEL CAMARGO ÁVILA" refreshedDate="43608.453623611109" createdVersion="4" refreshedVersion="5" minRefreshableVersion="3" recordCount="620" xr:uid="{00000000-000A-0000-FFFF-FFFF07000000}">
  <cacheSource type="worksheet">
    <worksheetSource ref="A5:Q258" sheet="Circuitos Nivel II  "/>
  </cacheSource>
  <cacheFields count="17">
    <cacheField name="Zonas" numFmtId="0">
      <sharedItems count="4">
        <s v="ORIENTE"/>
        <s v="BOLÍVAR"/>
        <s v="OCCIDENTE"/>
        <s v="ATLANTICO"/>
      </sharedItems>
    </cacheField>
    <cacheField name="Delegación" numFmtId="0">
      <sharedItems/>
    </cacheField>
    <cacheField name="Codigo Subestación" numFmtId="0">
      <sharedItems containsSemiMixedTypes="0" containsString="0" containsNumber="1" containsInteger="1" minValue="20016578" maxValue="20700455"/>
    </cacheField>
    <cacheField name="Subestación" numFmtId="0">
      <sharedItems/>
    </cacheField>
    <cacheField name="Salida MT (Matricula)" numFmtId="0">
      <sharedItems/>
    </cacheField>
    <cacheField name="Codigo BDI" numFmtId="0">
      <sharedItems containsSemiMixedTypes="0" containsString="0" containsNumber="1" containsInteger="1" minValue="10656601" maxValue="10910247"/>
    </cacheField>
    <cacheField name="Nombre del Circuito" numFmtId="0">
      <sharedItems/>
    </cacheField>
    <cacheField name="Top 2016" numFmtId="0">
      <sharedItems containsSemiMixedTypes="0" containsString="0" containsNumber="1" containsInteger="1" minValue="1" maxValue="630"/>
    </cacheField>
    <cacheField name="Top 2015" numFmtId="0">
      <sharedItems containsString="0" containsBlank="1" containsNumber="1" containsInteger="1" minValue="1" maxValue="619"/>
    </cacheField>
    <cacheField name="Propiedad" numFmtId="0">
      <sharedItems/>
    </cacheField>
    <cacheField name="Energía Demandada [KWh] Año 2016" numFmtId="37">
      <sharedItems containsSemiMixedTypes="0" containsString="0" containsNumber="1" minValue="121592.86089999999" maxValue="75140046.780000001"/>
    </cacheField>
    <cacheField name="Pérd Energía Calculada [KWh] (Año 2016" numFmtId="37">
      <sharedItems containsSemiMixedTypes="0" containsString="0" containsNumber="1" minValue="116.36900000000649" maxValue="7906642.2690000441"/>
    </cacheField>
    <cacheField name="[%]  Pérdida Propia  Año 2016" numFmtId="10">
      <sharedItems containsSemiMixedTypes="0" containsString="0" containsNumber="1" minValue="2.2999942081015754E-4" maxValue="0.20539616487837475"/>
    </cacheField>
    <cacheField name="[%]  Pérdida Empresa  Año 2016" numFmtId="172">
      <sharedItems containsSemiMixedTypes="0" containsString="0" containsNumber="1" minValue="7.766342032622443E-9" maxValue="5.2768081010097967E-4"/>
    </cacheField>
    <cacheField name="Proyectos solución" numFmtId="0">
      <sharedItems containsBlank="1"/>
    </cacheField>
    <cacheField name="Año Entrada" numFmtId="0">
      <sharedItems containsString="0" containsBlank="1" containsNumber="1" containsInteger="1" minValue="2016" maxValue="2022"/>
    </cacheField>
    <cacheField name="Fecha Puesta de Servicio" numFmtId="0">
      <sharedItems containsDate="1" containsBlank="1" containsMixedTypes="1" minDate="2010-08-01T00:00:00" maxDate="2016-11-02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MAESTRE RINCON[SUMITEMP]" refreshedDate="43959.497589930557" createdVersion="4" refreshedVersion="6" minRefreshableVersion="3" recordCount="323" xr:uid="{00000000-000A-0000-FFFF-FFFF0A000000}">
  <cacheSource type="worksheet">
    <worksheetSource ref="A5:Q328" sheet="Circuitos Nivel II  "/>
  </cacheSource>
  <cacheFields count="17">
    <cacheField name="Zonas" numFmtId="0">
      <sharedItems containsBlank="1" count="5">
        <s v="ATLANTICO"/>
        <s v="ORIENTE"/>
        <m/>
        <s v="BOLÍVAR" u="1"/>
        <s v="OCCIDENTE" u="1"/>
      </sharedItems>
    </cacheField>
    <cacheField name="Delegación" numFmtId="0">
      <sharedItems containsBlank="1"/>
    </cacheField>
    <cacheField name="Codigo Subestación" numFmtId="0">
      <sharedItems containsString="0" containsBlank="1" containsNumber="1" containsInteger="1" minValue="20026579" maxValue="20700478"/>
    </cacheField>
    <cacheField name="Subestación" numFmtId="0">
      <sharedItems containsBlank="1"/>
    </cacheField>
    <cacheField name="Salida MT (Matricula)" numFmtId="0">
      <sharedItems containsBlank="1"/>
    </cacheField>
    <cacheField name="Codigo BDI" numFmtId="0">
      <sharedItems containsString="0" containsBlank="1" containsNumber="1" containsInteger="1" minValue="10657901" maxValue="10910688"/>
    </cacheField>
    <cacheField name="Nombre del Circuito" numFmtId="0">
      <sharedItems containsBlank="1"/>
    </cacheField>
    <cacheField name="Top 2016" numFmtId="0">
      <sharedItems containsNonDate="0" containsString="0" containsBlank="1"/>
    </cacheField>
    <cacheField name="Top 2015" numFmtId="0">
      <sharedItems containsNonDate="0" containsString="0" containsBlank="1"/>
    </cacheField>
    <cacheField name="Propiedad" numFmtId="0">
      <sharedItems containsBlank="1"/>
    </cacheField>
    <cacheField name="Energía Demandada [KWh] Año 2019" numFmtId="0">
      <sharedItems containsString="0" containsBlank="1" containsNumber="1" minValue="380579.10000000003" maxValue="82103955.599999994"/>
    </cacheField>
    <cacheField name="Pérd Energía Calculada [KWh] (Año 2019" numFmtId="0">
      <sharedItems containsString="0" containsBlank="1" containsNumber="1" minValue="299.449999999998" maxValue="9137904.6159999892"/>
    </cacheField>
    <cacheField name="[%]  Pérdida Propia  Año 2019" numFmtId="0">
      <sharedItems containsString="0" containsBlank="1" containsNumber="1" minValue="1.4317747851883526E-4" maxValue="0.2331598511591651"/>
    </cacheField>
    <cacheField name="[%]  Pérdida Empresa  Año 2019" numFmtId="172">
      <sharedItems containsString="0" containsBlank="1" containsNumber="1" minValue="1.7252478398158575E-8" maxValue="5.2647020201026682E-4"/>
    </cacheField>
    <cacheField name="Proyectos solución" numFmtId="0">
      <sharedItems containsNonDate="0" containsString="0" containsBlank="1"/>
    </cacheField>
    <cacheField name="Año Entrada" numFmtId="0">
      <sharedItems containsNonDate="0" containsString="0" containsBlank="1"/>
    </cacheField>
    <cacheField name="Fecha Puesta de Servicio"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MAESTRE RINCON[SUMITEMP]" refreshedDate="43959.499195949073" createdVersion="4" refreshedVersion="6" minRefreshableVersion="3" recordCount="82" xr:uid="{00000000-000A-0000-FFFF-FFFF08000000}">
  <cacheSource type="worksheet">
    <worksheetSource ref="A6:J88" sheet="Líneas AT "/>
  </cacheSource>
  <cacheFields count="15">
    <cacheField name="Zona" numFmtId="0">
      <sharedItems containsBlank="1" count="5">
        <s v="Norte"/>
        <s v="Atlántico"/>
        <m/>
        <s v="Bolivar" u="1"/>
        <s v="Occidente" u="1"/>
      </sharedItems>
    </cacheField>
    <cacheField name="Departamento" numFmtId="0">
      <sharedItems containsBlank="1"/>
    </cacheField>
    <cacheField name="Nombre de la Línea" numFmtId="0">
      <sharedItems containsBlank="1"/>
    </cacheField>
    <cacheField name="Matrícula Línea" numFmtId="0">
      <sharedItems containsBlank="1"/>
    </cacheField>
    <cacheField name="Tensión [kV]" numFmtId="0">
      <sharedItems containsString="0" containsBlank="1" containsNumber="1" minValue="34.5" maxValue="110"/>
    </cacheField>
    <cacheField name="Nivel" numFmtId="0">
      <sharedItems containsString="0" containsBlank="1" containsNumber="1" containsInteger="1" minValue="3" maxValue="4" count="3">
        <n v="3"/>
        <n v="4"/>
        <m/>
      </sharedItems>
    </cacheField>
    <cacheField name="Energía Demandada [kWh] 2018" numFmtId="0">
      <sharedItems containsBlank="1" containsMixedTypes="1" containsNumber="1" minValue="4901147.9217999997" maxValue="707465472"/>
    </cacheField>
    <cacheField name="Pérdidas Energía [kWh] 2018" numFmtId="0">
      <sharedItems containsBlank="1" containsMixedTypes="1" containsNumber="1" minValue="3182.0985100000125" maxValue="11729143.447129987"/>
    </cacheField>
    <cacheField name="Energía Demandada DigSilent [kWh] 2019" numFmtId="0">
      <sharedItems containsBlank="1" containsMixedTypes="1" containsNumber="1" minValue="4404947.5995800197" maxValue="763707418.61000252"/>
    </cacheField>
    <cacheField name="Energía Demandada [kWh] 2019" numFmtId="0">
      <sharedItems containsBlank="1" containsMixedTypes="1" containsNumber="1" minValue="4433251.2259999998" maxValue="689856000"/>
    </cacheField>
    <cacheField name="Pérdidas Energía [kWh] 2019" numFmtId="0">
      <sharedItems containsBlank="1" containsMixedTypes="1" containsNumber="1" minValue="17176.656519999939" maxValue="14922075.420300065"/>
    </cacheField>
    <cacheField name=" [%] Pérdida Propia_x000a_2019" numFmtId="0">
      <sharedItems containsBlank="1" containsMixedTypes="1" containsNumber="1" minValue="1.9969097176174473E-4" maxValue="7.6765573397041251E-2"/>
    </cacheField>
    <cacheField name=" [%] Pérdida Propia_x000a_2018" numFmtId="0">
      <sharedItems containsBlank="1" containsMixedTypes="1" containsNumber="1" minValue="6.777623331092609E-5" maxValue="7.1946567039389245E-2"/>
    </cacheField>
    <cacheField name="Validación" numFmtId="0">
      <sharedItems containsBlank="1" containsMixedTypes="1" containsNumber="1" minValue="0.4495221599337913" maxValue="12.346710832333986"/>
    </cacheField>
    <cacheField name="Comentarios 2016"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MAESTRE RINCON[SUMITEMP]" refreshedDate="43959.50692673611" createdVersion="4" refreshedVersion="6" minRefreshableVersion="3" recordCount="60" xr:uid="{00000000-000A-0000-FFFF-FFFF0C000000}">
  <cacheSource type="worksheet">
    <worksheetSource ref="A6:R539" sheet="Trafos STN "/>
  </cacheSource>
  <cacheFields count="22">
    <cacheField name="SUBESTACION" numFmtId="0">
      <sharedItems containsBlank="1"/>
    </cacheField>
    <cacheField name="Zona" numFmtId="0">
      <sharedItems containsBlank="1" count="5">
        <s v="Norte"/>
        <s v="Atlántico"/>
        <m/>
        <s v="Bolívar" u="1"/>
        <s v="Occidente" u="1"/>
      </sharedItems>
    </cacheField>
    <cacheField name="Tipo" numFmtId="0">
      <sharedItems containsBlank="1" count="3">
        <s v="Tridevanado"/>
        <s v="Bidevanado"/>
        <m/>
      </sharedItems>
    </cacheField>
    <cacheField name="MAT" numFmtId="0">
      <sharedItems containsBlank="1"/>
    </cacheField>
    <cacheField name="ALTA" numFmtId="0">
      <sharedItems containsString="0" containsBlank="1" containsNumber="1" containsInteger="1" minValue="220" maxValue="220"/>
    </cacheField>
    <cacheField name="BAJA" numFmtId="0">
      <sharedItems containsString="0" containsBlank="1" containsNumber="1" minValue="34.5" maxValue="110"/>
    </cacheField>
    <cacheField name="NIVEL" numFmtId="0">
      <sharedItems containsString="0" containsBlank="1" containsNumber="1" containsInteger="1" minValue="4" maxValue="4"/>
    </cacheField>
    <cacheField name="CAP HV (MVA)" numFmtId="0">
      <sharedItems containsString="0" containsBlank="1" containsNumber="1" containsInteger="1" minValue="40" maxValue="180"/>
    </cacheField>
    <cacheField name="CAP MV (MVA)" numFmtId="0">
      <sharedItems containsString="0" containsBlank="1" containsNumber="1" containsInteger="1" minValue="17" maxValue="100"/>
    </cacheField>
    <cacheField name="CAP LV (MVA)" numFmtId="0">
      <sharedItems containsString="0" containsBlank="1" containsNumber="1" containsInteger="1" minValue="20" maxValue="180"/>
    </cacheField>
    <cacheField name="PCu KW" numFmtId="0">
      <sharedItems containsString="0" containsBlank="1" containsNumber="1" minValue="4.87" maxValue="276.50358390556772"/>
    </cacheField>
    <cacheField name="PCu KW2" numFmtId="0">
      <sharedItems containsString="0" containsBlank="1" containsNumber="1" minValue="17.18" maxValue="361.34637758212239"/>
    </cacheField>
    <cacheField name="Po KW" numFmtId="0">
      <sharedItems containsString="0" containsBlank="1" containsNumber="1" minValue="27.380099999999999" maxValue="76.28840000000001"/>
    </cacheField>
    <cacheField name="P i (MW)" numFmtId="0">
      <sharedItems containsString="0" containsBlank="1" containsNumber="1" containsInteger="1" minValue="37" maxValue="130"/>
    </cacheField>
    <cacheField name="Energía Demandada 2018 [kWh]" numFmtId="0">
      <sharedItems containsBlank="1" containsMixedTypes="1" containsNumber="1" minValue="14047069.896680016" maxValue="792470000"/>
    </cacheField>
    <cacheField name="Pérdidas Energía [kWh] 2018" numFmtId="0">
      <sharedItems containsBlank="1" containsMixedTypes="1" containsNumber="1" minValue="188499.21646000029" maxValue="2116452.6470000022"/>
    </cacheField>
    <cacheField name="Energía Demandada DigSilent [kWh] 2019" numFmtId="0">
      <sharedItems containsBlank="1" containsMixedTypes="1" containsNumber="1" minValue="15109495.75183003" maxValue="481966657.87999982"/>
    </cacheField>
    <cacheField name="Energía Demandada 2019 [kWh]" numFmtId="0">
      <sharedItems containsString="0" containsBlank="1" containsNumber="1" minValue="16470000" maxValue="447155760"/>
    </cacheField>
    <cacheField name="Pérdidas Energía [kWh] 2019" numFmtId="0">
      <sharedItems containsString="0" containsBlank="1" containsNumber="1" minValue="203933.89420999997" maxValue="2661865.271599995"/>
    </cacheField>
    <cacheField name=" [%] Pérdida 2019" numFmtId="0">
      <sharedItems containsString="0" containsBlank="1" containsNumber="1" minValue="1.2676984195121486E-3" maxValue="1.4379999328475983E-2"/>
    </cacheField>
    <cacheField name=" [%] Pérdida 2018" numFmtId="0">
      <sharedItems containsBlank="1" containsMixedTypes="1" containsNumber="1" minValue="2.3786290516991215E-4" maxValue="1.6547916492174537E-2"/>
    </cacheField>
    <cacheField name="Validación" numFmtId="0">
      <sharedItems containsBlank="1" containsMixedTypes="1" containsNumber="1" minValue="0.80901747692854997" maxValue="22.98284772058254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MAESTRE RINCON[SUMITEMP]" refreshedDate="43959.509361342592" createdVersion="4" refreshedVersion="6" minRefreshableVersion="3" recordCount="85" xr:uid="{00000000-000A-0000-FFFF-FFFF0B000000}">
  <cacheSource type="worksheet">
    <worksheetSource ref="A6:Q91" sheet="Trafos Bidevanados "/>
  </cacheSource>
  <cacheFields count="21">
    <cacheField name="Zona" numFmtId="0">
      <sharedItems containsBlank="1" count="5">
        <s v="Norte"/>
        <s v="Atlántico"/>
        <m/>
        <s v="Bolivar" u="1"/>
        <s v="Occidente" u="1"/>
      </sharedItems>
    </cacheField>
    <cacheField name="Departamento" numFmtId="0">
      <sharedItems containsBlank="1"/>
    </cacheField>
    <cacheField name="Transformador" numFmtId="0">
      <sharedItems containsBlank="1"/>
    </cacheField>
    <cacheField name="Matrícula" numFmtId="0">
      <sharedItems containsBlank="1"/>
    </cacheField>
    <cacheField name="Nivel de Tensión" numFmtId="0">
      <sharedItems containsString="0" containsBlank="1" containsNumber="1" containsInteger="1" minValue="2" maxValue="3"/>
    </cacheField>
    <cacheField name="Nivel Para Perdidas" numFmtId="0">
      <sharedItems containsString="0" containsBlank="1" containsNumber="1" containsInteger="1" minValue="2" maxValue="3" count="3">
        <n v="2"/>
        <n v="3"/>
        <m/>
      </sharedItems>
    </cacheField>
    <cacheField name="Tensión HV" numFmtId="0">
      <sharedItems containsString="0" containsBlank="1" containsNumber="1" minValue="34.5" maxValue="115"/>
    </cacheField>
    <cacheField name="Tensión LV" numFmtId="0">
      <sharedItems containsString="0" containsBlank="1" containsNumber="1" minValue="1.8" maxValue="34.5"/>
    </cacheField>
    <cacheField name="Pot Nom [MVA]" numFmtId="0">
      <sharedItems containsString="0" containsBlank="1" containsNumber="1" minValue="1" maxValue="125"/>
    </cacheField>
    <cacheField name="P [MW]" numFmtId="0">
      <sharedItems containsString="0" containsBlank="1" containsNumber="1" minValue="0.2" maxValue="73.2"/>
    </cacheField>
    <cacheField name="Q [MVAR]" numFmtId="0">
      <sharedItems containsString="0" containsBlank="1" containsNumber="1" minValue="0.1" maxValue="46.8"/>
    </cacheField>
    <cacheField name="Pérdidas Dmáx Fp [kW]" numFmtId="0">
      <sharedItems containsString="0" containsBlank="1" containsNumber="1" minValue="2.2615500000000002" maxValue="249760.696"/>
    </cacheField>
    <cacheField name="Fpp" numFmtId="0">
      <sharedItems containsString="0" containsBlank="1" containsNumber="1" minValue="0.14000000000000001" maxValue="0.54"/>
    </cacheField>
    <cacheField name="Energía Demandada [kWh] 2018" numFmtId="0">
      <sharedItems containsBlank="1" containsMixedTypes="1" containsNumber="1" minValue="824085.7" maxValue="538741097.92129993"/>
    </cacheField>
    <cacheField name="Pérdidas Energía [kWh] 2018" numFmtId="0">
      <sharedItems containsBlank="1" containsMixedTypes="1" containsNumber="1" minValue="23764.049670000033" maxValue="7497896.0250000013"/>
    </cacheField>
    <cacheField name="Energía Demandada DigSilent [kWh] 2019" numFmtId="0">
      <sharedItems containsString="0" containsBlank="1" containsNumber="1" minValue="875960.97424999939" maxValue="566655658.10699928"/>
    </cacheField>
    <cacheField name="Energía Demandada [kWh] 2019" numFmtId="0">
      <sharedItems containsString="0" containsBlank="1" containsNumber="1" minValue="910000" maxValue="508110116.44439995"/>
    </cacheField>
    <cacheField name="Pérdidas Energía [kWh] 2019" numFmtId="0">
      <sharedItems containsString="0" containsBlank="1" containsNumber="1" minValue="25222.530679999847" maxValue="2221284.8461699965"/>
    </cacheField>
    <cacheField name=" [%] Pérdida 2019" numFmtId="0">
      <sharedItems containsString="0" containsBlank="1" containsNumber="1" minValue="6.6416812215946064E-4" maxValue="3.0777863054944985E-2"/>
    </cacheField>
    <cacheField name=" [%] Pérdida 2018" numFmtId="0">
      <sharedItems containsBlank="1" containsMixedTypes="1" containsNumber="1" minValue="8.6318499484365268E-4" maxValue="0.35551297786508806"/>
    </cacheField>
    <cacheField name="Validación" numFmtId="0">
      <sharedItems containsBlank="1" containsMixedTypes="1" containsNumber="1" minValue="1.1797998990391882E-2" maxValue="2.820983698003297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MAESTRE RINCON[SUMITEMP]" refreshedDate="43959.515094444447" createdVersion="4" refreshedVersion="6" minRefreshableVersion="3" recordCount="39" xr:uid="{00000000-000A-0000-FFFF-FFFF09000000}">
  <cacheSource type="worksheet">
    <worksheetSource ref="A6:O422" sheet="Tridevanados"/>
  </cacheSource>
  <cacheFields count="19">
    <cacheField name="Zona" numFmtId="0">
      <sharedItems containsBlank="1" count="5">
        <s v="Atlántico"/>
        <s v="Norte"/>
        <m/>
        <s v="Bolivar" u="1"/>
        <s v="Occidente" u="1"/>
      </sharedItems>
    </cacheField>
    <cacheField name="Transformador" numFmtId="0">
      <sharedItems containsBlank="1"/>
    </cacheField>
    <cacheField name="Tensión HV [kV]" numFmtId="0">
      <sharedItems containsString="0" containsBlank="1" containsNumber="1" containsInteger="1" minValue="110" maxValue="110"/>
    </cacheField>
    <cacheField name="Tensión MV_x000a_ [kV]" numFmtId="0">
      <sharedItems containsString="0" containsBlank="1" containsNumber="1" minValue="34.5" maxValue="34.5"/>
    </cacheField>
    <cacheField name="Tensión LV _x000a_[kV]" numFmtId="0">
      <sharedItems containsString="0" containsBlank="1" containsNumber="1" minValue="13.8" maxValue="13.8"/>
    </cacheField>
    <cacheField name="Nivel Para Perdidas" numFmtId="0">
      <sharedItems containsString="0" containsBlank="1" containsNumber="1" minValue="2.2999999999999998" maxValue="2.4" count="3">
        <n v="2.2999999999999998"/>
        <m/>
        <n v="2.4" u="1"/>
      </sharedItems>
    </cacheField>
    <cacheField name="Pot Nom HV[MVA]" numFmtId="0">
      <sharedItems containsString="0" containsBlank="1" containsNumber="1" containsInteger="1" minValue="30" maxValue="60"/>
    </cacheField>
    <cacheField name="Pot Nom MV[MVA]" numFmtId="0">
      <sharedItems containsString="0" containsBlank="1" containsNumber="1" containsInteger="1" minValue="10" maxValue="37"/>
    </cacheField>
    <cacheField name="Pot Nom LV [MVA]" numFmtId="0">
      <sharedItems containsString="0" containsBlank="1" containsNumber="1" containsInteger="1" minValue="10" maxValue="40"/>
    </cacheField>
    <cacheField name="Energía Demandada [kWh] 2018" numFmtId="0">
      <sharedItems containsString="0" containsBlank="1" containsNumber="1" minValue="48676492.099999994" maxValue="249383786.47409999"/>
    </cacheField>
    <cacheField name="Pérdidas Energía Nivel HV [kWh] 2018" numFmtId="0">
      <sharedItems containsString="0" containsBlank="1" containsNumber="1" minValue="266064.45534999855" maxValue="1148302.6351300017"/>
    </cacheField>
    <cacheField name="Energía Demandada DigSilent [kWh] 2019" numFmtId="0">
      <sharedItems containsString="0" containsBlank="1" containsNumber="1" minValue="148513.63151913995" maxValue="257226197.17040062"/>
    </cacheField>
    <cacheField name="Energía Demandada [kWh] 2019" numFmtId="0">
      <sharedItems containsString="0" containsBlank="1" containsNumber="1" minValue="60949033.700000003" maxValue="249593088.91999999"/>
    </cacheField>
    <cacheField name="Pérdidas Energía Nivel HV [kWh] 2019" numFmtId="0">
      <sharedItems containsString="0" containsBlank="1" containsNumber="1" minValue="307975.55574000109" maxValue="1366319.2938400016"/>
    </cacheField>
    <cacheField name="Pérdidas Energía Nivel MV [kWh] 2019" numFmtId="0">
      <sharedItems containsString="0" containsBlank="1" containsNumber="1" minValue="130059.15076666647" maxValue="683159.64692000079"/>
    </cacheField>
    <cacheField name="Pérdidas Energía Nivel LV [kWh] 2019" numFmtId="0">
      <sharedItems containsString="0" containsBlank="1" containsNumber="1" minValue="123190.22229600044" maxValue="768585.66371999984"/>
    </cacheField>
    <cacheField name=" [%] Pérdida_x000a_2019" numFmtId="0">
      <sharedItems containsString="0" containsBlank="1" containsNumber="1" minValue="2.120499635638711E-3" maxValue="8.7616998972632337E-3"/>
    </cacheField>
    <cacheField name=" [%] Pérdida_x000a_2018" numFmtId="0">
      <sharedItems containsString="0" containsBlank="1" containsNumber="1" minValue="2.5186742642212398E-3" maxValue="7.830723778665203E-3"/>
    </cacheField>
    <cacheField name="Validación" numFmtId="0">
      <sharedItems containsString="0" containsBlank="1" containsNumber="1" minValue="0.78330946653267641" maxValue="1.31319295056956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20">
  <r>
    <x v="0"/>
    <s v="MAGDALENA"/>
    <n v="20028376"/>
    <s v="SALAMINA"/>
    <s v="SAL304"/>
    <n v="10837601"/>
    <s v="SALAMINA  I"/>
    <n v="1"/>
    <n v="1"/>
    <s v="ELECTRICARIBE"/>
    <n v="32592291"/>
    <n v="6694331.5759999696"/>
    <n v="0.20539616487837475"/>
    <n v="4.4677249696222626E-4"/>
    <s v="Subestación Cerro de San Antonio 34,5 KV"/>
    <n v="2018"/>
    <m/>
  </r>
  <r>
    <x v="0"/>
    <s v="MAGDALENA"/>
    <n v="20028376"/>
    <s v="SALAMINA"/>
    <s v="SAL302"/>
    <n v="10837603"/>
    <s v="SALAMINA  III"/>
    <n v="2"/>
    <n v="4"/>
    <s v="ELECTRICARIBE"/>
    <n v="24668681"/>
    <n v="4619248.8669999698"/>
    <n v="0.18725155459264198"/>
    <n v="3.0828370644177971E-4"/>
    <s v="Subestación Remolino 34,5 KV"/>
    <n v="2018"/>
    <m/>
  </r>
  <r>
    <x v="0"/>
    <s v="MAGDALENA"/>
    <n v="20700392"/>
    <s v="NUEVA GRANADA"/>
    <s v="NGR302"/>
    <n v="10909409"/>
    <s v="NUEVA GRANADA 1"/>
    <n v="3"/>
    <n v="3"/>
    <s v="PUBLICA"/>
    <n v="6313616.3899999997"/>
    <n v="1057614.9739999899"/>
    <n v="0.16751334079706259"/>
    <n v="7.0584087058465363E-5"/>
    <s v="Proyecto SE Nueva Granada"/>
    <m/>
    <d v="2011-04-01T00:00:00"/>
  </r>
  <r>
    <x v="1"/>
    <s v="BOLÍVAR NORTE"/>
    <n v="20017166"/>
    <s v="GAMBOTE"/>
    <s v="GBT308"/>
    <n v="10716605"/>
    <s v="GAMBOTE 5"/>
    <n v="4"/>
    <n v="6"/>
    <s v="ELECTRICARIBE"/>
    <n v="50133318.740000002"/>
    <n v="7906642.2690000441"/>
    <n v="0.15771232521041043"/>
    <n v="5.2768081010097967E-4"/>
    <s v="Nuevo circuito Gambote 6 - Proyecto AR"/>
    <n v="2018"/>
    <m/>
  </r>
  <r>
    <x v="0"/>
    <s v="MAGDALENA"/>
    <n v="20028279"/>
    <s v="REAL DEL OBISPO"/>
    <s v="REO303"/>
    <n v="10827901"/>
    <s v="CHIVOLO"/>
    <n v="5"/>
    <n v="2"/>
    <s v="ELECTRICARIBE"/>
    <n v="13145215.105599999"/>
    <n v="1991504.8049999899"/>
    <n v="0.15150035879987905"/>
    <n v="1.3291089100396259E-4"/>
    <s v="Subestación Chivolo 34,5 KV"/>
    <n v="2019"/>
    <m/>
  </r>
  <r>
    <x v="2"/>
    <s v="CORDOBA SUR"/>
    <n v="20037178"/>
    <s v="GUARANDA"/>
    <s v="GRA303"/>
    <n v="10717802"/>
    <s v="MONTECRISTO (BOLIVAR)"/>
    <n v="6"/>
    <n v="83"/>
    <s v="ELECTRICARIBE"/>
    <n v="7253287.7999999998"/>
    <n v="978090.28399999999"/>
    <n v="0.13484785258348636"/>
    <n v="6.527669468955133E-5"/>
    <m/>
    <m/>
    <m/>
  </r>
  <r>
    <x v="1"/>
    <s v="BOLÍVAR SUR"/>
    <n v="20700350"/>
    <s v="BARRANCO DE LOBA"/>
    <s v="BDL303"/>
    <n v="10909309"/>
    <s v="BARRANCO DE LOBA 2"/>
    <n v="7"/>
    <n v="8"/>
    <s v="ELECTRICARIBE"/>
    <n v="15313391.48"/>
    <n v="1776027.0390000097"/>
    <n v="0.11597868710661406"/>
    <n v="1.185301364114067E-4"/>
    <m/>
    <m/>
    <m/>
  </r>
  <r>
    <x v="0"/>
    <s v="MAGDALENA"/>
    <n v="20028279"/>
    <s v="REAL DEL OBISPO"/>
    <s v="REO304"/>
    <n v="10910066"/>
    <s v="REAL DEL OBISPO 3"/>
    <n v="8"/>
    <n v="42"/>
    <s v="ELECTRICARIBE"/>
    <n v="13758284.876300002"/>
    <n v="1595372.5930000001"/>
    <n v="0.11595722921453576"/>
    <n v="1.0647345278131691E-4"/>
    <m/>
    <m/>
    <d v="2015-04-01T00:00:00"/>
  </r>
  <r>
    <x v="2"/>
    <s v="CORDOBA NORTE"/>
    <n v="20057679"/>
    <s v="LORICA"/>
    <s v="LOR303"/>
    <n v="10767902"/>
    <s v="LORICA 2"/>
    <n v="9"/>
    <n v="10"/>
    <s v="ELECTRICARIBE"/>
    <n v="9864628.2243000008"/>
    <n v="1095330.135999996"/>
    <n v="0.11103612940037801"/>
    <n v="7.3101156449005759E-5"/>
    <m/>
    <m/>
    <m/>
  </r>
  <r>
    <x v="0"/>
    <s v="GUAJIRA"/>
    <n v="20028474"/>
    <s v="TERMOGUAJIRA"/>
    <s v="TGJ304"/>
    <n v="10847401"/>
    <s v="MINGUEO"/>
    <n v="10"/>
    <n v="13"/>
    <s v="ELECTRICARIBE"/>
    <n v="23683218.104700003"/>
    <n v="2613226.2220000126"/>
    <n v="0.11034084179131932"/>
    <n v="1.7440391039425204E-4"/>
    <s v="Nuevo Circuito Termoguajira 2- Proyecto AR"/>
    <n v="2021"/>
    <m/>
  </r>
  <r>
    <x v="1"/>
    <s v="BOLÍVAR SUR"/>
    <n v="20047780"/>
    <s v="MOMPOX"/>
    <s v="MOX304"/>
    <n v="10778002"/>
    <s v="SAN SEBASTIAN"/>
    <n v="11"/>
    <n v="15"/>
    <s v="ELECTRICARIBE"/>
    <n v="28669958.833499998"/>
    <n v="3152613.1619999786"/>
    <n v="0.10996224934638704"/>
    <n v="2.1040201525009082E-4"/>
    <s v="Reconducción- Proyecto AR"/>
    <n v="2018"/>
    <m/>
  </r>
  <r>
    <x v="2"/>
    <s v="CORDOBA NORTE"/>
    <n v="20058068"/>
    <s v="PRADERA"/>
    <s v="PRA306"/>
    <n v="10908790"/>
    <s v="PRADERA 4"/>
    <n v="12"/>
    <n v="12"/>
    <s v="ELECTRICARIBE"/>
    <n v="22795001.399999999"/>
    <n v="2464208.3889999655"/>
    <n v="0.10810301547074991"/>
    <n v="1.6445862032526018E-4"/>
    <s v="Subestación Carrizal 34,5 KV"/>
    <n v="2021"/>
    <m/>
  </r>
  <r>
    <x v="1"/>
    <s v="BOLÍVAR SUR"/>
    <n v="20048071"/>
    <s v="PANCEGUITAS"/>
    <s v="PGU302"/>
    <n v="10807101"/>
    <s v="PINILLOS"/>
    <n v="13"/>
    <n v="9"/>
    <s v="ELECTRICARIBE"/>
    <n v="15474627"/>
    <n v="1646799.7749999887"/>
    <n v="0.10641935182024023"/>
    <n v="1.0990564765440007E-4"/>
    <s v="Subestación San Jose de la Martas (Pinillos) 34,5 KV"/>
    <m/>
    <s v="Proyecto cancelado "/>
  </r>
  <r>
    <x v="1"/>
    <s v="BOLÍVAR SUR"/>
    <n v="20047769"/>
    <s v="MAGANGUE"/>
    <s v="MGE304"/>
    <n v="10776902"/>
    <s v="OLAYA (MAGANGUE)"/>
    <n v="14"/>
    <n v="26"/>
    <s v="ELECTRICARIBE"/>
    <n v="34328135.089499995"/>
    <n v="3533386.9329999806"/>
    <n v="0.10292976661236525"/>
    <n v="2.3581444762157551E-4"/>
    <s v="Nuevo Circuito Magangue 5- Proyecto AR"/>
    <n v="2018"/>
    <m/>
  </r>
  <r>
    <x v="2"/>
    <s v="CORDOBA NORTE"/>
    <n v="20700397"/>
    <s v="SAN ANDRES DE SOTAVENTO"/>
    <s v="SAS302"/>
    <n v="10909433"/>
    <s v="SAN ANDRES SOTAVENTO 1"/>
    <n v="15"/>
    <n v="14"/>
    <s v="ELECTRICARIBE"/>
    <n v="20605133.359999999"/>
    <n v="2096284.5390000015"/>
    <n v="0.10173603355896949"/>
    <n v="1.3990377787530497E-4"/>
    <s v="Nuevo Circuito Cortijo 1- Proyecto AR"/>
    <n v="2019"/>
    <m/>
  </r>
  <r>
    <x v="1"/>
    <s v="BOLÍVAR NORTE"/>
    <n v="20016689"/>
    <s v="BAYUNCA"/>
    <s v="BYC302"/>
    <n v="10668901"/>
    <s v="BAYUNCA 1"/>
    <n v="16"/>
    <n v="11"/>
    <s v="ELECTRICARIBE"/>
    <n v="26243405.000000004"/>
    <n v="2651304.8740000101"/>
    <n v="0.10102747238782504"/>
    <n v="1.7694523871685655E-4"/>
    <s v="Nuevo Circuito Santa Rosa 1- Proyecto AR"/>
    <n v="2022"/>
    <m/>
  </r>
  <r>
    <x v="2"/>
    <s v="CORDOBA NORTE"/>
    <n v="20700414"/>
    <s v="SANTA LUCIA (CORDOBA)"/>
    <s v="SLC303"/>
    <n v="10909983"/>
    <s v="SANTA LUCIA 2"/>
    <n v="17"/>
    <n v="5"/>
    <s v="ELECTRICARIBE"/>
    <n v="4836700.4799999995"/>
    <n v="443532.97499999707"/>
    <n v="9.1701559117424836E-2"/>
    <n v="2.9600914217672788E-5"/>
    <m/>
    <m/>
    <m/>
  </r>
  <r>
    <x v="0"/>
    <s v="CESAR"/>
    <n v="20027785"/>
    <s v="MANDINGUILLA"/>
    <s v="MAN302"/>
    <n v="10778501"/>
    <s v="CHIMICHAGUA"/>
    <n v="18"/>
    <n v="23"/>
    <s v="ELECTRICARIBE"/>
    <n v="18510761.599999998"/>
    <n v="1634454.558"/>
    <n v="8.8297531636947896E-2"/>
    <n v="1.090817411355776E-4"/>
    <s v="Subestación Chimichagua 34,5 KV"/>
    <n v="2021"/>
    <m/>
  </r>
  <r>
    <x v="2"/>
    <s v="CORDOBA NORTE"/>
    <n v="20058069"/>
    <s v="PUERTO ESCONDIDO"/>
    <s v="PTE303"/>
    <n v="10806902"/>
    <s v="PUERTO ESCONDIDO"/>
    <n v="19"/>
    <n v="21"/>
    <s v="ELECTRICARIBE"/>
    <n v="10011806.000000002"/>
    <n v="864165.18600000802"/>
    <n v="8.6314615564864902E-2"/>
    <n v="5.7673456050670536E-5"/>
    <m/>
    <m/>
    <m/>
  </r>
  <r>
    <x v="0"/>
    <s v="CESAR"/>
    <n v="20026778"/>
    <s v="CURUMANI"/>
    <s v="CUR303"/>
    <n v="10677802"/>
    <s v="CURUMANI RURAL"/>
    <n v="20"/>
    <n v="22"/>
    <s v="ELECTRICARIBE"/>
    <n v="9634645.5999999996"/>
    <n v="829306.71499999496"/>
    <n v="8.6075476922575653E-2"/>
    <n v="5.5347039148227991E-5"/>
    <s v="Subestación Mataguillin  34,5  KV"/>
    <n v="2021"/>
    <m/>
  </r>
  <r>
    <x v="1"/>
    <s v="BOLÍVAR NORTE"/>
    <n v="20018465"/>
    <s v="TERNERA"/>
    <s v="TER302"/>
    <n v="10846502"/>
    <s v="TERNERA 2"/>
    <n v="21"/>
    <n v="25"/>
    <s v="ELECTRICARIBE"/>
    <n v="62038806.250699997"/>
    <n v="5289668.1369999796"/>
    <n v="8.5263860745874609E-2"/>
    <n v="3.530267682200956E-4"/>
    <s v="Subestación Turbaco 110 KV"/>
    <n v="2020"/>
    <m/>
  </r>
  <r>
    <x v="0"/>
    <s v="CESAR"/>
    <n v="20027185"/>
    <s v="GUATAPURI"/>
    <s v="GUP307"/>
    <n v="10718506"/>
    <s v="GUATAPURI 6"/>
    <n v="22"/>
    <n v="18"/>
    <s v="ELECTRICARIBE"/>
    <n v="14075929.614000002"/>
    <n v="1179041.0220000001"/>
    <n v="8.3762923965413905E-2"/>
    <n v="7.8687931041292904E-5"/>
    <s v="Subestación La Vega  34,5  KV"/>
    <n v="2020"/>
    <m/>
  </r>
  <r>
    <x v="0"/>
    <s v="MAGDALENA"/>
    <n v="20026770"/>
    <s v="CAMPO ALEGRE"/>
    <s v="CAE302"/>
    <n v="10677001"/>
    <s v="CAMPO ALEGRE"/>
    <n v="23"/>
    <n v="17"/>
    <s v="ELECTRICARIBE"/>
    <n v="10988250.34"/>
    <n v="915897.25399999798"/>
    <n v="8.3352419690139498E-2"/>
    <n v="6.1125998687822891E-5"/>
    <m/>
    <m/>
    <m/>
  </r>
  <r>
    <x v="2"/>
    <s v="CORDOBA NORTE"/>
    <n v="20058389"/>
    <s v="SAN PELAYO"/>
    <s v="SPY302"/>
    <n v="10838902"/>
    <s v="CARRILLO"/>
    <n v="24"/>
    <n v="29"/>
    <s v="ELECTRICARIBE"/>
    <n v="11576642.399999999"/>
    <n v="918746.39200000488"/>
    <n v="7.9362077557133925E-2"/>
    <n v="6.1316147096816641E-5"/>
    <m/>
    <m/>
    <m/>
  </r>
  <r>
    <x v="1"/>
    <s v="BOLÍVAR NORTE"/>
    <n v="20017777"/>
    <s v="MAMONAL"/>
    <s v="MAM304"/>
    <n v="10777708"/>
    <s v="MAMONAL 8"/>
    <n v="25"/>
    <n v="32"/>
    <s v="ELECTRICARIBE"/>
    <n v="43486927.539999999"/>
    <n v="3408017.48700001"/>
    <n v="7.8368780683925277E-2"/>
    <n v="2.2744742549303521E-4"/>
    <m/>
    <m/>
    <m/>
  </r>
  <r>
    <x v="0"/>
    <s v="MAGDALENA"/>
    <n v="20700423"/>
    <s v="BONDA"/>
    <s v="BON302"/>
    <n v="10909547"/>
    <s v="BONDA 2"/>
    <n v="26"/>
    <n v="30"/>
    <s v="ELECTRICARIBE"/>
    <n v="34067315"/>
    <n v="2614227.1089999899"/>
    <n v="7.6737104435732312E-2"/>
    <n v="1.7447070851727301E-4"/>
    <s v="Subestación Buritica 34,5 kV"/>
    <n v="2020"/>
    <m/>
  </r>
  <r>
    <x v="3"/>
    <s v="ATLÁNTICO SUR"/>
    <n v="20026767"/>
    <s v="CAMPO DE LA CRUZ"/>
    <s v="CCZ303"/>
    <n v="10676702"/>
    <s v="SUAN"/>
    <n v="27"/>
    <n v="43"/>
    <s v="ELECTRICARIBE"/>
    <n v="20049496.359999999"/>
    <n v="1449670.9640000018"/>
    <n v="7.230460745598509E-2"/>
    <n v="9.6749482604343795E-5"/>
    <m/>
    <m/>
    <m/>
  </r>
  <r>
    <x v="2"/>
    <s v="SUCRE"/>
    <n v="20037986"/>
    <s v="OVEJAS"/>
    <s v="OVE303"/>
    <n v="10798601"/>
    <s v="FLOR DEL MONTE"/>
    <n v="28"/>
    <n v="27"/>
    <s v="ELECTRICARIBE"/>
    <n v="8017130.6999999993"/>
    <n v="578296.10899999936"/>
    <n v="7.2132553483255479E-2"/>
    <n v="3.8594860990714491E-5"/>
    <m/>
    <m/>
    <m/>
  </r>
  <r>
    <x v="1"/>
    <s v="BOLÍVAR SUR"/>
    <n v="20047780"/>
    <s v="MOMPOX"/>
    <s v="MOX305"/>
    <n v="10778004"/>
    <s v="SANTA ANA (MAGANGUE)"/>
    <n v="29"/>
    <n v="35"/>
    <s v="ELECTRICARIBE"/>
    <n v="16123666.271400003"/>
    <n v="1160836.9180000043"/>
    <n v="7.1995841296906837E-2"/>
    <n v="7.7473008698904547E-5"/>
    <m/>
    <m/>
    <m/>
  </r>
  <r>
    <x v="1"/>
    <s v="BOLÍVAR NORTE"/>
    <n v="20016689"/>
    <s v="BAYUNCA"/>
    <s v="BYC303"/>
    <n v="10668902"/>
    <s v="BAYUNCA 2"/>
    <n v="30"/>
    <n v="45"/>
    <s v="ELECTRICARIBE"/>
    <n v="26090378"/>
    <n v="1878311.8670000001"/>
    <n v="7.1992512603688608E-2"/>
    <n v="1.2535651593684592E-4"/>
    <s v="Nuevo Circuito Santa Rosa 2- Proyecto AR"/>
    <n v="2019"/>
    <m/>
  </r>
  <r>
    <x v="1"/>
    <s v="BOLÍVAR NORTE"/>
    <n v="20017166"/>
    <s v="GAMBOTE"/>
    <s v="GBT307"/>
    <n v="10716604"/>
    <s v="GAMBOTE 4"/>
    <n v="31"/>
    <n v="31"/>
    <s v="ELECTRICARIBE"/>
    <n v="24528907.079999998"/>
    <n v="1748534.9749999892"/>
    <n v="7.1284667078611211E-2"/>
    <n v="1.1669534559764277E-4"/>
    <s v="Subestación Mahates 34,5 KV"/>
    <n v="2017"/>
    <m/>
  </r>
  <r>
    <x v="2"/>
    <s v="CORDOBA SUR"/>
    <n v="20056986"/>
    <s v="EL VIAJANO"/>
    <s v="EVJ303"/>
    <n v="10698603"/>
    <s v="EL VIAJANO"/>
    <n v="32"/>
    <n v="431"/>
    <s v="ELECTRICARIBE"/>
    <n v="5295499.0999999996"/>
    <n v="362820.45999999542"/>
    <n v="6.8514875207890305E-2"/>
    <n v="2.4214247684462504E-5"/>
    <m/>
    <m/>
    <m/>
  </r>
  <r>
    <x v="0"/>
    <s v="MAGDALENA"/>
    <n v="20029087"/>
    <s v="ZAWADY"/>
    <s v="ZAW302"/>
    <n v="10908701"/>
    <s v="ORIHUECA"/>
    <n v="33"/>
    <n v="41"/>
    <s v="ELECTRICARIBE"/>
    <n v="23501376.68"/>
    <n v="1600178.8530000099"/>
    <n v="6.808872836635925E-2"/>
    <n v="1.0679421740985017E-4"/>
    <s v="Reconducción- Proyecto AR"/>
    <n v="2020"/>
    <m/>
  </r>
  <r>
    <x v="2"/>
    <s v="CORDOBA SUR"/>
    <n v="20700391"/>
    <s v="SANTA INES"/>
    <s v="SAI302"/>
    <n v="10909406"/>
    <s v="SANTA INES 1"/>
    <n v="34"/>
    <n v="44"/>
    <s v="ELECTRICARIBE"/>
    <n v="7190060.6000000006"/>
    <n v="484867.6110000012"/>
    <n v="6.743581702218214E-2"/>
    <n v="3.2359543414193878E-5"/>
    <m/>
    <m/>
    <m/>
  </r>
  <r>
    <x v="2"/>
    <s v="CORDOBA SUR"/>
    <n v="20058082"/>
    <s v="PLANETA RICA"/>
    <s v="PRC303"/>
    <n v="10808202"/>
    <s v="PLANETA RICA 2"/>
    <n v="35"/>
    <n v="36"/>
    <s v="ELECTRICARIBE"/>
    <n v="28592858.583000001"/>
    <n v="1922116.9850000031"/>
    <n v="6.7223673331592154E-2"/>
    <n v="1.2828002244774994E-4"/>
    <s v="Nuevo  Circuito Planeta Rica 4- Proyecto AR"/>
    <n v="2019"/>
    <m/>
  </r>
  <r>
    <x v="0"/>
    <s v="CESAR"/>
    <n v="20026980"/>
    <s v="EL PASO"/>
    <s v="EPA390"/>
    <n v="10698001"/>
    <s v="EL PASO"/>
    <n v="36"/>
    <n v="38"/>
    <s v="ELECTRICARIBE"/>
    <n v="22559311.280000001"/>
    <n v="1508575.8829999899"/>
    <n v="6.6871539838958674E-2"/>
    <n v="1.0068073361069258E-4"/>
    <s v="Reconducción- Proyecto AR"/>
    <n v="2020"/>
    <m/>
  </r>
  <r>
    <x v="2"/>
    <s v="CORDOBA SUR"/>
    <n v="20700131"/>
    <s v="NECHI DE EADE"/>
    <s v="EAD301"/>
    <n v="10908966"/>
    <s v="SAN JACINTO DE ACHI"/>
    <n v="37"/>
    <n v="619"/>
    <s v="ELECTRICARIBE"/>
    <n v="6047211.9336999999"/>
    <n v="398936.03299999505"/>
    <n v="6.5970241720287315E-2"/>
    <n v="2.6624562223748102E-5"/>
    <m/>
    <m/>
    <m/>
  </r>
  <r>
    <x v="2"/>
    <s v="CORDOBA NORTE"/>
    <n v="20058069"/>
    <s v="PUERTO ESCONDIDO"/>
    <s v="PTE304"/>
    <n v="10806903"/>
    <s v="CANALETE"/>
    <n v="38"/>
    <n v="33"/>
    <s v="ELECTRICARIBE"/>
    <n v="8651720.9999999981"/>
    <n v="568892.74399999122"/>
    <n v="6.5754864725757034E-2"/>
    <n v="3.7967290513631676E-5"/>
    <s v="Subestación Canalete 34,5 kV"/>
    <n v="2020"/>
    <m/>
  </r>
  <r>
    <x v="0"/>
    <s v="GUAJIRA"/>
    <n v="20028673"/>
    <s v="VILLANUEVA"/>
    <s v="VIN305"/>
    <n v="10867304"/>
    <s v="URUMITA"/>
    <n v="39"/>
    <n v="40"/>
    <s v="ELECTRICARIBE"/>
    <n v="12861858.600000001"/>
    <n v="835615.34399999597"/>
    <n v="6.4968475395927289E-2"/>
    <n v="5.5768070269668629E-5"/>
    <s v="Subestación Urumita 34,5 kV"/>
    <n v="2020"/>
    <m/>
  </r>
  <r>
    <x v="1"/>
    <s v="BOLÍVAR NORTE"/>
    <n v="20018465"/>
    <s v="TERNERA"/>
    <s v="TER306"/>
    <n v="10846506"/>
    <s v="TERNERA 6"/>
    <n v="40"/>
    <n v="48"/>
    <s v="ELECTRICARIBE"/>
    <n v="40388078.608600006"/>
    <n v="2589949.7149999999"/>
    <n v="6.4126588939749929E-2"/>
    <n v="1.7285046132545519E-4"/>
    <s v="Subestación Turbaco 110 KV"/>
    <n v="2020"/>
    <m/>
  </r>
  <r>
    <x v="2"/>
    <s v="CORDOBA SUR"/>
    <n v="20058084"/>
    <s v="PUERTO LIBERTADOR"/>
    <s v="PUL303"/>
    <n v="10808403"/>
    <s v="JUAN JOSE"/>
    <n v="41"/>
    <n v="28"/>
    <s v="ELECTRICARIBE"/>
    <n v="11305490.600000001"/>
    <n v="720517.03700000304"/>
    <n v="6.3731602854988259E-2"/>
    <n v="4.808653292262881E-5"/>
    <s v="Subestación El Brillante 34,5 kV"/>
    <n v="2018"/>
    <m/>
  </r>
  <r>
    <x v="2"/>
    <s v="CORDOBA NORTE"/>
    <n v="20058389"/>
    <s v="SAN PELAYO"/>
    <s v="SPY304"/>
    <n v="10908756"/>
    <s v="SAN PELAYITO"/>
    <n v="42"/>
    <n v="46"/>
    <s v="ELECTRICARIBE"/>
    <n v="7685305.2000000002"/>
    <n v="488664.56200000132"/>
    <n v="6.3584275351875594E-2"/>
    <n v="3.261294784447262E-5"/>
    <m/>
    <m/>
    <m/>
  </r>
  <r>
    <x v="0"/>
    <s v="GUAJIRA"/>
    <n v="20027577"/>
    <s v="CAMARONES"/>
    <s v="CES302"/>
    <n v="10757702"/>
    <s v="MATITAS"/>
    <n v="43"/>
    <n v="49"/>
    <s v="ELECTRICARIBE"/>
    <n v="9026243.4799999986"/>
    <n v="541276.82699999621"/>
    <n v="5.9967009332214057E-2"/>
    <n v="3.6124233883717679E-5"/>
    <m/>
    <m/>
    <m/>
  </r>
  <r>
    <x v="1"/>
    <s v="BOLÍVAR NORTE"/>
    <n v="20017774"/>
    <s v="MARIA LA BAJA"/>
    <s v="MBJ303"/>
    <n v="10777402"/>
    <s v="MARIALABAJA 2"/>
    <n v="44"/>
    <n v="47"/>
    <s v="ELECTRICARIBE"/>
    <n v="16234242.100000003"/>
    <n v="966390.31799999799"/>
    <n v="5.9527898626077394E-2"/>
    <n v="6.4495851529207401E-5"/>
    <m/>
    <m/>
    <m/>
  </r>
  <r>
    <x v="2"/>
    <s v="CORDOBA NORTE"/>
    <n v="20057784"/>
    <s v="MONTERIA"/>
    <s v="MON309"/>
    <n v="10908972"/>
    <s v="MONTERIA 6"/>
    <n v="45"/>
    <n v="19"/>
    <s v="ELECTRICARIBE"/>
    <n v="50801935.669599995"/>
    <n v="2923152.8809999898"/>
    <n v="5.7540187051360957E-2"/>
    <n v="1.9508808262931146E-4"/>
    <s v="Nuevo circuito Montería 12- Proyecto AR"/>
    <n v="2018"/>
    <m/>
  </r>
  <r>
    <x v="0"/>
    <s v="MAGDALENA"/>
    <n v="20028077"/>
    <s v="PUEBLO NUEVO (MAGDALENA)"/>
    <s v="PLO303"/>
    <n v="10807702"/>
    <s v="SAN ANGEL"/>
    <n v="46"/>
    <n v="50"/>
    <s v="ELECTRICARIBE"/>
    <n v="7219834.5999999996"/>
    <n v="406290.46199999697"/>
    <n v="5.6274206337081044E-2"/>
    <n v="2.7115388913576572E-5"/>
    <m/>
    <m/>
    <m/>
  </r>
  <r>
    <x v="0"/>
    <s v="CESAR"/>
    <n v="20028369"/>
    <s v="SALGUERO"/>
    <s v="SGE308"/>
    <n v="10836903"/>
    <s v="SALGUERO 3"/>
    <n v="47"/>
    <n v="77"/>
    <s v="ELECTRICARIBE"/>
    <n v="44038298.649999999"/>
    <n v="2415034.3709999798"/>
    <n v="5.4839411263222809E-2"/>
    <n v="1.6117679919672767E-4"/>
    <s v="Reconducción- Proyecto AR"/>
    <n v="2022"/>
    <m/>
  </r>
  <r>
    <x v="1"/>
    <s v="BOLÍVAR SUR"/>
    <n v="20700343"/>
    <s v="RIO VIEJO"/>
    <s v="RVJ303"/>
    <n v="10909301"/>
    <s v="RIO VIEJO 2"/>
    <n v="48"/>
    <n v="63"/>
    <s v="ELECTRICARIBE"/>
    <n v="9785476.4399999995"/>
    <n v="520631.59999999427"/>
    <n v="5.3204522354355015E-2"/>
    <n v="3.4746393615062476E-5"/>
    <m/>
    <m/>
    <m/>
  </r>
  <r>
    <x v="1"/>
    <s v="BOLÍVAR SUR"/>
    <n v="20700354"/>
    <s v="TALAIGUA NUEVO"/>
    <s v="TLG303"/>
    <n v="10909313"/>
    <s v="TALAIGUA NUEVO 2"/>
    <n v="49"/>
    <n v="61"/>
    <s v="ELECTRICARIBE"/>
    <n v="11539484.199999999"/>
    <n v="598286.90399999626"/>
    <n v="5.1846936451457361E-2"/>
    <n v="3.9929025170814052E-5"/>
    <m/>
    <m/>
    <m/>
  </r>
  <r>
    <x v="3"/>
    <s v="ATLÁNTICO SUR"/>
    <n v="20026678"/>
    <s v="BARANOA"/>
    <s v="BAR303"/>
    <n v="10667801"/>
    <s v="BARANOA"/>
    <n v="50"/>
    <n v="62"/>
    <s v="ELECTRICARIBE"/>
    <n v="37325133.087099999"/>
    <n v="1900063.6079999972"/>
    <n v="5.0905742347016072E-2"/>
    <n v="1.2680820376101718E-4"/>
    <s v="Nuevo Circuito Baranoa 5- Proyecto AR"/>
    <n v="2021"/>
    <m/>
  </r>
  <r>
    <x v="1"/>
    <s v="BOLÍVAR NORTE"/>
    <n v="20017774"/>
    <s v="MARIA LA BAJA"/>
    <s v="MBJ302"/>
    <n v="10777401"/>
    <s v="MARIALABAJA 1"/>
    <n v="51"/>
    <n v="57"/>
    <s v="ELECTRICARIBE"/>
    <n v="14335270.225999998"/>
    <n v="721357.18400000583"/>
    <n v="5.0320445490568737E-2"/>
    <n v="4.814260343075127E-5"/>
    <s v="Reconducción- Proyecto AR"/>
    <n v="2019"/>
    <m/>
  </r>
  <r>
    <x v="2"/>
    <s v="CORDOBA NORTE"/>
    <n v="20056780"/>
    <s v="CHINU PLANTA"/>
    <s v="CPA303"/>
    <n v="10678001"/>
    <s v="CHINU PLANTA 1"/>
    <n v="52"/>
    <n v="56"/>
    <s v="ELECTRICARIBE"/>
    <n v="27526871.745300002"/>
    <n v="1381523.0059999975"/>
    <n v="5.0188158639416836E-2"/>
    <n v="9.220136110589667E-5"/>
    <s v="Subestación Santa Rosa 34.5 kV"/>
    <n v="2018"/>
    <m/>
  </r>
  <r>
    <x v="1"/>
    <s v="BOLÍVAR NORTE"/>
    <n v="20016689"/>
    <s v="BAYUNCA"/>
    <s v="BYC305"/>
    <n v="10909502"/>
    <s v="BAYUNCA 4"/>
    <n v="53"/>
    <n v="80"/>
    <s v="ELECTRICARIBE"/>
    <n v="24979509.999999996"/>
    <n v="1244462.9129999999"/>
    <n v="4.9819348457996182E-2"/>
    <n v="8.3054117757058385E-5"/>
    <s v="Nuevos Circuitos Manzanillo 1 y 4- Proyecto AR"/>
    <n v="2018"/>
    <m/>
  </r>
  <r>
    <x v="3"/>
    <s v="ATLÁNTICO SUR"/>
    <n v="20028371"/>
    <s v="SABANALARGA"/>
    <s v="SAC303"/>
    <n v="10837102"/>
    <s v="SG-02"/>
    <n v="54"/>
    <n v="70"/>
    <s v="ELECTRICARIBE"/>
    <n v="12474670.126099998"/>
    <n v="620561.60200000065"/>
    <n v="4.9745732410321389E-2"/>
    <n v="4.141561458329844E-5"/>
    <m/>
    <m/>
    <m/>
  </r>
  <r>
    <x v="2"/>
    <s v="SUCRE"/>
    <n v="20038486"/>
    <s v="TOLU VIEJO"/>
    <s v="TVJ303"/>
    <n v="10848603"/>
    <s v="TOLU VIEJO 2 (COLOSO CHALA)"/>
    <n v="55"/>
    <n v="16"/>
    <s v="ELECTRICARIBE"/>
    <n v="11542571"/>
    <n v="560532.91899999941"/>
    <n v="4.8562224048697589E-2"/>
    <n v="3.7409364774965876E-5"/>
    <m/>
    <m/>
    <m/>
  </r>
  <r>
    <x v="2"/>
    <s v="SUCRE"/>
    <n v="20038367"/>
    <s v="SINCE"/>
    <s v="SCE302"/>
    <n v="10836703"/>
    <s v="SINCE 3020(GALERAS BELLAVISTA)"/>
    <n v="56"/>
    <n v="59"/>
    <s v="ELECTRICARIBE"/>
    <n v="24308016.519100003"/>
    <n v="1177090.216000003"/>
    <n v="4.8423951624152695E-2"/>
    <n v="7.8557736344807855E-5"/>
    <s v="Subestación San Pedro 34.5 kV"/>
    <n v="2018"/>
    <m/>
  </r>
  <r>
    <x v="3"/>
    <s v="ATLÁNTICO SUR"/>
    <n v="20026678"/>
    <s v="BARANOA"/>
    <s v="BAR302"/>
    <n v="10667802"/>
    <s v="PITAL"/>
    <n v="57"/>
    <n v="87"/>
    <s v="ELECTRICARIBE"/>
    <n v="18936107.819199998"/>
    <n v="908167.30799999752"/>
    <n v="4.7959555187955479E-2"/>
    <n v="6.0610110396871675E-5"/>
    <m/>
    <m/>
    <m/>
  </r>
  <r>
    <x v="1"/>
    <s v="BOLÍVAR NORTE"/>
    <n v="20019077"/>
    <s v="ZAMBRANO"/>
    <s v="ZMB302"/>
    <n v="10907703"/>
    <s v="ZAMBRANO 3"/>
    <n v="58"/>
    <n v="64"/>
    <s v="ELECTRICARIBE"/>
    <n v="7533911.25"/>
    <n v="358389.25"/>
    <n v="4.7570144923063704E-2"/>
    <n v="2.3918513489974801E-5"/>
    <m/>
    <m/>
    <m/>
  </r>
  <r>
    <x v="0"/>
    <s v="GUAJIRA"/>
    <n v="20028185"/>
    <s v="CUESTECITAS"/>
    <s v="CUC303"/>
    <n v="10818501"/>
    <s v="CUESTECITAS 2"/>
    <n v="59"/>
    <n v="55"/>
    <s v="ELECTRICARIBE"/>
    <n v="13643542.691800002"/>
    <n v="647590.93499999819"/>
    <n v="4.7465013276149395E-2"/>
    <n v="4.3219523227281096E-5"/>
    <s v="Subestación Barbacoa 34.5 kV"/>
    <n v="2019"/>
    <m/>
  </r>
  <r>
    <x v="0"/>
    <s v="GUAJIRA"/>
    <n v="20028272"/>
    <s v="RIOHACHA"/>
    <s v="RCH308"/>
    <n v="10827203"/>
    <s v="RIOHACHA 3"/>
    <n v="60"/>
    <n v="253"/>
    <s v="ELECTRICARIBE"/>
    <n v="18750939.600000001"/>
    <n v="888945.4089999987"/>
    <n v="4.7408046101327032E-2"/>
    <n v="5.932726150970666E-5"/>
    <s v="Nuevo Circuito Riohacha 9- Proyecto AR"/>
    <n v="2019"/>
    <m/>
  </r>
  <r>
    <x v="3"/>
    <s v="ATLÁNTICO SUR"/>
    <n v="20026678"/>
    <s v="BARANOA"/>
    <s v="BAR305"/>
    <n v="10667803"/>
    <s v="POLONUEVO"/>
    <n v="61"/>
    <n v="78"/>
    <s v="ELECTRICARIBE"/>
    <n v="23183879.158699997"/>
    <n v="1072111.287999999"/>
    <n v="4.6243826611634051E-2"/>
    <n v="7.1551555479920883E-5"/>
    <s v="Subestación Polonuevo 34.5 KV"/>
    <n v="2021"/>
    <m/>
  </r>
  <r>
    <x v="0"/>
    <s v="MAGDALENA"/>
    <n v="20028065"/>
    <s v="PLATO"/>
    <s v="PLA302"/>
    <n v="10806503"/>
    <s v="PLATO  III"/>
    <n v="62"/>
    <n v="53"/>
    <s v="ELECTRICARIBE"/>
    <n v="11716273"/>
    <n v="539828.61899999995"/>
    <n v="4.6075114415650778E-2"/>
    <n v="3.6027582037759134E-5"/>
    <m/>
    <m/>
    <m/>
  </r>
  <r>
    <x v="3"/>
    <s v="ATLÁNTICO SUR"/>
    <n v="20026580"/>
    <s v="ARROYO DE PIEDRA"/>
    <s v="APA302"/>
    <n v="10658001"/>
    <s v="LURUACO"/>
    <n v="63"/>
    <n v="76"/>
    <s v="ELECTRICARIBE"/>
    <n v="28845718.5"/>
    <n v="1328865.4290000016"/>
    <n v="4.6068030130710792E-2"/>
    <n v="8.8687050992454969E-5"/>
    <m/>
    <m/>
    <m/>
  </r>
  <r>
    <x v="2"/>
    <s v="CORDOBA NORTE"/>
    <n v="20058482"/>
    <s v="TIERRALTA"/>
    <s v="TIE304"/>
    <n v="10848203"/>
    <s v="VALENCIA"/>
    <n v="64"/>
    <n v="75"/>
    <s v="ELECTRICARIBE"/>
    <n v="6319989.2599999998"/>
    <n v="289062.07199999999"/>
    <n v="4.5737747345475713E-2"/>
    <n v="1.929169211568725E-5"/>
    <m/>
    <m/>
    <m/>
  </r>
  <r>
    <x v="2"/>
    <s v="CORDOBA SUR"/>
    <n v="20037685"/>
    <s v="LA UNION (SUCRE)"/>
    <s v="UNN304"/>
    <n v="10768502"/>
    <s v="CAIMITO"/>
    <n v="65"/>
    <n v="72"/>
    <s v="ELECTRICARIBE"/>
    <n v="7976655.5"/>
    <n v="359664.47900000185"/>
    <n v="4.5089634245831713E-2"/>
    <n v="2.4003620903323142E-5"/>
    <s v="Subestación Caimito 34.5 kV"/>
    <n v="2019"/>
    <m/>
  </r>
  <r>
    <x v="1"/>
    <s v="BOLÍVAR NORTE"/>
    <n v="20017565"/>
    <s v="CALAMAR"/>
    <s v="CMR303"/>
    <n v="10756502"/>
    <s v="CALAMAR 2"/>
    <n v="66"/>
    <n v="84"/>
    <s v="ELECTRICARIBE"/>
    <n v="10599322.6884"/>
    <n v="476673.824999996"/>
    <n v="4.4972102370434704E-2"/>
    <n v="3.1812698939994131E-5"/>
    <s v="Subestación Mahates 34.5 kV"/>
    <n v="2017"/>
    <m/>
  </r>
  <r>
    <x v="0"/>
    <s v="MAGDALENA"/>
    <n v="20026584"/>
    <s v="ARACATACA"/>
    <s v="ARA303"/>
    <n v="10658402"/>
    <s v="ARACATACA II"/>
    <n v="67"/>
    <n v="67"/>
    <s v="ELECTRICARIBE"/>
    <n v="19204562.68"/>
    <n v="857063"/>
    <n v="4.4628092515356356E-2"/>
    <n v="5.7199463787650644E-5"/>
    <s v="Reconducción- Proyecto AR"/>
    <n v="2019"/>
    <m/>
  </r>
  <r>
    <x v="0"/>
    <s v="CESAR"/>
    <n v="20028665"/>
    <s v="VALENCIA"/>
    <s v="VAA302"/>
    <n v="10866501"/>
    <s v="VALENCIA DE JESUS URBANO"/>
    <n v="68"/>
    <n v="66"/>
    <s v="ELECTRICARIBE"/>
    <n v="11024893.9"/>
    <n v="491988.86999999802"/>
    <n v="4.4625270271308283E-2"/>
    <n v="3.2834808588740904E-5"/>
    <m/>
    <m/>
    <m/>
  </r>
  <r>
    <x v="2"/>
    <s v="CORDOBA SUR"/>
    <n v="20056685"/>
    <s v="BOCA DE URE"/>
    <s v="BOU303"/>
    <n v="10668502"/>
    <s v="URE"/>
    <n v="69"/>
    <n v="81"/>
    <s v="ELECTRICARIBE"/>
    <n v="5129102.6000000006"/>
    <n v="222744.2709999966"/>
    <n v="4.3427532722780118E-2"/>
    <n v="1.4865713329091266E-5"/>
    <m/>
    <m/>
    <m/>
  </r>
  <r>
    <x v="2"/>
    <s v="CORDOBA NORTE"/>
    <n v="20058283"/>
    <s v="RIO SINU"/>
    <s v="RSI304"/>
    <n v="10828303"/>
    <s v="RIO SINU 3"/>
    <n v="70"/>
    <n v="69"/>
    <s v="ELECTRICARIBE"/>
    <n v="16188560.279200001"/>
    <n v="692409.33699999831"/>
    <n v="4.2771520447661172E-2"/>
    <n v="4.6210655223668033E-5"/>
    <m/>
    <m/>
    <m/>
  </r>
  <r>
    <x v="0"/>
    <s v="MAGDALENA"/>
    <n v="20026773"/>
    <s v="CIENAGA"/>
    <s v="CIE302"/>
    <n v="10677301"/>
    <s v="CIENAGA CENTRO NUEVO"/>
    <n v="71"/>
    <n v="74"/>
    <s v="ELECTRICARIBE"/>
    <n v="65949579.895700008"/>
    <n v="2819577.36"/>
    <n v="4.275353026447163E-2"/>
    <n v="1.8817556363977863E-4"/>
    <s v="Nuevo Circuito Cienaga 4- Proyecto AR"/>
    <n v="2019"/>
    <m/>
  </r>
  <r>
    <x v="0"/>
    <s v="MAGDALENA"/>
    <n v="20027068"/>
    <s v="FUNDACION"/>
    <s v="FUN305"/>
    <n v="10706801"/>
    <s v="FUNDACION I"/>
    <n v="72"/>
    <n v="68"/>
    <s v="ELECTRICARIBE"/>
    <n v="4258498.0890999995"/>
    <n v="177918.30099999899"/>
    <n v="4.1779589253637693E-2"/>
    <n v="1.1874076252515592E-5"/>
    <m/>
    <m/>
    <m/>
  </r>
  <r>
    <x v="2"/>
    <s v="CORDOBA SUR"/>
    <n v="20058082"/>
    <s v="PLANETA RICA"/>
    <s v="PRC304"/>
    <n v="10808201"/>
    <s v="PLANETA RICA 1"/>
    <n v="73"/>
    <n v="73"/>
    <s v="ELECTRICARIBE"/>
    <n v="27538910.389399998"/>
    <n v="1142032.2850000062"/>
    <n v="4.1469770185228023E-2"/>
    <n v="7.6218007696267107E-5"/>
    <s v="Reconducción- Proyecto AR"/>
    <n v="2020"/>
    <m/>
  </r>
  <r>
    <x v="3"/>
    <s v="ATLÁNTICO SUR"/>
    <n v="20028080"/>
    <s v="PONEDERA"/>
    <s v="POA302"/>
    <n v="10808002"/>
    <s v="PALMAR"/>
    <n v="74"/>
    <n v="79"/>
    <s v="ELECTRICARIBE"/>
    <n v="3283824.1199999996"/>
    <n v="136018.21299999871"/>
    <n v="4.1420675416684233E-2"/>
    <n v="9.0777093970389326E-6"/>
    <m/>
    <m/>
    <m/>
  </r>
  <r>
    <x v="2"/>
    <s v="CORDOBA NORTE"/>
    <n v="20056780"/>
    <s v="CHINU PLANTA"/>
    <s v="CPA304"/>
    <n v="10678002"/>
    <s v="CHINU PLANTA 2"/>
    <n v="75"/>
    <n v="86"/>
    <s v="ELECTRICARIBE"/>
    <n v="7426868.2257000003"/>
    <n v="306933.80899999966"/>
    <n v="4.1327488205308828E-2"/>
    <n v="2.0484432641592462E-5"/>
    <m/>
    <m/>
    <m/>
  </r>
  <r>
    <x v="2"/>
    <s v="CORDOBA SUR"/>
    <n v="20037768"/>
    <s v="MAJAGUAL"/>
    <s v="MAJ302"/>
    <n v="10776803"/>
    <s v="PIZA"/>
    <n v="76"/>
    <n v="187"/>
    <s v="ELECTRICARIBE"/>
    <n v="11224669.300000001"/>
    <n v="456439.21199999657"/>
    <n v="4.0663934036791312E-2"/>
    <n v="3.0462262608533563E-5"/>
    <s v="Carga transferida del Cto Achi de la SE Guaranda por problemas de tensión. La carga se debe devolver."/>
    <m/>
    <m/>
  </r>
  <r>
    <x v="2"/>
    <s v="CORDOBA SUR"/>
    <n v="20700447"/>
    <s v="MONITOS"/>
    <s v="MNT303"/>
    <n v="10910071"/>
    <s v="MOÑITOS 2"/>
    <n v="77"/>
    <n v="115"/>
    <s v="PUBLICA"/>
    <n v="4885488.8100000005"/>
    <n v="196058.4539999984"/>
    <n v="4.0130775368616263E-2"/>
    <n v="1.3084730573873423E-5"/>
    <m/>
    <m/>
    <m/>
  </r>
  <r>
    <x v="0"/>
    <s v="MAGDALENA"/>
    <n v="20029087"/>
    <s v="ZAWADY"/>
    <s v="ZAW303"/>
    <n v="10908702"/>
    <s v="RIOFRIO"/>
    <n v="78"/>
    <n v="82"/>
    <s v="ELECTRICARIBE"/>
    <n v="23032037.340000004"/>
    <n v="887194.01999999897"/>
    <n v="3.8519997467145427E-2"/>
    <n v="5.9210375689546913E-5"/>
    <s v="Reconducción- Proyecto AR"/>
    <n v="2018"/>
    <m/>
  </r>
  <r>
    <x v="2"/>
    <s v="CORDOBA SUR"/>
    <n v="20058078"/>
    <s v="PUEBLO NUEVO"/>
    <s v="PBN302"/>
    <n v="10807801"/>
    <s v="PUEBLO NUEVO (CORDOBA)"/>
    <n v="79"/>
    <n v="104"/>
    <s v="ELECTRICARIBE"/>
    <n v="12814482.599999998"/>
    <n v="491775.95700000005"/>
    <n v="3.8376575344524648E-2"/>
    <n v="3.2820599003875731E-5"/>
    <m/>
    <m/>
    <m/>
  </r>
  <r>
    <x v="2"/>
    <s v="SUCRE"/>
    <n v="20038379"/>
    <s v="SAN ONOFRE"/>
    <s v="SOF304"/>
    <n v="10837902"/>
    <s v="PALO ALTO"/>
    <n v="80"/>
    <n v="91"/>
    <s v="ELECTRICARIBE"/>
    <n v="5914143.0000000009"/>
    <n v="226303.77100000254"/>
    <n v="3.8264845980221056E-2"/>
    <n v="1.5103270534748823E-5"/>
    <m/>
    <m/>
    <m/>
  </r>
  <r>
    <x v="3"/>
    <s v="ATLÁNTICO SUR"/>
    <n v="20026767"/>
    <s v="CAMPO DE LA CRUZ"/>
    <s v="CCZ302"/>
    <n v="10676701"/>
    <s v="CANDELARIA"/>
    <n v="81"/>
    <n v="92"/>
    <s v="ELECTRICARIBE"/>
    <n v="10049677.6"/>
    <n v="383874.04600000143"/>
    <n v="3.819764785290241E-2"/>
    <n v="2.5619341394035234E-5"/>
    <m/>
    <m/>
    <m/>
  </r>
  <r>
    <x v="3"/>
    <s v="ATLÁNTICO NORTE"/>
    <n v="20028674"/>
    <s v="VEINTE DE JULIO"/>
    <s v="VTE310"/>
    <n v="10867410"/>
    <s v="TERRANOVA"/>
    <n v="82"/>
    <n v="121"/>
    <s v="ELECTRICARIBE"/>
    <n v="74828227.840000018"/>
    <n v="2835326.3680000124"/>
    <n v="3.7891133464534175E-2"/>
    <n v="1.8922663551289431E-4"/>
    <s v="Subestación Caracolí 110 kV"/>
    <n v="2018"/>
    <m/>
  </r>
  <r>
    <x v="0"/>
    <s v="CESAR"/>
    <n v="20026771"/>
    <s v="CHIRIGUANA"/>
    <s v="CHG303"/>
    <n v="10677101"/>
    <s v="CHIRIGUANA"/>
    <n v="83"/>
    <n v="95"/>
    <s v="ELECTRICARIBE"/>
    <n v="21719892.399999999"/>
    <n v="821549.48699999799"/>
    <n v="3.782474939885052E-2"/>
    <n v="5.482933008590891E-5"/>
    <m/>
    <m/>
    <m/>
  </r>
  <r>
    <x v="2"/>
    <s v="SUCRE"/>
    <n v="20036782"/>
    <s v="COROZAL"/>
    <s v="COR302"/>
    <n v="10678203"/>
    <s v="MORROA"/>
    <n v="84"/>
    <n v="93"/>
    <s v="ELECTRICARIBE"/>
    <n v="25338998.447799999"/>
    <n v="951403.23499999661"/>
    <n v="3.7546994485987667E-2"/>
    <n v="6.3495629711976818E-5"/>
    <s v="Reconducción- Proyecto AR"/>
    <n v="2020"/>
    <m/>
  </r>
  <r>
    <x v="2"/>
    <s v="CORDOBA NORTE"/>
    <n v="20057679"/>
    <s v="LORICA"/>
    <s v="LOR304"/>
    <n v="10767903"/>
    <s v="LORICA 3"/>
    <n v="85"/>
    <n v="58"/>
    <s v="ELECTRICARIBE"/>
    <n v="10500009.2245"/>
    <n v="389916.35599999962"/>
    <n v="3.713485842376172E-2"/>
    <n v="2.6022598671550023E-5"/>
    <s v="Transferencia de carga con Circuito Lorica 1"/>
    <m/>
    <m/>
  </r>
  <r>
    <x v="1"/>
    <s v="BOLÍVAR NORTE"/>
    <n v="20017166"/>
    <s v="GAMBOTE"/>
    <s v="GBT304"/>
    <n v="10716601"/>
    <s v="GAMBOTE 1"/>
    <n v="86"/>
    <n v="94"/>
    <s v="ELECTRICARIBE"/>
    <n v="10731803.25"/>
    <n v="393092.52200000075"/>
    <n v="3.6628748481761508E-2"/>
    <n v="2.6234572577903036E-5"/>
    <s v="Subestación San Rafael del Sur 34.5 KV"/>
    <n v="2019"/>
    <m/>
  </r>
  <r>
    <x v="1"/>
    <s v="BOLÍVAR SUR"/>
    <n v="20047769"/>
    <s v="MAGANGUE"/>
    <s v="MGE305"/>
    <n v="10776901"/>
    <s v="CENTRO"/>
    <n v="87"/>
    <n v="89"/>
    <s v="ELECTRICARIBE"/>
    <n v="35985779.916099995"/>
    <n v="1314987.9149999956"/>
    <n v="3.6541876209598881E-2"/>
    <n v="8.7760880618158147E-5"/>
    <s v="Nuevo Circuito Magangue 4- Proyecto AR"/>
    <n v="2018"/>
    <m/>
  </r>
  <r>
    <x v="2"/>
    <s v="CORDOBA NORTE"/>
    <n v="20057689"/>
    <s v="LA YE"/>
    <s v="LYE302"/>
    <n v="10768901"/>
    <s v="LA YE"/>
    <n v="88"/>
    <n v="118"/>
    <s v="ELECTRICARIBE"/>
    <n v="4453604.9000000004"/>
    <n v="160020.04400000119"/>
    <n v="3.5930453552357369E-2"/>
    <n v="1.0679565810303713E-5"/>
    <m/>
    <m/>
    <m/>
  </r>
  <r>
    <x v="2"/>
    <s v="SUCRE"/>
    <n v="20700437"/>
    <s v="SAMPUES"/>
    <s v="SAM302"/>
    <n v="10909976"/>
    <s v="SAMPUES 1"/>
    <n v="89"/>
    <n v="113"/>
    <s v="ELECTRICARIBE"/>
    <n v="14991122.800000001"/>
    <n v="535295.22099999979"/>
    <n v="3.5707480229566248E-2"/>
    <n v="3.5725027925942362E-5"/>
    <m/>
    <m/>
    <m/>
  </r>
  <r>
    <x v="2"/>
    <s v="SUCRE"/>
    <n v="20038367"/>
    <s v="SINCE"/>
    <s v="SCE304"/>
    <n v="10836705"/>
    <s v="SINCE 3040 (BETULIA)"/>
    <n v="90"/>
    <n v="96"/>
    <s v="ELECTRICARIBE"/>
    <n v="12493371.072900001"/>
    <n v="445526.52300000103"/>
    <n v="3.5661033391252983E-2"/>
    <n v="2.9733961469316098E-5"/>
    <s v="Subestación Betulia 34.5 KV"/>
    <n v="2021"/>
    <m/>
  </r>
  <r>
    <x v="0"/>
    <s v="GUAJIRA"/>
    <n v="20027079"/>
    <s v="FONSECA"/>
    <s v="FON304"/>
    <n v="10707903"/>
    <s v="DISTRACCION"/>
    <n v="91"/>
    <n v="101"/>
    <s v="ELECTRICARIBE"/>
    <n v="14618625.3785"/>
    <n v="516547.58800000185"/>
    <n v="3.533489467208744E-2"/>
    <n v="3.4473831042063873E-5"/>
    <m/>
    <m/>
    <m/>
  </r>
  <r>
    <x v="0"/>
    <s v="CESAR"/>
    <n v="20026983"/>
    <s v="EL DESASTRE"/>
    <s v="EDE302"/>
    <n v="10698301"/>
    <s v="EL DESASTRE"/>
    <n v="92"/>
    <n v="110"/>
    <s v="ELECTRICARIBE"/>
    <n v="4527691.1400000006"/>
    <n v="155433.334"/>
    <n v="3.4329491388407733E-2"/>
    <n v="1.0373453712885527E-5"/>
    <m/>
    <m/>
    <m/>
  </r>
  <r>
    <x v="1"/>
    <s v="BOLÍVAR NORTE"/>
    <n v="20017777"/>
    <s v="MAMONAL"/>
    <s v="MAM310"/>
    <n v="10777701"/>
    <s v="MAMONAL 2"/>
    <n v="630"/>
    <n v="618"/>
    <s v="ELECTRICARIBE"/>
    <n v="3595950"/>
    <n v="122734.856"/>
    <n v="3.4131413395625636E-2"/>
    <n v="8.1911924225576376E-6"/>
    <s v="Es un Circuito Cero (Baja carga)"/>
    <m/>
    <m/>
  </r>
  <r>
    <x v="3"/>
    <s v="ATLÁNTICO SUR"/>
    <n v="20028371"/>
    <s v="SABANALARGA"/>
    <s v="SAC302"/>
    <n v="10837101"/>
    <s v="SG-01"/>
    <n v="93"/>
    <n v="107"/>
    <s v="ELECTRICARIBE"/>
    <n v="52491934.530699998"/>
    <n v="1784283.9529999953"/>
    <n v="3.3991583067994068E-2"/>
    <n v="1.1908119398050013E-4"/>
    <s v="Nuevo Circuito SG-04- Proyecto AR"/>
    <n v="2019"/>
    <m/>
  </r>
  <r>
    <x v="2"/>
    <s v="CORDOBA SUR"/>
    <n v="20056776"/>
    <s v="CENTRO ALEGRE"/>
    <s v="CTA304"/>
    <n v="10677603"/>
    <s v="SAN FRANCISCO DE RAYO"/>
    <n v="94"/>
    <n v="100"/>
    <s v="ELECTRICARIBE"/>
    <n v="3261883.6"/>
    <n v="110817.5110000007"/>
    <n v="3.3973471953444537E-2"/>
    <n v="7.3958416213068551E-6"/>
    <s v="Subestación El Brillante 34,5 kV"/>
    <n v="2018"/>
    <m/>
  </r>
  <r>
    <x v="3"/>
    <s v="ATLÁNTICO SUR"/>
    <n v="20027468"/>
    <s v="JUAN DE ACOSTA"/>
    <s v="JDA304"/>
    <n v="10746802"/>
    <s v="SACO"/>
    <n v="95"/>
    <n v="108"/>
    <s v="ELECTRICARIBE"/>
    <n v="13261469.1"/>
    <n v="444720.21199999773"/>
    <n v="3.3534762147882827E-2"/>
    <n v="2.9680149139480049E-5"/>
    <s v="Subestación Tubará 34,5 kV"/>
    <n v="2020"/>
    <m/>
  </r>
  <r>
    <x v="3"/>
    <s v="ATLÁNTICO NORTE"/>
    <n v="20027766"/>
    <s v="MALAMBO"/>
    <s v="MLB309"/>
    <n v="10776602"/>
    <s v="MESOLANDIA"/>
    <n v="96"/>
    <n v="71"/>
    <s v="ELECTRICARIBE"/>
    <n v="57376567.780000001"/>
    <n v="1914047.6270000057"/>
    <n v="3.3359395674190072E-2"/>
    <n v="1.2774148216458472E-4"/>
    <s v="Nuevo Circuito Malambo 7- Proyecto AR"/>
    <n v="2018"/>
    <m/>
  </r>
  <r>
    <x v="3"/>
    <s v="ATLÁNTICO NORTE"/>
    <n v="20028674"/>
    <s v="VEINTE DE JULIO"/>
    <s v="VTE318"/>
    <n v="10867402"/>
    <s v="VEINTE DE JULIO 12"/>
    <n v="97"/>
    <n v="125"/>
    <s v="ELECTRICARIBE"/>
    <n v="45407824.800000004"/>
    <n v="1512204.7249999964"/>
    <n v="3.3302734311994528E-2"/>
    <n v="1.0092291862692882E-4"/>
    <s v="Reconducción- Proyecto AR"/>
    <n v="2021"/>
    <m/>
  </r>
  <r>
    <x v="0"/>
    <s v="CESAR"/>
    <n v="20700377"/>
    <s v="ASTREA"/>
    <s v="AST303"/>
    <n v="10909376"/>
    <s v="ASTREA 2"/>
    <n v="98"/>
    <n v="97"/>
    <s v="PUBLICA"/>
    <n v="8760151.7999999989"/>
    <n v="289714.67099999997"/>
    <n v="3.3071877932526236E-2"/>
    <n v="1.9335245871791944E-5"/>
    <s v="Subestación Astrea"/>
    <m/>
    <d v="2010-08-01T00:00:00"/>
  </r>
  <r>
    <x v="1"/>
    <s v="BOLÍVAR NORTE"/>
    <n v="20700025"/>
    <s v="NUEVA COSPIQUE"/>
    <s v="NCO313"/>
    <n v="10908949"/>
    <s v="NUEVA COSPIQUE 2"/>
    <n v="99"/>
    <n v="88"/>
    <s v="ELECTRICARIBE"/>
    <n v="64664286.920000002"/>
    <n v="2111387.2119999998"/>
    <n v="3.2651519293982495E-2"/>
    <n v="1.4091171404494494E-4"/>
    <s v="Subestación Campestre 66 kV"/>
    <n v="2020"/>
    <m/>
  </r>
  <r>
    <x v="1"/>
    <s v="BOLÍVAR NORTE"/>
    <n v="20018465"/>
    <s v="TERNERA"/>
    <s v="TER308"/>
    <n v="10846508"/>
    <s v="TERNERA 8"/>
    <n v="100"/>
    <n v="136"/>
    <s v="ELECTRICARIBE"/>
    <n v="58873122.629799999"/>
    <n v="1919513.669"/>
    <n v="3.2604244233316641E-2"/>
    <n v="1.2810627993492418E-4"/>
    <s v="Nuevo circuito Ternera 13- Terciarios Trafo SE Ternera"/>
    <n v="2018"/>
    <m/>
  </r>
  <r>
    <x v="0"/>
    <s v="MAGDALENA"/>
    <n v="20028377"/>
    <s v="SANTA MARTA"/>
    <s v="SMT303"/>
    <n v="10837701"/>
    <s v="BONDA"/>
    <n v="101"/>
    <n v="116"/>
    <s v="ELECTRICARIBE"/>
    <n v="48497149.645899996"/>
    <n v="1579022.6059999899"/>
    <n v="3.2559080637298489E-2"/>
    <n v="1.0538227221543594E-4"/>
    <s v="Reconfigurar con el circuito Concepción(Magdalena) "/>
    <n v="2018"/>
    <m/>
  </r>
  <r>
    <x v="2"/>
    <s v="CORDOBA NORTE"/>
    <n v="20058482"/>
    <s v="TIERRALTA"/>
    <s v="TIE303"/>
    <n v="10848202"/>
    <s v="TIERRA ALTA 2"/>
    <n v="102"/>
    <n v="60"/>
    <s v="ELECTRICARIBE"/>
    <n v="31857448.700000003"/>
    <n v="1031344.7129999967"/>
    <n v="3.2373738484588584E-2"/>
    <n v="6.8830838064212621E-5"/>
    <s v="Nuevo circuito Tierra alta 1- Proyecto AR"/>
    <n v="2018"/>
    <m/>
  </r>
  <r>
    <x v="2"/>
    <s v="CORDOBA NORTE"/>
    <n v="20056774"/>
    <s v="CIENAGA DE ORO"/>
    <s v="CIR303"/>
    <n v="10677402"/>
    <s v="LOS MIMBRES"/>
    <n v="103"/>
    <n v="111"/>
    <s v="ELECTRICARIBE"/>
    <n v="4034816.4800000004"/>
    <n v="130192.97200000031"/>
    <n v="3.2267383819152118E-2"/>
    <n v="8.6889390713642207E-6"/>
    <m/>
    <m/>
    <m/>
  </r>
  <r>
    <x v="2"/>
    <s v="CORDOBA NORTE"/>
    <n v="20057679"/>
    <s v="LORICA"/>
    <s v="LOR305"/>
    <n v="10767904"/>
    <s v="LORICA 4"/>
    <n v="104"/>
    <n v="7"/>
    <s v="ELECTRICARIBE"/>
    <n v="11460753.302999999"/>
    <n v="369262.2260000027"/>
    <n v="3.2219716822919797E-2"/>
    <n v="2.4644164226240571E-5"/>
    <s v="Se desdobló con los Circuitos Momil 2  y Momil 3"/>
    <n v="2016"/>
    <n v="2016"/>
  </r>
  <r>
    <x v="3"/>
    <s v="ATLÁNTICO NORTE"/>
    <n v="20700262"/>
    <s v="PUERTA DE ORO"/>
    <s v="PTO303"/>
    <n v="10909316"/>
    <s v="PUERTA DE ORO 2"/>
    <n v="105"/>
    <n v="114"/>
    <s v="ELECTRICARIBE"/>
    <n v="47927442.5"/>
    <n v="1521185.946000003"/>
    <n v="3.1739351541655976E-2"/>
    <n v="1.0152231566700495E-4"/>
    <s v="Subestación Norte 110 KV"/>
    <n v="2018"/>
    <m/>
  </r>
  <r>
    <x v="0"/>
    <s v="CESAR"/>
    <n v="20700079"/>
    <s v="SIMA?A"/>
    <s v="SMN303"/>
    <n v="10908931"/>
    <s v="LA GLORIA"/>
    <n v="106"/>
    <n v="98"/>
    <s v="ELECTRICARIBE"/>
    <n v="5576980"/>
    <n v="176950.18900000001"/>
    <n v="3.1728675555587435E-2"/>
    <n v="1.1809465497779554E-5"/>
    <m/>
    <m/>
    <m/>
  </r>
  <r>
    <x v="2"/>
    <s v="CORDOBA NORTE"/>
    <n v="20057584"/>
    <s v="COTORRA"/>
    <s v="CRR303"/>
    <n v="10758401"/>
    <s v="COTORRA"/>
    <n v="107"/>
    <n v="102"/>
    <s v="ELECTRICARIBE"/>
    <n v="16372153.200000003"/>
    <n v="505010.31800000003"/>
    <n v="3.0845687297868671E-2"/>
    <n v="3.3703846037958629E-5"/>
    <m/>
    <m/>
    <m/>
  </r>
  <r>
    <x v="3"/>
    <s v="ATLÁNTICO NORTE"/>
    <n v="20027766"/>
    <s v="MALAMBO"/>
    <s v="MLB312"/>
    <n v="10776601"/>
    <s v="INDUSTRIAL SUR"/>
    <n v="108"/>
    <n v="51"/>
    <s v="ELECTRICARIBE"/>
    <n v="34763759.82"/>
    <n v="1069997.834999999"/>
    <n v="3.0779117119098743E-2"/>
    <n v="7.1410505897404313E-5"/>
    <s v="Nuevo Circuito Malambo 7- Proyecto AR"/>
    <n v="2018"/>
    <m/>
  </r>
  <r>
    <x v="3"/>
    <s v="ATLÁNTICO NORTE"/>
    <n v="20028674"/>
    <s v="VEINTE DE JULIO"/>
    <s v="VTE307"/>
    <n v="10909447"/>
    <s v="VEINTE DE JULIO 14"/>
    <n v="109"/>
    <n v="122"/>
    <s v="ELECTRICARIBE"/>
    <n v="57617436"/>
    <n v="1748233.7449999945"/>
    <n v="3.0342095489983179E-2"/>
    <n v="1.16675241831086E-4"/>
    <s v="Subestación Caracolí 110 kV"/>
    <n v="2018"/>
    <d v="2013-05-03T00:00:00"/>
  </r>
  <r>
    <x v="3"/>
    <s v="ATLÁNTICO SUR"/>
    <n v="20028080"/>
    <s v="PONEDERA"/>
    <s v="POA303"/>
    <n v="10808001"/>
    <s v="MARTILLO"/>
    <n v="110"/>
    <n v="106"/>
    <s v="ELECTRICARIBE"/>
    <n v="22120868.799999997"/>
    <n v="657568.56799999787"/>
    <n v="2.9726163739102234E-2"/>
    <n v="4.3885419733687217E-5"/>
    <s v="Nuevo Circuito Ponedera 3- Proyecto AR"/>
    <n v="2021"/>
    <m/>
  </r>
  <r>
    <x v="3"/>
    <s v="ATLÁNTICO NORTE"/>
    <n v="20026768"/>
    <s v="CORDIALIDAD"/>
    <s v="CDL310"/>
    <n v="10909442"/>
    <s v="CORDIALIDAD 8 (CERO)"/>
    <n v="111"/>
    <n v="112"/>
    <s v="ELECTRICARIBE"/>
    <n v="62460277.780000009"/>
    <n v="1851889.4050000045"/>
    <n v="2.9649074112715293E-2"/>
    <n v="1.2359310921137846E-4"/>
    <m/>
    <m/>
    <m/>
  </r>
  <r>
    <x v="2"/>
    <s v="CORDOBA NORTE"/>
    <n v="20700406"/>
    <s v="VALENCIA (CORDOBA)"/>
    <s v="VAC302"/>
    <n v="10909440"/>
    <s v="CIRCUITO VALENCIA CORDOBA 1"/>
    <n v="112"/>
    <n v="120"/>
    <s v="ELECTRICARIBE"/>
    <n v="5044552.8"/>
    <n v="149196.64400000041"/>
    <n v="2.9575791931447406E-2"/>
    <n v="9.9572237230133932E-6"/>
    <m/>
    <m/>
    <m/>
  </r>
  <r>
    <x v="2"/>
    <s v="CORDOBA SUR"/>
    <n v="20700452"/>
    <s v="MOMIL"/>
    <s v="MOM302"/>
    <n v="10910080"/>
    <s v="MOMIL 3"/>
    <n v="113"/>
    <m/>
    <s v="PUBLICA"/>
    <n v="5261324.05"/>
    <n v="155469.4709999999"/>
    <n v="2.9549495435469312E-2"/>
    <n v="1.0375865457439765E-5"/>
    <s v="Proyecto Nación Nueva Subestación Momil"/>
    <n v="2017"/>
    <m/>
  </r>
  <r>
    <x v="2"/>
    <s v="CORDOBA NORTE"/>
    <n v="20057784"/>
    <s v="MONTERIA"/>
    <s v="MON308"/>
    <n v="10778405"/>
    <s v="MONTERIA 5"/>
    <n v="114"/>
    <n v="85"/>
    <s v="ELECTRICARIBE"/>
    <n v="38528200.811899997"/>
    <n v="1138442.6740000143"/>
    <n v="2.9548295793983447E-2"/>
    <n v="7.5978440914821889E-5"/>
    <s v="Se descarga con nuevo circuito Monteria 11- Proyecto AR"/>
    <n v="2018"/>
    <m/>
  </r>
  <r>
    <x v="3"/>
    <s v="ATLÁNTICO NORTE"/>
    <n v="20700159"/>
    <s v="NUEVA BARRANQUILLA"/>
    <s v="NBQ303"/>
    <n v="10909083"/>
    <s v="JUAN MINA"/>
    <n v="115"/>
    <n v="99"/>
    <s v="ELECTRICARIBE"/>
    <n v="35370104.612300001"/>
    <n v="1021439.331"/>
    <n v="2.8878606444516796E-2"/>
    <n v="6.8169763511919898E-5"/>
    <s v="Subestación Juan Mina 110  KV"/>
    <m/>
    <d v="2016-07-01T00:00:00"/>
  </r>
  <r>
    <x v="0"/>
    <s v="GUAJIRA"/>
    <n v="20028374"/>
    <s v="SAN JUAN"/>
    <s v="SJU304"/>
    <n v="10837404"/>
    <s v="CANAVERAL"/>
    <n v="116"/>
    <n v="149"/>
    <s v="ELECTRICARIBE"/>
    <n v="10027449.580000002"/>
    <n v="285968.47000000026"/>
    <n v="2.8518564737575094E-2"/>
    <n v="1.9085228441987201E-5"/>
    <m/>
    <m/>
    <m/>
  </r>
  <r>
    <x v="3"/>
    <s v="ATLÁNTICO NORTE"/>
    <n v="20028674"/>
    <s v="VEINTE DE JULIO"/>
    <s v="VTE308"/>
    <n v="10867405"/>
    <s v="LAS MORAS"/>
    <n v="117"/>
    <n v="124"/>
    <s v="ELECTRICARIBE"/>
    <n v="41209692"/>
    <n v="1170598.8360000101"/>
    <n v="2.8405910823114382E-2"/>
    <n v="7.8124508617976254E-5"/>
    <s v="Nuevo Circuito Caracolí 3"/>
    <n v="2019"/>
    <m/>
  </r>
  <r>
    <x v="2"/>
    <s v="CORDOBA NORTE"/>
    <n v="20037179"/>
    <s v="COVEQAS"/>
    <s v="COV304"/>
    <n v="10717905"/>
    <s v="COVENAS 3040"/>
    <n v="118"/>
    <n v="90"/>
    <s v="ELECTRICARIBE"/>
    <n v="9132273.1485000011"/>
    <n v="256803.5579999999"/>
    <n v="2.8120442065640638E-2"/>
    <n v="1.7138793550020052E-5"/>
    <m/>
    <m/>
    <m/>
  </r>
  <r>
    <x v="2"/>
    <s v="CORDOBA SUR"/>
    <n v="20700451"/>
    <s v="SAN CARLOS"/>
    <s v="SCL302"/>
    <n v="10910074"/>
    <s v="SAN CARLOS I"/>
    <n v="119"/>
    <n v="105"/>
    <s v="PUBLICA"/>
    <n v="4725147.45"/>
    <n v="131681.94900000026"/>
    <n v="2.7868325886846186E-2"/>
    <n v="8.7883117965806176E-6"/>
    <m/>
    <m/>
    <m/>
  </r>
  <r>
    <x v="1"/>
    <s v="BOLÍVAR NORTE"/>
    <n v="20019071"/>
    <s v="ZARAGOCILLA"/>
    <s v="ZRG306"/>
    <n v="10907103"/>
    <s v="ZARAGOCILLA 3"/>
    <n v="120"/>
    <n v="133"/>
    <s v="ELECTRICARIBE"/>
    <n v="65077332.679999992"/>
    <n v="1790282.014"/>
    <n v="2.7510070561791812E-2"/>
    <n v="1.1948149812729667E-4"/>
    <s v="Se descarga con nuevo circuito Zaragocilla 10"/>
    <n v="2018"/>
    <m/>
  </r>
  <r>
    <x v="0"/>
    <s v="CESAR"/>
    <n v="20026667"/>
    <s v="BOSCONIA"/>
    <s v="BOA302"/>
    <n v="10666701"/>
    <s v="BOSCONIA"/>
    <n v="121"/>
    <n v="109"/>
    <s v="ELECTRICARIBE"/>
    <n v="25205810.799999997"/>
    <n v="688510.51599999901"/>
    <n v="2.7315547254682999E-2"/>
    <n v="4.595045209903893E-5"/>
    <m/>
    <m/>
    <m/>
  </r>
  <r>
    <x v="0"/>
    <s v="GUAJIRA"/>
    <n v="20028185"/>
    <s v="CUESTECITAS"/>
    <s v="CUC302"/>
    <n v="10818502"/>
    <s v="CUESTECITAS 1"/>
    <n v="122"/>
    <n v="169"/>
    <s v="ELECTRICARIBE"/>
    <n v="17366159.993499998"/>
    <n v="469926.59399999998"/>
    <n v="2.7059902371963023E-2"/>
    <n v="3.1362395992309793E-5"/>
    <m/>
    <m/>
    <m/>
  </r>
  <r>
    <x v="0"/>
    <s v="CESAR"/>
    <n v="20026789"/>
    <s v="EL COPEY"/>
    <s v="COP301"/>
    <n v="10678901"/>
    <s v="EL COPEY"/>
    <n v="123"/>
    <n v="123"/>
    <s v="ELECTRICARIBE"/>
    <n v="25046838.653700002"/>
    <n v="676517.53700000094"/>
    <n v="2.7010096817151157E-2"/>
    <n v="4.515005356588974E-5"/>
    <s v="Nuevo Circuito Copey 2- Proyecto AR"/>
    <n v="2021"/>
    <m/>
  </r>
  <r>
    <x v="1"/>
    <s v="BOLÍVAR SUR"/>
    <n v="20047780"/>
    <s v="MOMPOX"/>
    <s v="MOX303"/>
    <n v="10778001"/>
    <s v="SAN FRANCISCO (MAGANGUE)"/>
    <n v="124"/>
    <n v="138"/>
    <s v="ELECTRICARIBE"/>
    <n v="16370323.655199999"/>
    <n v="433239.2809999999"/>
    <n v="2.6464918478406648E-2"/>
    <n v="2.8913924139704197E-5"/>
    <s v="Reconducción- Proyecto AR"/>
    <n v="2017"/>
    <m/>
  </r>
  <r>
    <x v="0"/>
    <s v="MAGDALENA"/>
    <n v="20028377"/>
    <s v="SANTA MARTA"/>
    <s v="SMT305"/>
    <n v="10837702"/>
    <s v="CERRO KENEDY"/>
    <n v="125"/>
    <n v="150"/>
    <s v="ELECTRICARIBE"/>
    <n v="15486726.604500001"/>
    <n v="409519.38200000202"/>
    <n v="2.644324991706171E-2"/>
    <n v="2.733088356521071E-5"/>
    <s v="Este circuito se le traslado la carga de urbanizaciones al circuito Bonda."/>
    <m/>
    <m/>
  </r>
  <r>
    <x v="2"/>
    <s v="CORDOBA SUR"/>
    <n v="20056686"/>
    <s v="BUENA VISTA"/>
    <s v="BUE302"/>
    <n v="10668601"/>
    <s v="BELEN"/>
    <n v="126"/>
    <n v="134"/>
    <s v="ELECTRICARIBE"/>
    <n v="2900343"/>
    <n v="76618.340999999346"/>
    <n v="2.6416993093575258E-2"/>
    <n v="5.1134257592491234E-6"/>
    <m/>
    <m/>
    <m/>
  </r>
  <r>
    <x v="3"/>
    <s v="ATLÁNTICO SUR"/>
    <n v="20028371"/>
    <s v="SABANALARGA"/>
    <s v="SAC306"/>
    <n v="10837103"/>
    <s v="SG-03"/>
    <n v="127"/>
    <n v="135"/>
    <s v="ELECTRICARIBE"/>
    <n v="34114616.365199998"/>
    <n v="900537.36299999547"/>
    <n v="2.6397405539011872E-2"/>
    <n v="6.0100896065218828E-5"/>
    <m/>
    <m/>
    <m/>
  </r>
  <r>
    <x v="1"/>
    <s v="BOLÍVAR SUR"/>
    <n v="20047769"/>
    <s v="MAGANGUE"/>
    <s v="MGE303"/>
    <n v="10776903"/>
    <s v="SAN PABLO"/>
    <n v="128"/>
    <n v="363"/>
    <s v="ELECTRICARIBE"/>
    <n v="25209995.448900003"/>
    <n v="661553.6510000003"/>
    <n v="2.6241720366072741E-2"/>
    <n v="4.4151379891516246E-5"/>
    <s v="Nuevo Circuito Magangue 4- Proyecto AR"/>
    <n v="2018"/>
    <m/>
  </r>
  <r>
    <x v="2"/>
    <s v="CORDOBA SUR"/>
    <n v="20038378"/>
    <s v="SAN MARCOS"/>
    <s v="SMC302"/>
    <n v="10837801"/>
    <s v="SM 3020"/>
    <n v="129"/>
    <n v="137"/>
    <s v="ELECTRICARIBE"/>
    <n v="32573893.062499996"/>
    <n v="853520.55200000841"/>
    <n v="2.6202595752443415E-2"/>
    <n v="5.6963044614153304E-5"/>
    <s v="Reconducción- Proyecto AR"/>
    <n v="2018"/>
    <m/>
  </r>
  <r>
    <x v="1"/>
    <s v="BOLÍVAR SUR"/>
    <n v="20700333"/>
    <s v="HATILLO DE LOBA"/>
    <s v="HDL303"/>
    <n v="10909294"/>
    <s v="HATILLO DE LOBA 2"/>
    <n v="130"/>
    <n v="127"/>
    <s v="ELECTRICARIBE"/>
    <n v="3305574.86"/>
    <n v="86046.560999998896"/>
    <n v="2.6030740383837171E-2"/>
    <n v="5.742655032327039E-6"/>
    <m/>
    <m/>
    <m/>
  </r>
  <r>
    <x v="2"/>
    <s v="SUCRE"/>
    <n v="20700394"/>
    <s v="GALERAS"/>
    <s v="GAL302"/>
    <n v="10909418"/>
    <s v="GALERAS 1"/>
    <n v="131"/>
    <n v="52"/>
    <s v="PUBLICA"/>
    <n v="3492432.2600000002"/>
    <n v="90879.696000000258"/>
    <n v="2.6021892261412181E-2"/>
    <n v="6.0652132694851065E-6"/>
    <m/>
    <m/>
    <d v="2016-01-01T00:00:00"/>
  </r>
  <r>
    <x v="0"/>
    <s v="MAGDALENA"/>
    <n v="20026773"/>
    <s v="CIENAGA"/>
    <s v="CIE303"/>
    <n v="10677303"/>
    <s v="CIENAGA SUR NUEVO"/>
    <n v="132"/>
    <n v="144"/>
    <s v="ELECTRICARIBE"/>
    <n v="53626572.82"/>
    <n v="1393489.3359999999"/>
    <n v="2.5985052982544856E-2"/>
    <n v="9.2999981113417961E-5"/>
    <s v="Nuevo circuito Cienaga 4- Proyecto AR"/>
    <n v="2019"/>
    <m/>
  </r>
  <r>
    <x v="0"/>
    <s v="CESAR"/>
    <n v="20029067"/>
    <s v="LA JAGUA"/>
    <s v="LJA303"/>
    <n v="10906703"/>
    <s v="LA JAGUA 2"/>
    <n v="133"/>
    <n v="142"/>
    <s v="ELECTRICARIBE"/>
    <n v="14566827.376599999"/>
    <n v="377997.48200000101"/>
    <n v="2.5949197599966913E-2"/>
    <n v="2.5227145826482048E-5"/>
    <m/>
    <m/>
    <m/>
  </r>
  <r>
    <x v="2"/>
    <s v="CORDOBA SUR"/>
    <n v="20700451"/>
    <s v="SAN CARLOS"/>
    <s v="SCL304"/>
    <n v="10910075"/>
    <s v="SAN CARLOS 2"/>
    <n v="134"/>
    <n v="247"/>
    <s v="PUBLICA"/>
    <n v="4561512.8500000006"/>
    <n v="118216.02900000062"/>
    <n v="2.591596974236313E-2"/>
    <n v="7.889610763625771E-6"/>
    <s v="Proyecto Nación SE San Carlos"/>
    <m/>
    <d v="2015-07-01T00:00:00"/>
  </r>
  <r>
    <x v="0"/>
    <s v="CESAR"/>
    <n v="20027485"/>
    <s v="VALLEDUPAR"/>
    <s v="VAL310"/>
    <n v="10748501"/>
    <s v="VALLEDUPAR 1"/>
    <n v="135"/>
    <n v="288"/>
    <s v="ELECTRICARIBE"/>
    <n v="57091728.962300003"/>
    <n v="1467650.9339999999"/>
    <n v="2.5706892411143295E-2"/>
    <n v="9.7949446484382879E-5"/>
    <s v="Reconfiguracion con el circuito Valledupar 5 y Salguero 3"/>
    <n v="2018"/>
    <m/>
  </r>
  <r>
    <x v="1"/>
    <s v="BOLÍVAR NORTE"/>
    <n v="20018465"/>
    <s v="TERNERA"/>
    <s v="TER304"/>
    <n v="10846504"/>
    <s v="TERNERA 4"/>
    <n v="136"/>
    <n v="184"/>
    <s v="ELECTRICARIBE"/>
    <n v="74408844.274599999"/>
    <n v="1905234.378"/>
    <n v="2.5604945172496996E-2"/>
    <n v="1.271532953953188E-4"/>
    <s v="Se descarga con nuevo circuito Ternera 10"/>
    <n v="2018"/>
    <m/>
  </r>
  <r>
    <x v="0"/>
    <s v="MAGDALENA"/>
    <n v="20027068"/>
    <s v="FUNDACION"/>
    <s v="FUN304"/>
    <n v="10706802"/>
    <s v="FUNDACION II"/>
    <n v="137"/>
    <n v="141"/>
    <s v="ELECTRICARIBE"/>
    <n v="46884330.597100005"/>
    <n v="1200085.52699999"/>
    <n v="2.5596729476910145E-2"/>
    <n v="8.0092418694681212E-5"/>
    <s v="Reconducción"/>
    <n v="2020"/>
    <m/>
  </r>
  <r>
    <x v="2"/>
    <s v="SUCRE"/>
    <n v="20036967"/>
    <s v="EL CORTIJO"/>
    <s v="ECJ302"/>
    <n v="10696701"/>
    <s v="SAMPUES"/>
    <n v="138"/>
    <n v="374"/>
    <s v="ELECTRICARIBE"/>
    <n v="13588490.0713"/>
    <n v="346127.31900000072"/>
    <n v="2.5472095662125837E-2"/>
    <n v="2.3100165389308774E-5"/>
    <s v="Subestación Sampues 34,5 KV"/>
    <m/>
    <d v="2014-10-10T00:00:00"/>
  </r>
  <r>
    <x v="2"/>
    <s v="CORDOBA NORTE"/>
    <n v="20058068"/>
    <s v="PRADERA"/>
    <s v="PRA307"/>
    <n v="10806802"/>
    <s v="PRADERA 5"/>
    <n v="139"/>
    <n v="175"/>
    <s v="ELECTRICARIBE"/>
    <n v="47951354.479999997"/>
    <n v="1204964.1149999979"/>
    <n v="2.5128885890023725E-2"/>
    <n v="8.041801041622481E-5"/>
    <s v="Reconducción"/>
    <n v="2020"/>
    <m/>
  </r>
  <r>
    <x v="1"/>
    <s v="BOLÍVAR NORTE"/>
    <n v="20016785"/>
    <s v="CHAMBACU"/>
    <s v="CMB314"/>
    <n v="10909229"/>
    <s v="CHAMBACU 11"/>
    <n v="140"/>
    <n v="139"/>
    <s v="ELECTRICARIBE"/>
    <n v="56930150.101399995"/>
    <n v="1423726.929"/>
    <n v="2.500831152674211E-2"/>
    <n v="9.5018005582831795E-5"/>
    <s v="Subestación Manzanillo - Circuito Manzanillo 3"/>
    <n v="2018"/>
    <m/>
  </r>
  <r>
    <x v="1"/>
    <s v="BOLÍVAR NORTE"/>
    <n v="20016689"/>
    <s v="BAYUNCA"/>
    <s v="BYC304"/>
    <n v="10668903"/>
    <s v="BAYUNCA 3"/>
    <n v="141"/>
    <n v="157"/>
    <s v="ELECTRICARIBE"/>
    <n v="22629946.160000004"/>
    <n v="557269.73500000103"/>
    <n v="2.4625323059098297E-2"/>
    <n v="3.7191583380785577E-5"/>
    <s v="Nueva SE Manzanillo- Proyecto por Convocatoria"/>
    <n v="2018"/>
    <m/>
  </r>
  <r>
    <x v="2"/>
    <s v="CORDOBA SUR"/>
    <n v="20056686"/>
    <s v="BUENA VISTA"/>
    <s v="BUE304"/>
    <n v="10668603"/>
    <s v="PLAZA BONITA"/>
    <n v="142"/>
    <n v="143"/>
    <s v="ELECTRICARIBE"/>
    <n v="2754345.2399999998"/>
    <n v="67658.456000000137"/>
    <n v="2.4564261232553456E-2"/>
    <n v="4.5154526608899953E-6"/>
    <m/>
    <m/>
    <m/>
  </r>
  <r>
    <x v="1"/>
    <s v="BOLÍVAR NORTE"/>
    <n v="20700375"/>
    <s v="SAN ESTANISLAO"/>
    <s v="SEO303"/>
    <n v="10909507"/>
    <s v="SAN ESTANISLAO 2"/>
    <n v="143"/>
    <n v="176"/>
    <s v="ELECTRICARIBE"/>
    <n v="11174001.9429"/>
    <n v="273810.41900000098"/>
    <n v="2.450423942999053E-2"/>
    <n v="1.8273813180912031E-5"/>
    <m/>
    <m/>
    <m/>
  </r>
  <r>
    <x v="1"/>
    <s v="BOLÍVAR NORTE"/>
    <n v="20700275"/>
    <s v="VILLA ESTRELLA"/>
    <s v="VIE305"/>
    <n v="10909469"/>
    <s v="VILLA ESTRELLA 2"/>
    <n v="144"/>
    <n v="168"/>
    <s v="ELECTRICARIBE"/>
    <n v="65943853.780000009"/>
    <n v="1615030.645"/>
    <n v="2.449099578541495E-2"/>
    <n v="1.0778541005109726E-4"/>
    <s v="Se descarga con nuevo circuito Villa Estrella 4"/>
    <n v="2017"/>
    <m/>
  </r>
  <r>
    <x v="0"/>
    <s v="CESAR"/>
    <n v="20027680"/>
    <s v="LA PAZ"/>
    <s v="LPZ302"/>
    <n v="10768002"/>
    <s v="SAN DIEGO"/>
    <n v="145"/>
    <n v="152"/>
    <s v="ELECTRICARIBE"/>
    <n v="14583541.4"/>
    <n v="356874.34499999997"/>
    <n v="2.4471034518405793E-2"/>
    <n v="2.3817410357895558E-5"/>
    <s v="Reconducción"/>
    <n v="2019"/>
    <m/>
  </r>
  <r>
    <x v="1"/>
    <s v="BOLÍVAR NORTE"/>
    <n v="20700375"/>
    <s v="SAN ESTANISLAO"/>
    <s v="SEO302"/>
    <n v="10909506"/>
    <s v="SAN ESTANISLAO 1"/>
    <n v="146"/>
    <n v="162"/>
    <s v="ELECTRICARIBE"/>
    <n v="15801897.049799999"/>
    <n v="383303.64800000202"/>
    <n v="2.4256812127810529E-2"/>
    <n v="2.5581273644353455E-5"/>
    <m/>
    <m/>
    <m/>
  </r>
  <r>
    <x v="0"/>
    <s v="MAGDALENA"/>
    <n v="20027068"/>
    <s v="FUNDACION"/>
    <s v="FUN303"/>
    <n v="10706803"/>
    <s v="FUNDACION III"/>
    <n v="147"/>
    <n v="131"/>
    <s v="ELECTRICARIBE"/>
    <n v="30544468.764700003"/>
    <n v="734480.37700000103"/>
    <n v="2.4046264567836716E-2"/>
    <n v="4.9018431231953254E-5"/>
    <s v="Reconducción"/>
    <n v="2019"/>
    <m/>
  </r>
  <r>
    <x v="2"/>
    <s v="SUCRE"/>
    <n v="20038370"/>
    <s v="SIERRA FLOR"/>
    <s v="SIE305"/>
    <n v="10837004"/>
    <s v="SF3050"/>
    <n v="148"/>
    <n v="166"/>
    <s v="ELECTRICARIBE"/>
    <n v="7937873.1721000001"/>
    <n v="189551.33500000139"/>
    <n v="2.3879360489940247E-2"/>
    <n v="1.26504524430916E-5"/>
    <m/>
    <m/>
    <m/>
  </r>
  <r>
    <x v="0"/>
    <s v="MAGDALENA"/>
    <n v="20026966"/>
    <s v="EL BANCO"/>
    <s v="EBA391"/>
    <n v="10696604"/>
    <s v="BANCO IV"/>
    <n v="149"/>
    <n v="103"/>
    <s v="ELECTRICARIBE"/>
    <n v="7350693.1659000013"/>
    <n v="175296.309000001"/>
    <n v="2.3847588933953025E-2"/>
    <n v="1.1699087323515746E-5"/>
    <m/>
    <m/>
    <m/>
  </r>
  <r>
    <x v="3"/>
    <s v="ATLÁNTICO NORTE"/>
    <n v="20027670"/>
    <s v="LAS FLORES"/>
    <s v="FLS307"/>
    <n v="10767005"/>
    <s v="TAJAMARES"/>
    <n v="150"/>
    <n v="54"/>
    <s v="ELECTRICARIBE"/>
    <n v="41627583.199999996"/>
    <n v="990544.97599998803"/>
    <n v="2.3795399584955683E-2"/>
    <n v="6.6107907452253324E-5"/>
    <s v="Se descarga con el nuevo circuito Norte 4 "/>
    <n v="2019"/>
    <m/>
  </r>
  <r>
    <x v="3"/>
    <s v="ATLÁNTICO NORTE"/>
    <n v="20026768"/>
    <s v="CORDIALIDAD"/>
    <s v="CDL307"/>
    <n v="10676801"/>
    <s v="ALMENDROS (ATLANTICO)"/>
    <n v="151"/>
    <n v="219"/>
    <s v="ELECTRICARIBE"/>
    <n v="63535434.940000005"/>
    <n v="1506196.4229999948"/>
    <n v="2.3706399813306994E-2"/>
    <n v="1.0052193100679546E-4"/>
    <s v="Se descarga con el nuevo circuito Cordialidad 11 "/>
    <n v="2019"/>
    <m/>
  </r>
  <r>
    <x v="2"/>
    <s v="CORDOBA NORTE"/>
    <n v="20038479"/>
    <s v="TOLU"/>
    <s v="TOL304"/>
    <n v="10847901"/>
    <s v="COVENAS (SUCRE)"/>
    <n v="152"/>
    <n v="156"/>
    <s v="ELECTRICARIBE"/>
    <n v="11159190.183800001"/>
    <n v="263157.81599999947"/>
    <n v="2.358216068241497E-2"/>
    <n v="1.7562869901896595E-5"/>
    <s v="Subestación Puerto Viejo 34,5 KV"/>
    <n v="2020"/>
    <m/>
  </r>
  <r>
    <x v="2"/>
    <s v="CORDOBA SUR"/>
    <n v="20057668"/>
    <s v="LAS DELICIAS"/>
    <s v="LDE302"/>
    <n v="10766802"/>
    <s v="MATA DE CANA (CORDOBA)"/>
    <n v="153"/>
    <n v="172"/>
    <s v="ELECTRICARIBE"/>
    <n v="3096945.0999999996"/>
    <n v="72412.931999999826"/>
    <n v="2.3382052203637656E-2"/>
    <n v="4.8327612808995353E-6"/>
    <m/>
    <m/>
    <m/>
  </r>
  <r>
    <x v="3"/>
    <s v="ATLÁNTICO NORTE"/>
    <n v="20026768"/>
    <s v="CORDIALIDAD"/>
    <s v="CDL304"/>
    <n v="10908988"/>
    <s v="LAS MALVINAS"/>
    <n v="154"/>
    <n v="188"/>
    <s v="ELECTRICARIBE"/>
    <n v="57759084.179999992"/>
    <n v="1339335.4429999976"/>
    <n v="2.3188308159909569E-2"/>
    <n v="8.9385808477784488E-5"/>
    <s v="Se descarga con el nuevo circuito  Cordialidad 12"/>
    <n v="2020"/>
    <m/>
  </r>
  <r>
    <x v="3"/>
    <s v="ATLÁNTICO NORTE"/>
    <n v="20026768"/>
    <s v="CORDIALIDAD"/>
    <s v="CDL302"/>
    <n v="10676802"/>
    <s v="GALAPA"/>
    <n v="155"/>
    <n v="145"/>
    <s v="ELECTRICARIBE"/>
    <n v="75140046.780000001"/>
    <n v="1742008.3430000015"/>
    <n v="2.3183487602827409E-2"/>
    <n v="1.1625976519020643E-4"/>
    <s v="Se descarga con el nuevo circuito Caracolí 4"/>
    <n v="2019"/>
    <m/>
  </r>
  <r>
    <x v="1"/>
    <s v="BOLÍVAR NORTE"/>
    <n v="20700419"/>
    <s v="EL CARMEN"/>
    <s v="ECA304"/>
    <n v="10676501"/>
    <s v="EL CARMEN 1"/>
    <n v="156"/>
    <n v="148"/>
    <s v="ELECTRICARIBE"/>
    <n v="24087145.917199999"/>
    <n v="555773.41299999529"/>
    <n v="2.3073444023234486E-2"/>
    <n v="3.7091720458160295E-5"/>
    <s v="Reconducción"/>
    <n v="2021"/>
    <d v="2014-10-08T00:00:00"/>
  </r>
  <r>
    <x v="2"/>
    <s v="CORDOBA NORTE"/>
    <n v="20057784"/>
    <s v="MONTERIA"/>
    <s v="MON307"/>
    <n v="10778404"/>
    <s v="MONTERIA 4"/>
    <n v="157"/>
    <n v="140"/>
    <s v="ELECTRICARIBE"/>
    <n v="46275778.223699994"/>
    <n v="1063025.4749999878"/>
    <n v="2.2971531021288426E-2"/>
    <n v="7.0945178082138573E-5"/>
    <s v="Se descarga con nuevo circuito Montería 10- Proyecto AR"/>
    <n v="2018"/>
    <m/>
  </r>
  <r>
    <x v="1"/>
    <s v="BOLÍVAR NORTE"/>
    <n v="20019071"/>
    <s v="ZARAGOCILLA"/>
    <s v="ZRG310"/>
    <n v="10907107"/>
    <s v="ZARAGOCILLA 7"/>
    <n v="158"/>
    <n v="163"/>
    <s v="ELECTRICARIBE"/>
    <n v="73213155.904700011"/>
    <n v="1669426.2509999999"/>
    <n v="2.280227140014366E-2"/>
    <n v="1.1141571435265304E-4"/>
    <s v="Se descarga con nuevo circuito Zaragocilla 10"/>
    <n v="2017"/>
    <m/>
  </r>
  <r>
    <x v="2"/>
    <s v="CORDOBA SUR"/>
    <n v="20700451"/>
    <s v="SAN CARLOS"/>
    <s v="SCL303"/>
    <n v="10910076"/>
    <s v="SAN CARLOS 3"/>
    <n v="159"/>
    <n v="129"/>
    <s v="PUBLICA"/>
    <n v="3028423.65"/>
    <n v="68746.311000000307"/>
    <n v="2.2700361291921725E-2"/>
    <n v="4.5880549347936931E-6"/>
    <m/>
    <m/>
    <m/>
  </r>
  <r>
    <x v="2"/>
    <s v="CORDOBA SUR"/>
    <n v="20056589"/>
    <s v="LA APARTADA"/>
    <s v="LPR303"/>
    <n v="10658902"/>
    <s v="SAN JORGE"/>
    <n v="160"/>
    <n v="182"/>
    <s v="ELECTRICARIBE"/>
    <n v="5361765.7"/>
    <n v="121194.47600000048"/>
    <n v="2.2603463631393008E-2"/>
    <n v="8.088389116348883E-6"/>
    <m/>
    <m/>
    <m/>
  </r>
  <r>
    <x v="1"/>
    <s v="BOLÍVAR SUR"/>
    <n v="20047769"/>
    <s v="MAGANGUE"/>
    <s v="MGE302"/>
    <n v="10908964"/>
    <s v="SANTA ISABEL (MAGANGUE)"/>
    <n v="161"/>
    <n v="37"/>
    <s v="ELECTRICARIBE"/>
    <n v="41969660.377299994"/>
    <n v="944119.84500001254"/>
    <n v="2.2495293898319363E-2"/>
    <n v="6.300954408868492E-5"/>
    <s v="Proyecto AR Reconducción Troncal"/>
    <m/>
    <d v="2013-10-01T00:00:00"/>
  </r>
  <r>
    <x v="0"/>
    <s v="MAGDALENA"/>
    <n v="20027189"/>
    <s v="GUACAMAYAL"/>
    <s v="GUC304"/>
    <n v="10909055"/>
    <s v="SOPLADOR"/>
    <n v="162"/>
    <n v="146"/>
    <s v="ELECTRICARIBE"/>
    <n v="5851457.9383999994"/>
    <n v="130583.76799999901"/>
    <n v="2.2316449912943463E-2"/>
    <n v="8.7150203765311496E-6"/>
    <m/>
    <m/>
    <m/>
  </r>
  <r>
    <x v="3"/>
    <s v="ATLÁNTICO NORTE"/>
    <n v="20028674"/>
    <s v="VEINTE DE JULIO"/>
    <s v="VTE331"/>
    <n v="10909396"/>
    <s v="CENTENARIO"/>
    <n v="163"/>
    <n v="174"/>
    <s v="ELECTRICARIBE"/>
    <n v="49483248"/>
    <n v="1096379.4999999984"/>
    <n v="2.2156579131588097E-2"/>
    <n v="7.3171189874924507E-5"/>
    <m/>
    <m/>
    <m/>
  </r>
  <r>
    <x v="2"/>
    <s v="CORDOBA NORTE"/>
    <n v="20037179"/>
    <s v="COVEQAS"/>
    <s v="COV302"/>
    <n v="10717903"/>
    <s v="COVENAS 3020"/>
    <n v="164"/>
    <n v="170"/>
    <s v="ELECTRICARIBE"/>
    <n v="12470337.135"/>
    <n v="275995.93800000002"/>
    <n v="2.2132195385910873E-2"/>
    <n v="1.8419672370840504E-5"/>
    <s v="COVENAS 3020 (Reconducción)"/>
    <n v="2017"/>
    <m/>
  </r>
  <r>
    <x v="0"/>
    <s v="CESAR"/>
    <n v="20027680"/>
    <s v="LA PAZ"/>
    <s v="LPZ304"/>
    <n v="10768001"/>
    <s v="LA PAZ"/>
    <n v="165"/>
    <n v="228"/>
    <s v="ELECTRICARIBE"/>
    <n v="31750103.5"/>
    <n v="700191.77399999904"/>
    <n v="2.2053212330473162E-2"/>
    <n v="4.6730046707562698E-5"/>
    <s v="LA PAZ (Reconducción)"/>
    <n v="2018"/>
    <m/>
  </r>
  <r>
    <x v="0"/>
    <s v="CESAR"/>
    <n v="20027485"/>
    <s v="VALLEDUPAR"/>
    <s v="VAL309"/>
    <n v="10748505"/>
    <s v="VALLEDUPAR 5"/>
    <n v="166"/>
    <n v="177"/>
    <s v="ELECTRICARIBE"/>
    <n v="38672763.3785"/>
    <n v="843671.53399999999"/>
    <n v="2.1815651644615509E-2"/>
    <n v="5.6305731734662063E-5"/>
    <s v="VALLEDUPAR 5 (Reconfigurar circuito - homogenizar la troncal)"/>
    <n v="2018"/>
    <m/>
  </r>
  <r>
    <x v="0"/>
    <s v="MAGDALENA"/>
    <n v="20027666"/>
    <s v="LIBERTADOR"/>
    <s v="LBT309"/>
    <n v="10909286"/>
    <s v="LIBERTADOR 7"/>
    <n v="167"/>
    <n v="208"/>
    <s v="ELECTRICARIBE"/>
    <n v="42871440.246399999"/>
    <n v="933680.98300000001"/>
    <n v="2.1778624129111294E-2"/>
    <n v="6.2312865654364457E-5"/>
    <s v="LIBERTADOR 7 (Se descarga con el nuevo circuito Libertador 11)"/>
    <n v="2022"/>
    <m/>
  </r>
  <r>
    <x v="1"/>
    <s v="BOLÍVAR NORTE"/>
    <n v="20018465"/>
    <s v="TERNERA"/>
    <s v="TER314"/>
    <n v="10909473"/>
    <s v="TERNERA9"/>
    <n v="168"/>
    <n v="126"/>
    <s v="ELECTRICARIBE"/>
    <n v="41321722.199199997"/>
    <n v="897623.59399999701"/>
    <n v="2.1722802105701572E-2"/>
    <n v="5.9906434252725479E-5"/>
    <s v="Circuito Cero la estructura, actualmente tiene carga transferida del circuito Zaragocilla 5."/>
    <m/>
    <m/>
  </r>
  <r>
    <x v="2"/>
    <s v="CORDOBA NORTE"/>
    <n v="20037179"/>
    <s v="COVEQAS"/>
    <s v="COV303"/>
    <n v="10717901"/>
    <s v="COVENAS 3030"/>
    <n v="169"/>
    <n v="192"/>
    <s v="ELECTRICARIBE"/>
    <n v="15838853.4344"/>
    <n v="342100.28999999946"/>
    <n v="2.159880394227278E-2"/>
    <n v="2.2831405800506793E-5"/>
    <s v="Intervenido en la Arquitectura de Red año 2013-14. Falta culminar trabajos pendientes de la AR por parte de Desarrollo MT"/>
    <m/>
    <m/>
  </r>
  <r>
    <x v="3"/>
    <s v="ATLÁNTICO NORTE"/>
    <n v="20700262"/>
    <s v="PUERTA DE ORO"/>
    <s v="PTO304"/>
    <n v="10909317"/>
    <s v="PUERTA DE ORO 4"/>
    <n v="170"/>
    <n v="194"/>
    <s v="ELECTRICARIBE"/>
    <n v="33446861.720000003"/>
    <n v="721545.10099999933"/>
    <n v="2.1572879005522412E-2"/>
    <n v="4.8155144809431965E-5"/>
    <m/>
    <m/>
    <m/>
  </r>
  <r>
    <x v="0"/>
    <s v="CESAR"/>
    <n v="20026667"/>
    <s v="BOSCONIA"/>
    <s v="BOA303"/>
    <n v="10666702"/>
    <s v="BOSCONIA 2"/>
    <n v="171"/>
    <n v="195"/>
    <s v="ELECTRICARIBE"/>
    <n v="22197430.900000002"/>
    <n v="478244.84400000097"/>
    <n v="2.1545053846749488E-2"/>
    <n v="3.1917547060144573E-5"/>
    <m/>
    <m/>
    <m/>
  </r>
  <r>
    <x v="0"/>
    <s v="MAGDALENA"/>
    <n v="20027189"/>
    <s v="GUACAMAYAL"/>
    <s v="GUC305"/>
    <n v="10718903"/>
    <s v="SEVILLA (GUACAMAYAL II)"/>
    <n v="172"/>
    <n v="153"/>
    <s v="ELECTRICARIBE"/>
    <n v="8942724.8745000008"/>
    <n v="191535.598"/>
    <n v="2.1418035407324214E-2"/>
    <n v="1.2782880023810399E-5"/>
    <m/>
    <m/>
    <m/>
  </r>
  <r>
    <x v="3"/>
    <s v="ATLÁNTICO SUR"/>
    <n v="20027766"/>
    <s v="MALAMBO"/>
    <s v="MLB308"/>
    <n v="10776604"/>
    <s v="TESORO"/>
    <n v="173"/>
    <n v="128"/>
    <s v="ELECTRICARIBE"/>
    <n v="36472196.299999997"/>
    <n v="780186.11799999513"/>
    <n v="2.1391256824311269E-2"/>
    <n v="5.2068783279838766E-5"/>
    <m/>
    <m/>
    <m/>
  </r>
  <r>
    <x v="1"/>
    <s v="BOLÍVAR SUR"/>
    <n v="20700354"/>
    <s v="TALAIGUA NUEVO"/>
    <s v="TLG302"/>
    <n v="10909312"/>
    <s v="TALAIGUA NUEVO 1"/>
    <n v="174"/>
    <n v="179"/>
    <s v="ELECTRICARIBE"/>
    <n v="18967897.600000001"/>
    <n v="405106.74900000304"/>
    <n v="2.1357493463060609E-2"/>
    <n v="2.7036389179743557E-5"/>
    <m/>
    <m/>
    <m/>
  </r>
  <r>
    <x v="2"/>
    <s v="SUCRE"/>
    <n v="20038486"/>
    <s v="TOLU VIEJO"/>
    <s v="TVJ304"/>
    <n v="10848604"/>
    <s v="TOLU VIEJO 3 (SAN ANTONIO)"/>
    <n v="175"/>
    <n v="185"/>
    <s v="ELECTRICARIBE"/>
    <n v="9476792.5599999987"/>
    <n v="202068.73200000043"/>
    <n v="2.1322481284743924E-2"/>
    <n v="1.3485850070123792E-5"/>
    <m/>
    <m/>
    <m/>
  </r>
  <r>
    <x v="1"/>
    <s v="BOLÍVAR NORTE"/>
    <n v="20017774"/>
    <s v="MARIA LA BAJA"/>
    <s v="MBJ304"/>
    <n v="10777403"/>
    <s v="MARIALABAJA 3"/>
    <n v="176"/>
    <n v="171"/>
    <s v="ELECTRICARIBE"/>
    <n v="3741980.6599999997"/>
    <n v="79614.357999999906"/>
    <n v="2.1275993981219536E-2"/>
    <n v="5.3133767148949952E-6"/>
    <m/>
    <m/>
    <m/>
  </r>
  <r>
    <x v="3"/>
    <s v="ATLÁNTICO NORTE"/>
    <n v="20027771"/>
    <s v="RIO MAGDALENA"/>
    <s v="MGD306"/>
    <n v="10777103"/>
    <s v="SALAMANCA"/>
    <n v="177"/>
    <n v="151"/>
    <s v="ELECTRICARIBE"/>
    <n v="58278383.799999997"/>
    <n v="1227326.4419999979"/>
    <n v="2.1059719950572788E-2"/>
    <n v="8.1910448094019917E-5"/>
    <s v="SALAMANCA (Nuevo circuito Tebsa)"/>
    <n v="2018"/>
    <m/>
  </r>
  <r>
    <x v="3"/>
    <s v="ATLÁNTICO NORTE"/>
    <n v="20026784"/>
    <s v="CENTRO"/>
    <s v="CTR316"/>
    <n v="10678403"/>
    <s v="CORDIALIDAD"/>
    <n v="178"/>
    <n v="173"/>
    <s v="ELECTRICARIBE"/>
    <n v="64100125.079999998"/>
    <n v="1345360.1209999993"/>
    <n v="2.0988416470653155E-2"/>
    <n v="8.9787889014563408E-5"/>
    <s v="CORDIALIDAD (Se descarga con nuevo circuito Centro 11)"/>
    <n v="2018"/>
    <m/>
  </r>
  <r>
    <x v="3"/>
    <s v="ATLÁNTICO NORTE"/>
    <n v="20028674"/>
    <s v="VEINTE DE JULIO"/>
    <s v="VTE317"/>
    <n v="10867401"/>
    <s v="ARBOLEDA"/>
    <n v="179"/>
    <n v="130"/>
    <s v="ELECTRICARIBE"/>
    <n v="60063615.760000005"/>
    <n v="1260185.5440000049"/>
    <n v="2.0980847191008414E-2"/>
    <n v="8.4103429257533115E-5"/>
    <s v="ARBOLEDA (Nuevo Circuito Caracoli 3)"/>
    <n v="2019"/>
    <m/>
  </r>
  <r>
    <x v="0"/>
    <s v="CESAR"/>
    <n v="20027676"/>
    <s v="LA LOMA"/>
    <s v="LLO303"/>
    <n v="10767601"/>
    <s v="SALIDA 1 (LA LOMA)"/>
    <n v="180"/>
    <n v="160"/>
    <s v="ELECTRICARIBE"/>
    <n v="22762596.800000004"/>
    <n v="477459.46599999903"/>
    <n v="2.0975614961470431E-2"/>
    <n v="3.1865131776238102E-5"/>
    <s v="SALIDA 1 (LA LOMA) (Se descarga con el nuevo circuito La Loma 1)"/>
    <n v="2020"/>
    <m/>
  </r>
  <r>
    <x v="2"/>
    <s v="CORDOBA NORTE"/>
    <n v="20058482"/>
    <s v="TIERRALTA"/>
    <s v="TIE302"/>
    <n v="10848201"/>
    <s v="TIERRA ALTA 1"/>
    <n v="181"/>
    <n v="199"/>
    <s v="ELECTRICARIBE"/>
    <n v="15630206.860000001"/>
    <n v="326850.99700000102"/>
    <n v="2.091149528138753E-2"/>
    <n v="2.1813684369596013E-5"/>
    <s v="TIERRA ALTA 1(Descarga a Tierraalta 2)"/>
    <n v="2018"/>
    <m/>
  </r>
  <r>
    <x v="2"/>
    <s v="CORDOBA SUR"/>
    <n v="20038385"/>
    <s v="SUCRE"/>
    <s v="SUC302"/>
    <n v="10838502"/>
    <s v="LA SOLERA"/>
    <n v="182"/>
    <n v="193"/>
    <s v="ELECTRICARIBE"/>
    <n v="5185427.2"/>
    <n v="108160.80600000235"/>
    <n v="2.0858610453542255E-2"/>
    <n v="7.2185359839827897E-6"/>
    <m/>
    <m/>
    <m/>
  </r>
  <r>
    <x v="2"/>
    <s v="CORDOBA NORTE"/>
    <n v="20056774"/>
    <s v="CIENAGA DE ORO"/>
    <s v="CIR302"/>
    <n v="10677403"/>
    <s v="CENTRO(CIENAGA DE ORO)"/>
    <n v="183"/>
    <n v="181"/>
    <s v="ELECTRICARIBE"/>
    <n v="20957062.399999999"/>
    <n v="422693.50300000171"/>
    <n v="2.0169501570983621E-2"/>
    <n v="2.8210110246415722E-5"/>
    <m/>
    <m/>
    <m/>
  </r>
  <r>
    <x v="3"/>
    <s v="ATLÁNTICO SUR"/>
    <n v="20700359"/>
    <s v="SABANAGRANDE"/>
    <s v="SBG304"/>
    <n v="10909323"/>
    <s v="SABANAGRANDE 3"/>
    <n v="184"/>
    <n v="220"/>
    <s v="ELECTRICARIBE"/>
    <n v="21803202.400000002"/>
    <n v="438088.63999999926"/>
    <n v="2.0092857551971322E-2"/>
    <n v="2.923756514919099E-5"/>
    <m/>
    <m/>
    <m/>
  </r>
  <r>
    <x v="0"/>
    <s v="CESAR"/>
    <n v="20026771"/>
    <s v="CHIRIGUANA"/>
    <s v="CHG302"/>
    <n v="10908780"/>
    <s v="RINCON HONDO"/>
    <n v="185"/>
    <n v="164"/>
    <s v="ELECTRICARIBE"/>
    <n v="5834936.4799999995"/>
    <n v="116791.289"/>
    <n v="2.0015862966172342E-2"/>
    <n v="7.7945251467728066E-6"/>
    <m/>
    <m/>
    <m/>
  </r>
  <r>
    <x v="0"/>
    <s v="CESAR"/>
    <n v="20026790"/>
    <s v="CODAZZI"/>
    <s v="COZ391"/>
    <n v="10679002"/>
    <s v="CODAZZI2"/>
    <n v="186"/>
    <n v="178"/>
    <s v="ELECTRICARIBE"/>
    <n v="30593542.542900003"/>
    <n v="611920.55999999901"/>
    <n v="2.0001624824648182E-2"/>
    <n v="4.0838920724192795E-5"/>
    <s v="CODAZZI2 (Se descarga con  nuevo circuito Codazzi 3)"/>
    <n v="2018"/>
    <m/>
  </r>
  <r>
    <x v="3"/>
    <s v="ATLÁNTICO NORTE"/>
    <n v="20028674"/>
    <s v="VEINTE DE JULIO"/>
    <s v="VTE312"/>
    <n v="10867413"/>
    <s v="VEINTE DE JULIO 13"/>
    <n v="187"/>
    <n v="250"/>
    <s v="ELECTRICARIBE"/>
    <n v="68440861.359999999"/>
    <n v="1359794.087000004"/>
    <n v="1.9868161504389401E-2"/>
    <n v="9.0751196397485594E-5"/>
    <s v="VEINTE DE JULIO 13 (Circuito  Caracolí 2)"/>
    <n v="2018"/>
    <m/>
  </r>
  <r>
    <x v="0"/>
    <s v="MAGDALENA"/>
    <n v="20700442"/>
    <s v="EL RETEN"/>
    <s v="RTN303"/>
    <n v="10910052"/>
    <s v="RETEN 2"/>
    <n v="188"/>
    <n v="154"/>
    <s v="PUBLICA"/>
    <n v="3578201.95"/>
    <n v="70883.581999999602"/>
    <n v="1.9809832701030081E-2"/>
    <n v="4.7306941050400524E-6"/>
    <m/>
    <m/>
    <m/>
  </r>
  <r>
    <x v="2"/>
    <s v="CORDOBA NORTE"/>
    <n v="20058383"/>
    <s v="SENA"/>
    <s v="ESA302"/>
    <n v="10838302"/>
    <s v="HOYO OSCURO"/>
    <n v="189"/>
    <n v="158"/>
    <s v="ELECTRICARIBE"/>
    <n v="4405966.16"/>
    <n v="86621.904999999926"/>
    <n v="1.9660138515453309E-2"/>
    <n v="5.7810528727349219E-6"/>
    <m/>
    <m/>
    <m/>
  </r>
  <r>
    <x v="3"/>
    <s v="ATLÁNTICO NORTE"/>
    <n v="20026768"/>
    <s v="CORDIALIDAD"/>
    <s v="CDL309"/>
    <n v="10676808"/>
    <s v="CORDIALIDAD 9"/>
    <n v="190"/>
    <n v="183"/>
    <s v="ELECTRICARIBE"/>
    <n v="17069692.920000002"/>
    <n v="335408.22699999972"/>
    <n v="1.9649341588741345E-2"/>
    <n v="2.2384784705869454E-5"/>
    <m/>
    <m/>
    <m/>
  </r>
  <r>
    <x v="2"/>
    <s v="CORDOBA SUR"/>
    <n v="20038385"/>
    <s v="SUCRE"/>
    <s v="SUC303"/>
    <n v="10838503"/>
    <s v="QUITA SUENO"/>
    <n v="191"/>
    <n v="217"/>
    <s v="ELECTRICARIBE"/>
    <n v="4816404.5599999996"/>
    <n v="94213.295000000478"/>
    <n v="1.9560918072048433E-2"/>
    <n v="6.2876940851113336E-6"/>
    <m/>
    <m/>
    <m/>
  </r>
  <r>
    <x v="3"/>
    <s v="ATLÁNTICO SUR"/>
    <n v="20700422"/>
    <s v="ROTINET"/>
    <s v="ROT303"/>
    <n v="10909544"/>
    <s v="ROTINET 2"/>
    <n v="192"/>
    <n v="251"/>
    <s v="PUBLICA"/>
    <n v="12292102.080000002"/>
    <n v="240201.09099999943"/>
    <n v="1.9541091461550846E-2"/>
    <n v="1.6030762740205381E-5"/>
    <m/>
    <m/>
    <m/>
  </r>
  <r>
    <x v="0"/>
    <s v="CESAR"/>
    <n v="20027485"/>
    <s v="VALLEDUPAR"/>
    <s v="VAL312"/>
    <n v="10748504"/>
    <s v="VALLEDUPAR 4"/>
    <n v="193"/>
    <n v="259"/>
    <s v="ELECTRICARIBE"/>
    <n v="61827362.156899996"/>
    <n v="1206869.2779999999"/>
    <n v="1.9519986554453254E-2"/>
    <n v="8.0545158947929236E-5"/>
    <s v="VALLEDUPAR 4 (Se descarga con nuevo circuito Valledupar 7)"/>
    <n v="2018"/>
    <m/>
  </r>
  <r>
    <x v="1"/>
    <s v="BOLÍVAR NORTE"/>
    <n v="20016785"/>
    <s v="CHAMBACU"/>
    <s v="CMB306"/>
    <n v="10678504"/>
    <s v="CHAMBACU 4"/>
    <n v="194"/>
    <n v="202"/>
    <s v="ELECTRICARIBE"/>
    <n v="58469803.937300004"/>
    <n v="1130848.801"/>
    <n v="1.9340731879529883E-2"/>
    <n v="7.5471633989692297E-5"/>
    <s v="CHAMBACU 4 (Se descarga con nuevo circuito Bosque 11)"/>
    <n v="2018"/>
    <m/>
  </r>
  <r>
    <x v="1"/>
    <s v="BOLÍVAR NORTE"/>
    <n v="20017777"/>
    <s v="MAMONAL"/>
    <s v="MAM308"/>
    <n v="10777704"/>
    <s v="MAMONAL 4"/>
    <n v="195"/>
    <n v="211"/>
    <s v="ELECTRICARIBE"/>
    <n v="2864784.7425000002"/>
    <n v="55174.932000000001"/>
    <n v="1.9259713018385707E-2"/>
    <n v="3.6823156814844265E-6"/>
    <m/>
    <m/>
    <m/>
  </r>
  <r>
    <x v="3"/>
    <s v="ATLÁNTICO NORTE"/>
    <n v="20700159"/>
    <s v="NUEVA BARRANQUILLA"/>
    <s v="NBQ310"/>
    <n v="10910243"/>
    <s v="NUEVA BARRANQUILLA 8"/>
    <n v="196"/>
    <m/>
    <s v="ELECTRICARIBE"/>
    <n v="3134100.04"/>
    <n v="60263.317999999897"/>
    <n v="1.922826879514666E-2"/>
    <n v="4.0219090961395711E-6"/>
    <m/>
    <m/>
    <m/>
  </r>
  <r>
    <x v="2"/>
    <s v="CORDOBA NORTE"/>
    <n v="20058372"/>
    <s v="SAHAGUN"/>
    <s v="SHA303"/>
    <n v="10837202"/>
    <s v="SAHAGUN 2"/>
    <n v="197"/>
    <n v="132"/>
    <s v="ELECTRICARIBE"/>
    <n v="31857240.520000003"/>
    <n v="612297.25799999852"/>
    <n v="1.9220034378545681E-2"/>
    <n v="4.0864061143986732E-5"/>
    <s v="SAHAGUN 2 (SE descarga con Nuevo Santa Rosa)"/>
    <n v="2018"/>
    <m/>
  </r>
  <r>
    <x v="1"/>
    <s v="BOLÍVAR NORTE"/>
    <n v="20016785"/>
    <s v="CHAMBACU"/>
    <s v="CMB307"/>
    <n v="10678509"/>
    <s v="CHAMBACU 9"/>
    <n v="198"/>
    <n v="203"/>
    <s v="ELECTRICARIBE"/>
    <n v="58063361.963399991"/>
    <n v="1114372.3859999999"/>
    <n v="1.9192350362048277E-2"/>
    <n v="7.4372015754926822E-5"/>
    <s v="CHAMBACU 9  (Circuito  Manzanillo 2)"/>
    <n v="2018"/>
    <m/>
  </r>
  <r>
    <x v="2"/>
    <s v="CORDOBA SUR"/>
    <n v="20058084"/>
    <s v="PUERTO LIBERTADOR"/>
    <s v="PUL304"/>
    <n v="10808402"/>
    <s v="LOMA SECA"/>
    <n v="199"/>
    <n v="189"/>
    <s v="ELECTRICARIBE"/>
    <n v="2715440.9000000004"/>
    <n v="51580.881999999314"/>
    <n v="1.8995398500478985E-2"/>
    <n v="3.4424526459478961E-6"/>
    <m/>
    <m/>
    <m/>
  </r>
  <r>
    <x v="1"/>
    <s v="BOLÍVAR NORTE"/>
    <n v="20018465"/>
    <s v="TERNERA"/>
    <s v="TER301"/>
    <n v="10846501"/>
    <s v="TERNERA 1"/>
    <n v="200"/>
    <n v="180"/>
    <s v="ELECTRICARIBE"/>
    <n v="60018411.018400013"/>
    <n v="1138895.797"/>
    <n v="1.8975773894627859E-2"/>
    <n v="7.6008681857003539E-5"/>
    <s v="TERNERA 1 (Nuevo Circuito Ternera 11-Terciarios Trafo SE Ternera)"/>
    <n v="2018"/>
    <m/>
  </r>
  <r>
    <x v="2"/>
    <s v="CORDOBA SUR"/>
    <n v="20700447"/>
    <s v="MONITOS"/>
    <s v="MNT302"/>
    <n v="10910070"/>
    <s v="MOÑITOS 1"/>
    <n v="201"/>
    <n v="235"/>
    <s v="PUBLICA"/>
    <n v="10393279.48"/>
    <n v="195933.81299999802"/>
    <n v="1.8851971928305927E-2"/>
    <n v="1.3076412167448251E-5"/>
    <s v="Proyecto Nación"/>
    <m/>
    <d v="2015-07-01T00:00:00"/>
  </r>
  <r>
    <x v="0"/>
    <s v="CESAR"/>
    <n v="20027485"/>
    <s v="VALLEDUPAR"/>
    <s v="VAL308"/>
    <n v="10748503"/>
    <s v="VALLEDUPAR 3"/>
    <n v="202"/>
    <n v="216"/>
    <s v="ELECTRICARIBE"/>
    <n v="51302397.9432"/>
    <n v="965713.38500000397"/>
    <n v="1.8823942422130129E-2"/>
    <n v="6.4450673748087656E-5"/>
    <s v="VALLEDUPAR 3(Reconducción)"/>
    <n v="2021"/>
    <m/>
  </r>
  <r>
    <x v="1"/>
    <s v="BOLÍVAR NORTE"/>
    <n v="20019071"/>
    <s v="ZARAGOCILLA"/>
    <s v="ZRG309"/>
    <n v="10907106"/>
    <s v="ZARAGOCILLA 6"/>
    <n v="203"/>
    <n v="207"/>
    <s v="ELECTRICARIBE"/>
    <n v="53747857.443400003"/>
    <n v="1011618.8959999999"/>
    <n v="1.8821566925998876E-2"/>
    <n v="6.7514358231139513E-5"/>
    <s v="ZARAGOCILLA 6 (Se descarga con Circuito Campestre 1)"/>
    <n v="2020"/>
    <m/>
  </r>
  <r>
    <x v="0"/>
    <s v="GUAJIRA"/>
    <n v="20028374"/>
    <s v="SAN JUAN"/>
    <s v="SJU305"/>
    <n v="10837403"/>
    <s v="LA JUNTA"/>
    <n v="204"/>
    <n v="210"/>
    <s v="ELECTRICARIBE"/>
    <n v="5029160.3999999994"/>
    <n v="93265.85900000039"/>
    <n v="1.8545015784344521E-2"/>
    <n v="6.2244632244008353E-6"/>
    <m/>
    <m/>
    <m/>
  </r>
  <r>
    <x v="0"/>
    <s v="MAGDALENA"/>
    <n v="20026966"/>
    <s v="EL BANCO"/>
    <s v="EBA394"/>
    <n v="10696602"/>
    <s v="BANCO II"/>
    <n v="205"/>
    <n v="155"/>
    <s v="ELECTRICARIBE"/>
    <n v="23642093.101799998"/>
    <n v="437099.45099999697"/>
    <n v="1.8488187535591689E-2"/>
    <n v="2.9171547738119959E-5"/>
    <s v="BANCO II(Reconducción)"/>
    <n v="2020"/>
    <m/>
  </r>
  <r>
    <x v="0"/>
    <s v="CESAR"/>
    <n v="20027676"/>
    <s v="LA LOMA"/>
    <s v="LLO302"/>
    <n v="10767602"/>
    <s v="SALIDA 2 (LA LOMA)"/>
    <n v="206"/>
    <n v="258"/>
    <s v="ELECTRICARIBE"/>
    <n v="31725906.200000007"/>
    <n v="578334.81200000399"/>
    <n v="1.8229103003525992E-2"/>
    <n v="3.8597443987352122E-5"/>
    <s v="SALIDA 2 (LA LOMA) (Se descarga con el nuevo circuito La Loma 2 y 3)"/>
    <n v="2020"/>
    <d v="2015-03-01T00:00:00"/>
  </r>
  <r>
    <x v="0"/>
    <s v="MAGDALENA"/>
    <n v="20027666"/>
    <s v="LIBERTADOR"/>
    <s v="LBT302"/>
    <n v="10766604"/>
    <s v="LIBERTADOR 5 "/>
    <n v="207"/>
    <n v="227"/>
    <s v="ELECTRICARIBE"/>
    <n v="59177530.216699995"/>
    <n v="1076827.558"/>
    <n v="1.8196561330910657E-2"/>
    <n v="7.1866314272539205E-5"/>
    <s v="LIBERTADOR 5  (Se descarga con el nuevo circuito Libertador 10)"/>
    <n v="2022"/>
    <m/>
  </r>
  <r>
    <x v="0"/>
    <s v="MAGDALENA"/>
    <n v="20027189"/>
    <s v="GUACAMAYAL"/>
    <s v="GUC302"/>
    <n v="10718902"/>
    <s v="GUACAMAYAL IV"/>
    <n v="208"/>
    <n v="214"/>
    <s v="ELECTRICARIBE"/>
    <n v="10375764.274900001"/>
    <n v="187924.83399999901"/>
    <n v="1.8111902797811989E-2"/>
    <n v="1.2541901513871445E-5"/>
    <m/>
    <m/>
    <m/>
  </r>
  <r>
    <x v="0"/>
    <s v="MAGDALENA"/>
    <n v="20027165"/>
    <s v="GAIRA"/>
    <s v="GAI302"/>
    <n v="10716504"/>
    <s v="GAIRA INDUSTRIAL"/>
    <n v="209"/>
    <n v="212"/>
    <s v="ELECTRICARIBE"/>
    <n v="51981813.228100002"/>
    <n v="937359.92000000202"/>
    <n v="1.8032459081155906E-2"/>
    <n v="6.2558393957078094E-5"/>
    <s v="GAI-SMT PETALO APOYADO"/>
    <m/>
    <m/>
  </r>
  <r>
    <x v="0"/>
    <s v="GUAJIRA"/>
    <n v="20028272"/>
    <s v="RIOHACHA"/>
    <s v="RCH304"/>
    <n v="10827204"/>
    <s v="RIOHACHA 4"/>
    <n v="210"/>
    <n v="186"/>
    <s v="ELECTRICARIBE"/>
    <n v="15744934.439999999"/>
    <n v="281389.08599999949"/>
    <n v="1.7871721668470758E-2"/>
    <n v="1.8779605273937952E-5"/>
    <m/>
    <m/>
    <m/>
  </r>
  <r>
    <x v="3"/>
    <s v="ATLÁNTICO SUR"/>
    <n v="20700359"/>
    <s v="SABANAGRANDE"/>
    <s v="SBG303"/>
    <n v="10909322"/>
    <s v="SABANAGRANDE 2"/>
    <n v="211"/>
    <n v="325"/>
    <s v="ELECTRICARIBE"/>
    <n v="27188159.000000004"/>
    <n v="484762.45100000163"/>
    <n v="1.7829910844643859E-2"/>
    <n v="3.2352525148778289E-5"/>
    <s v="SABANAGRANDE 2 (Se descarga con Sabanagrande 4)"/>
    <n v="2022"/>
    <m/>
  </r>
  <r>
    <x v="0"/>
    <s v="MAGDALENA"/>
    <n v="20028074"/>
    <s v="PIVIJAY"/>
    <s v="PVJ303"/>
    <n v="10807402"/>
    <s v="PIVIJAY  II"/>
    <n v="212"/>
    <n v="197"/>
    <s v="ELECTRICARIBE"/>
    <n v="3697665"/>
    <n v="65914.6789999998"/>
    <n v="1.7826027776988936E-2"/>
    <n v="4.39907485743184E-6"/>
    <m/>
    <m/>
    <m/>
  </r>
  <r>
    <x v="1"/>
    <s v="BOLÍVAR SUR"/>
    <n v="20700338"/>
    <s v="SANTA ROSA DEL SUR"/>
    <s v="SAR302"/>
    <n v="10909297"/>
    <s v="SANTA ROSA DEL SUR 1"/>
    <n v="213"/>
    <n v="218"/>
    <s v="ELECTRICARIBE"/>
    <n v="16363637.9"/>
    <n v="284937.04700000025"/>
    <n v="1.7412817904018777E-2"/>
    <n v="1.9016392379132718E-5"/>
    <m/>
    <m/>
    <m/>
  </r>
  <r>
    <x v="0"/>
    <s v="GUAJIRA"/>
    <n v="20028272"/>
    <s v="RIOHACHA"/>
    <s v="RCH303"/>
    <n v="10827205"/>
    <s v="RIOHACHA 5"/>
    <n v="214"/>
    <n v="191"/>
    <s v="ELECTRICARIBE"/>
    <n v="36748875.279999994"/>
    <n v="630656.71000000532"/>
    <n v="1.7161252016418323E-2"/>
    <n v="4.2089351244989226E-5"/>
    <s v="RIOHACHA 5 (Se descarga con el circuito Riohacha 11)"/>
    <n v="2020"/>
    <d v="2014-10-27T00:00:00"/>
  </r>
  <r>
    <x v="0"/>
    <s v="MAGDALENA"/>
    <n v="20028377"/>
    <s v="SANTA MARTA"/>
    <s v="SMT308"/>
    <n v="10909432"/>
    <s v="SANTA MARTA 06"/>
    <n v="215"/>
    <n v="358"/>
    <s v="ELECTRICARIBE"/>
    <n v="36979826.087300003"/>
    <n v="634174.88199999998"/>
    <n v="1.7149212127252133E-2"/>
    <n v="4.2324150264329019E-5"/>
    <m/>
    <m/>
    <m/>
  </r>
  <r>
    <x v="2"/>
    <s v="CORDOBA NORTE"/>
    <n v="20058366"/>
    <s v="SAN BERNARDO DEL VIENTO"/>
    <s v="SBE303"/>
    <n v="10836602"/>
    <s v="MONITOS"/>
    <n v="216"/>
    <n v="20"/>
    <s v="ELECTRICARIBE"/>
    <n v="2952834.6000000006"/>
    <n v="50582.267000000218"/>
    <n v="1.7130071220379295E-2"/>
    <n v="3.3758061537644126E-6"/>
    <s v="Subestación Moñitos 34,5 KV"/>
    <n v="2016"/>
    <d v="2015-05-01T00:00:00"/>
  </r>
  <r>
    <x v="2"/>
    <s v="SUCRE"/>
    <n v="20038370"/>
    <s v="SIERRA FLOR"/>
    <s v="SIE304"/>
    <n v="10837003"/>
    <s v="SF3040"/>
    <n v="217"/>
    <n v="161"/>
    <s v="ELECTRICARIBE"/>
    <n v="29007217.398900002"/>
    <n v="493028.51099999913"/>
    <n v="1.6996753057006271E-2"/>
    <n v="3.2904193112086003E-5"/>
    <m/>
    <m/>
    <m/>
  </r>
  <r>
    <x v="0"/>
    <s v="CESAR"/>
    <n v="20028369"/>
    <s v="SALGUERO"/>
    <s v="SGE305"/>
    <n v="10836902"/>
    <s v="SALGUERO 2"/>
    <n v="218"/>
    <n v="201"/>
    <s v="ELECTRICARIBE"/>
    <n v="26241661.373100005"/>
    <n v="445446.48"/>
    <n v="1.6974781957083768E-2"/>
    <n v="2.9728619485494586E-5"/>
    <s v="SALGUERO 2(Reconduccion y Construccion Salguero 5 como Cable Cero)"/>
    <n v="2021"/>
    <m/>
  </r>
  <r>
    <x v="0"/>
    <s v="MAGDALENA"/>
    <n v="20028065"/>
    <s v="PLATO"/>
    <s v="PLA304"/>
    <n v="10806501"/>
    <s v="PLATO  I"/>
    <n v="219"/>
    <n v="200"/>
    <s v="ELECTRICARIBE"/>
    <n v="33994219"/>
    <n v="574717.59499999997"/>
    <n v="1.6906333250368246E-2"/>
    <n v="3.8356034811126099E-5"/>
    <s v="PLATO  I (Reconduccion)"/>
    <n v="2018"/>
    <m/>
  </r>
  <r>
    <x v="2"/>
    <s v="CORDOBA NORTE"/>
    <n v="20057689"/>
    <s v="LA YE"/>
    <s v="LYE303"/>
    <n v="10768902"/>
    <s v="TRES ESQUINAS (CORDOBA)"/>
    <n v="220"/>
    <n v="204"/>
    <s v="ELECTRICARIBE"/>
    <n v="3826367.5999999996"/>
    <n v="63656.72799999937"/>
    <n v="1.6636333634018691E-2"/>
    <n v="4.2483816336445409E-6"/>
    <m/>
    <m/>
    <m/>
  </r>
  <r>
    <x v="2"/>
    <s v="CORDOBA SUR"/>
    <n v="20037178"/>
    <s v="GUARANDA"/>
    <s v="GRA302"/>
    <n v="10717801"/>
    <s v="GUARANDA"/>
    <n v="221"/>
    <n v="205"/>
    <s v="ELECTRICARIBE"/>
    <n v="10856557.319999998"/>
    <n v="179763.24799999999"/>
    <n v="1.6558034255374797E-2"/>
    <n v="1.1997206033076287E-5"/>
    <s v="Revisar por parte de Mantenimiento, las tensiones mejoraron con la entrada de la SE La Mojana."/>
    <m/>
    <m/>
  </r>
  <r>
    <x v="0"/>
    <s v="GUAJIRA"/>
    <n v="20027767"/>
    <s v="MAICAO"/>
    <s v="MCA303"/>
    <n v="10776702"/>
    <s v="MAICAO 2"/>
    <n v="222"/>
    <n v="243"/>
    <s v="ELECTRICARIBE"/>
    <n v="30044431.120000001"/>
    <n v="496532.97500000207"/>
    <n v="1.6526622621570279E-2"/>
    <n v="3.3138077274234287E-5"/>
    <s v="MAICAO 2(Se descarga con Nuevo Maicao 6)"/>
    <n v="2019"/>
    <m/>
  </r>
  <r>
    <x v="2"/>
    <s v="CORDOBA NORTE"/>
    <n v="20058366"/>
    <s v="SAN BERNARDO DEL VIENTO"/>
    <s v="SBE304"/>
    <n v="10836603"/>
    <s v="JOSE MANUEL"/>
    <n v="223"/>
    <n v="239"/>
    <s v="ELECTRICARIBE"/>
    <n v="7002530.3599999985"/>
    <n v="115410.24200000004"/>
    <n v="1.6481219797239131E-2"/>
    <n v="7.7023555537959291E-6"/>
    <m/>
    <m/>
    <m/>
  </r>
  <r>
    <x v="3"/>
    <s v="ATLÁNTICO NORTE"/>
    <n v="20700276"/>
    <s v="EL RIO"/>
    <s v="ERI304"/>
    <n v="10698213"/>
    <s v="AUXILIAR 1"/>
    <n v="224"/>
    <n v="223"/>
    <s v="ELECTRICARIBE"/>
    <n v="53373660.101400003"/>
    <n v="864094.16600000206"/>
    <n v="1.6189524277675248E-2"/>
    <n v="5.7668716252174349E-5"/>
    <s v="AUXILIAR 1 (Reconducción)"/>
    <n v="2019"/>
    <m/>
  </r>
  <r>
    <x v="0"/>
    <s v="GUAJIRA"/>
    <n v="20028272"/>
    <s v="RIOHACHA"/>
    <s v="RCH305"/>
    <n v="10908994"/>
    <s v="RIOHACHA 6"/>
    <n v="225"/>
    <n v="215"/>
    <s v="ELECTRICARIBE"/>
    <n v="40221413.159999996"/>
    <n v="648393.05600000499"/>
    <n v="1.6120593610689661E-2"/>
    <n v="4.3273055921019135E-5"/>
    <s v="RIOHACHA 6  (Se descarga con el circuito Riohacha 11)"/>
    <n v="2020"/>
    <m/>
  </r>
  <r>
    <x v="1"/>
    <s v="BOLÍVAR NORTE"/>
    <n v="20016679"/>
    <s v="BOSQUE"/>
    <s v="BQE310"/>
    <n v="10667902"/>
    <s v="BOSQUE 2"/>
    <n v="226"/>
    <n v="262"/>
    <s v="ELECTRICARIBE"/>
    <n v="38073855.560000002"/>
    <n v="609118.94999999797"/>
    <n v="1.599835217739104E-2"/>
    <n v="4.065194428285513E-5"/>
    <s v="BOSQUE 2 (Reconducción)"/>
    <n v="2019"/>
    <m/>
  </r>
  <r>
    <x v="3"/>
    <s v="ATLÁNTICO SUR"/>
    <n v="20026678"/>
    <s v="BARANOA"/>
    <s v="BAR306"/>
    <n v="10666501"/>
    <s v="USIACURI"/>
    <n v="227"/>
    <n v="221"/>
    <s v="ELECTRICARIBE"/>
    <n v="11131183.6899"/>
    <n v="177939.1249999998"/>
    <n v="1.5985642673515019E-2"/>
    <n v="1.1875466023902245E-5"/>
    <m/>
    <m/>
    <m/>
  </r>
  <r>
    <x v="2"/>
    <s v="CORDOBA NORTE"/>
    <n v="20058372"/>
    <s v="SAHAGUN"/>
    <s v="SHA302"/>
    <n v="10837201"/>
    <s v="SAHAGUN 1"/>
    <n v="228"/>
    <n v="209"/>
    <s v="ELECTRICARIBE"/>
    <n v="29781227.680000003"/>
    <n v="473756.26500000036"/>
    <n v="1.5907882310646246E-2"/>
    <n v="3.1617984120234034E-5"/>
    <m/>
    <m/>
    <m/>
  </r>
  <r>
    <x v="2"/>
    <s v="SUCRE"/>
    <n v="20700441"/>
    <s v="SAN JUAN NEPOMUCENO"/>
    <s v="SJN302"/>
    <n v="10909992"/>
    <s v="SAN JUAN NEPOMUCENO 1"/>
    <n v="229"/>
    <n v="232"/>
    <s v="PUBLICA"/>
    <n v="6238509.9500000002"/>
    <n v="99223.898999999903"/>
    <n v="1.5905063836597694E-2"/>
    <n v="6.6220964126557786E-6"/>
    <m/>
    <m/>
    <m/>
  </r>
  <r>
    <x v="0"/>
    <s v="MAGDALENA"/>
    <n v="20026773"/>
    <s v="CIENAGA"/>
    <s v="CIE304"/>
    <n v="10677302"/>
    <s v="CIENAGA NORTE NUEVO"/>
    <n v="230"/>
    <n v="237"/>
    <s v="ELECTRICARIBE"/>
    <n v="58809021.025300004"/>
    <n v="930567.02"/>
    <n v="1.5823542099088241E-2"/>
    <n v="6.2105043109400329E-5"/>
    <s v="CIENAGA NORTE NUEVO (Se descarga con nuevo circuito Cienaga 4)"/>
    <n v="2019"/>
    <m/>
  </r>
  <r>
    <x v="2"/>
    <s v="CORDOBA NORTE"/>
    <n v="20057679"/>
    <s v="LORICA"/>
    <s v="LOR302"/>
    <n v="10767901"/>
    <s v="LORICA 1"/>
    <n v="231"/>
    <n v="234"/>
    <s v="ELECTRICARIBE"/>
    <n v="26082141.579700001"/>
    <n v="409862.83600000065"/>
    <n v="1.5714309147029596E-2"/>
    <n v="2.7353805316162094E-5"/>
    <m/>
    <m/>
    <m/>
  </r>
  <r>
    <x v="2"/>
    <s v="CORDOBA NORTE"/>
    <n v="20056769"/>
    <s v="CERETE"/>
    <s v="CER304"/>
    <n v="10676903"/>
    <s v="CERETE 3"/>
    <n v="232"/>
    <n v="246"/>
    <s v="ELECTRICARIBE"/>
    <n v="29261488.240000002"/>
    <n v="450213.00799999922"/>
    <n v="1.5385854755827662E-2"/>
    <n v="3.0046732443035375E-5"/>
    <s v="Reconduccion"/>
    <m/>
    <m/>
  </r>
  <r>
    <x v="1"/>
    <s v="BOLÍVAR NORTE"/>
    <n v="20019077"/>
    <s v="ZAMBRANO"/>
    <s v="ZMB303"/>
    <n v="10907702"/>
    <s v="ZAMBRANO 2"/>
    <n v="233"/>
    <n v="507"/>
    <s v="ELECTRICARIBE"/>
    <n v="10392204.360000001"/>
    <n v="159567.139"/>
    <n v="1.5354503575216449E-2"/>
    <n v="1.0649339417206806E-5"/>
    <m/>
    <m/>
    <m/>
  </r>
  <r>
    <x v="2"/>
    <s v="SUCRE"/>
    <n v="20038370"/>
    <s v="SIERRA FLOR"/>
    <s v="SIE303"/>
    <n v="10837002"/>
    <s v="SF3030"/>
    <n v="234"/>
    <n v="238"/>
    <s v="ELECTRICARIBE"/>
    <n v="29027991.046799999"/>
    <n v="445618.52399999887"/>
    <n v="1.5351338757186339E-2"/>
    <n v="2.9740101517209664E-5"/>
    <m/>
    <m/>
    <m/>
  </r>
  <r>
    <x v="0"/>
    <s v="GUAJIRA"/>
    <n v="20028673"/>
    <s v="VILLANUEVA"/>
    <s v="VIN304"/>
    <n v="10867303"/>
    <s v="MOLINO"/>
    <n v="235"/>
    <n v="256"/>
    <s v="ELECTRICARIBE"/>
    <n v="8127910.9199999999"/>
    <n v="124272.72199999959"/>
    <n v="1.5289626476368862E-2"/>
    <n v="8.2938279471074495E-6"/>
    <m/>
    <m/>
    <m/>
  </r>
  <r>
    <x v="1"/>
    <s v="BOLÍVAR NORTE"/>
    <n v="20018465"/>
    <s v="TERNERA"/>
    <s v="TER305"/>
    <n v="10846505"/>
    <s v="TERNERA 5"/>
    <n v="236"/>
    <n v="275"/>
    <s v="ELECTRICARIBE"/>
    <n v="68154366.5634"/>
    <n v="1039668.492"/>
    <n v="1.5254613085323851E-2"/>
    <n v="6.938635813156717E-5"/>
    <s v="TERNERA 5 (Nuevo circuito Ternera 12- Terciarios Trafo SE Ternera)"/>
    <n v="2018"/>
    <m/>
  </r>
  <r>
    <x v="3"/>
    <s v="ATLÁNTICO NORTE"/>
    <n v="20700159"/>
    <s v="NUEVA BARRANQUILLA"/>
    <s v="NBQ312"/>
    <n v="10910245"/>
    <s v="NUEVA BARRANQUILLA 7"/>
    <n v="237"/>
    <m/>
    <s v="ELECTRICARIBE"/>
    <n v="2709418.46"/>
    <n v="41282.029000000242"/>
    <n v="1.5236490637920966E-2"/>
    <n v="2.7551182618620307E-6"/>
    <s v="NUEVA BARRANQUILLA 7 (Se Descarga SE Norte Circuito Norte 3)"/>
    <n v="2020"/>
    <m/>
  </r>
  <r>
    <x v="3"/>
    <s v="ATLÁNTICO NORTE"/>
    <n v="20700273"/>
    <s v="RIOMAR"/>
    <s v="RIM305"/>
    <n v="10827708"/>
    <s v="UNIVERSIDAD"/>
    <n v="238"/>
    <n v="236"/>
    <s v="ELECTRICARIBE"/>
    <n v="38813100.894099995"/>
    <n v="589493.53900000011"/>
    <n v="1.518800418983296E-2"/>
    <n v="3.9342165438345292E-5"/>
    <s v="Nuevo circuito SE Nueva Barranquilla 7"/>
    <n v="2016"/>
    <d v="2016-11-01T00:00:00"/>
  </r>
  <r>
    <x v="0"/>
    <s v="MAGDALENA"/>
    <n v="20026966"/>
    <s v="EL BANCO"/>
    <s v="EBA390"/>
    <n v="10696601"/>
    <s v="BANCO I"/>
    <n v="239"/>
    <n v="196"/>
    <s v="ELECTRICARIBE"/>
    <n v="23363316.3325"/>
    <n v="353900.89300000202"/>
    <n v="1.5147716529767704E-2"/>
    <n v="2.3618965366105925E-5"/>
    <s v="BANCO I(Reconduccion)"/>
    <n v="2021"/>
    <m/>
  </r>
  <r>
    <x v="0"/>
    <s v="CESAR"/>
    <n v="20029067"/>
    <s v="LA JAGUA"/>
    <s v="LJA302"/>
    <n v="10906702"/>
    <s v="LA JAGUA 1"/>
    <n v="240"/>
    <n v="314"/>
    <s v="ELECTRICARIBE"/>
    <n v="48581416.669599995"/>
    <n v="731972.73699999903"/>
    <n v="1.5066928615485059E-2"/>
    <n v="4.8851074032572841E-5"/>
    <s v="LA JAGUA 1 (Nuevo Circuito La Jagua 3)"/>
    <n v="2018"/>
    <m/>
  </r>
  <r>
    <x v="2"/>
    <s v="SUCRE"/>
    <n v="20036683"/>
    <s v="BOSTON"/>
    <s v="BST303"/>
    <n v="10668302"/>
    <s v="BOSTON 2"/>
    <n v="241"/>
    <n v="240"/>
    <s v="ELECTRICARIBE"/>
    <n v="32483300.313099999"/>
    <n v="489111.38799999887"/>
    <n v="1.505731816919933E-2"/>
    <n v="3.2642768531640593E-5"/>
    <m/>
    <m/>
    <m/>
  </r>
  <r>
    <x v="0"/>
    <s v="MAGDALENA"/>
    <n v="20027177"/>
    <s v="GUAMAL"/>
    <s v="GUM302"/>
    <n v="10717702"/>
    <s v="GUAMAL II"/>
    <n v="242"/>
    <n v="198"/>
    <s v="ELECTRICARIBE"/>
    <n v="8890324.2599999998"/>
    <n v="133557.56300000101"/>
    <n v="1.5022799967028539E-2"/>
    <n v="8.913488259772534E-6"/>
    <m/>
    <m/>
    <m/>
  </r>
  <r>
    <x v="2"/>
    <s v="SUCRE"/>
    <n v="20038486"/>
    <s v="TOLU VIEJO"/>
    <s v="TVJ302"/>
    <n v="10848602"/>
    <s v="TOLU VIEJO 1"/>
    <n v="243"/>
    <n v="277"/>
    <s v="ELECTRICARIBE"/>
    <n v="7960271.4200000009"/>
    <n v="118802.69399999941"/>
    <n v="1.4924452663951928E-2"/>
    <n v="7.9287641554101705E-6"/>
    <m/>
    <m/>
    <m/>
  </r>
  <r>
    <x v="2"/>
    <s v="CORDOBA NORTE"/>
    <n v="20700414"/>
    <s v="SANTA LUCIA (CORDOBA)"/>
    <s v="SLC302"/>
    <n v="10909505"/>
    <s v="SANTA LUCIA 1"/>
    <n v="244"/>
    <n v="222"/>
    <s v="ELECTRICARIBE"/>
    <n v="3208759.16"/>
    <n v="47430.364999999954"/>
    <n v="1.4781528508359584E-2"/>
    <n v="3.1654516007021071E-6"/>
    <s v="Subestación Santa Lucia 34,5 Kv (Completa)"/>
    <m/>
    <d v="2012-09-18T00:00:00"/>
  </r>
  <r>
    <x v="0"/>
    <s v="CESAR"/>
    <n v="20028369"/>
    <s v="SALGUERO"/>
    <s v="SGE309"/>
    <n v="10836904"/>
    <s v="SALGUERO 4"/>
    <n v="245"/>
    <n v="190"/>
    <s v="ELECTRICARIBE"/>
    <n v="39991934.464500003"/>
    <n v="586620.18399999803"/>
    <n v="1.4668462325090285E-2"/>
    <n v="3.9150400812790709E-5"/>
    <s v="VAL-GUP-SGE ESPIGA"/>
    <m/>
    <m/>
  </r>
  <r>
    <x v="3"/>
    <s v="ATLÁNTICO NORTE"/>
    <n v="20028674"/>
    <s v="VEINTE DE JULIO"/>
    <s v="VTE314"/>
    <n v="10867411"/>
    <s v="CIUDADELA"/>
    <n v="246"/>
    <n v="254"/>
    <s v="ELECTRICARIBE"/>
    <n v="61021169.479999997"/>
    <n v="892076.82499999669"/>
    <n v="1.4619136811076352E-2"/>
    <n v="5.9536248849139063E-5"/>
    <s v="CIUDADELA ( Reconfiguración)"/>
    <m/>
    <m/>
  </r>
  <r>
    <x v="0"/>
    <s v="MAGDALENA"/>
    <n v="20027666"/>
    <s v="LIBERTADOR"/>
    <s v="LBT310"/>
    <n v="10909287"/>
    <s v="LIBERTADOR 8"/>
    <n v="247"/>
    <n v="278"/>
    <s v="ELECTRICARIBE"/>
    <n v="53958367.930799998"/>
    <n v="782458.60800000199"/>
    <n v="1.4501154093531551E-2"/>
    <n v="5.2220446820865733E-5"/>
    <s v="LIBERTADOR 8 (Se descarga con el nuevo circuito Libertador 9)"/>
    <n v="2019"/>
    <m/>
  </r>
  <r>
    <x v="0"/>
    <s v="GUAJIRA"/>
    <n v="20027767"/>
    <s v="MAICAO"/>
    <s v="MCA302"/>
    <n v="10776704"/>
    <s v="MAICAO 4"/>
    <n v="248"/>
    <n v="231"/>
    <s v="ELECTRICARIBE"/>
    <n v="41229849.360000007"/>
    <n v="594960.73399999936"/>
    <n v="1.4430339747426118E-2"/>
    <n v="3.9707040158666294E-5"/>
    <s v="MAICAO 4(Se descarga con Nuevo Maicao 7)"/>
    <n v="2019"/>
    <m/>
  </r>
  <r>
    <x v="0"/>
    <s v="CESAR"/>
    <n v="20027485"/>
    <s v="VALLEDUPAR"/>
    <s v="VAL301"/>
    <n v="10748506"/>
    <s v="VALLEDUPAR 6"/>
    <n v="249"/>
    <n v="119"/>
    <s v="ELECTRICARIBE"/>
    <n v="27772028.059300002"/>
    <n v="399421.647"/>
    <n v="1.4382156252584006E-2"/>
    <n v="2.6656971580362564E-5"/>
    <m/>
    <m/>
    <m/>
  </r>
  <r>
    <x v="0"/>
    <s v="GUAJIRA"/>
    <n v="20027767"/>
    <s v="MAICAO"/>
    <s v="MCA304"/>
    <n v="10776703"/>
    <s v="MAICAO 3"/>
    <n v="250"/>
    <n v="249"/>
    <s v="ELECTRICARIBE"/>
    <n v="40413930.399999991"/>
    <n v="572939.7200000037"/>
    <n v="1.417678791271447E-2"/>
    <n v="3.8237381343783259E-5"/>
    <s v="MAICAO 3(Se descarga con Nuevo Maicao 9)"/>
    <n v="2022"/>
    <m/>
  </r>
  <r>
    <x v="3"/>
    <s v="ATLÁNTICO NORTE"/>
    <n v="20028578"/>
    <s v="LA UNION (ATLANTICO)"/>
    <s v="UNI321"/>
    <n v="10857807"/>
    <s v="FERRY"/>
    <n v="251"/>
    <n v="252"/>
    <s v="ELECTRICARIBE"/>
    <n v="34096599.640000001"/>
    <n v="481880.7979999996"/>
    <n v="1.4132810986661765E-2"/>
    <n v="3.2160206723619116E-5"/>
    <m/>
    <m/>
    <m/>
  </r>
  <r>
    <x v="2"/>
    <s v="CORDOBA NORTE"/>
    <n v="20057679"/>
    <s v="LORICA"/>
    <s v="LOR306"/>
    <n v="10767905"/>
    <s v="LORICA 5"/>
    <n v="252"/>
    <n v="287"/>
    <s v="ELECTRICARIBE"/>
    <n v="28209516.547900006"/>
    <n v="398064.80000000133"/>
    <n v="1.41110110598345E-2"/>
    <n v="2.6566417069385182E-5"/>
    <m/>
    <m/>
    <m/>
  </r>
  <r>
    <x v="1"/>
    <s v="BOLÍVAR NORTE"/>
    <n v="20016679"/>
    <s v="BOSQUE"/>
    <s v="BQE313"/>
    <n v="10667904"/>
    <s v="BOSQUE 4"/>
    <n v="253"/>
    <n v="261"/>
    <s v="ELECTRICARIBE"/>
    <n v="65121813.363300011"/>
    <n v="915619.24800000002"/>
    <n v="1.4060100613168822E-2"/>
    <n v="6.110744486607392E-5"/>
    <s v="BOSQUE 4 (Se descarga con reconducción Zaragocilla 4 y Nuevo Zaragocilla 10)"/>
    <n v="2017"/>
    <m/>
  </r>
  <r>
    <x v="3"/>
    <s v="ATLÁNTICO NORTE"/>
    <n v="20700276"/>
    <s v="EL RIO"/>
    <s v="ERI311"/>
    <n v="10698208"/>
    <s v="CENTRO(ATLANTICO)"/>
    <n v="254"/>
    <n v="274"/>
    <s v="ELECTRICARIBE"/>
    <n v="30763999.861299999"/>
    <n v="431811.029999997"/>
    <n v="1.4036244699870764E-2"/>
    <n v="2.8818604202483314E-5"/>
    <s v="CENTRO(ATLANTICO) (Se descarga con el nuevo circuito  Rio 12)"/>
    <n v="2020"/>
    <m/>
  </r>
  <r>
    <x v="0"/>
    <s v="CESAR"/>
    <n v="20026790"/>
    <s v="CODAZZI"/>
    <s v="COZ390"/>
    <n v="10679001"/>
    <s v="CODAZZI1"/>
    <n v="255"/>
    <n v="267"/>
    <s v="ELECTRICARIBE"/>
    <n v="33042279.691199999"/>
    <n v="462292.77100000199"/>
    <n v="1.3990946609023539E-2"/>
    <n v="3.0852922847103757E-5"/>
    <s v="CODAZZI1 (Se descarga con  nuevo circuito Codazzi 3)"/>
    <n v="2018"/>
    <m/>
  </r>
  <r>
    <x v="0"/>
    <s v="GUAJIRA"/>
    <n v="20028272"/>
    <s v="RIOHACHA"/>
    <s v="RCH310"/>
    <n v="10909579"/>
    <s v="RIOHACHA 8"/>
    <n v="256"/>
    <n v="264"/>
    <s v="ELECTRICARIBE"/>
    <n v="38209665.400000006"/>
    <n v="526240.74799999793"/>
    <n v="1.3772451092963453E-2"/>
    <n v="3.5120742126088829E-5"/>
    <s v="RIOHACHA 8 (Nuevo Circuito Riohacha 10)"/>
    <n v="2019"/>
    <m/>
  </r>
  <r>
    <x v="2"/>
    <s v="CORDOBA SUR"/>
    <n v="20057776"/>
    <s v="MONTELIBANO"/>
    <s v="MTB303"/>
    <n v="10777603"/>
    <s v="MONTELIBANO 3"/>
    <n v="257"/>
    <n v="257"/>
    <s v="ELECTRICARIBE"/>
    <n v="19785323.275199998"/>
    <n v="272432.10999999981"/>
    <n v="1.3769404027958494E-2"/>
    <n v="1.8181826319113351E-5"/>
    <s v="MONTELIBANO 3 (Reconducción)"/>
    <n v="2019"/>
    <m/>
  </r>
  <r>
    <x v="0"/>
    <s v="CESAR"/>
    <n v="20027185"/>
    <s v="GUATAPURI"/>
    <s v="GUP306"/>
    <n v="10718505"/>
    <s v="GUATAPURI 5"/>
    <n v="258"/>
    <n v="279"/>
    <s v="ELECTRICARIBE"/>
    <n v="41398328.513799995"/>
    <n v="567986.38699999999"/>
    <n v="1.3720031880288685E-2"/>
    <n v="3.7906801221246311E-5"/>
    <s v="GUATAPURI 5 (Se descarga con el circuito Guatapuri 10)"/>
    <n v="2020"/>
    <m/>
  </r>
  <r>
    <x v="3"/>
    <s v="ATLÁNTICO NORTE"/>
    <n v="20028674"/>
    <s v="VEINTE DE JULIO"/>
    <s v="VTE313"/>
    <n v="10867404"/>
    <s v="GAVIOTAS"/>
    <n v="259"/>
    <n v="276"/>
    <s v="ELECTRICARIBE"/>
    <n v="40519661.880000003"/>
    <n v="553992.84100000293"/>
    <n v="1.3672198021806466E-2"/>
    <n v="3.6972886995935384E-5"/>
    <s v="GAVIOTAS (Nuevo Circuito Caracolí  5)"/>
    <n v="2021"/>
    <m/>
  </r>
  <r>
    <x v="1"/>
    <s v="BOLÍVAR NORTE"/>
    <n v="20016671"/>
    <s v="BOCAGRANDE"/>
    <s v="BCG307"/>
    <n v="10667104"/>
    <s v="BOCAGRANDE 4"/>
    <n v="260"/>
    <n v="266"/>
    <s v="ELECTRICARIBE"/>
    <n v="25430746.108399995"/>
    <n v="347625.03399999999"/>
    <n v="1.3669478375436906E-2"/>
    <n v="2.3200121279256977E-5"/>
    <s v="BOCAGRANDE 4(Se descarga con circuito Marina 3)"/>
    <n v="2021"/>
    <m/>
  </r>
  <r>
    <x v="3"/>
    <s v="ATLÁNTICO NORTE"/>
    <n v="20700273"/>
    <s v="RIOMAR"/>
    <s v="RIM304"/>
    <n v="10827710"/>
    <s v="BUENAVISTA"/>
    <n v="261"/>
    <n v="293"/>
    <s v="ELECTRICARIBE"/>
    <n v="46124000.733099997"/>
    <n v="629239.45299999963"/>
    <n v="1.3642343313650112E-2"/>
    <n v="4.199476503551615E-5"/>
    <s v="BUENAVISTA (SE Norte- Se descarga con el nuevo circuito Norte 1))"/>
    <n v="2018"/>
    <m/>
  </r>
  <r>
    <x v="3"/>
    <s v="ATLÁNTICO NORTE"/>
    <n v="20027670"/>
    <s v="LAS FLORES"/>
    <s v="FLS308"/>
    <n v="10767002"/>
    <s v="LAS FLORES 7"/>
    <n v="262"/>
    <n v="298"/>
    <s v="ELECTRICARIBE"/>
    <n v="39368506.960000001"/>
    <n v="532009.15499999549"/>
    <n v="1.3513572042255459E-2"/>
    <n v="3.5505719411666191E-5"/>
    <s v="LAS FLORES 7( Se descarga con Cto Flores 8)"/>
    <n v="2021"/>
    <s v="Diciembre 06 de 2011"/>
  </r>
  <r>
    <x v="1"/>
    <s v="BOLÍVAR NORTE"/>
    <n v="20016671"/>
    <s v="BOCAGRANDE"/>
    <s v="BCG309"/>
    <n v="10667106"/>
    <s v="BOCAGRANDE 6"/>
    <n v="263"/>
    <n v="165"/>
    <s v="ELECTRICARIBE"/>
    <n v="3490221.8711000001"/>
    <n v="47119.4399999999"/>
    <n v="1.3500413939343474E-2"/>
    <n v="3.1447008002613246E-6"/>
    <s v="El circuito Bocagrande 6 que es el circuito Cero de la estructura BCG-CMB ESPIGA,   tiene trasferido al circuito Chambacú 3 Total y Chambacú 6 Parcial para evitar desatender la demanda de la SE Chambacu ante una contigencia a nivel de 66 kV."/>
    <m/>
    <m/>
  </r>
  <r>
    <x v="2"/>
    <s v="CORDOBA NORTE"/>
    <n v="20058375"/>
    <s v="SAN ANTERO"/>
    <s v="SAT303"/>
    <n v="10837502"/>
    <s v="COVENAS (CORDOBA)"/>
    <n v="264"/>
    <n v="260"/>
    <s v="ELECTRICARIBE"/>
    <n v="6056110.7999999998"/>
    <n v="81336.900999999838"/>
    <n v="1.3430550345941464E-2"/>
    <n v="5.428337384007029E-6"/>
    <m/>
    <m/>
    <m/>
  </r>
  <r>
    <x v="2"/>
    <s v="CORDOBA NORTE"/>
    <n v="20058375"/>
    <s v="SAN ANTERO"/>
    <s v="SAT302"/>
    <n v="10837501"/>
    <s v="SAN ANTERO"/>
    <n v="265"/>
    <n v="269"/>
    <s v="ELECTRICARIBE"/>
    <n v="13010015.6"/>
    <n v="174531.74199999994"/>
    <n v="1.3415183145514441E-2"/>
    <n v="1.1648060943389904E-5"/>
    <m/>
    <m/>
    <m/>
  </r>
  <r>
    <x v="0"/>
    <s v="MAGDALENA"/>
    <n v="20026579"/>
    <s v="AEROPUERTO"/>
    <s v="AOR302"/>
    <n v="10657901"/>
    <s v="AEROPUERTO 1 (MAGDALENA)"/>
    <n v="266"/>
    <n v="300"/>
    <s v="ELECTRICARIBE"/>
    <n v="41783510.439999998"/>
    <n v="560437.26199999999"/>
    <n v="1.3412881208360242E-2"/>
    <n v="3.7402980729560224E-5"/>
    <s v="AEROPUERTO 1 (MAGDALENA)(Nuevo Circuito AEROPUERTO 3)"/>
    <n v="2019"/>
    <m/>
  </r>
  <r>
    <x v="1"/>
    <s v="BOLÍVAR NORTE"/>
    <n v="20700275"/>
    <s v="VILLA ESTRELLA"/>
    <s v="VIE306"/>
    <n v="10909990"/>
    <s v="VILLA ESTRELLA 3"/>
    <n v="267"/>
    <n v="335"/>
    <s v="ELECTRICARIBE"/>
    <n v="10304463.16"/>
    <n v="137493.06200000198"/>
    <n v="1.3343059203096029E-2"/>
    <n v="9.176139234714739E-6"/>
    <m/>
    <m/>
    <m/>
  </r>
  <r>
    <x v="2"/>
    <s v="CORDOBA NORTE"/>
    <n v="20700406"/>
    <s v="VALENCIA (CORDOBA)"/>
    <s v="VAC303"/>
    <n v="10909441"/>
    <s v="CIRCUITO VALENCIA CORDOBA 2"/>
    <n v="268"/>
    <n v="289"/>
    <s v="ELECTRICARIBE"/>
    <n v="14446908.840000002"/>
    <n v="190999.95099999974"/>
    <n v="1.3220817900585557E-2"/>
    <n v="1.2747131518531932E-5"/>
    <m/>
    <m/>
    <m/>
  </r>
  <r>
    <x v="0"/>
    <s v="GUAJIRA"/>
    <n v="20027278"/>
    <s v="HATO NUEVO"/>
    <s v="HAN302"/>
    <n v="10727801"/>
    <s v="HATO NUEVO 1"/>
    <n v="269"/>
    <n v="283"/>
    <s v="PARTICULAR"/>
    <n v="17153339.199999999"/>
    <n v="225438.33100000108"/>
    <n v="1.3142533262561559E-2"/>
    <n v="1.5045511998981361E-5"/>
    <m/>
    <m/>
    <m/>
  </r>
  <r>
    <x v="2"/>
    <s v="CORDOBA SUR"/>
    <n v="20058082"/>
    <s v="PLANETA RICA"/>
    <s v="PRC302"/>
    <n v="10808203"/>
    <s v="PLANETA RICA 3"/>
    <n v="270"/>
    <n v="271"/>
    <s v="ELECTRICARIBE"/>
    <n v="3533964.4776999992"/>
    <n v="46431.341000000073"/>
    <n v="1.3138598673809778E-2"/>
    <n v="3.0987778122980026E-6"/>
    <m/>
    <m/>
    <m/>
  </r>
  <r>
    <x v="3"/>
    <s v="ATLÁNTICO NORTE"/>
    <n v="20027766"/>
    <s v="MALAMBO"/>
    <s v="MLB313"/>
    <n v="10909306"/>
    <s v="MALAMBO 6"/>
    <n v="271"/>
    <n v="225"/>
    <s v="ELECTRICARIBE"/>
    <n v="52910738.519999996"/>
    <n v="681693.76000000117"/>
    <n v="1.2883845114774278E-2"/>
    <n v="4.5495509127552438E-5"/>
    <s v="MALAMBO 6  (Se descarga con el nuevo Cto Caracolí 6)"/>
    <n v="2022"/>
    <s v="Diciembre 10 de 2009"/>
  </r>
  <r>
    <x v="0"/>
    <s v="GUAJIRA"/>
    <n v="20028272"/>
    <s v="RIOHACHA"/>
    <s v="RCH309"/>
    <n v="10827202"/>
    <s v="RIOHACHA 2"/>
    <n v="272"/>
    <n v="255"/>
    <s v="ELECTRICARIBE"/>
    <n v="36897520.280000001"/>
    <n v="474944.78099999955"/>
    <n v="1.287199728859393E-2"/>
    <n v="3.1697304401127038E-5"/>
    <s v="RIOHACHA 2 (Se descarga con nuevo circuito Riohacha 9)"/>
    <n v="2019"/>
    <m/>
  </r>
  <r>
    <x v="2"/>
    <s v="SUCRE"/>
    <n v="20038367"/>
    <s v="SINCE"/>
    <s v="SCE303"/>
    <n v="10836704"/>
    <s v="SINCE 3030 (SINCE)"/>
    <n v="273"/>
    <n v="273"/>
    <s v="ELECTRICARIBE"/>
    <n v="16300680.8303"/>
    <n v="209218.10399999956"/>
    <n v="1.2834930404324043E-2"/>
    <n v="1.3962991476086241E-5"/>
    <s v="SINCE 3030 (SINCE)(Reconducción)"/>
    <n v="2022"/>
    <m/>
  </r>
  <r>
    <x v="3"/>
    <s v="ATLÁNTICO NORTE"/>
    <n v="20027766"/>
    <s v="MALAMBO"/>
    <s v="MLB314"/>
    <n v="10909152"/>
    <s v="PIMSA"/>
    <n v="274"/>
    <n v="329"/>
    <s v="ELECTRICARIBE"/>
    <n v="53338236.780000009"/>
    <n v="684225.62599999667"/>
    <n v="1.2828051081294041E-2"/>
    <n v="4.5664483144143903E-5"/>
    <s v="PIMSA (Reconducción)"/>
    <n v="2018"/>
    <m/>
  </r>
  <r>
    <x v="0"/>
    <s v="MAGDALENA"/>
    <n v="20026579"/>
    <s v="AEROPUERTO"/>
    <s v="AOR303"/>
    <n v="10657902"/>
    <s v="AEROPUERTO 2 (MAGDALENA)"/>
    <n v="275"/>
    <n v="241"/>
    <s v="ELECTRICARIBE"/>
    <n v="16041247.880000001"/>
    <n v="204432.894"/>
    <n v="1.2744201419322497E-2"/>
    <n v="1.3643631701937458E-5"/>
    <m/>
    <m/>
    <m/>
  </r>
  <r>
    <x v="2"/>
    <s v="SUCRE"/>
    <n v="20700441"/>
    <s v="SAN JUAN NEPOMUCENO"/>
    <s v="SJN303"/>
    <n v="10909993"/>
    <s v="SAN JUAN NEPOMUCENO 2"/>
    <n v="276"/>
    <n v="290"/>
    <s v="PUBLICA"/>
    <n v="17199427.120000001"/>
    <n v="218712.0210000005"/>
    <n v="1.271623871388575E-2"/>
    <n v="1.4596605296359097E-5"/>
    <m/>
    <m/>
    <m/>
  </r>
  <r>
    <x v="1"/>
    <s v="BOLÍVAR NORTE"/>
    <n v="20019071"/>
    <s v="ZARAGOCILLA"/>
    <s v="ZRG304"/>
    <n v="10907101"/>
    <s v="ZARAGOCILLA 1"/>
    <n v="277"/>
    <n v="304"/>
    <s v="ELECTRICARIBE"/>
    <n v="50115994.68"/>
    <n v="634067.76499999897"/>
    <n v="1.2652003996900396E-2"/>
    <n v="4.2317001390835934E-5"/>
    <s v="ZARAGOCILLA 1(Se descarga con Cto Zaragocilla 6)"/>
    <n v="2022"/>
    <m/>
  </r>
  <r>
    <x v="2"/>
    <s v="CORDOBA NORTE"/>
    <n v="20057784"/>
    <s v="MONTERIA"/>
    <s v="MON305"/>
    <n v="10778402"/>
    <s v="MONTERIA 2"/>
    <n v="278"/>
    <n v="265"/>
    <s v="ELECTRICARIBE"/>
    <n v="32463752.030900002"/>
    <n v="410449.88700000284"/>
    <n v="1.2643328676528948E-2"/>
    <n v="2.7392984469172E-5"/>
    <s v="MONTERIA 2 (Se descarga con el nuevo Cto Monteria 15)"/>
    <n v="2018"/>
    <m/>
  </r>
  <r>
    <x v="0"/>
    <s v="GUAJIRA"/>
    <n v="20700425"/>
    <s v="URIBIA"/>
    <s v="URI303"/>
    <n v="10909556"/>
    <s v="URIBIA  2"/>
    <n v="279"/>
    <n v="315"/>
    <s v="ELECTRICARIBE"/>
    <n v="30527566.157700002"/>
    <n v="385513.27500000014"/>
    <n v="1.2628365884411054E-2"/>
    <n v="2.5728741776300125E-5"/>
    <m/>
    <m/>
    <m/>
  </r>
  <r>
    <x v="2"/>
    <s v="SUCRE"/>
    <n v="20038379"/>
    <s v="SAN ONOFRE"/>
    <s v="SOF305"/>
    <n v="10837904"/>
    <s v="CHINULITO"/>
    <n v="280"/>
    <n v="305"/>
    <s v="ELECTRICARIBE"/>
    <n v="5501709.080000001"/>
    <n v="69307.737000000328"/>
    <n v="1.2597492159654562E-2"/>
    <n v="4.62552390283507E-6"/>
    <m/>
    <m/>
    <m/>
  </r>
  <r>
    <x v="3"/>
    <s v="ATLÁNTICO NORTE"/>
    <n v="20700159"/>
    <s v="NUEVA BARRANQUILLA"/>
    <s v="NBQ306"/>
    <n v="10909089"/>
    <s v="NOGALES"/>
    <n v="281"/>
    <n v="272"/>
    <s v="ELECTRICARIBE"/>
    <n v="47471243.947800003"/>
    <n v="596275.77700000221"/>
    <n v="1.2560778429477745E-2"/>
    <n v="3.9794804715598362E-5"/>
    <s v="NOGALES (Se Descarga con el nuevo Cto Norte 6)"/>
    <n v="2022"/>
    <m/>
  </r>
  <r>
    <x v="3"/>
    <s v="ATLÁNTICO NORTE"/>
    <n v="20027771"/>
    <s v="RIO MAGDALENA"/>
    <s v="MGD305"/>
    <n v="10777101"/>
    <s v="PASADENA"/>
    <n v="282"/>
    <n v="285"/>
    <s v="ELECTRICARIBE"/>
    <n v="46569961.759999998"/>
    <n v="577841.72099999711"/>
    <n v="1.2408035118815977E-2"/>
    <n v="3.8564535623790857E-5"/>
    <s v="PASADENA (Reconduccion)"/>
    <n v="2021"/>
    <m/>
  </r>
  <r>
    <x v="0"/>
    <s v="GUAJIRA"/>
    <n v="20026682"/>
    <s v="BARRANCAS"/>
    <s v="BRC303"/>
    <n v="10668202"/>
    <s v="BARRANCAS 2"/>
    <n v="283"/>
    <n v="270"/>
    <s v="PARTICULAR"/>
    <n v="15474935.1"/>
    <n v="191591.01300000027"/>
    <n v="1.2380731276863337E-2"/>
    <n v="1.2786578361372291E-5"/>
    <m/>
    <m/>
    <m/>
  </r>
  <r>
    <x v="3"/>
    <s v="ATLÁNTICO NORTE"/>
    <n v="20700276"/>
    <s v="EL RIO"/>
    <s v="ERI314"/>
    <n v="10698210"/>
    <s v="RAYON RIO"/>
    <n v="284"/>
    <n v="263"/>
    <s v="ELECTRICARIBE"/>
    <n v="37465784.870799996"/>
    <n v="458074.06700000074"/>
    <n v="1.2226463921139245E-2"/>
    <n v="3.0571371074738261E-5"/>
    <s v="RAYON RIO 8 (RECONFIGURACION)"/>
    <n v="2022"/>
    <m/>
  </r>
  <r>
    <x v="0"/>
    <s v="MAGDALENA"/>
    <n v="20026584"/>
    <s v="ARACATACA"/>
    <s v="ARA304"/>
    <n v="10658403"/>
    <s v="ARACATACA III"/>
    <n v="285"/>
    <n v="242"/>
    <s v="ELECTRICARIBE"/>
    <n v="11720522.560000001"/>
    <n v="143250"/>
    <n v="1.2222151296298516E-2"/>
    <n v="9.5603510915544768E-6"/>
    <s v="ARACATACA III(Reconduccion)"/>
    <n v="2021"/>
    <m/>
  </r>
  <r>
    <x v="3"/>
    <s v="ATLÁNTICO NORTE"/>
    <n v="20700276"/>
    <s v="EL RIO"/>
    <s v="ERI315"/>
    <n v="10910211"/>
    <s v="RIO  11"/>
    <n v="286"/>
    <m/>
    <s v="ELECTRICARIBE"/>
    <n v="29252252.384599999"/>
    <n v="356219.67200000025"/>
    <n v="1.2177512600278738E-2"/>
    <n v="2.3773718185259199E-5"/>
    <m/>
    <m/>
    <m/>
  </r>
  <r>
    <x v="1"/>
    <s v="BOLÍVAR SUR"/>
    <n v="20028384"/>
    <s v="SANTA TERESA"/>
    <s v="STR303"/>
    <n v="10909173"/>
    <s v="EL REGIDOR"/>
    <n v="287"/>
    <n v="159"/>
    <s v="ELECTRICARIBE"/>
    <n v="3054166.68"/>
    <n v="36954.036999999786"/>
    <n v="1.209954821457216E-2"/>
    <n v="2.4662727257961081E-6"/>
    <m/>
    <m/>
    <m/>
  </r>
  <r>
    <x v="2"/>
    <s v="SUCRE"/>
    <n v="20700411"/>
    <s v="LA  MOJANA "/>
    <s v="LMJ-303"/>
    <n v="10909490"/>
    <s v="LA  MOJANA 2"/>
    <n v="288"/>
    <n v="351"/>
    <s v="ELECTRICARIBE"/>
    <n v="6669555.5611000005"/>
    <n v="80642.162999999171"/>
    <n v="1.2091084969790547E-2"/>
    <n v="5.3819713163166226E-6"/>
    <m/>
    <m/>
    <m/>
  </r>
  <r>
    <x v="3"/>
    <s v="ATLÁNTICO NORTE"/>
    <n v="20028578"/>
    <s v="LA UNION (ATLANTICO)"/>
    <s v="UNI317"/>
    <n v="10857804"/>
    <s v="BOSQUE"/>
    <n v="289"/>
    <n v="280"/>
    <s v="ELECTRICARIBE"/>
    <n v="30748233.280000001"/>
    <n v="367982.19999999576"/>
    <n v="1.1967588402529374E-2"/>
    <n v="2.4558736666265811E-5"/>
    <s v="CTR-CDL-UNI ESPIGA"/>
    <m/>
    <m/>
  </r>
  <r>
    <x v="1"/>
    <s v="BOLÍVAR NORTE"/>
    <n v="20016679"/>
    <s v="BOSQUE"/>
    <s v="BQE314"/>
    <n v="10667905"/>
    <s v="BOSQUE 5"/>
    <n v="290"/>
    <n v="230"/>
    <s v="ELECTRICARIBE"/>
    <n v="41352972.481799997"/>
    <n v="488658.27999999799"/>
    <n v="1.181676311696972E-2"/>
    <n v="3.2612528590541813E-5"/>
    <s v="BOSQUE 5 (Reconducción)"/>
    <n v="2019"/>
    <m/>
  </r>
  <r>
    <x v="2"/>
    <s v="CORDOBA NORTE"/>
    <n v="20056774"/>
    <s v="CIENAGA DE ORO"/>
    <s v="CIR304"/>
    <n v="10677401"/>
    <s v="BERASTEGUI"/>
    <n v="291"/>
    <n v="301"/>
    <s v="ELECTRICARIBE"/>
    <n v="7284956.2400000002"/>
    <n v="85838.204999999813"/>
    <n v="1.1782940373571799E-2"/>
    <n v="5.7287495767457254E-6"/>
    <m/>
    <m/>
    <m/>
  </r>
  <r>
    <x v="3"/>
    <s v="ATLÁNTICO NORTE"/>
    <n v="20700273"/>
    <s v="RIOMAR"/>
    <s v="RIM320"/>
    <n v="10910073"/>
    <s v="RIOMAR 13"/>
    <n v="292"/>
    <n v="319"/>
    <s v="ELECTRICARIBE"/>
    <n v="40655786.4208"/>
    <n v="475097.28199999884"/>
    <n v="1.1685846562715442E-2"/>
    <n v="3.1707482154019225E-5"/>
    <s v="RIOMAR 13 (Nuevo circuito Riomar 14)"/>
    <n v="2019"/>
    <d v="2015-10-01T00:00:00"/>
  </r>
  <r>
    <x v="2"/>
    <s v="SUCRE"/>
    <n v="20036967"/>
    <s v="EL CORTIJO"/>
    <s v="ECJ304"/>
    <n v="10696703"/>
    <s v="SAN ANTONIO"/>
    <n v="293"/>
    <n v="415"/>
    <s v="ELECTRICARIBE"/>
    <n v="15984192.244899999"/>
    <n v="180954.13600000177"/>
    <n v="1.132081829519649E-2"/>
    <n v="1.2076684618700973E-5"/>
    <m/>
    <m/>
    <m/>
  </r>
  <r>
    <x v="1"/>
    <s v="BOLÍVAR SUR"/>
    <n v="20047780"/>
    <s v="MOMPOX"/>
    <s v="MOX302"/>
    <n v="10778003"/>
    <s v="SANTA BARBARA"/>
    <n v="294"/>
    <n v="229"/>
    <s v="ELECTRICARIBE"/>
    <n v="13077653.032500003"/>
    <n v="147732"/>
    <n v="1.1296522367802769E-2"/>
    <n v="9.8594749560734805E-6"/>
    <m/>
    <m/>
    <m/>
  </r>
  <r>
    <x v="3"/>
    <s v="ATLÁNTICO NORTE"/>
    <n v="20028373"/>
    <s v="SILENCIO"/>
    <s v="SIL308"/>
    <n v="10837308"/>
    <s v="SAN FELIPE (ATLANTICO)"/>
    <n v="295"/>
    <n v="316"/>
    <s v="ELECTRICARIBE"/>
    <n v="49621083.079999998"/>
    <n v="560524.7449999972"/>
    <n v="1.1296100572740607E-2"/>
    <n v="3.7408819250987909E-5"/>
    <s v="SAN FELIPE (ATLANTICO) (Se descarga con el nuevo circuito Silencio 12)"/>
    <n v="2020"/>
    <m/>
  </r>
  <r>
    <x v="3"/>
    <s v="ATLÁNTICO NORTE"/>
    <n v="20028373"/>
    <s v="SILENCIO"/>
    <s v="SIL312"/>
    <n v="10837306"/>
    <s v="NUEVA GRANADA (ATLANTICO)"/>
    <n v="296"/>
    <n v="303"/>
    <s v="ELECTRICARIBE"/>
    <n v="48431035.240000002"/>
    <n v="541815.9140000022"/>
    <n v="1.1187370067871426E-2"/>
    <n v="3.6160211970900575E-5"/>
    <s v="OAS-SIL-CTR ESPIGA APOYADA"/>
    <m/>
    <m/>
  </r>
  <r>
    <x v="3"/>
    <s v="ATLÁNTICO NORTE"/>
    <n v="20028578"/>
    <s v="LA UNION (ATLANTICO)"/>
    <s v="UNI318"/>
    <n v="10857806"/>
    <s v="CARRIZAL"/>
    <n v="297"/>
    <n v="245"/>
    <s v="ELECTRICARIBE"/>
    <n v="51530005.720000006"/>
    <n v="574969.56399999687"/>
    <n v="1.1157956533601503E-2"/>
    <n v="3.8372850951469267E-5"/>
    <s v="CARRIZAL (Reconducción)"/>
    <n v="2019"/>
    <m/>
  </r>
  <r>
    <x v="1"/>
    <s v="BOLÍVAR NORTE"/>
    <n v="20700275"/>
    <s v="VILLA ESTRELLA"/>
    <s v="VIE304"/>
    <n v="10909468"/>
    <s v="VILLA ESTRELLA 1"/>
    <n v="298"/>
    <n v="308"/>
    <s v="ELECTRICARIBE"/>
    <n v="32247126.759999998"/>
    <n v="358546.24799999886"/>
    <n v="1.1118703711759742E-2"/>
    <n v="2.3928991367815366E-5"/>
    <m/>
    <m/>
    <m/>
  </r>
  <r>
    <x v="0"/>
    <s v="MAGDALENA"/>
    <n v="20027790"/>
    <s v="MANZANARES"/>
    <s v="MAZ306"/>
    <n v="10779005"/>
    <s v="SANTA RITA"/>
    <n v="299"/>
    <n v="307"/>
    <s v="ELECTRICARIBE"/>
    <n v="33031087.916099995"/>
    <n v="366152.56199999998"/>
    <n v="1.1085089383977877E-2"/>
    <n v="2.4436628591917404E-5"/>
    <s v="SANTA RITA (Se descarga con nuevo circuito Manzanares 9)"/>
    <n v="2018"/>
    <m/>
  </r>
  <r>
    <x v="3"/>
    <s v="ATLÁNTICO NORTE"/>
    <n v="20028373"/>
    <s v="SILENCIO"/>
    <s v="SIL310"/>
    <n v="10837303"/>
    <s v="JARDIN (ATLANTICO)"/>
    <n v="300"/>
    <n v="326"/>
    <s v="ELECTRICARIBE"/>
    <n v="49099280"/>
    <n v="544133.4529999994"/>
    <n v="1.1082310229396427E-2"/>
    <n v="3.6314882033786048E-5"/>
    <s v="JARDIN (ATLANTICO) (Se descarga con nuevo circuito Silencio 11)"/>
    <n v="2019"/>
    <m/>
  </r>
  <r>
    <x v="2"/>
    <s v="CORDOBA NORTE"/>
    <n v="20057784"/>
    <s v="MONTERIA"/>
    <s v="MON304"/>
    <n v="10778401"/>
    <s v="MONTERIA 1"/>
    <n v="301"/>
    <n v="294"/>
    <s v="ELECTRICARIBE"/>
    <n v="28177842.131799996"/>
    <n v="311014.01999999839"/>
    <n v="1.1037538593099175E-2"/>
    <n v="2.0756741539935294E-5"/>
    <s v="MONTERIA 1 (Se descarga con el nuevo circuito Monteria 14)"/>
    <n v="2018"/>
    <m/>
  </r>
  <r>
    <x v="3"/>
    <s v="ATLÁNTICO NORTE"/>
    <n v="20028578"/>
    <s v="LA UNION (ATLANTICO)"/>
    <s v="UNI316"/>
    <n v="10857808"/>
    <s v="SIMON BOLIVAR"/>
    <n v="302"/>
    <n v="318"/>
    <s v="ELECTRICARIBE"/>
    <n v="28332543.84"/>
    <n v="312370.74599999882"/>
    <n v="1.1025157068988368E-2"/>
    <n v="2.0847287975502794E-5"/>
    <m/>
    <m/>
    <m/>
  </r>
  <r>
    <x v="0"/>
    <s v="MAGDALENA"/>
    <n v="20027165"/>
    <s v="GAIRA"/>
    <s v="GAI305"/>
    <n v="10716501"/>
    <s v="RODADERO"/>
    <n v="303"/>
    <n v="327"/>
    <s v="ELECTRICARIBE"/>
    <n v="43253077.467100002"/>
    <n v="476525.29800000403"/>
    <n v="1.101714203717569E-2"/>
    <n v="3.180278640759275E-5"/>
    <m/>
    <m/>
    <m/>
  </r>
  <r>
    <x v="1"/>
    <s v="BOLÍVAR NORTE"/>
    <n v="20019071"/>
    <s v="ZARAGOCILLA"/>
    <s v="ZRG312"/>
    <n v="10907108"/>
    <s v="ZARAGOCILLA 9"/>
    <n v="304"/>
    <n v="268"/>
    <s v="ELECTRICARIBE"/>
    <n v="33582192.946800001"/>
    <n v="369380.913"/>
    <n v="1.0999308877331603E-2"/>
    <n v="2.4652085269102543E-5"/>
    <m/>
    <m/>
    <m/>
  </r>
  <r>
    <x v="3"/>
    <s v="ATLÁNTICO SUR"/>
    <n v="20700359"/>
    <s v="SABANAGRANDE"/>
    <s v="SBG302"/>
    <n v="10909321"/>
    <s v="SABANAGRANDE 1"/>
    <n v="305"/>
    <n v="248"/>
    <s v="ELECTRICARIBE"/>
    <n v="38895056.899999999"/>
    <n v="427622.97399999882"/>
    <n v="1.0994275573356953E-2"/>
    <n v="2.8539097844709672E-5"/>
    <m/>
    <m/>
    <m/>
  </r>
  <r>
    <x v="3"/>
    <s v="ATLÁNTICO NORTE"/>
    <n v="20700262"/>
    <s v="PUERTA DE ORO"/>
    <s v="PTO306"/>
    <n v="10909427"/>
    <s v="PUERTA DE ORO 3"/>
    <n v="306"/>
    <n v="352"/>
    <s v="ELECTRICARIBE"/>
    <n v="10970676.960000001"/>
    <n v="120605.65500000033"/>
    <n v="1.0993456050136064E-2"/>
    <n v="8.0490918354408094E-6"/>
    <s v="ORO ESPIGA"/>
    <m/>
    <s v="Junio 03 de 2011"/>
  </r>
  <r>
    <x v="2"/>
    <s v="CORDOBA SUR"/>
    <n v="20037178"/>
    <s v="GUARANDA"/>
    <s v="GRA304"/>
    <n v="10717803"/>
    <s v="ACHI - BOLIVAR"/>
    <n v="307"/>
    <n v="39"/>
    <s v="ELECTRICARIBE"/>
    <n v="1286458.92"/>
    <n v="14045.522999999577"/>
    <n v="1.0917972413763183E-2"/>
    <n v="9.373831144467677E-7"/>
    <m/>
    <m/>
    <m/>
  </r>
  <r>
    <x v="0"/>
    <s v="CESAR"/>
    <n v="20027485"/>
    <s v="VALLEDUPAR"/>
    <s v="VAL311"/>
    <n v="10748502"/>
    <s v="VALLEDUPAR 2"/>
    <n v="308"/>
    <n v="291"/>
    <s v="ELECTRICARIBE"/>
    <n v="40350043.003200002"/>
    <n v="440254.886"/>
    <n v="1.0910890131271611E-2"/>
    <n v="2.9382138079806575E-5"/>
    <s v="VALLEDUPAR 2 (Reconfiguración - Homogenizar troncales)"/>
    <m/>
    <m/>
  </r>
  <r>
    <x v="2"/>
    <s v="CORDOBA NORTE"/>
    <n v="20057784"/>
    <s v="MONTERIA"/>
    <s v="MON313"/>
    <n v="10909347"/>
    <s v="MONTERIA 8"/>
    <n v="309"/>
    <n v="297"/>
    <s v="ELECTRICARIBE"/>
    <n v="23955368.088100001"/>
    <n v="260467.36699999758"/>
    <n v="1.0873027124529411E-2"/>
    <n v="1.7383312226266999E-5"/>
    <m/>
    <m/>
    <m/>
  </r>
  <r>
    <x v="2"/>
    <s v="CORDOBA NORTE"/>
    <n v="20058375"/>
    <s v="SAN ANTERO"/>
    <s v="SAT304"/>
    <n v="10837503"/>
    <s v="EL PROGRESO"/>
    <n v="310"/>
    <n v="321"/>
    <s v="ELECTRICARIBE"/>
    <n v="5016729.8000000007"/>
    <n v="54377.573999999928"/>
    <n v="1.0839247112730672E-2"/>
    <n v="3.6291008652494497E-6"/>
    <m/>
    <m/>
    <m/>
  </r>
  <r>
    <x v="3"/>
    <s v="ATLÁNTICO NORTE"/>
    <n v="20700273"/>
    <s v="RIOMAR"/>
    <s v="RIM307"/>
    <n v="10827709"/>
    <s v="SOLYMAR"/>
    <n v="311"/>
    <n v="320"/>
    <s v="ELECTRICARIBE"/>
    <n v="30010392.243299998"/>
    <n v="324971.73499999882"/>
    <n v="1.0828640037937216E-2"/>
    <n v="2.1688264442803429E-5"/>
    <s v="Nueva SE Norte- Proyecto Convocatoria "/>
    <n v="2018"/>
    <m/>
  </r>
  <r>
    <x v="0"/>
    <s v="MAGDALENA"/>
    <n v="20028267"/>
    <s v="RIO CORDOBA"/>
    <s v="RCO302"/>
    <n v="10826701"/>
    <s v="RIO CORDOBA I"/>
    <n v="312"/>
    <n v="311"/>
    <s v="ELECTRICARIBE"/>
    <n v="23399059.169999998"/>
    <n v="248669.39899999899"/>
    <n v="1.0627324679738353E-2"/>
    <n v="1.6595928517737076E-5"/>
    <s v="Este circuito se reconductara para poder transferir carga de la SE Cienaga, se transfieren el circuito Cienaga Sur Nuevo, por sobrecarga del trafo de potencia. La ampliación de transformación esta contemplada para el año 2017."/>
    <m/>
    <m/>
  </r>
  <r>
    <x v="0"/>
    <s v="MAGDALENA"/>
    <n v="20027165"/>
    <s v="GAIRA"/>
    <s v="GAI303"/>
    <n v="10716503"/>
    <s v="TAMACA SUR"/>
    <n v="313"/>
    <n v="355"/>
    <s v="ELECTRICARIBE"/>
    <n v="26625361.414099999"/>
    <n v="282376.989999999"/>
    <n v="1.0605564582137862E-2"/>
    <n v="1.8845536925489411E-5"/>
    <m/>
    <m/>
    <m/>
  </r>
  <r>
    <x v="1"/>
    <s v="BOLÍVAR NORTE"/>
    <n v="20017465"/>
    <s v="SAN JACINTO"/>
    <s v="SJA302"/>
    <n v="10746501"/>
    <s v="SAN JACINTO 1"/>
    <n v="314"/>
    <n v="382"/>
    <s v="ELECTRICARIBE"/>
    <n v="4314584.8"/>
    <n v="45255.028000000297"/>
    <n v="1.0488848892250373E-2"/>
    <n v="3.0202719465140052E-6"/>
    <s v="Entró en funcionamiento la nueva SE San Juan  de Nepomucemo el 9 de Octubre del 2014. Se espera mejora de indicadores"/>
    <m/>
    <d v="2014-10-01T00:00:00"/>
  </r>
  <r>
    <x v="0"/>
    <s v="CESAR"/>
    <n v="20027185"/>
    <s v="GUATAPURI"/>
    <s v="GUP305"/>
    <n v="10718504"/>
    <s v="GUATAPURI 4"/>
    <n v="315"/>
    <n v="284"/>
    <s v="ELECTRICARIBE"/>
    <n v="30096870.055799998"/>
    <n v="314226.130999999"/>
    <n v="1.0440491998583892E-2"/>
    <n v="2.0971114376968799E-5"/>
    <s v="Nuevo circuito Guatapuri 8"/>
    <m/>
    <d v="2015-04-13T00:00:00"/>
  </r>
  <r>
    <x v="3"/>
    <s v="ATLÁNTICO NORTE"/>
    <n v="20028578"/>
    <s v="LA UNION (ATLANTICO)"/>
    <s v="UNI311"/>
    <n v="10857809"/>
    <s v="SIERRA"/>
    <n v="316"/>
    <n v="338"/>
    <s v="ELECTRICARIBE"/>
    <n v="53922575.719999999"/>
    <n v="557746.26299999875"/>
    <n v="1.0343464783584689E-2"/>
    <n v="3.7223386347521594E-5"/>
    <s v="SIERRA (Se descarga con el nuevo circuito Unión 11)"/>
    <n v="2020"/>
    <m/>
  </r>
  <r>
    <x v="2"/>
    <s v="CORDOBA NORTE"/>
    <n v="20038479"/>
    <s v="TOLU"/>
    <s v="TOL302"/>
    <n v="10847902"/>
    <s v="FRANCES"/>
    <n v="317"/>
    <n v="331"/>
    <s v="ELECTRICARIBE"/>
    <n v="7664498.1595000001"/>
    <n v="78909.436999999714"/>
    <n v="1.0295447315385283E-2"/>
    <n v="5.2663310447252815E-6"/>
    <m/>
    <m/>
    <m/>
  </r>
  <r>
    <x v="0"/>
    <s v="GUAJIRA"/>
    <n v="20028272"/>
    <s v="RIOHACHA"/>
    <s v="RCH301"/>
    <n v="10909051"/>
    <s v="CABLE CERO RIOHACHA 7"/>
    <n v="318"/>
    <n v="543"/>
    <s v="ELECTRICARIBE"/>
    <n v="17847699.920000002"/>
    <n v="182360.80600000551"/>
    <n v="1.021760825301939E-2"/>
    <n v="1.2170564263168635E-5"/>
    <m/>
    <m/>
    <m/>
  </r>
  <r>
    <x v="3"/>
    <s v="ATLÁNTICO NORTE"/>
    <n v="20700159"/>
    <s v="NUEVA BARRANQUILLA"/>
    <s v="NBQ311"/>
    <n v="10910244"/>
    <s v="NUEVA BARRANQUILLA 5"/>
    <n v="319"/>
    <m/>
    <s v="ELECTRICARIBE"/>
    <n v="673689.96"/>
    <n v="6875.6339999999882"/>
    <n v="1.0205932117498068E-2"/>
    <n v="4.5887242594784616E-7"/>
    <m/>
    <m/>
    <m/>
  </r>
  <r>
    <x v="3"/>
    <s v="ATLÁNTICO NORTE"/>
    <n v="20700455"/>
    <s v="JUAN MINA"/>
    <s v="JMN302"/>
    <n v="10910246"/>
    <s v="JUAN MINA 1"/>
    <n v="320"/>
    <m/>
    <s v="ELECTRICARIBE"/>
    <n v="11422199.84"/>
    <n v="116394.15499999984"/>
    <n v="1.019016972478393E-2"/>
    <n v="7.7680208502953545E-6"/>
    <m/>
    <m/>
    <m/>
  </r>
  <r>
    <x v="3"/>
    <s v="ATLÁNTICO NORTE"/>
    <n v="20027965"/>
    <s v="OASIS"/>
    <s v="OAS316"/>
    <n v="10796505"/>
    <s v="PORVENIR"/>
    <n v="321"/>
    <n v="341"/>
    <s v="ELECTRICARIBE"/>
    <n v="47019224.280000001"/>
    <n v="476328.77499999921"/>
    <n v="1.0130511132286149E-2"/>
    <n v="3.1789670673717622E-5"/>
    <s v="PORVENIR (Se descarga con el circuito Nueva Barranquilla 9)"/>
    <n v="2018"/>
    <m/>
  </r>
  <r>
    <x v="3"/>
    <s v="ATLÁNTICO NORTE"/>
    <n v="20028674"/>
    <s v="VEINTE DE JULIO"/>
    <s v="VTE309"/>
    <n v="10867407"/>
    <s v="LOS ROBLES"/>
    <n v="322"/>
    <n v="224"/>
    <s v="ELECTRICARIBE"/>
    <n v="55138301.960000001"/>
    <n v="558567.3410000013"/>
    <n v="1.0130296384629565E-2"/>
    <n v="3.7278184211071864E-5"/>
    <s v="LOS ROBLES (Se descarga con nuevo circuito Veinte de Julio 15)"/>
    <n v="2018"/>
    <m/>
  </r>
  <r>
    <x v="0"/>
    <s v="CESAR"/>
    <n v="20700103"/>
    <s v="PELAYA"/>
    <s v="PLY302"/>
    <n v="10908981"/>
    <s v="LA COSTILLA"/>
    <n v="323"/>
    <n v="345"/>
    <s v="ELECTRICARIBE"/>
    <n v="3580335.9923999999"/>
    <n v="36268.082999999897"/>
    <n v="1.0129798733131854E-2"/>
    <n v="2.4204928928281843E-6"/>
    <m/>
    <m/>
    <m/>
  </r>
  <r>
    <x v="2"/>
    <s v="CORDOBA NORTE"/>
    <n v="20057784"/>
    <s v="MONTERIA"/>
    <s v="MON314"/>
    <n v="10909439"/>
    <s v="MONTERIA 9"/>
    <n v="324"/>
    <n v="361"/>
    <s v="ELECTRICARIBE"/>
    <n v="43126312.248299994"/>
    <n v="433549.24099999736"/>
    <n v="1.005300983083912E-2"/>
    <n v="2.8934610537081606E-5"/>
    <s v="MONTERIA 9 (Se descarga con el nuevo circuito Montería 13)"/>
    <n v="2018"/>
    <s v="JUNIO 03  2012"/>
  </r>
  <r>
    <x v="0"/>
    <s v="MAGDALENA"/>
    <n v="20029087"/>
    <s v="ZAWADY"/>
    <s v="ZAW304"/>
    <n v="10908703"/>
    <s v="ZAWADY"/>
    <n v="325"/>
    <n v="299"/>
    <s v="ELECTRICARIBE"/>
    <n v="5931958.8999999994"/>
    <n v="59629.056999999702"/>
    <n v="1.0052169612975522E-2"/>
    <n v="3.9795791984524351E-6"/>
    <m/>
    <m/>
    <m/>
  </r>
  <r>
    <x v="1"/>
    <s v="BOLÍVAR SUR"/>
    <n v="20026966"/>
    <s v="EL BANCO"/>
    <s v="EBA305"/>
    <n v="10667705"/>
    <s v="SUR DE BOLIVAR"/>
    <n v="326"/>
    <n v="282"/>
    <s v="ELECTRICARIBE"/>
    <n v="5880284.7594999997"/>
    <n v="58901"/>
    <n v="1.0016691777526834E-2"/>
    <n v="3.9309894565001764E-6"/>
    <s v="Circuito rural extenso. Contemplar proyecto en el Portafolio de Plan de la Nación. Actividades de mantenimiento"/>
    <m/>
    <m/>
  </r>
  <r>
    <x v="2"/>
    <s v="CORDOBA NORTE"/>
    <n v="20058283"/>
    <s v="RIO SINU"/>
    <s v="RSI307"/>
    <n v="10828302"/>
    <s v="RIO SINU 2"/>
    <n v="327"/>
    <n v="226"/>
    <s v="ELECTRICARIBE"/>
    <n v="42313574.360000007"/>
    <n v="421555.02200000052"/>
    <n v="9.9626426832545301E-3"/>
    <n v="2.8134129247664758E-5"/>
    <s v="RIO SINU 2 (Reconducción)"/>
    <n v="2018"/>
    <m/>
  </r>
  <r>
    <x v="3"/>
    <s v="ATLÁNTICO NORTE"/>
    <n v="20026784"/>
    <s v="CENTRO"/>
    <s v="CTR316"/>
    <n v="10678410"/>
    <s v="PORTAL DEL PRADO"/>
    <n v="328"/>
    <n v="313"/>
    <s v="ELECTRICARIBE"/>
    <n v="34980962.68"/>
    <n v="345810.6410000007"/>
    <n v="9.8856810821193984E-3"/>
    <n v="2.3079030639829043E-5"/>
    <s v="PORTAL DEL PRADO(se descarga con el nuevo circuito Estadio 4)"/>
    <n v="2022"/>
    <m/>
  </r>
  <r>
    <x v="2"/>
    <s v="CORDOBA SUR"/>
    <n v="20056776"/>
    <s v="CENTRO ALEGRE"/>
    <s v="CTA303"/>
    <n v="10677602"/>
    <s v="CERRO ESMERALDA"/>
    <n v="329"/>
    <n v="337"/>
    <s v="ELECTRICARIBE"/>
    <n v="1337686.8800000001"/>
    <n v="13200.027999999629"/>
    <n v="9.867801050720949E-3"/>
    <n v="8.809556865504092E-7"/>
    <m/>
    <m/>
    <m/>
  </r>
  <r>
    <x v="3"/>
    <s v="ATLÁNTICO NORTE"/>
    <n v="20028674"/>
    <s v="VEINTE DE JULIO"/>
    <s v="VTE332"/>
    <n v="10867406"/>
    <s v="EL PARQUE"/>
    <n v="330"/>
    <n v="354"/>
    <s v="ELECTRICARIBE"/>
    <n v="41493852"/>
    <n v="409177.33399999741"/>
    <n v="9.8611556719293593E-3"/>
    <n v="2.7308055649188315E-5"/>
    <s v="Es circuito Cero."/>
    <m/>
    <m/>
  </r>
  <r>
    <x v="2"/>
    <s v="SUCRE"/>
    <n v="20036967"/>
    <s v="EL CORTIJO"/>
    <s v="ECJ303"/>
    <n v="10696702"/>
    <s v="MOCHILA"/>
    <n v="331"/>
    <n v="286"/>
    <s v="ELECTRICARIBE"/>
    <n v="24552158.621300001"/>
    <n v="241336.2830000004"/>
    <n v="9.82953420603235E-3"/>
    <n v="1.6106524234630045E-5"/>
    <m/>
    <m/>
    <m/>
  </r>
  <r>
    <x v="3"/>
    <s v="ATLÁNTICO NORTE"/>
    <n v="20028578"/>
    <s v="LA UNION (ATLANTICO)"/>
    <s v="UNI313"/>
    <n v="10857810"/>
    <s v="20 DE JULIO"/>
    <n v="332"/>
    <n v="357"/>
    <s v="ELECTRICARIBE"/>
    <n v="45614043.760000005"/>
    <n v="448091.55699999776"/>
    <n v="9.8235438050098822E-3"/>
    <n v="2.9905149082591791E-5"/>
    <s v="20 DE JULIO (Reconduccion)"/>
    <n v="2020"/>
    <m/>
  </r>
  <r>
    <x v="2"/>
    <s v="CORDOBA NORTE"/>
    <n v="20058283"/>
    <s v="RIO SINU"/>
    <s v="RSI305"/>
    <n v="10828304"/>
    <s v="RIO SINU 4"/>
    <n v="333"/>
    <n v="424"/>
    <s v="ELECTRICARIBE"/>
    <n v="31299849.653999999"/>
    <n v="306873.4049999998"/>
    <n v="9.8043092344624917E-3"/>
    <n v="2.0480401343530801E-5"/>
    <s v="PRA-RSI PETALO APOYADO 3"/>
    <m/>
    <s v="Mayo 02 de 2010"/>
  </r>
  <r>
    <x v="0"/>
    <s v="CESAR"/>
    <n v="20027185"/>
    <s v="GUATAPURI"/>
    <s v="GUP302"/>
    <n v="10718501"/>
    <s v="GUATAPURI 1"/>
    <n v="334"/>
    <n v="369"/>
    <s v="ELECTRICARIBE"/>
    <n v="39976448.498999998"/>
    <n v="391351.33000000101"/>
    <n v="9.7895472132746002E-3"/>
    <n v="2.6118367294567583E-5"/>
    <s v="GUATAPURI 1 (Se descarga con el circuito Guatapuri 9)"/>
    <n v="2020"/>
    <m/>
  </r>
  <r>
    <x v="0"/>
    <s v="CESAR"/>
    <n v="20026778"/>
    <s v="CURUMANI"/>
    <s v="CUR302"/>
    <n v="10677801"/>
    <s v="CURUMANI URBANO"/>
    <n v="335"/>
    <n v="366"/>
    <s v="ELECTRICARIBE"/>
    <n v="21298078"/>
    <n v="208475.76799999899"/>
    <n v="9.7884780025690107E-3"/>
    <n v="1.3913448769015346E-5"/>
    <s v="En el Plan AR 2013 se planteó la reconducción de la troncal. Ya los trabajos fueron ejecutados. Se espera la mejora en indicadores"/>
    <m/>
    <m/>
  </r>
  <r>
    <x v="1"/>
    <s v="BOLÍVAR SUR"/>
    <n v="20700342"/>
    <s v="SAN MARTIN DE LOBA"/>
    <s v="SML302"/>
    <n v="10909295"/>
    <s v="SAN MARTIN DE LOBA 1"/>
    <n v="336"/>
    <n v="322"/>
    <s v="ELECTRICARIBE"/>
    <n v="10091278.48"/>
    <n v="98260.355999999156"/>
    <n v="9.7371563171844162E-3"/>
    <n v="6.5577905880706699E-6"/>
    <s v="SML-BDL PÉTALO"/>
    <m/>
    <s v="Junio 11 de 2009"/>
  </r>
  <r>
    <x v="3"/>
    <s v="ATLÁNTICO NORTE"/>
    <n v="20027965"/>
    <s v="OASIS"/>
    <s v="OAS309"/>
    <n v="10796507"/>
    <s v="SURI SALCEDO"/>
    <n v="337"/>
    <n v="344"/>
    <s v="ELECTRICARIBE"/>
    <n v="24794260.239999995"/>
    <n v="241087.77899999885"/>
    <n v="9.7235318443200658E-3"/>
    <n v="1.6089939344663761E-5"/>
    <s v="OAS-SIL-CTR ESPIGA APOYADA"/>
    <m/>
    <m/>
  </r>
  <r>
    <x v="2"/>
    <s v="SUCRE"/>
    <n v="20700394"/>
    <s v="GALERAS"/>
    <s v="GAL303"/>
    <n v="10909419"/>
    <s v="GALERAS 2"/>
    <n v="338"/>
    <n v="333"/>
    <s v="PUBLICA"/>
    <n v="12772088.260000002"/>
    <n v="123457.6659999999"/>
    <n v="9.6662083354566389E-3"/>
    <n v="8.2394319853673096E-6"/>
    <m/>
    <m/>
    <m/>
  </r>
  <r>
    <x v="3"/>
    <s v="ATLÁNTICO NORTE"/>
    <n v="20700273"/>
    <s v="RIOMAR"/>
    <s v="RIM311"/>
    <n v="10827702"/>
    <s v="GRANADILLO"/>
    <n v="339"/>
    <n v="332"/>
    <s v="ELECTRICARIBE"/>
    <n v="43596105.556099996"/>
    <n v="421264.8350000027"/>
    <n v="9.6629006106500499E-3"/>
    <n v="2.8114762479063126E-5"/>
    <s v="GRANADILLO (Nuevo Cto Nueva Barranquilla 9)"/>
    <n v="2018"/>
    <m/>
  </r>
  <r>
    <x v="1"/>
    <s v="BOLÍVAR NORTE"/>
    <n v="20017565"/>
    <s v="CALAMAR"/>
    <s v="CMR302"/>
    <n v="10756501"/>
    <s v="CALAMAR 1"/>
    <n v="340"/>
    <n v="336"/>
    <s v="ELECTRICARIBE"/>
    <n v="15738415.631100001"/>
    <n v="151936.526000001"/>
    <n v="9.6538641221144156E-3"/>
    <n v="1.0140080503951866E-5"/>
    <s v="CALAMAR 1(Reconducción)"/>
    <n v="2022"/>
    <m/>
  </r>
  <r>
    <x v="0"/>
    <s v="MAGDALENA"/>
    <n v="20028065"/>
    <s v="PLATO"/>
    <s v="PLA303"/>
    <n v="10806502"/>
    <s v="PLATO  II"/>
    <n v="341"/>
    <n v="310"/>
    <s v="ELECTRICARIBE"/>
    <n v="15159288"/>
    <n v="144857.88800000001"/>
    <n v="9.5557184479904342E-3"/>
    <n v="9.6676598091523651E-6"/>
    <m/>
    <m/>
    <m/>
  </r>
  <r>
    <x v="3"/>
    <s v="ATLÁNTICO NORTE"/>
    <n v="20028373"/>
    <s v="SILENCIO"/>
    <s v="SIL 315"/>
    <n v="10909458"/>
    <s v="SILENCIO 10"/>
    <n v="342"/>
    <n v="348"/>
    <s v="ELECTRICARIBE"/>
    <n v="31364514.839999996"/>
    <n v="298967.60199999763"/>
    <n v="9.5320333671706069E-3"/>
    <n v="1.9952776545341025E-5"/>
    <s v="OAS-SIL-CTR ESPIGA APOYADA"/>
    <m/>
    <s v="JUNIO 23 de 2013"/>
  </r>
  <r>
    <x v="2"/>
    <s v="SUCRE"/>
    <n v="20036666"/>
    <s v="BERRUGAS"/>
    <s v="BER302"/>
    <n v="10666601"/>
    <s v="EL RINCON"/>
    <n v="343"/>
    <n v="386"/>
    <s v="ELECTRICARIBE"/>
    <n v="2254082.8585999999"/>
    <n v="21291.080999999645"/>
    <n v="9.4455627124654298E-3"/>
    <n v="1.4209438707066067E-6"/>
    <m/>
    <m/>
    <m/>
  </r>
  <r>
    <x v="0"/>
    <s v="MAGDALENA"/>
    <n v="20027790"/>
    <s v="MANZANARES"/>
    <s v="MAZ310"/>
    <n v="10779004"/>
    <s v="SAN FRANCISCO (MAGDALENA)"/>
    <n v="344"/>
    <n v="360"/>
    <s v="ELECTRICARIBE"/>
    <n v="35547218.895899996"/>
    <n v="334985.641"/>
    <n v="9.4236807099032198E-3"/>
    <n v="2.2356581770257776E-5"/>
    <s v="SAN FRANCISCO (MAGDALENA) (Se descarga con nuevo circuito Manzanares 9)"/>
    <n v="2018"/>
    <m/>
  </r>
  <r>
    <x v="3"/>
    <s v="ATLÁNTICO NORTE"/>
    <n v="20028578"/>
    <s v="LA UNION (ATLANTICO)"/>
    <s v="UNI315"/>
    <n v="10857803"/>
    <s v="AEROPUERTO 2 (ATLANTICO)"/>
    <n v="345"/>
    <n v="373"/>
    <s v="ELECTRICARIBE"/>
    <n v="57383897.679999992"/>
    <n v="537402.76300000283"/>
    <n v="9.3650446331968798E-3"/>
    <n v="3.5865683014669945E-5"/>
    <m/>
    <m/>
    <m/>
  </r>
  <r>
    <x v="1"/>
    <s v="BOLÍVAR NORTE"/>
    <n v="20016671"/>
    <s v="BOCAGRANDE"/>
    <s v="BCG310"/>
    <n v="10667107"/>
    <s v="BOCAGRANDE 7"/>
    <n v="346"/>
    <n v="396"/>
    <s v="ELECTRICARIBE"/>
    <n v="11562473.511500001"/>
    <n v="108270"/>
    <n v="9.3639133436556627E-3"/>
    <n v="7.2258234742241069E-6"/>
    <m/>
    <m/>
    <m/>
  </r>
  <r>
    <x v="1"/>
    <s v="BOLÍVAR NORTE"/>
    <n v="20016785"/>
    <s v="CHAMBACU"/>
    <s v="CMB309"/>
    <n v="10678506"/>
    <s v="CHAMBACU 6"/>
    <n v="347"/>
    <n v="461"/>
    <s v="ELECTRICARIBE"/>
    <n v="24744912.140000001"/>
    <n v="231444.234"/>
    <n v="9.3532049210985797E-3"/>
    <n v="1.5446339512432041E-5"/>
    <s v="Se descarga con el circuito La Marina 1"/>
    <m/>
    <m/>
  </r>
  <r>
    <x v="1"/>
    <s v="BOLÍVAR NORTE"/>
    <n v="20700356"/>
    <s v="MEMBRILLAL"/>
    <s v="MBR303"/>
    <n v="10909354"/>
    <s v="MEMBRILLAL 2"/>
    <n v="348"/>
    <n v="371"/>
    <s v="ELECTRICARIBE"/>
    <n v="50736698.150000006"/>
    <n v="473022.0930000036"/>
    <n v="9.3230760031238567E-3"/>
    <n v="3.1568986269751957E-5"/>
    <s v="MEMBRILLAL 2"/>
    <n v="2022"/>
    <s v="Mayo 06 de2010"/>
  </r>
  <r>
    <x v="2"/>
    <s v="CORDOBA NORTE"/>
    <n v="20057677"/>
    <s v="LAS PALOMAS"/>
    <s v="LPA302"/>
    <n v="10767701"/>
    <s v="LAS PALOMAS"/>
    <n v="349"/>
    <n v="309"/>
    <s v="ELECTRICARIBE"/>
    <n v="1901672.7000000002"/>
    <n v="17587.573999999702"/>
    <n v="9.2484758286742515E-3"/>
    <n v="1.1737757925912203E-6"/>
    <m/>
    <m/>
    <m/>
  </r>
  <r>
    <x v="3"/>
    <s v="ATLÁNTICO NORTE"/>
    <n v="20028373"/>
    <s v="SILENCIO"/>
    <s v="SIL313"/>
    <n v="10837305"/>
    <s v="MERCEDES"/>
    <n v="350"/>
    <n v="372"/>
    <s v="ELECTRICARIBE"/>
    <n v="42499086.879999995"/>
    <n v="392485.60900000134"/>
    <n v="9.235153924794192E-3"/>
    <n v="2.6194067856353136E-5"/>
    <s v="MERCEDES (Se descarga con el nuevo circuito Estadio 3)"/>
    <n v="2021"/>
    <m/>
  </r>
  <r>
    <x v="1"/>
    <s v="BOLÍVAR NORTE"/>
    <n v="20018465"/>
    <s v="TERNERA"/>
    <s v="TER303"/>
    <n v="10846503"/>
    <s v="TERNERA 3"/>
    <n v="351"/>
    <n v="362"/>
    <s v="ELECTRICARIBE"/>
    <n v="47017332.762700006"/>
    <n v="433742.63199999899"/>
    <n v="9.2251645619527266E-3"/>
    <n v="2.8947517244641553E-5"/>
    <s v="TERNERA 3 (Nuevo Circuito Ternera 12-Terciarios Trafo SE Ternera)"/>
    <n v="2021"/>
    <m/>
  </r>
  <r>
    <x v="3"/>
    <s v="ATLÁNTICO NORTE"/>
    <n v="20026784"/>
    <s v="CENTRO"/>
    <s v="CTR315"/>
    <n v="10678405"/>
    <s v="NUEVA COLOMBIA"/>
    <n v="352"/>
    <n v="339"/>
    <s v="ELECTRICARIBE"/>
    <n v="41130733.399999999"/>
    <n v="377994.16700000124"/>
    <n v="9.1900663021000552E-3"/>
    <n v="2.5226924586943715E-5"/>
    <s v="Evolución SIL-CTR Petalo Ctos Nueva Colombia y Andes"/>
    <m/>
    <m/>
  </r>
  <r>
    <x v="2"/>
    <s v="CORDOBA SUR"/>
    <n v="20057776"/>
    <s v="MONTELIBANO"/>
    <s v="MTB305"/>
    <n v="10777601"/>
    <s v="MONTELIBANO 1"/>
    <n v="353"/>
    <n v="328"/>
    <s v="ELECTRICARIBE"/>
    <n v="34153460.186300002"/>
    <n v="312835.29899999883"/>
    <n v="9.1596956001982685E-3"/>
    <n v="2.0878291743604958E-5"/>
    <s v="MONTELIBANO 1(Reconducción)"/>
    <n v="2020"/>
    <m/>
  </r>
  <r>
    <x v="2"/>
    <s v="CORDOBA NORTE"/>
    <n v="20056769"/>
    <s v="CERETE"/>
    <s v="CER305"/>
    <n v="10676904"/>
    <s v="CERETE 4"/>
    <n v="354"/>
    <n v="334"/>
    <s v="ELECTRICARIBE"/>
    <n v="31992861.119999997"/>
    <n v="289233.25199999975"/>
    <n v="9.0405559826341585E-3"/>
    <n v="1.9303116484970671E-5"/>
    <m/>
    <m/>
    <m/>
  </r>
  <r>
    <x v="3"/>
    <s v="ATLÁNTICO NORTE"/>
    <n v="20700159"/>
    <s v="NUEVA BARRANQUILLA"/>
    <s v="NBQ304"/>
    <n v="10909084"/>
    <s v="MIRAMAR"/>
    <n v="355"/>
    <n v="312"/>
    <s v="ELECTRICARIBE"/>
    <n v="31477782.821599994"/>
    <n v="284524.60199999774"/>
    <n v="9.0389022509157636E-3"/>
    <n v="1.8988866242965317E-5"/>
    <m/>
    <m/>
    <m/>
  </r>
  <r>
    <x v="0"/>
    <s v="GUAJIRA"/>
    <n v="20028374"/>
    <s v="SAN JUAN"/>
    <s v="SJU302"/>
    <n v="10837401"/>
    <s v="SAN JUAN 1"/>
    <n v="356"/>
    <n v="353"/>
    <s v="ELECTRICARIBE"/>
    <n v="26223013.480000004"/>
    <n v="236577.31499999834"/>
    <n v="9.0217440181096335E-3"/>
    <n v="1.5788915823366574E-5"/>
    <s v="SAN JUAN 1(Reconducción)"/>
    <n v="2021"/>
    <m/>
  </r>
  <r>
    <x v="1"/>
    <s v="BOLÍVAR SUR"/>
    <n v="20018388"/>
    <s v="SIMITI"/>
    <s v="SIM303"/>
    <n v="10909105"/>
    <s v="SAN BLAS"/>
    <n v="357"/>
    <n v="147"/>
    <s v="ELECTRICARIBE"/>
    <n v="2178246.5999999996"/>
    <n v="19427.876999999913"/>
    <n v="8.9190438768502692E-3"/>
    <n v="1.2965956375813983E-6"/>
    <m/>
    <m/>
    <m/>
  </r>
  <r>
    <x v="3"/>
    <s v="ATLÁNTICO NORTE"/>
    <n v="20027965"/>
    <s v="OASIS"/>
    <s v="OAS311"/>
    <n v="10796506"/>
    <s v="SAN FRANCISCO (ATLANTICO)"/>
    <n v="358"/>
    <n v="419"/>
    <s v="ELECTRICARIBE"/>
    <n v="52184960.960000001"/>
    <n v="463907.36900000321"/>
    <n v="8.8896755016371516E-3"/>
    <n v="3.0960679382892468E-5"/>
    <m/>
    <m/>
    <m/>
  </r>
  <r>
    <x v="2"/>
    <s v="SUCRE"/>
    <n v="20037986"/>
    <s v="OVEJAS"/>
    <s v="OVE302"/>
    <n v="10798602"/>
    <s v="EL PIQAL"/>
    <n v="359"/>
    <n v="292"/>
    <s v="ELECTRICARIBE"/>
    <n v="3668951.4000000004"/>
    <n v="32601.064000000002"/>
    <n v="8.8856625356225748E-3"/>
    <n v="2.1757599846299296E-6"/>
    <m/>
    <m/>
    <m/>
  </r>
  <r>
    <x v="2"/>
    <s v="CORDOBA SUR"/>
    <n v="20058084"/>
    <s v="PUERTO LIBERTADOR"/>
    <s v="PUL307"/>
    <n v="10908799"/>
    <s v="PICA PICA"/>
    <n v="360"/>
    <n v="350"/>
    <s v="ELECTRICARIBE"/>
    <n v="1834934.8399999999"/>
    <n v="16288.628000000215"/>
    <n v="8.8769517287056454E-3"/>
    <n v="1.0870855321446903E-6"/>
    <m/>
    <m/>
    <m/>
  </r>
  <r>
    <x v="0"/>
    <s v="CESAR"/>
    <n v="20028481"/>
    <s v="TAMALAMEQUE"/>
    <s v="TAN302"/>
    <n v="10848101"/>
    <s v="TAMALAMEQUE"/>
    <n v="361"/>
    <n v="342"/>
    <s v="ELECTRICARIBE"/>
    <n v="11301218.880000001"/>
    <n v="100275.09600000099"/>
    <n v="8.8729452163305942E-3"/>
    <n v="6.6922521710250575E-6"/>
    <s v="TAMALAMEQUE(Reconducción)"/>
    <n v="2022"/>
    <m/>
  </r>
  <r>
    <x v="0"/>
    <s v="MAGDALENA"/>
    <n v="20026968"/>
    <s v="EL DIFICIL"/>
    <s v="EDF303"/>
    <n v="10696802"/>
    <s v="EL DIFICIL"/>
    <n v="362"/>
    <n v="324"/>
    <s v="ELECTRICARIBE"/>
    <n v="17767082.699999999"/>
    <n v="157542.91599999901"/>
    <n v="8.8671234698535512E-3"/>
    <n v="1.0514244949021053E-5"/>
    <s v="EL DIFICIL (Reconducción)"/>
    <n v="2019"/>
    <m/>
  </r>
  <r>
    <x v="0"/>
    <s v="MAGDALENA"/>
    <n v="20700392"/>
    <s v="NUEVA GRANADA"/>
    <s v="NGR303"/>
    <n v="10909410"/>
    <s v="NUEVA GRANADA 2"/>
    <n v="363"/>
    <n v="375"/>
    <s v="PUBLICA"/>
    <n v="6632004.585"/>
    <n v="58404.6089999998"/>
    <n v="8.8064789840611672E-3"/>
    <n v="3.89786085448489E-6"/>
    <s v="NGA ANTENA 1"/>
    <m/>
    <s v="Abril 15 de 2011"/>
  </r>
  <r>
    <x v="3"/>
    <s v="ATLÁNTICO NORTE"/>
    <n v="20026768"/>
    <s v="CORDIALIDAD"/>
    <s v="CDL306"/>
    <n v="10676805"/>
    <s v="LA PAZ (ATLANTICO)"/>
    <n v="364"/>
    <n v="346"/>
    <s v="ELECTRICARIBE"/>
    <n v="53627837.480000012"/>
    <n v="470633.6540000008"/>
    <n v="8.7759207925458323E-3"/>
    <n v="3.1409584417041396E-5"/>
    <m/>
    <m/>
    <m/>
  </r>
  <r>
    <x v="3"/>
    <s v="ATLÁNTICO SUR"/>
    <n v="20026580"/>
    <s v="ARROYO DE PIEDRA"/>
    <s v="APA303"/>
    <n v="10658002"/>
    <s v="ROTINET"/>
    <n v="365"/>
    <n v="379"/>
    <s v="ELECTRICARIBE"/>
    <n v="1744761.42"/>
    <n v="15272.02900000001"/>
    <n v="8.753075821678823E-3"/>
    <n v="1.0192388071232232E-6"/>
    <s v="Subestación  Rotinet 34,5 KV"/>
    <m/>
    <d v="2014-02-20T00:00:00"/>
  </r>
  <r>
    <x v="1"/>
    <s v="BOLÍVAR NORTE"/>
    <n v="20016785"/>
    <s v="CHAMBACU"/>
    <s v="CMB312"/>
    <n v="10678501"/>
    <s v="CHAMBACU 1"/>
    <n v="366"/>
    <n v="385"/>
    <s v="ELECTRICARIBE"/>
    <n v="31871037.819999997"/>
    <n v="276702.13699999999"/>
    <n v="8.6819305528344423E-3"/>
    <n v="1.8466803333357113E-5"/>
    <s v="CHAMBACU 1  (Se descarga con el nuevo circuito La Marina 5   )"/>
    <n v="2019"/>
    <m/>
  </r>
  <r>
    <x v="2"/>
    <s v="CORDOBA NORTE"/>
    <n v="20700414"/>
    <s v="SANTA LUCIA (CORDOBA)"/>
    <s v="SLC304"/>
    <n v="10909984"/>
    <s v="SANTA LUCIA 3"/>
    <n v="367"/>
    <n v="306"/>
    <s v="ELECTRICARIBE"/>
    <n v="877758.20000000007"/>
    <n v="7584.9420000000373"/>
    <n v="8.6412658976014536E-3"/>
    <n v="5.0621087978413788E-7"/>
    <m/>
    <m/>
    <m/>
  </r>
  <r>
    <x v="0"/>
    <s v="GUAJIRA"/>
    <n v="20028374"/>
    <s v="SAN JUAN"/>
    <s v="SJU303"/>
    <n v="10837402"/>
    <s v="SAN JUAN 2"/>
    <n v="368"/>
    <n v="370"/>
    <s v="ELECTRICARIBE"/>
    <n v="17349513.119999997"/>
    <n v="148853.53699999829"/>
    <n v="8.5796953476696934E-3"/>
    <n v="9.93432513046896E-6"/>
    <m/>
    <m/>
    <m/>
  </r>
  <r>
    <x v="2"/>
    <s v="CORDOBA NORTE"/>
    <n v="20058383"/>
    <s v="SENA"/>
    <s v="ESA304"/>
    <n v="10838301"/>
    <s v="EL SENA"/>
    <n v="369"/>
    <n v="340"/>
    <s v="ELECTRICARIBE"/>
    <n v="2110177.5200000005"/>
    <n v="18007.777000000016"/>
    <n v="8.5337734997764612E-3"/>
    <n v="1.2018196893432445E-6"/>
    <m/>
    <m/>
    <m/>
  </r>
  <r>
    <x v="1"/>
    <s v="BOLÍVAR NORTE"/>
    <n v="20016779"/>
    <s v="COSPIQUE"/>
    <s v="COS302"/>
    <n v="10677902"/>
    <s v="COSPIQUE 2"/>
    <n v="370"/>
    <n v="356"/>
    <s v="ELECTRICARIBE"/>
    <n v="6411061.5199999996"/>
    <n v="54570.699999999801"/>
    <n v="8.5119601223230517E-3"/>
    <n v="3.6419898869939965E-6"/>
    <m/>
    <m/>
    <m/>
  </r>
  <r>
    <x v="0"/>
    <s v="MAGDALENA"/>
    <n v="20027790"/>
    <s v="MANZANARES"/>
    <s v="MAZ308"/>
    <n v="10779006"/>
    <s v="SUR"/>
    <n v="371"/>
    <n v="380"/>
    <s v="ELECTRICARIBE"/>
    <n v="26897395.976500005"/>
    <n v="228523.489"/>
    <n v="8.4961194458994752E-3"/>
    <n v="1.5251412129193631E-5"/>
    <m/>
    <m/>
    <m/>
  </r>
  <r>
    <x v="0"/>
    <s v="MAGDALENA"/>
    <n v="20027790"/>
    <s v="MANZANARES"/>
    <s v="MAZ313"/>
    <n v="10909412"/>
    <s v="MANZANARES 8"/>
    <n v="372"/>
    <n v="383"/>
    <s v="ELECTRICARIBE"/>
    <n v="32049100.699699994"/>
    <n v="272003.565"/>
    <n v="8.4870888437299022E-3"/>
    <n v="1.8153225686244043E-5"/>
    <s v="SMT-MAZ ESPIGA"/>
    <m/>
    <s v="Septiembre de 2013"/>
  </r>
  <r>
    <x v="0"/>
    <s v="CESAR"/>
    <n v="20027185"/>
    <s v="GUATAPURI"/>
    <s v="GUP312"/>
    <n v="10909578"/>
    <s v="GUATAPURI 8"/>
    <n v="373"/>
    <n v="376"/>
    <s v="ELECTRICARIBE"/>
    <n v="44184540.76259999"/>
    <n v="371829.74299999798"/>
    <n v="8.4153809586436472E-3"/>
    <n v="2.4815517552268422E-5"/>
    <s v="GUATAPURI 8 (Se descarga con el circuito Guatapuri 11)"/>
    <n v="2021"/>
    <m/>
  </r>
  <r>
    <x v="3"/>
    <s v="ATLÁNTICO NORTE"/>
    <n v="20026768"/>
    <s v="CORDIALIDAD"/>
    <s v="CDL305"/>
    <n v="10676803"/>
    <s v="MACARENA"/>
    <n v="374"/>
    <n v="392"/>
    <s v="ELECTRICARIBE"/>
    <n v="54546289.460000008"/>
    <n v="457670.83600000263"/>
    <n v="8.3905035618531427E-3"/>
    <n v="3.0544459871031593E-5"/>
    <s v="MACARENA  (Se descarga con el nuevo circuito Cordialidad 11 )"/>
    <n v="2019"/>
    <m/>
  </r>
  <r>
    <x v="0"/>
    <s v="GUAJIRA"/>
    <n v="20027767"/>
    <s v="MAICAO"/>
    <s v="MCA305"/>
    <n v="10776701"/>
    <s v="MAICAO 1"/>
    <n v="375"/>
    <n v="401"/>
    <s v="ELECTRICARIBE"/>
    <n v="50690837.1197"/>
    <n v="420854.99899999949"/>
    <n v="8.302388023425292E-3"/>
    <n v="2.8087410464752557E-5"/>
    <s v="MAICAO 1(Se descarga con Nuevo Maicao 8)"/>
    <n v="2022"/>
    <m/>
  </r>
  <r>
    <x v="3"/>
    <s v="ATLÁNTICO NORTE"/>
    <n v="20700262"/>
    <s v="PUERTA DE ORO"/>
    <s v="PTO305"/>
    <n v="10909318"/>
    <s v="PUERTA DE ORO 5"/>
    <n v="376"/>
    <n v="481"/>
    <s v="ELECTRICARIBE"/>
    <n v="14929811.1"/>
    <n v="123640.58299999991"/>
    <n v="8.2814566220466047E-3"/>
    <n v="8.2516396694204609E-6"/>
    <s v="ORO-RIM PÉTALO 2"/>
    <m/>
    <s v="Mayo 02 de 2009"/>
  </r>
  <r>
    <x v="1"/>
    <s v="BOLÍVAR NORTE"/>
    <n v="20016785"/>
    <s v="CHAMBACU"/>
    <s v="CMB304"/>
    <n v="10678502"/>
    <s v="CHAMBACU 2"/>
    <n v="377"/>
    <n v="407"/>
    <s v="ELECTRICARIBE"/>
    <n v="42486009.124899998"/>
    <n v="347351.636999999"/>
    <n v="8.1756711010172248E-3"/>
    <n v="2.318187505721588E-5"/>
    <s v="CHAMBACU 2 (Se descarga con el nuevo Circuito Campestre 3)"/>
    <n v="2021"/>
    <m/>
  </r>
  <r>
    <x v="1"/>
    <s v="BOLÍVAR NORTE"/>
    <n v="20016679"/>
    <s v="BOSQUE"/>
    <s v="BQE304"/>
    <n v="10667907"/>
    <s v="BOSQUE 7"/>
    <n v="378"/>
    <n v="349"/>
    <s v="ELECTRICARIBE"/>
    <n v="52821549.479999997"/>
    <n v="422581.2"/>
    <n v="8.0001666774278061E-3"/>
    <n v="2.8202615264854457E-5"/>
    <s v="BOSQUE 7(Se descarga con Cto Bosque 11)"/>
    <n v="2022"/>
    <m/>
  </r>
  <r>
    <x v="1"/>
    <s v="BOLÍVAR NORTE"/>
    <n v="20016671"/>
    <s v="BOCAGRANDE"/>
    <s v="BCG304"/>
    <n v="10667101"/>
    <s v="BOCAGRANDE 1"/>
    <n v="379"/>
    <n v="425"/>
    <s v="ELECTRICARIBE"/>
    <n v="41687949.6131"/>
    <n v="331490.44500000001"/>
    <n v="7.9517090208685304E-3"/>
    <n v="2.2123316144472107E-5"/>
    <s v="BOCAGRANDE 1 (Descarga con La Marina 2)"/>
    <n v="2021"/>
    <m/>
  </r>
  <r>
    <x v="2"/>
    <s v="CORDOBA SUR"/>
    <n v="20058078"/>
    <s v="PUEBLO NUEVO"/>
    <s v="PBN303"/>
    <n v="10909027"/>
    <s v="EL VARAL"/>
    <n v="380"/>
    <n v="302"/>
    <s v="ELECTRICARIBE"/>
    <n v="1872100.5999999999"/>
    <n v="14856.723000000129"/>
    <n v="7.9358571863072588E-3"/>
    <n v="9.915217308898691E-7"/>
    <m/>
    <m/>
    <m/>
  </r>
  <r>
    <x v="3"/>
    <s v="ATLÁNTICO NORTE"/>
    <n v="20028373"/>
    <s v="SILENCIO"/>
    <s v="SIL311"/>
    <n v="10837302"/>
    <s v="DELICIAS"/>
    <n v="381"/>
    <n v="377"/>
    <s v="ELECTRICARIBE"/>
    <n v="18810139.759999998"/>
    <n v="148996.94699999789"/>
    <n v="7.9210972858820439E-3"/>
    <n v="9.9438961597885817E-6"/>
    <s v="OAS-SIL-CTR ESPIGA APOYADA"/>
    <m/>
    <m/>
  </r>
  <r>
    <x v="3"/>
    <s v="ATLÁNTICO NORTE"/>
    <n v="20027965"/>
    <s v="OASIS"/>
    <s v="OAS314"/>
    <n v="10796502"/>
    <s v="CONCEPCION (ATLANTICO)"/>
    <n v="382"/>
    <n v="414"/>
    <s v="ELECTRICARIBE"/>
    <n v="35766432.479999997"/>
    <n v="281432.49300000205"/>
    <n v="7.8686207565536338E-3"/>
    <n v="1.8782502210481447E-5"/>
    <s v="CONCEPCION (ATLANTICO) (Se descarga con el nuevo circuito  Estadio 2)"/>
    <n v="2021"/>
    <m/>
  </r>
  <r>
    <x v="3"/>
    <s v="ATLÁNTICO NORTE"/>
    <n v="20026784"/>
    <s v="CENTRO"/>
    <s v="CTR309"/>
    <n v="10678404"/>
    <s v="LUCERO"/>
    <n v="383"/>
    <n v="359"/>
    <s v="ELECTRICARIBE"/>
    <n v="48461628.160000004"/>
    <n v="377191.66300000146"/>
    <n v="7.7833056238777723E-3"/>
    <n v="2.5173366332197644E-5"/>
    <s v="LUCERO (Nuevo Circuito Centro 14)"/>
    <n v="2022"/>
    <m/>
  </r>
  <r>
    <x v="3"/>
    <s v="ATLÁNTICO NORTE"/>
    <n v="20026784"/>
    <s v="CENTRO"/>
    <s v="CTR314"/>
    <n v="10678406"/>
    <s v="ROSARIO"/>
    <n v="384"/>
    <n v="367"/>
    <s v="ELECTRICARIBE"/>
    <n v="33407499.239999998"/>
    <n v="258117.8500000019"/>
    <n v="7.7263445595157909E-3"/>
    <n v="1.7226507986018939E-5"/>
    <s v="ROSARIO (Se descarga con el nuevo circuto Centro 12)"/>
    <n v="2019"/>
    <m/>
  </r>
  <r>
    <x v="0"/>
    <s v="GUAJIRA"/>
    <n v="20027778"/>
    <s v="MANAURE"/>
    <s v="MNA302"/>
    <n v="10777801"/>
    <s v="MANAURE"/>
    <n v="385"/>
    <n v="404"/>
    <s v="ELECTRICARIBE"/>
    <n v="14922385.606899999"/>
    <n v="114596.77599999966"/>
    <n v="7.6795211582664754E-3"/>
    <n v="7.6480657069474398E-6"/>
    <m/>
    <m/>
    <m/>
  </r>
  <r>
    <x v="0"/>
    <s v="MAGDALENA"/>
    <n v="20027790"/>
    <s v="MANZANARES"/>
    <s v="MAZ307"/>
    <n v="10779001"/>
    <s v="ALCAZARES"/>
    <n v="386"/>
    <n v="406"/>
    <s v="ELECTRICARIBE"/>
    <n v="61677887.00339999"/>
    <n v="466010.21"/>
    <n v="7.555547581815039E-3"/>
    <n v="3.1101020731930413E-5"/>
    <s v="ALCAZARES (Nuevo Circuito Manzanares 10)"/>
    <n v="2018"/>
    <m/>
  </r>
  <r>
    <x v="0"/>
    <s v="CESAR"/>
    <n v="20027185"/>
    <s v="GUATAPURI"/>
    <s v="GUP303"/>
    <n v="10718502"/>
    <s v="GUATAPURI 2"/>
    <n v="387"/>
    <n v="394"/>
    <s v="ELECTRICARIBE"/>
    <n v="31068651.178800002"/>
    <n v="234296.97500000001"/>
    <n v="7.5412663926612573E-3"/>
    <n v="1.5636728381774255E-5"/>
    <s v="GUATAPURI 2(Se descarga con Guatapuri 11)"/>
    <n v="2022"/>
    <m/>
  </r>
  <r>
    <x v="3"/>
    <s v="ATLÁNTICO NORTE"/>
    <n v="20700159"/>
    <s v="NUEVA BARRANQUILLA"/>
    <s v="NBQ302"/>
    <n v="10909082"/>
    <s v="CABLE CERO NUEVA BARRANQUILLA"/>
    <n v="388"/>
    <n v="368"/>
    <s v="ELECTRICARIBE"/>
    <n v="24416991.322000001"/>
    <n v="182090.37499999881"/>
    <n v="7.4575271211213155E-3"/>
    <n v="1.2152515988780472E-5"/>
    <m/>
    <m/>
    <m/>
  </r>
  <r>
    <x v="3"/>
    <s v="ATLÁNTICO SUR"/>
    <n v="20700422"/>
    <s v="ROTINET"/>
    <s v="ROT302"/>
    <n v="10909543"/>
    <s v="ROTINET 1"/>
    <n v="389"/>
    <n v="408"/>
    <s v="PUBLICA"/>
    <n v="2871243.9736000001"/>
    <n v="21350.34400000003"/>
    <n v="7.4359212231034175E-3"/>
    <n v="1.4248990196541981E-6"/>
    <m/>
    <m/>
    <m/>
  </r>
  <r>
    <x v="3"/>
    <s v="ATLÁNTICO NORTE"/>
    <n v="20028578"/>
    <s v="LA UNION (ATLANTICO)"/>
    <s v="UNI309"/>
    <n v="10857801"/>
    <s v="ACUEDUCTO (ATLANTICO)"/>
    <n v="390"/>
    <n v="400"/>
    <s v="ELECTRICARIBE"/>
    <n v="18919036.840000004"/>
    <n v="140590.69600000131"/>
    <n v="7.4311761845483717E-3"/>
    <n v="9.382871999762766E-6"/>
    <m/>
    <m/>
    <m/>
  </r>
  <r>
    <x v="0"/>
    <s v="CESAR"/>
    <n v="20700072"/>
    <s v="TRES ESQUINAS"/>
    <s v="TRE301"/>
    <n v="10908934"/>
    <s v="TRES ESQUINAS (MAGDALENA)"/>
    <n v="391"/>
    <n v="430"/>
    <s v="ELECTRICARIBE"/>
    <n v="1561452.798"/>
    <n v="11498.9289999999"/>
    <n v="7.3642501487898963E-3"/>
    <n v="7.6742616695885845E-7"/>
    <m/>
    <m/>
    <m/>
  </r>
  <r>
    <x v="0"/>
    <s v="CESAR"/>
    <n v="20026669"/>
    <s v="BECERRIL"/>
    <s v="BEC302"/>
    <n v="10666901"/>
    <s v="BECERRIL"/>
    <n v="392"/>
    <n v="378"/>
    <s v="ELECTRICARIBE"/>
    <n v="23078918.499999996"/>
    <n v="169877.750999999"/>
    <n v="7.3607327397078436E-3"/>
    <n v="1.1337458584318744E-5"/>
    <s v="BECERRIL (Reconducción)"/>
    <n v="2018"/>
    <m/>
  </r>
  <r>
    <x v="2"/>
    <s v="CORDOBA SUR"/>
    <n v="20700452"/>
    <s v="MOMIL"/>
    <s v="MOM304"/>
    <n v="10910078"/>
    <s v="MOMIL 1"/>
    <n v="393"/>
    <m/>
    <s v="PUBLICA"/>
    <n v="5155911.95"/>
    <n v="36866.588000000222"/>
    <n v="7.1503525191116231E-3"/>
    <n v="2.4604364734917368E-6"/>
    <m/>
    <m/>
    <m/>
  </r>
  <r>
    <x v="2"/>
    <s v="CORDOBA NORTE"/>
    <n v="20057784"/>
    <s v="MONTERIA"/>
    <s v="MON306"/>
    <n v="10778403"/>
    <s v="MONTERIA 3"/>
    <n v="394"/>
    <n v="397"/>
    <s v="ELECTRICARIBE"/>
    <n v="31973830.1107"/>
    <n v="227304.84399999995"/>
    <n v="7.1090902532797498E-3"/>
    <n v="1.5170081071211307E-5"/>
    <m/>
    <m/>
    <m/>
  </r>
  <r>
    <x v="0"/>
    <s v="MAGDALENA"/>
    <n v="20027666"/>
    <s v="LIBERTADOR"/>
    <s v="LBT303"/>
    <n v="10766602"/>
    <s v="ALMENDROS (MAGDALENA)"/>
    <n v="395"/>
    <n v="393"/>
    <s v="ELECTRICARIBE"/>
    <n v="48764326.580699995"/>
    <n v="345491.40299999999"/>
    <n v="7.0849210319401598E-3"/>
    <n v="2.3057725038699739E-5"/>
    <m/>
    <m/>
    <m/>
  </r>
  <r>
    <x v="0"/>
    <s v="CESAR"/>
    <n v="20028369"/>
    <s v="SALGUERO"/>
    <s v="SGE304"/>
    <n v="10836901"/>
    <s v="SALGUERO 1"/>
    <n v="396"/>
    <n v="389"/>
    <s v="ELECTRICARIBE"/>
    <n v="35131397.551399998"/>
    <n v="247968.24700000099"/>
    <n v="7.058308643634343E-3"/>
    <n v="1.6549134386578078E-5"/>
    <s v="SALGUERO 1 (Reconfiguracion - Homogenizar troncales)"/>
    <n v="2020"/>
    <m/>
  </r>
  <r>
    <x v="3"/>
    <s v="ATLÁNTICO SUR"/>
    <n v="20700415"/>
    <s v="SANTA VERONICA"/>
    <s v="STV303"/>
    <n v="10909510"/>
    <s v="SANTA VERONICA 2"/>
    <n v="397"/>
    <n v="420"/>
    <s v="ELECTRICARIBE"/>
    <n v="7662960.0800000001"/>
    <n v="53986.527999999729"/>
    <n v="7.0451271357790668E-3"/>
    <n v="3.6030028753510211E-6"/>
    <s v="SVE ANTENA 2"/>
    <m/>
    <s v="Noviembre 26 de 2012"/>
  </r>
  <r>
    <x v="3"/>
    <s v="ATLÁNTICO NORTE"/>
    <n v="20700273"/>
    <s v="RIOMAR"/>
    <s v="RIM310"/>
    <n v="10827701"/>
    <s v="AMERICA NORTE"/>
    <n v="398"/>
    <n v="330"/>
    <s v="ELECTRICARIBE"/>
    <n v="36451907.918600008"/>
    <n v="256733.46900000115"/>
    <n v="7.0430735634828025E-3"/>
    <n v="1.7134115885464072E-5"/>
    <s v="Nuevo circuito Riomar 13"/>
    <m/>
    <d v="2015-10-01T00:00:00"/>
  </r>
  <r>
    <x v="1"/>
    <s v="BOLÍVAR NORTE"/>
    <n v="20017777"/>
    <s v="MAMONAL"/>
    <s v="MAM307"/>
    <n v="10777705"/>
    <s v="MAMONAL 5"/>
    <n v="399"/>
    <n v="402"/>
    <s v="ELECTRICARIBE"/>
    <n v="24831388.800000001"/>
    <n v="174208.76799999899"/>
    <n v="7.0156675248063041E-3"/>
    <n v="1.1626506005634562E-5"/>
    <m/>
    <n v="2022"/>
    <m/>
  </r>
  <r>
    <x v="0"/>
    <s v="MAGDALENA"/>
    <n v="20700423"/>
    <s v="BONDA"/>
    <s v="BON303"/>
    <n v="10909546"/>
    <s v="BONDA 1"/>
    <n v="400"/>
    <n v="281"/>
    <s v="ELECTRICARIBE"/>
    <n v="21226848.400000002"/>
    <n v="148828.27007599999"/>
    <n v="7.0113220423244733E-3"/>
    <n v="9.9326388431082093E-6"/>
    <s v="BONDA 1(Se descarga con Nuevo Libertador 11)"/>
    <n v="2022"/>
    <m/>
  </r>
  <r>
    <x v="3"/>
    <s v="ATLÁNTICO NORTE"/>
    <n v="20028373"/>
    <s v="SILENCIO"/>
    <s v="SIL307"/>
    <n v="10837307"/>
    <s v="OLAYA"/>
    <n v="401"/>
    <n v="405"/>
    <s v="ELECTRICARIBE"/>
    <n v="34469010"/>
    <n v="241464.52299999984"/>
    <n v="7.0052642359034927E-3"/>
    <n v="1.6115082834448374E-5"/>
    <s v="OAS-SIL-CTR ESPIGA APOYADA"/>
    <m/>
    <m/>
  </r>
  <r>
    <x v="0"/>
    <s v="CESAR"/>
    <n v="20700439"/>
    <s v="MANAURE BALCON DEL CESAR"/>
    <s v="MNC303"/>
    <n v="10909986"/>
    <s v="BALCONES DEL CESAR 2"/>
    <n v="402"/>
    <m/>
    <s v="ELECTRICARIBE"/>
    <n v="3560593.4"/>
    <n v="24911.035999999898"/>
    <n v="6.9963158388149285E-3"/>
    <n v="1.6625357781106591E-6"/>
    <s v="SE Balconoes de Cesar"/>
    <m/>
    <m/>
  </r>
  <r>
    <x v="1"/>
    <s v="BOLÍVAR NORTE"/>
    <n v="20700419"/>
    <s v="EL CARMEN"/>
    <s v="ECA305"/>
    <n v="10676504"/>
    <s v="EL CARMEN 4"/>
    <n v="403"/>
    <n v="387"/>
    <s v="ELECTRICARIBE"/>
    <n v="4204772.6540000001"/>
    <n v="29309.960999999948"/>
    <n v="6.9706410814190829E-3"/>
    <n v="1.9561153063858197E-6"/>
    <m/>
    <m/>
    <m/>
  </r>
  <r>
    <x v="2"/>
    <s v="CORDOBA SUR"/>
    <n v="20056776"/>
    <s v="CENTRO ALEGRE"/>
    <s v="CTA302"/>
    <n v="10677601"/>
    <s v="CENTRO ALEGRE"/>
    <n v="404"/>
    <n v="442"/>
    <s v="ELECTRICARIBE"/>
    <n v="1943679.2"/>
    <n v="13362.881999999909"/>
    <n v="6.8750450177168685E-3"/>
    <n v="8.9182438753935641E-7"/>
    <m/>
    <m/>
    <m/>
  </r>
  <r>
    <x v="3"/>
    <s v="ATLÁNTICO SUR"/>
    <n v="20026767"/>
    <s v="CAMPO DE LA CRUZ"/>
    <s v="CCZ304"/>
    <n v="10909435"/>
    <s v="CAMPO DE LA CRUZ 3"/>
    <n v="405"/>
    <n v="416"/>
    <s v="ELECTRICARIBE"/>
    <n v="12744781.200000003"/>
    <n v="87343.431000000433"/>
    <n v="6.8532703409612409E-3"/>
    <n v="5.8292067427641695E-6"/>
    <s v="CCZ ANTENA 3"/>
    <m/>
    <s v="Noviembre 09 de 2011"/>
  </r>
  <r>
    <x v="0"/>
    <s v="GUAJIRA"/>
    <n v="20026682"/>
    <s v="BARRANCAS"/>
    <s v="BRC302"/>
    <n v="10668201"/>
    <s v="BARRANCAS 1"/>
    <n v="406"/>
    <n v="421"/>
    <s v="PARTICULAR"/>
    <n v="14253122.6"/>
    <n v="96943.827000000208"/>
    <n v="6.8015851487869903E-3"/>
    <n v="6.4699268570954301E-6"/>
    <m/>
    <m/>
    <m/>
  </r>
  <r>
    <x v="1"/>
    <s v="BOLÍVAR NORTE"/>
    <n v="20016785"/>
    <s v="CHAMBACU"/>
    <s v="CMB315"/>
    <n v="10909366"/>
    <s v="CHAMBACU 12"/>
    <n v="407"/>
    <n v="384"/>
    <s v="ELECTRICARIBE"/>
    <n v="24975029.84"/>
    <n v="168175.277"/>
    <n v="6.7337367793911711E-3"/>
    <n v="1.1223837298704548E-5"/>
    <s v="CMB-BQE ESPIGA "/>
    <m/>
    <s v="Marzo 01 de 2010"/>
  </r>
  <r>
    <x v="3"/>
    <s v="ATLÁNTICO NORTE"/>
    <n v="20026768"/>
    <s v="CORDIALIDAD"/>
    <s v="CDL303"/>
    <n v="10676804"/>
    <s v="SAN MARTIN"/>
    <n v="408"/>
    <n v="492"/>
    <s v="ELECTRICARIBE"/>
    <n v="50925925.820000008"/>
    <n v="342901.78899999923"/>
    <n v="6.7333442343689761E-3"/>
    <n v="2.288489698263264E-5"/>
    <s v="SAN MARTIN (Se descarga con nuevo circuito Centro 11)"/>
    <m/>
    <m/>
  </r>
  <r>
    <x v="2"/>
    <s v="SUCRE"/>
    <n v="20036782"/>
    <s v="COROZAL"/>
    <s v="COR304"/>
    <n v="10678202"/>
    <s v="COROZAL 1"/>
    <n v="409"/>
    <n v="412"/>
    <s v="ELECTRICARIBE"/>
    <n v="21245495.605599999"/>
    <n v="142830.857999998"/>
    <n v="6.7228771995485898E-3"/>
    <n v="9.5323780048023975E-6"/>
    <m/>
    <m/>
    <m/>
  </r>
  <r>
    <x v="2"/>
    <s v="CORDOBA SUR"/>
    <n v="20700391"/>
    <s v="SANTA INES"/>
    <s v="SAI303"/>
    <n v="10909407"/>
    <s v="SANTA INES 2"/>
    <n v="410"/>
    <n v="423"/>
    <s v="ELECTRICARIBE"/>
    <n v="2050486.7999999998"/>
    <n v="13714.969999999912"/>
    <n v="6.6886409607708345E-3"/>
    <n v="9.1532236237442283E-7"/>
    <m/>
    <m/>
    <m/>
  </r>
  <r>
    <x v="0"/>
    <s v="MAGDALENA"/>
    <n v="20027189"/>
    <s v="GUACAMAYAL"/>
    <s v="GUC303"/>
    <n v="10718901"/>
    <s v="GUACAMAYAL III"/>
    <n v="411"/>
    <n v="417"/>
    <s v="ELECTRICARIBE"/>
    <n v="6738066.878899999"/>
    <n v="44866.017999999996"/>
    <n v="6.6585889998355807E-3"/>
    <n v="2.9943098370680823E-6"/>
    <m/>
    <m/>
    <m/>
  </r>
  <r>
    <x v="2"/>
    <s v="CORDOBA SUR"/>
    <n v="20058068"/>
    <s v="PRADERA"/>
    <s v="PRA310"/>
    <n v="10910056"/>
    <s v="PRADERA 7"/>
    <n v="412"/>
    <n v="441"/>
    <s v="ELECTRICARIBE"/>
    <n v="33722532.199999996"/>
    <n v="224495.8659999985"/>
    <n v="6.6571473538395353E-3"/>
    <n v="1.4982612897469831E-5"/>
    <m/>
    <m/>
    <m/>
  </r>
  <r>
    <x v="2"/>
    <s v="CORDOBA NORTE"/>
    <n v="20056769"/>
    <s v="CERETE"/>
    <s v="CER303"/>
    <n v="10676902"/>
    <s v="CERETE 2"/>
    <n v="413"/>
    <n v="34"/>
    <s v="ELECTRICARIBE"/>
    <n v="2219622.6799999997"/>
    <n v="14737.203000000043"/>
    <n v="6.6395082068633595E-3"/>
    <n v="9.8354509450269E-7"/>
    <s v="Subestación San Carlos 34,5 KV"/>
    <m/>
    <d v="2015-06-01T00:00:00"/>
  </r>
  <r>
    <x v="1"/>
    <s v="BOLÍVAR NORTE"/>
    <n v="20016679"/>
    <s v="BOSQUE"/>
    <s v="BQE303"/>
    <n v="10667901"/>
    <s v="BOSQUE 1"/>
    <n v="414"/>
    <n v="364"/>
    <s v="ELECTRICARIBE"/>
    <n v="36710403.920000002"/>
    <n v="242748.484"/>
    <n v="6.6125255534916485E-3"/>
    <n v="1.6200773012094901E-5"/>
    <s v="Reconducción de la troncal"/>
    <m/>
    <m/>
  </r>
  <r>
    <x v="3"/>
    <s v="ATLÁNTICO NORTE"/>
    <n v="20028578"/>
    <s v="LA UNION (ATLANTICO)"/>
    <s v="UNI307"/>
    <n v="10857802"/>
    <s v="AEROPUERTO 1 (ATLANTICO)"/>
    <n v="415"/>
    <n v="403"/>
    <s v="ELECTRICARIBE"/>
    <n v="35433459.480000004"/>
    <n v="234027.69199999934"/>
    <n v="6.6047090923225683E-3"/>
    <n v="1.5618756723673081E-5"/>
    <m/>
    <m/>
    <m/>
  </r>
  <r>
    <x v="1"/>
    <s v="BOLÍVAR NORTE"/>
    <n v="20016785"/>
    <s v="CHAMBACU"/>
    <s v="CMB310"/>
    <n v="10678507"/>
    <s v="CHAMBACU 7"/>
    <n v="416"/>
    <n v="460"/>
    <s v="ELECTRICARIBE"/>
    <n v="38369565.159999996"/>
    <n v="253295.353"/>
    <n v="6.601465300525705E-3"/>
    <n v="1.6904659717551322E-5"/>
    <s v="CHAMBACU 7 (Nuevo circuito La Marina 4)"/>
    <n v="2019"/>
    <m/>
  </r>
  <r>
    <x v="0"/>
    <s v="CESAR"/>
    <n v="20026574"/>
    <s v="ARJONA"/>
    <s v="ARJ304"/>
    <n v="10657403"/>
    <s v="CERRO LOS SANTOS"/>
    <n v="417"/>
    <n v="395"/>
    <s v="ELECTRICARIBE"/>
    <n v="1549606.5999999996"/>
    <n v="10109.511"/>
    <n v="6.5239209745234714E-3"/>
    <n v="6.7469790243582544E-7"/>
    <m/>
    <m/>
    <m/>
  </r>
  <r>
    <x v="0"/>
    <s v="MAGDALENA"/>
    <n v="20027666"/>
    <s v="LIBERTADOR"/>
    <s v="LBT307"/>
    <n v="10766605"/>
    <s v="MAMATOCO"/>
    <n v="418"/>
    <n v="445"/>
    <s v="ELECTRICARIBE"/>
    <n v="45644544.992200002"/>
    <n v="297138.81699999899"/>
    <n v="6.5098428969064268E-3"/>
    <n v="1.9830725399295961E-5"/>
    <s v="MAMATOCO(Se descarga con nuevo  Libertador 12)"/>
    <n v="2022"/>
    <m/>
  </r>
  <r>
    <x v="3"/>
    <s v="ATLÁNTICO NORTE"/>
    <n v="20027965"/>
    <s v="OASIS"/>
    <s v="OAS318"/>
    <n v="10909335"/>
    <s v="OASIS 12"/>
    <n v="419"/>
    <n v="463"/>
    <s v="ELECTRICARIBE"/>
    <n v="40786449.280000001"/>
    <n v="262999.91599999939"/>
    <n v="6.4482179901098604E-3"/>
    <n v="1.7552331825545063E-5"/>
    <s v="OASIS 12  (Se descarga con el nuevo circuito  Estadio 1)"/>
    <n v="2021"/>
    <s v="Diciembre 29 de 2010"/>
  </r>
  <r>
    <x v="0"/>
    <s v="MAGDALENA"/>
    <n v="20027165"/>
    <s v="GAIRA"/>
    <s v="GAI304"/>
    <n v="10716502"/>
    <s v="TAMACA"/>
    <n v="420"/>
    <n v="439"/>
    <s v="ELECTRICARIBE"/>
    <n v="34522712.986100003"/>
    <n v="221972.18400000001"/>
    <n v="6.4297433428645492E-3"/>
    <n v="1.4814185072245244E-5"/>
    <m/>
    <m/>
    <m/>
  </r>
  <r>
    <x v="0"/>
    <s v="CESAR"/>
    <n v="20028073"/>
    <s v="PAILITAS"/>
    <s v="PAI302"/>
    <n v="10807301"/>
    <s v="PAILITAS I"/>
    <n v="421"/>
    <n v="444"/>
    <s v="ELECTRICARIBE"/>
    <n v="11428156.6"/>
    <n v="73230.620999999504"/>
    <n v="6.4079119286831882E-3"/>
    <n v="4.8873329662307675E-6"/>
    <m/>
    <m/>
    <m/>
  </r>
  <r>
    <x v="0"/>
    <s v="GUAJIRA"/>
    <n v="20027767"/>
    <s v="MAICAO"/>
    <s v="MCA306"/>
    <n v="10776705"/>
    <s v="MAICAO 5"/>
    <n v="422"/>
    <n v="422"/>
    <s v="ELECTRICARIBE"/>
    <n v="18849056.879999999"/>
    <n v="118569.70400000054"/>
    <n v="6.290484704611945E-3"/>
    <n v="7.913214653135751E-6"/>
    <s v="MCA ESPIGA"/>
    <m/>
    <m/>
  </r>
  <r>
    <x v="0"/>
    <s v="MAGDALENA"/>
    <n v="20028377"/>
    <s v="SANTA MARTA"/>
    <s v="SMT302"/>
    <n v="10837703"/>
    <s v="CONCEPCION (MAGDALENA)"/>
    <n v="423"/>
    <n v="398"/>
    <s v="ELECTRICARIBE"/>
    <n v="43649877.347200006"/>
    <n v="274354.56499999901"/>
    <n v="6.2853456108874486E-3"/>
    <n v="1.8310128900318983E-5"/>
    <s v="CONCEPCION (MAGDALENA) (Reconfiguracion con el circuito Bonda)"/>
    <n v="2018"/>
    <m/>
  </r>
  <r>
    <x v="0"/>
    <s v="GUAJIRA"/>
    <n v="20027778"/>
    <s v="MANAURE"/>
    <s v="MNA303"/>
    <n v="10777803"/>
    <s v="SALINAS"/>
    <n v="424"/>
    <n v="527"/>
    <s v="PARTICULAR"/>
    <n v="641178.33200000005"/>
    <n v="4013.5170000000321"/>
    <n v="6.2595954973725344E-3"/>
    <n v="2.6785781243925135E-7"/>
    <m/>
    <m/>
    <m/>
  </r>
  <r>
    <x v="3"/>
    <s v="ATLÁNTICO NORTE"/>
    <n v="20028373"/>
    <s v="SILENCIO"/>
    <s v="SIL305"/>
    <n v="10837301"/>
    <s v="LOS ANDES"/>
    <n v="425"/>
    <n v="433"/>
    <s v="ELECTRICARIBE"/>
    <n v="46835347.319999985"/>
    <n v="291453.51799999812"/>
    <n v="6.222939183276632E-3"/>
    <n v="1.9451294652346769E-5"/>
    <s v="LOS ANDES (Reconducción)"/>
    <n v="2020"/>
    <m/>
  </r>
  <r>
    <x v="2"/>
    <s v="CORDOBA NORTE"/>
    <n v="20058069"/>
    <s v="PUERTO ESCONDIDO"/>
    <s v="PTE302"/>
    <n v="10806901"/>
    <s v="EL EBANO"/>
    <n v="426"/>
    <n v="464"/>
    <s v="ELECTRICARIBE"/>
    <n v="1535597.68"/>
    <n v="9517.7389999998886"/>
    <n v="6.1980681033588754E-3"/>
    <n v="6.3520367495832149E-7"/>
    <m/>
    <m/>
    <m/>
  </r>
  <r>
    <x v="1"/>
    <s v="BOLÍVAR SUR"/>
    <n v="20018388"/>
    <s v="SIMITI"/>
    <s v="SIM302"/>
    <n v="10838801"/>
    <s v="SIMITI"/>
    <n v="427"/>
    <n v="434"/>
    <s v="ELECTRICARIBE"/>
    <n v="5795468.7000000011"/>
    <n v="35380.436999999998"/>
    <n v="6.1048448074613867E-3"/>
    <n v="2.3612523524790536E-6"/>
    <m/>
    <m/>
    <m/>
  </r>
  <r>
    <x v="2"/>
    <s v="CORDOBA SUR"/>
    <n v="20056686"/>
    <s v="BUENA VISTA"/>
    <s v="BUE303"/>
    <n v="10668602"/>
    <s v="CENTRO(BUENAVISTA)"/>
    <n v="428"/>
    <n v="436"/>
    <s v="ELECTRICARIBE"/>
    <n v="6157218.9999999991"/>
    <n v="37395.174999999646"/>
    <n v="6.0733871898985001E-3"/>
    <n v="2.4957138019554439E-6"/>
    <m/>
    <m/>
    <m/>
  </r>
  <r>
    <x v="3"/>
    <s v="ATLÁNTICO NORTE"/>
    <n v="20027965"/>
    <s v="OASIS"/>
    <s v="OAS310"/>
    <n v="10796504"/>
    <s v="MODELO"/>
    <n v="429"/>
    <n v="450"/>
    <s v="ELECTRICARIBE"/>
    <n v="28282492.679999996"/>
    <n v="171617.74999999843"/>
    <n v="6.0679853060249585E-3"/>
    <n v="1.145358424811594E-5"/>
    <s v="OAS-SIL-CTR ESPIGA APOYADA"/>
    <m/>
    <m/>
  </r>
  <r>
    <x v="3"/>
    <s v="ATLÁNTICO NORTE"/>
    <n v="20027670"/>
    <s v="LAS FLORES"/>
    <s v="FLS310"/>
    <n v="10767003"/>
    <s v="SIAPE"/>
    <n v="430"/>
    <n v="388"/>
    <s v="ELECTRICARIBE"/>
    <n v="24424389.600000001"/>
    <n v="147989.93299999999"/>
    <n v="6.0591046664273639E-3"/>
    <n v="9.8766891273691029E-6"/>
    <s v="FLS-OAS ESPIGA APOYADA"/>
    <m/>
    <m/>
  </r>
  <r>
    <x v="0"/>
    <s v="MAGDALENA"/>
    <n v="20028365"/>
    <s v="SAN FELIPE"/>
    <s v="SFE302"/>
    <n v="10836501"/>
    <s v="SAN FELIPE (MAGDALENA)"/>
    <n v="431"/>
    <n v="428"/>
    <s v="ELECTRICARIBE"/>
    <n v="3650656.92"/>
    <n v="22108.445"/>
    <n v="6.0560182686243769E-3"/>
    <n v="1.4754938658870654E-6"/>
    <m/>
    <m/>
    <m/>
  </r>
  <r>
    <x v="3"/>
    <s v="ATLÁNTICO NORTE"/>
    <n v="20700276"/>
    <s v="EL RIO"/>
    <s v="ERI307"/>
    <n v="10698212"/>
    <s v="AMERICA RIO"/>
    <n v="432"/>
    <n v="435"/>
    <s v="ELECTRICARIBE"/>
    <n v="21489768.6402"/>
    <n v="129026.56000000236"/>
    <n v="6.0040925595931192E-3"/>
    <n v="8.6110939876826653E-6"/>
    <m/>
    <m/>
    <m/>
  </r>
  <r>
    <x v="2"/>
    <s v="SUCRE"/>
    <n v="20036683"/>
    <s v="BOSTON"/>
    <s v="BST304"/>
    <n v="10668303"/>
    <s v="BOSTON 3"/>
    <n v="433"/>
    <n v="429"/>
    <s v="ELECTRICARIBE"/>
    <n v="37429170.962399997"/>
    <n v="224289.4490000009"/>
    <n v="5.9923702083947844E-3"/>
    <n v="1.4968836848665346E-5"/>
    <m/>
    <m/>
    <m/>
  </r>
  <r>
    <x v="2"/>
    <s v="CORDOBA NORTE"/>
    <n v="20058383"/>
    <s v="SENA"/>
    <s v="ESA303"/>
    <n v="10838303"/>
    <s v="SANTA ISABEL (CORDOBA)"/>
    <n v="434"/>
    <n v="437"/>
    <s v="ELECTRICARIBE"/>
    <n v="769983.32000000007"/>
    <n v="4606.2260000000169"/>
    <n v="5.9822412776422435E-3"/>
    <n v="3.0741457429002985E-7"/>
    <m/>
    <m/>
    <m/>
  </r>
  <r>
    <x v="1"/>
    <s v="BOLÍVAR NORTE"/>
    <n v="20016671"/>
    <s v="BOCAGRANDE"/>
    <s v="BCG308"/>
    <n v="10667105"/>
    <s v="BOCAGRANDE 5"/>
    <n v="435"/>
    <n v="438"/>
    <s v="ELECTRICARIBE"/>
    <n v="40585396.994499996"/>
    <n v="242463.48099999901"/>
    <n v="5.9741557051384E-3"/>
    <n v="1.6181752218083344E-5"/>
    <s v="BOCAGRANDE 5( se descarga con Cto La Marina 5)"/>
    <n v="2021"/>
    <m/>
  </r>
  <r>
    <x v="1"/>
    <s v="BOLÍVAR NORTE"/>
    <n v="20016785"/>
    <s v="CHAMBACU"/>
    <s v="CMB308"/>
    <n v="10678505"/>
    <s v="CHAMBACU 5"/>
    <n v="436"/>
    <n v="476"/>
    <s v="ELECTRICARIBE"/>
    <n v="49590292.620000005"/>
    <n v="294066.33"/>
    <n v="5.9299172169313165E-3"/>
    <n v="1.9625670918009909E-5"/>
    <s v="CHAMBACU 5 (Se descarga con el circuito Chambacu 13)"/>
    <n v="2019"/>
    <m/>
  </r>
  <r>
    <x v="3"/>
    <s v="ATLÁNTICO NORTE"/>
    <n v="20026784"/>
    <s v="CENTRO"/>
    <s v="CTR307"/>
    <n v="10678407"/>
    <s v="SAN ISIDRO"/>
    <n v="437"/>
    <n v="440"/>
    <s v="ELECTRICARIBE"/>
    <n v="35429145.039999999"/>
    <n v="210016.17"/>
    <n v="5.9277797915498337E-3"/>
    <n v="1.4016253543480564E-5"/>
    <m/>
    <m/>
    <m/>
  </r>
  <r>
    <x v="2"/>
    <s v="CORDOBA NORTE"/>
    <n v="20057584"/>
    <s v="COTORRA"/>
    <s v="CRR302"/>
    <n v="10758402"/>
    <s v="ABROJAL"/>
    <n v="438"/>
    <n v="452"/>
    <s v="ELECTRICARIBE"/>
    <n v="3413190.8000000003"/>
    <n v="20192.214000000062"/>
    <n v="5.9159347318058107E-3"/>
    <n v="1.3476066677542911E-6"/>
    <m/>
    <m/>
    <m/>
  </r>
  <r>
    <x v="2"/>
    <s v="CORDOBA SUR"/>
    <n v="20037768"/>
    <s v="MAJAGUAL"/>
    <s v="MAJ303"/>
    <n v="10776801"/>
    <s v="MAJAGUAL"/>
    <n v="439"/>
    <n v="381"/>
    <s v="ELECTRICARIBE"/>
    <n v="12538294.199999999"/>
    <n v="73393.642000000138"/>
    <n v="5.8535587719739535E-3"/>
    <n v="4.898212812620313E-6"/>
    <s v="MAJAGUAL(Reconducción)"/>
    <n v="2021"/>
    <m/>
  </r>
  <r>
    <x v="1"/>
    <s v="BOLÍVAR NORTE"/>
    <n v="20016671"/>
    <s v="BOCAGRANDE"/>
    <s v="BCG305"/>
    <n v="10667102"/>
    <s v="BOCAGRANDE 2"/>
    <n v="440"/>
    <n v="482"/>
    <s v="ELECTRICARIBE"/>
    <n v="34125540.164800003"/>
    <n v="198036.96499999901"/>
    <n v="5.8031891669299129E-3"/>
    <n v="1.321677427229233E-5"/>
    <m/>
    <m/>
    <m/>
  </r>
  <r>
    <x v="3"/>
    <s v="ATLÁNTICO NORTE"/>
    <n v="20700276"/>
    <s v="EL RIO"/>
    <s v="ERI313"/>
    <n v="10909204"/>
    <s v="RIO 9"/>
    <n v="441"/>
    <n v="365"/>
    <s v="ELECTRICARIBE"/>
    <n v="23206127.416200001"/>
    <n v="134483.92499999967"/>
    <n v="5.7951903214199189E-3"/>
    <n v="8.975312664364937E-6"/>
    <s v="OAS-RIO ESPIGA"/>
    <m/>
    <s v="Marzo 22 de 2010"/>
  </r>
  <r>
    <x v="0"/>
    <s v="CESAR"/>
    <n v="20027680"/>
    <s v="LA PAZ"/>
    <s v="LPZ303"/>
    <n v="10768003"/>
    <s v="MANAURE (CESAR)"/>
    <n v="442"/>
    <n v="24"/>
    <s v="ELECTRICARIBE"/>
    <n v="2329244.5999999996"/>
    <n v="13444.0430000001"/>
    <n v="5.7718468038951776E-3"/>
    <n v="8.9724098547962497E-7"/>
    <s v="Subestación Manaure 34,5 KV"/>
    <m/>
    <d v="2016-01-01T00:00:00"/>
  </r>
  <r>
    <x v="3"/>
    <s v="ATLÁNTICO NORTE"/>
    <n v="20700455"/>
    <s v="JUAN MINA"/>
    <s v="JMN303"/>
    <n v="10910247"/>
    <s v="JUAN MINA 2"/>
    <n v="443"/>
    <m/>
    <s v="ELECTRICARIBE"/>
    <n v="7615633.2299999995"/>
    <n v="43759.70900000001"/>
    <n v="5.7460368269336955E-3"/>
    <n v="2.9204759630314584E-6"/>
    <m/>
    <m/>
    <m/>
  </r>
  <r>
    <x v="3"/>
    <s v="ATLÁNTICO NORTE"/>
    <n v="20027670"/>
    <s v="LAS FLORES"/>
    <s v="FLS311"/>
    <n v="10767001"/>
    <s v="RAYON NORTE"/>
    <n v="444"/>
    <n v="474"/>
    <s v="ELECTRICARIBE"/>
    <n v="25857956.039999995"/>
    <n v="148260"/>
    <n v="5.733631837360028E-3"/>
    <n v="9.8947131087879016E-6"/>
    <m/>
    <m/>
    <m/>
  </r>
  <r>
    <x v="3"/>
    <s v="ATLÁNTICO NORTE"/>
    <n v="20700276"/>
    <s v="EL RIO"/>
    <s v="ERI308"/>
    <n v="10698203"/>
    <s v="BELLAVISTA (ATLANTICO)"/>
    <n v="445"/>
    <n v="426"/>
    <s v="ELECTRICARIBE"/>
    <n v="32226212.712000001"/>
    <n v="184067.82099999985"/>
    <n v="5.7117422591659037E-3"/>
    <n v="1.228448861024365E-5"/>
    <s v="BELLAVISTA (ATLANTICO) (Se descarga con el nuevo Cto El Rio 13)"/>
    <n v="2022"/>
    <m/>
  </r>
  <r>
    <x v="3"/>
    <s v="ATLÁNTICO NORTE"/>
    <n v="20700273"/>
    <s v="RIOMAR"/>
    <s v="RIM312"/>
    <n v="10827706"/>
    <s v="PRADO NORTE"/>
    <n v="446"/>
    <n v="399"/>
    <s v="ELECTRICARIBE"/>
    <n v="41008773.113899998"/>
    <n v="233237.0990000001"/>
    <n v="5.6874927311820495E-3"/>
    <n v="1.5565993396269813E-5"/>
    <s v="PRADO NORTE  (Reconfiguración)"/>
    <n v="2021"/>
    <d v="2015-10-01T00:00:00"/>
  </r>
  <r>
    <x v="3"/>
    <s v="ATLÁNTICO SUR"/>
    <n v="20700077"/>
    <s v="MANATI"/>
    <s v="MTI303"/>
    <n v="10909424"/>
    <s v="MANATI 2"/>
    <n v="447"/>
    <n v="448"/>
    <s v="ELECTRICARIBE"/>
    <n v="10148519.519999998"/>
    <n v="57666.571999999738"/>
    <n v="5.6822644806815877E-3"/>
    <n v="3.8486050580551649E-6"/>
    <m/>
    <m/>
    <m/>
  </r>
  <r>
    <x v="3"/>
    <s v="ATLÁNTICO NORTE"/>
    <n v="20026784"/>
    <s v="CENTRO"/>
    <s v="CTR313"/>
    <n v="10678409"/>
    <s v="UNIVERSAL"/>
    <n v="448"/>
    <n v="390"/>
    <s v="ELECTRICARIBE"/>
    <n v="39186514.280000001"/>
    <n v="222477.27299999917"/>
    <n v="5.6773937944653331E-3"/>
    <n v="1.4847894169435291E-5"/>
    <s v="UNIVERSAL (Se descarga con el nuevo circuito Centro 13)"/>
    <n v="2020"/>
    <m/>
  </r>
  <r>
    <x v="2"/>
    <s v="SUCRE"/>
    <n v="20700443"/>
    <s v="CUIVA"/>
    <s v="CVA3010"/>
    <n v="10910059"/>
    <s v="CUIVA 1"/>
    <n v="449"/>
    <n v="576"/>
    <s v="PUBLICA"/>
    <n v="372294.55999999994"/>
    <n v="2113.611999999986"/>
    <n v="5.6772572771409454E-3"/>
    <n v="1.4106019400574175E-7"/>
    <m/>
    <m/>
    <m/>
  </r>
  <r>
    <x v="2"/>
    <s v="SUCRE"/>
    <n v="20036782"/>
    <s v="COROZAL"/>
    <s v="COR303"/>
    <n v="10909048"/>
    <s v="COROZAL 2"/>
    <n v="450"/>
    <n v="410"/>
    <s v="ELECTRICARIBE"/>
    <n v="25170881.4443"/>
    <n v="142460.53099999874"/>
    <n v="5.6597354890112212E-3"/>
    <n v="9.5076627787034447E-6"/>
    <m/>
    <m/>
    <m/>
  </r>
  <r>
    <x v="0"/>
    <s v="MAGDALENA"/>
    <n v="20027790"/>
    <s v="MANZANARES"/>
    <s v="MAZ311"/>
    <n v="10779002"/>
    <s v="BELLAVISTA (MAGDALENA)"/>
    <n v="451"/>
    <n v="458"/>
    <s v="ELECTRICARIBE"/>
    <n v="31149405.988200001"/>
    <n v="175785.190999999"/>
    <n v="5.6432919159546679E-3"/>
    <n v="1.1731714782938587E-5"/>
    <s v="Nuevo circuito Manzanares 8"/>
    <m/>
    <d v="2013-09-01T00:00:00"/>
  </r>
  <r>
    <x v="1"/>
    <s v="BOLÍVAR NORTE"/>
    <n v="20017777"/>
    <s v="MAMONAL"/>
    <s v="MAM311"/>
    <n v="10777702"/>
    <s v="MAMONAL 1"/>
    <n v="452"/>
    <n v="478"/>
    <s v="ELECTRICARIBE"/>
    <n v="65874882.426100001"/>
    <n v="370916.570000001"/>
    <n v="5.6306221178626615E-3"/>
    <n v="2.475457336736581E-5"/>
    <m/>
    <n v="2021"/>
    <m/>
  </r>
  <r>
    <x v="3"/>
    <s v="ATLÁNTICO NORTE"/>
    <n v="20027965"/>
    <s v="OASIS"/>
    <s v="OAS312"/>
    <n v="10796509"/>
    <s v="VILLA COUNTRY"/>
    <n v="453"/>
    <n v="453"/>
    <s v="ELECTRICARIBE"/>
    <n v="30228574.800000004"/>
    <n v="168803.05400000064"/>
    <n v="5.5842213904176725E-3"/>
    <n v="1.1265734461198153E-5"/>
    <s v="VILLA COUNTRY (Se descarga con el nuevo circuito Estadio 5)"/>
    <n v="2022"/>
    <m/>
  </r>
  <r>
    <x v="2"/>
    <s v="CORDOBA NORTE"/>
    <n v="20058283"/>
    <s v="RIO SINU"/>
    <s v="RSI302"/>
    <n v="10828301"/>
    <s v="RIO SINU 1"/>
    <n v="454"/>
    <n v="391"/>
    <s v="ELECTRICARIBE"/>
    <n v="17896004.521899998"/>
    <n v="99065.407999999836"/>
    <n v="5.5356159459375338E-3"/>
    <n v="6.611518893599219E-6"/>
    <m/>
    <m/>
    <m/>
  </r>
  <r>
    <x v="3"/>
    <s v="ATLÁNTICO NORTE"/>
    <n v="20026784"/>
    <s v="CENTRO"/>
    <s v="CTR309"/>
    <n v="10678401"/>
    <s v="ATLANTICO"/>
    <n v="455"/>
    <n v="465"/>
    <s v="ELECTRICARIBE"/>
    <n v="30686225.559999999"/>
    <n v="168293.9789999986"/>
    <n v="5.4843492781781727E-3"/>
    <n v="1.1231759342650492E-5"/>
    <s v="Reconduccion"/>
    <m/>
    <m/>
  </r>
  <r>
    <x v="2"/>
    <s v="CORDOBA SUR"/>
    <n v="20056569"/>
    <s v="AYAPEL"/>
    <s v="AYA303"/>
    <n v="10656902"/>
    <s v="LOS CEDROS"/>
    <n v="456"/>
    <n v="347"/>
    <s v="ELECTRICARIBE"/>
    <n v="8712213.8999999985"/>
    <n v="46871.653999999748"/>
    <n v="5.3799934824832248E-3"/>
    <n v="3.1281638288437092E-6"/>
    <m/>
    <m/>
    <m/>
  </r>
  <r>
    <x v="2"/>
    <s v="CORDOBA NORTE"/>
    <n v="20058068"/>
    <s v="PRADERA"/>
    <s v="PRA305"/>
    <n v="10806803"/>
    <s v="PRADERA 3"/>
    <n v="457"/>
    <n v="451"/>
    <s v="ELECTRICARIBE"/>
    <n v="28014985.695500001"/>
    <n v="150487.24099999902"/>
    <n v="5.3716693856521057E-3"/>
    <n v="1.0043356780170068E-5"/>
    <s v="Descarga al circuito Monteria 4.La solución definitiva sería el proyecto SE Monteria 220 KV"/>
    <m/>
    <m/>
  </r>
  <r>
    <x v="0"/>
    <s v="CESAR"/>
    <n v="20026574"/>
    <s v="ARJONA"/>
    <s v="ARJ302"/>
    <n v="10657401"/>
    <s v="ARJONA"/>
    <n v="458"/>
    <n v="449"/>
    <s v="ELECTRICARIBE"/>
    <n v="3382723.8"/>
    <n v="18152.945999999902"/>
    <n v="5.3663695510700292E-3"/>
    <n v="1.2115081124330091E-6"/>
    <m/>
    <m/>
    <m/>
  </r>
  <r>
    <x v="2"/>
    <s v="CORDOBA NORTE"/>
    <n v="20058068"/>
    <s v="PRADERA"/>
    <s v="PRA304"/>
    <n v="10908791"/>
    <s v="PRADERA 2"/>
    <n v="459"/>
    <n v="413"/>
    <s v="ELECTRICARIBE"/>
    <n v="15131231.389900003"/>
    <n v="80847.378999999375"/>
    <n v="5.3430799461545789E-3"/>
    <n v="5.3956672116716408E-6"/>
    <s v="MON-PRA ESPIGA APOYADA"/>
    <m/>
    <m/>
  </r>
  <r>
    <x v="1"/>
    <s v="BOLÍVAR NORTE"/>
    <n v="20700025"/>
    <s v="NUEVA COSPIQUE"/>
    <s v="NCO312"/>
    <n v="10677901"/>
    <s v="NUEVA COSPIQUE 1"/>
    <n v="460"/>
    <n v="432"/>
    <s v="ELECTRICARIBE"/>
    <n v="56147218.079999998"/>
    <n v="298135.86200000101"/>
    <n v="5.309895524569167E-3"/>
    <n v="1.9897267111366455E-5"/>
    <s v="NUEVA COSPIQUE 1(Se descarga con Circuito Campestre 2)"/>
    <n v="2021"/>
    <m/>
  </r>
  <r>
    <x v="0"/>
    <s v="GUAJIRA"/>
    <n v="20027079"/>
    <s v="FONSECA"/>
    <s v="FON303"/>
    <n v="10707902"/>
    <s v="FONSECA 2"/>
    <n v="461"/>
    <n v="456"/>
    <s v="ELECTRICARIBE"/>
    <n v="23579431.877100002"/>
    <n v="124531.7959999998"/>
    <n v="5.2813738960752164E-3"/>
    <n v="8.3111182675171909E-6"/>
    <s v="FONSECA 2(Reconducción)"/>
    <n v="2022"/>
    <m/>
  </r>
  <r>
    <x v="0"/>
    <s v="GUAJIRA"/>
    <n v="20027079"/>
    <s v="FONSECA"/>
    <s v="FON302"/>
    <n v="10707901"/>
    <s v="FONSECA 1"/>
    <n v="462"/>
    <n v="459"/>
    <s v="ELECTRICARIBE"/>
    <n v="25088342.621499997"/>
    <n v="132496.66100000017"/>
    <n v="5.2812042229706431E-3"/>
    <n v="8.8426848001303668E-6"/>
    <s v="Reconducción troncal"/>
    <m/>
    <m/>
  </r>
  <r>
    <x v="0"/>
    <s v="MAGDALENA"/>
    <n v="20028074"/>
    <s v="PIVIJAY"/>
    <s v="PVJ302"/>
    <n v="10807401"/>
    <s v="PIVIJAY  I"/>
    <n v="463"/>
    <n v="471"/>
    <s v="ELECTRICARIBE"/>
    <n v="25788315"/>
    <n v="136005.53200000001"/>
    <n v="5.2739208436068819E-3"/>
    <n v="9.0768630807235425E-6"/>
    <s v="Reconducción Trocal"/>
    <m/>
    <m/>
  </r>
  <r>
    <x v="0"/>
    <s v="CESAR"/>
    <n v="20027681"/>
    <s v="LOMA DEL BALSAMO"/>
    <s v="LBS302"/>
    <n v="10768101"/>
    <s v="LOMA DEL BALSAMO"/>
    <n v="464"/>
    <n v="427"/>
    <s v="ELECTRICARIBE"/>
    <n v="2386297.46"/>
    <n v="12573.878000000001"/>
    <n v="5.2691997585246567E-3"/>
    <n v="8.3916710828881564E-7"/>
    <m/>
    <m/>
    <m/>
  </r>
  <r>
    <x v="0"/>
    <s v="MAGDALENA"/>
    <n v="20700442"/>
    <s v="EL RETEN"/>
    <s v="RTN302"/>
    <n v="10910051"/>
    <s v="RETEN 1"/>
    <n v="465"/>
    <n v="443"/>
    <s v="PUBLICA"/>
    <n v="10697978.240000002"/>
    <n v="55773.656000000301"/>
    <n v="5.2134762988637643E-3"/>
    <n v="3.7222738779726826E-6"/>
    <m/>
    <m/>
    <m/>
  </r>
  <r>
    <x v="3"/>
    <s v="ATLÁNTICO NORTE"/>
    <n v="20026784"/>
    <s v="CENTRO"/>
    <s v="CTR315"/>
    <n v="10678402"/>
    <s v="CHIQUINQUIRA"/>
    <n v="466"/>
    <n v="418"/>
    <s v="ELECTRICARIBE"/>
    <n v="27685220.880000003"/>
    <n v="143880.48899999965"/>
    <n v="5.1970143067899422E-3"/>
    <n v="9.6024292500142316E-6"/>
    <s v="UNI-CTR-ERI ESPIGA"/>
    <m/>
    <m/>
  </r>
  <r>
    <x v="2"/>
    <s v="SUCRE"/>
    <n v="20036967"/>
    <s v="EL CORTIJO"/>
    <s v="ECJ305"/>
    <n v="10909225"/>
    <s v="CORTIJO 1"/>
    <n v="467"/>
    <n v="455"/>
    <s v="ELECTRICARIBE"/>
    <n v="25786109.193700001"/>
    <n v="131923.84200000073"/>
    <n v="5.1160817248160897E-3"/>
    <n v="8.8044554755097195E-6"/>
    <s v="BST-SPA-ECJ ESPIGA"/>
    <m/>
    <s v="Noviembre 29 de 2009"/>
  </r>
  <r>
    <x v="1"/>
    <s v="BOLÍVAR NORTE"/>
    <n v="20016785"/>
    <s v="CHAMBACU"/>
    <s v="CMB311"/>
    <n v="10678508"/>
    <s v="CHAMBACU 8"/>
    <n v="468"/>
    <n v="467"/>
    <s v="ELECTRICARIBE"/>
    <n v="37840764.960000001"/>
    <n v="192066.39200000101"/>
    <n v="5.0756477096334318E-3"/>
    <n v="1.2818304645083001E-5"/>
    <s v="CHAMBACU 8 (Reconducción y se descarga con Circuito La Marina 1)"/>
    <n v="2019"/>
    <m/>
  </r>
  <r>
    <x v="2"/>
    <s v="SUCRE"/>
    <n v="20700416"/>
    <s v="SAN BENITO DE ABAD"/>
    <s v="SBA302"/>
    <n v="10909511"/>
    <s v="SAN  BENITO ABAD 1"/>
    <n v="469"/>
    <m/>
    <s v="PUBLICA"/>
    <n v="3774844.84"/>
    <n v="18993.267000000073"/>
    <n v="5.0315358127408687E-3"/>
    <n v="1.2675902331283513E-6"/>
    <m/>
    <m/>
    <m/>
  </r>
  <r>
    <x v="2"/>
    <s v="CORDOBA NORTE"/>
    <n v="20056766"/>
    <s v="COLOMBOY"/>
    <s v="CBY302"/>
    <n v="10676601"/>
    <s v="COLOMBOY"/>
    <n v="470"/>
    <n v="454"/>
    <s v="ELECTRICARIBE"/>
    <n v="2288271.5"/>
    <n v="11456.144999999926"/>
    <n v="5.0064623013483869E-3"/>
    <n v="7.6457080876618264E-7"/>
    <m/>
    <m/>
    <m/>
  </r>
  <r>
    <x v="0"/>
    <s v="MAGDALENA"/>
    <n v="20028377"/>
    <s v="SANTA MARTA"/>
    <s v="SMT306"/>
    <n v="10837706"/>
    <s v="LA 30"/>
    <n v="471"/>
    <n v="343"/>
    <s v="ELECTRICARIBE"/>
    <n v="28373208.651700001"/>
    <n v="141088.288"/>
    <n v="4.972588392520301E-3"/>
    <n v="9.4160807552275911E-6"/>
    <s v="Nuevo Circuito MANZANARES 11"/>
    <m/>
    <m/>
  </r>
  <r>
    <x v="1"/>
    <s v="BOLÍVAR NORTE"/>
    <n v="20018465"/>
    <s v="TERNERA"/>
    <s v="TER307"/>
    <n v="10846507"/>
    <s v="TERNERA 7"/>
    <n v="472"/>
    <n v="490"/>
    <s v="ELECTRICARIBE"/>
    <n v="52782835.496699981"/>
    <n v="253207.815"/>
    <n v="4.7971620436312243E-3"/>
    <n v="1.6898817525482542E-5"/>
    <s v="TERNERA 7 (Se descarga con el nuevo circuito Ternera 14)"/>
    <n v="2021"/>
    <m/>
  </r>
  <r>
    <x v="2"/>
    <s v="SUCRE"/>
    <n v="20038380"/>
    <s v="SINCELEJO PLANTA"/>
    <s v="SPA304"/>
    <n v="10838001"/>
    <s v="NARINO (SUCRE)"/>
    <n v="473"/>
    <n v="468"/>
    <s v="ELECTRICARIBE"/>
    <n v="14665482.200000003"/>
    <n v="69188.287999999826"/>
    <n v="4.7177642750812392E-3"/>
    <n v="4.6175520049115807E-6"/>
    <s v="NARINO (SUCRE)(Reconducción)"/>
    <n v="2022"/>
    <m/>
  </r>
  <r>
    <x v="2"/>
    <s v="SUCRE"/>
    <n v="20036683"/>
    <s v="BOSTON"/>
    <s v="BST306"/>
    <n v="10909223"/>
    <s v="BOSTON 5"/>
    <n v="474"/>
    <n v="469"/>
    <s v="ELECTRICARIBE"/>
    <n v="17548429.228"/>
    <n v="82720.580000000336"/>
    <n v="4.7138452635984464E-3"/>
    <n v="5.5206826338361091E-6"/>
    <s v="BST-SIE-SPA ESPIGA APOYADA"/>
    <m/>
    <s v="Noviembre 16 de 2009"/>
  </r>
  <r>
    <x v="2"/>
    <s v="CORDOBA SUR"/>
    <n v="20700452"/>
    <s v="MOMIL"/>
    <s v="MOM303"/>
    <n v="10910079"/>
    <s v="MOMIL 2"/>
    <n v="475"/>
    <m/>
    <s v="PUBLICA"/>
    <n v="2760116.55"/>
    <n v="13006.163999999904"/>
    <n v="4.7121792737338953E-3"/>
    <n v="8.6801741147878277E-7"/>
    <m/>
    <m/>
    <m/>
  </r>
  <r>
    <x v="3"/>
    <s v="ATLÁNTICO NORTE"/>
    <n v="20700276"/>
    <s v="EL RIO"/>
    <s v="ERI305"/>
    <n v="10698209"/>
    <s v="ZONA FRANCA"/>
    <n v="476"/>
    <n v="483"/>
    <s v="ELECTRICARIBE"/>
    <n v="33796383.993900001"/>
    <n v="159214.49799999988"/>
    <n v="4.7109920998866898E-3"/>
    <n v="1.0625804535745878E-5"/>
    <m/>
    <m/>
    <m/>
  </r>
  <r>
    <x v="0"/>
    <s v="MAGDALENA"/>
    <n v="20027177"/>
    <s v="GUAMAL"/>
    <s v="GUM303"/>
    <n v="10717701"/>
    <s v="GUAMAL I"/>
    <n v="477"/>
    <n v="477"/>
    <s v="ELECTRICARIBE"/>
    <n v="5808778.0800000001"/>
    <n v="27250.811000000002"/>
    <n v="4.6913155614992956E-3"/>
    <n v="1.8186898477458622E-6"/>
    <m/>
    <m/>
    <m/>
  </r>
  <r>
    <x v="3"/>
    <s v="ATLÁNTICO NORTE"/>
    <n v="20700273"/>
    <s v="RIOMAR"/>
    <s v="RIM317"/>
    <n v="10909389"/>
    <s v="RIOMAR 11"/>
    <n v="478"/>
    <n v="470"/>
    <s v="ELECTRICARIBE"/>
    <n v="21308739.3561"/>
    <n v="98244.965000000258"/>
    <n v="4.6105479708669819E-3"/>
    <n v="6.5567634092669037E-6"/>
    <s v="RIOMAR 11 (SE Norte Circuito Norte 2)"/>
    <n v="2018"/>
    <d v="2011-06-23T00:00:00"/>
  </r>
  <r>
    <x v="1"/>
    <s v="BOLÍVAR NORTE"/>
    <n v="20019071"/>
    <s v="ZARAGOCILLA"/>
    <s v="ZRG305"/>
    <n v="10907102"/>
    <s v="ZARAGOCILLA 2"/>
    <n v="479"/>
    <n v="486"/>
    <s v="ELECTRICARIBE"/>
    <n v="38952438.159999996"/>
    <n v="179149.42600000001"/>
    <n v="4.5991838884161911E-3"/>
    <n v="1.1956240212289411E-5"/>
    <s v="TER-ZRG ESPIGA APOYADA"/>
    <m/>
    <m/>
  </r>
  <r>
    <x v="0"/>
    <s v="MAGDALENA"/>
    <n v="20027790"/>
    <s v="MANZANARES"/>
    <s v="MAZ303"/>
    <n v="10779008"/>
    <s v="MANZANARES 7"/>
    <n v="480"/>
    <n v="457"/>
    <s v="ELECTRICARIBE"/>
    <n v="10796910.628400002"/>
    <n v="49086.744999999799"/>
    <n v="4.5463694837746364E-3"/>
    <n v="3.2759966222799608E-6"/>
    <s v="MAZ ANTENA 1"/>
    <m/>
    <s v="Abril 17 de 2011"/>
  </r>
  <r>
    <x v="1"/>
    <s v="BOLÍVAR NORTE"/>
    <n v="20016785"/>
    <s v="CHAMBACU"/>
    <s v="CMB305"/>
    <n v="10678503"/>
    <s v="CHAMBACU 3"/>
    <n v="481"/>
    <n v="514"/>
    <s v="ELECTRICARIBE"/>
    <n v="21844903.946600001"/>
    <n v="99157.3389999996"/>
    <n v="4.5391519799029703E-3"/>
    <n v="6.6176542697681227E-6"/>
    <s v="Se descarga con el circuito La Marina 2"/>
    <m/>
    <m/>
  </r>
  <r>
    <x v="3"/>
    <s v="ATLÁNTICO NORTE"/>
    <n v="20700273"/>
    <s v="RIOMAR"/>
    <s v="RIM309"/>
    <n v="10827703"/>
    <s v="GOLF"/>
    <n v="482"/>
    <n v="472"/>
    <s v="ELECTRICARIBE"/>
    <n v="47005297.699300006"/>
    <n v="211987.77699999927"/>
    <n v="4.5098698950087951E-3"/>
    <n v="1.4147836476357069E-5"/>
    <s v="GOLF (Nuevo Circuito Riomar 15)"/>
    <n v="2021"/>
    <m/>
  </r>
  <r>
    <x v="0"/>
    <s v="CESAR"/>
    <n v="20027185"/>
    <s v="GUATAPURI"/>
    <s v="GUP304"/>
    <n v="10718503"/>
    <s v="GUATAPURI 3"/>
    <n v="483"/>
    <n v="296"/>
    <s v="ELECTRICARIBE"/>
    <n v="25082692.974300001"/>
    <n v="111911.11999999901"/>
    <n v="4.4616867939445077E-3"/>
    <n v="7.4688279109883047E-6"/>
    <s v="Se descarga con Nuevo Guatapuri 11. "/>
    <m/>
    <m/>
  </r>
  <r>
    <x v="3"/>
    <s v="ATLÁNTICO NORTE"/>
    <n v="20027771"/>
    <s v="RIO MAGDALENA"/>
    <s v="MGD304"/>
    <n v="10777102"/>
    <s v="PUMAREJO"/>
    <n v="484"/>
    <n v="498"/>
    <s v="ELECTRICARIBE"/>
    <n v="44799519.880000003"/>
    <n v="198871.28699999995"/>
    <n v="4.4391388017705679E-3"/>
    <n v="1.3272456026173078E-5"/>
    <s v="PUMAREJO (Reconducción)"/>
    <n v="2019"/>
    <m/>
  </r>
  <r>
    <x v="2"/>
    <s v="CORDOBA NORTE"/>
    <n v="20058068"/>
    <s v="PRADERA"/>
    <s v="PRA308"/>
    <n v="10908787"/>
    <s v="PRADERA 6"/>
    <n v="485"/>
    <n v="484"/>
    <s v="ELECTRICARIBE"/>
    <n v="19571904.359999999"/>
    <n v="85944.010999999999"/>
    <n v="4.3911930806103732E-3"/>
    <n v="5.7358109555072951E-6"/>
    <s v="PRADERA 6 (Reconducción)"/>
    <n v="2019"/>
    <m/>
  </r>
  <r>
    <x v="1"/>
    <s v="BOLÍVAR NORTE"/>
    <n v="20016679"/>
    <s v="BOSQUE"/>
    <s v="BQE315"/>
    <n v="10908758"/>
    <s v="BOSQUE 8"/>
    <n v="486"/>
    <n v="500"/>
    <s v="ELECTRICARIBE"/>
    <n v="38303715.292600006"/>
    <n v="168000.22300000099"/>
    <n v="4.3860033345761995E-3"/>
    <n v="1.1212154382823422E-5"/>
    <m/>
    <m/>
    <m/>
  </r>
  <r>
    <x v="2"/>
    <s v="CORDOBA SUR"/>
    <n v="20058084"/>
    <s v="PUERTO LIBERTADOR"/>
    <s v="PUL302"/>
    <n v="10808401"/>
    <s v="PUERTO LIBERTADOR"/>
    <n v="487"/>
    <n v="480"/>
    <s v="ELECTRICARIBE"/>
    <n v="11315207.800000001"/>
    <n v="49613.012000000293"/>
    <n v="4.3846310979812749E-3"/>
    <n v="3.3111191164363573E-6"/>
    <m/>
    <m/>
    <m/>
  </r>
  <r>
    <x v="1"/>
    <s v="BOLÍVAR NORTE"/>
    <n v="20016679"/>
    <s v="BOSQUE"/>
    <s v="BQE309"/>
    <n v="10667903"/>
    <s v="BOSQUE 3"/>
    <n v="488"/>
    <n v="499"/>
    <s v="ELECTRICARIBE"/>
    <n v="46497069.080000006"/>
    <n v="203556.880999999"/>
    <n v="4.3778432711483713E-3"/>
    <n v="1.3585167535509706E-5"/>
    <s v="BOSQUE 3 (Se descarga con nuevo circuito Bosque 11)"/>
    <n v="2018"/>
    <m/>
  </r>
  <r>
    <x v="1"/>
    <s v="BOLÍVAR NORTE"/>
    <n v="20016671"/>
    <s v="BOCAGRANDE"/>
    <s v="BCG306"/>
    <n v="10667103"/>
    <s v="BOCAGRANDE 3"/>
    <n v="489"/>
    <n v="485"/>
    <s v="ELECTRICARIBE"/>
    <n v="35412409.922700003"/>
    <n v="154608.28099999999"/>
    <n v="4.3659350306145999E-3"/>
    <n v="1.0318390562106187E-5"/>
    <m/>
    <m/>
    <m/>
  </r>
  <r>
    <x v="3"/>
    <s v="ATLÁNTICO SUR"/>
    <n v="20700415"/>
    <s v="SANTA VERONICA"/>
    <s v="STV302"/>
    <n v="10909509"/>
    <s v="SANTA VERONICA 1"/>
    <n v="490"/>
    <n v="497"/>
    <s v="ELECTRICARIBE"/>
    <n v="4322695.8400000008"/>
    <n v="18498.748999999996"/>
    <n v="4.2794472904667735E-3"/>
    <n v="1.234586633120714E-6"/>
    <s v="SVE ANTENA 1"/>
    <m/>
    <s v="Noviembre 26 de 2012"/>
  </r>
  <r>
    <x v="1"/>
    <s v="BOLÍVAR NORTE"/>
    <n v="20700419"/>
    <s v="EL CARMEN"/>
    <s v="ECA302"/>
    <n v="10676503"/>
    <s v="EL CARMEN 3"/>
    <n v="491"/>
    <n v="495"/>
    <s v="ELECTRICARIBE"/>
    <n v="12850311.509700002"/>
    <n v="54702.776999999733"/>
    <n v="4.2569222511615826E-3"/>
    <n v="3.6508045640698682E-6"/>
    <m/>
    <m/>
    <m/>
  </r>
  <r>
    <x v="0"/>
    <s v="MAGDALENA"/>
    <n v="20028377"/>
    <s v="SANTA MARTA"/>
    <s v="SMT304"/>
    <n v="10837705"/>
    <s v="JARDIN (MAGDALENA)"/>
    <n v="492"/>
    <n v="447"/>
    <s v="ELECTRICARIBE"/>
    <n v="39158812.840000004"/>
    <n v="166418.59799999901"/>
    <n v="4.2498376720451923E-3"/>
    <n v="1.1106598429628317E-5"/>
    <s v="Nuevo Circuito MANZANARES 12"/>
    <m/>
    <m/>
  </r>
  <r>
    <x v="3"/>
    <s v="ATLÁNTICO NORTE"/>
    <n v="20700276"/>
    <s v="EL RIO"/>
    <s v="ERI306"/>
    <n v="10908735"/>
    <s v="RIO 10"/>
    <n v="493"/>
    <n v="473"/>
    <s v="ELECTRICARIBE"/>
    <n v="18605849.645800002"/>
    <n v="78462.405000000246"/>
    <n v="4.217082610775154E-3"/>
    <n v="5.2364966093385121E-6"/>
    <m/>
    <m/>
    <m/>
  </r>
  <r>
    <x v="3"/>
    <s v="ATLÁNTICO NORTE"/>
    <n v="20700273"/>
    <s v="RIOMAR"/>
    <s v="RIM308"/>
    <n v="10827704"/>
    <s v="INDUSTRIAL NTE"/>
    <n v="494"/>
    <n v="475"/>
    <s v="ELECTRICARIBE"/>
    <n v="23996228.867400002"/>
    <n v="100880.12500000047"/>
    <n v="4.2039991182552371E-3"/>
    <n v="6.7326311564391388E-6"/>
    <m/>
    <m/>
    <m/>
  </r>
  <r>
    <x v="3"/>
    <s v="ATLÁNTICO NORTE"/>
    <n v="20028373"/>
    <s v="SILENCIO"/>
    <s v="SIL306"/>
    <n v="10837304"/>
    <s v="FLORIDA"/>
    <n v="495"/>
    <n v="466"/>
    <s v="ELECTRICARIBE"/>
    <n v="24486899.120000005"/>
    <n v="102632.25899999906"/>
    <n v="4.1913130158719352E-3"/>
    <n v="6.8495666970983797E-6"/>
    <m/>
    <m/>
    <m/>
  </r>
  <r>
    <x v="3"/>
    <s v="ATLÁNTICO NORTE"/>
    <n v="20027965"/>
    <s v="OASIS"/>
    <s v="OAS313"/>
    <n v="10796503"/>
    <s v="MAGDALENA"/>
    <n v="496"/>
    <n v="516"/>
    <s v="ELECTRICARIBE"/>
    <n v="30250555.079999998"/>
    <n v="125946.32300000072"/>
    <n v="4.1634384118547797E-3"/>
    <n v="8.4055222797230691E-6"/>
    <s v="MAGDALENA (Se Descarga con el nuevo Cto Estadio 7)"/>
    <n v="2022"/>
    <m/>
  </r>
  <r>
    <x v="1"/>
    <s v="BOLÍVAR NORTE"/>
    <n v="20016671"/>
    <s v="BOCAGRANDE"/>
    <s v="BCG311"/>
    <n v="10909148"/>
    <s v="BOCAGRANDE 8"/>
    <n v="497"/>
    <n v="501"/>
    <s v="ELECTRICARIBE"/>
    <n v="34213979.311499998"/>
    <n v="142171.66"/>
    <n v="4.1553675679055924E-3"/>
    <n v="9.4883838385278325E-6"/>
    <m/>
    <m/>
    <m/>
  </r>
  <r>
    <x v="2"/>
    <s v="CORDOBA NORTE"/>
    <n v="20056766"/>
    <s v="COLOMBOY"/>
    <s v="CBY304"/>
    <n v="10676602"/>
    <s v="BAJO GRANDE"/>
    <n v="498"/>
    <n v="496"/>
    <s v="ELECTRICARIBE"/>
    <n v="1167421.4399999999"/>
    <n v="4809.4070000000056"/>
    <n v="4.1196836337013014E-3"/>
    <n v="3.2097465593144713E-7"/>
    <m/>
    <m/>
    <m/>
  </r>
  <r>
    <x v="3"/>
    <s v="ATLÁNTICO NORTE"/>
    <n v="20027670"/>
    <s v="LAS FLORES"/>
    <s v="FLS309"/>
    <n v="10767004"/>
    <s v="SAN SALVADOR"/>
    <n v="499"/>
    <n v="446"/>
    <s v="ELECTRICARIBE"/>
    <n v="25063014.559999999"/>
    <n v="101396.11900000033"/>
    <n v="4.045647372436444E-3"/>
    <n v="6.7670680416128499E-6"/>
    <m/>
    <m/>
    <m/>
  </r>
  <r>
    <x v="2"/>
    <s v="SUCRE"/>
    <n v="20038379"/>
    <s v="SAN ONOFRE"/>
    <s v="SOF303"/>
    <n v="10837901"/>
    <s v="SAN ONOFRE"/>
    <n v="500"/>
    <n v="491"/>
    <s v="ELECTRICARIBE"/>
    <n v="10910506.751999998"/>
    <n v="43740.992000000086"/>
    <n v="4.0090706136983005E-3"/>
    <n v="2.9192268105610924E-6"/>
    <m/>
    <m/>
    <m/>
  </r>
  <r>
    <x v="2"/>
    <s v="SUCRE"/>
    <n v="20038370"/>
    <s v="SIERRA FLOR"/>
    <s v="SIE302"/>
    <n v="10837001"/>
    <s v="SF3020"/>
    <n v="501"/>
    <n v="494"/>
    <s v="ELECTRICARIBE"/>
    <n v="8238225.0687000016"/>
    <n v="32742.827999999889"/>
    <n v="3.9745002991483864E-3"/>
    <n v="2.1852211616780417E-6"/>
    <m/>
    <m/>
    <m/>
  </r>
  <r>
    <x v="3"/>
    <s v="ATLÁNTICO NORTE"/>
    <n v="20700262"/>
    <s v="PUERTA DE ORO"/>
    <s v="PTO302"/>
    <n v="10909315"/>
    <s v="PUERTA DE ORO 1"/>
    <n v="502"/>
    <n v="559"/>
    <s v="ELECTRICARIBE"/>
    <n v="6698894.3599999994"/>
    <n v="26608.372000000109"/>
    <n v="3.9720542779241724E-3"/>
    <n v="1.775814159125226E-6"/>
    <s v="ORO ESPIGA"/>
    <m/>
    <s v="Mayo 02 de 2009"/>
  </r>
  <r>
    <x v="3"/>
    <s v="ATLÁNTICO NORTE"/>
    <n v="20027965"/>
    <s v="OASIS"/>
    <s v="OAS315"/>
    <n v="10796501"/>
    <s v="ASTILLEROS"/>
    <n v="503"/>
    <n v="503"/>
    <s v="ELECTRICARIBE"/>
    <n v="30049342.999999996"/>
    <n v="118623.72499999926"/>
    <n v="3.947631234400009E-3"/>
    <n v="7.9168199566352604E-6"/>
    <s v="ASTILLEROS  (Se descarga con el nuevo circuito Oasis 13)"/>
    <n v="2020"/>
    <m/>
  </r>
  <r>
    <x v="2"/>
    <s v="CORDOBA NORTE"/>
    <n v="20700397"/>
    <s v="SAN ANDRES DE SOTAVENTO"/>
    <s v="SAS303"/>
    <n v="10909434"/>
    <s v="SAN ANDRES SOTAVENTO 2"/>
    <n v="504"/>
    <n v="493"/>
    <s v="ELECTRICARIBE"/>
    <n v="6783595.7200000007"/>
    <n v="26602.193999999974"/>
    <n v="3.9215476714759131E-3"/>
    <n v="1.7754018460428881E-6"/>
    <m/>
    <m/>
    <m/>
  </r>
  <r>
    <x v="0"/>
    <s v="CESAR"/>
    <n v="20026783"/>
    <s v="CASACARA"/>
    <s v="CAC303"/>
    <n v="10678301"/>
    <s v="CASACARA"/>
    <n v="505"/>
    <n v="462"/>
    <s v="ELECTRICARIBE"/>
    <n v="3845250.5"/>
    <n v="14958.699999999901"/>
    <n v="3.8901756855632425E-3"/>
    <n v="9.9832756630530549E-7"/>
    <m/>
    <m/>
    <m/>
  </r>
  <r>
    <x v="2"/>
    <s v="CORDOBA NORTE"/>
    <n v="20057667"/>
    <s v="LOS CORDOBAS"/>
    <s v="LCB302"/>
    <n v="10766701"/>
    <s v="LOS CORDOBAS"/>
    <n v="506"/>
    <n v="488"/>
    <s v="ELECTRICARIBE"/>
    <n v="6088967.6800000006"/>
    <n v="23513.174000000065"/>
    <n v="3.8616026945309822E-3"/>
    <n v="1.569243970099902E-6"/>
    <m/>
    <m/>
    <m/>
  </r>
  <r>
    <x v="2"/>
    <s v="CORDOBA SUR"/>
    <n v="20037685"/>
    <s v="LA UNION (SUCRE)"/>
    <s v="UNN302"/>
    <n v="10768501"/>
    <s v="UNION"/>
    <n v="507"/>
    <n v="506"/>
    <s v="ELECTRICARIBE"/>
    <n v="4683571.0199999996"/>
    <n v="17419.645999999968"/>
    <n v="3.71930860568011E-3"/>
    <n v="1.1625684582938379E-6"/>
    <m/>
    <m/>
    <m/>
  </r>
  <r>
    <x v="2"/>
    <s v="CORDOBA SUR"/>
    <n v="20057776"/>
    <s v="MONTELIBANO"/>
    <s v="MTB302"/>
    <n v="10777604"/>
    <s v="MONTELIBANO 4"/>
    <n v="508"/>
    <n v="513"/>
    <s v="ELECTRICARIBE"/>
    <n v="7738380.2274000002"/>
    <n v="28372.598999999991"/>
    <n v="3.6664777597175311E-3"/>
    <n v="1.8935567736117793E-6"/>
    <m/>
    <m/>
    <m/>
  </r>
  <r>
    <x v="2"/>
    <s v="CORDOBA NORTE"/>
    <n v="20058389"/>
    <s v="SAN PELAYO"/>
    <s v="SPY303"/>
    <n v="10838901"/>
    <s v="SAN PELAYO"/>
    <n v="509"/>
    <n v="525"/>
    <s v="ELECTRICARIBE"/>
    <n v="8217116"/>
    <n v="29956.359000000069"/>
    <n v="3.645604978681093E-3"/>
    <n v="1.9992552144129036E-6"/>
    <m/>
    <m/>
    <m/>
  </r>
  <r>
    <x v="2"/>
    <s v="CORDOBA NORTE"/>
    <n v="20058068"/>
    <s v="PRADERA"/>
    <s v="PRA303"/>
    <n v="10806801"/>
    <s v="PRADERA 1"/>
    <n v="510"/>
    <n v="409"/>
    <s v="ELECTRICARIBE"/>
    <n v="20925219.036699995"/>
    <n v="75543.722000000038"/>
    <n v="3.6101759253992323E-3"/>
    <n v="5.0417068417646659E-6"/>
    <s v="Nuevo circuito Pradera 7"/>
    <m/>
    <d v="2015-07-01T00:00:00"/>
  </r>
  <r>
    <x v="2"/>
    <s v="CORDOBA SUR"/>
    <n v="20056589"/>
    <s v="LA APARTADA"/>
    <s v="LPR302"/>
    <n v="10658901"/>
    <s v="LA APARTADA"/>
    <n v="511"/>
    <n v="508"/>
    <s v="ELECTRICARIBE"/>
    <n v="7729845.5"/>
    <n v="27667.57699999995"/>
    <n v="3.5793182412248666E-3"/>
    <n v="1.8465043628105904E-6"/>
    <m/>
    <m/>
    <m/>
  </r>
  <r>
    <x v="3"/>
    <s v="ATLÁNTICO NORTE"/>
    <n v="20028578"/>
    <s v="LA UNION (ATLANTICO)"/>
    <s v="UNI314"/>
    <n v="10857805"/>
    <s v="BOYACA SUR"/>
    <n v="512"/>
    <n v="511"/>
    <s v="ELECTRICARIBE"/>
    <n v="53050689.599999994"/>
    <n v="188727.07900000067"/>
    <n v="3.5574858766774767E-3"/>
    <n v="1.2595442483235913E-5"/>
    <s v="BOYACA SUR (Nuevo Circuito Unión 12 )"/>
    <n v="2021"/>
    <m/>
  </r>
  <r>
    <x v="1"/>
    <s v="BOLÍVAR NORTE"/>
    <n v="20700025"/>
    <s v="NUEVA COSPIQUE"/>
    <s v="NCO314"/>
    <n v="10908998"/>
    <s v="NUEVA COSPIQUE 3"/>
    <n v="513"/>
    <n v="505"/>
    <s v="ELECTRICARIBE"/>
    <n v="25036019.100000001"/>
    <n v="88757.067000000505"/>
    <n v="3.5451749196021543E-3"/>
    <n v="5.9235512905872857E-6"/>
    <s v="NUEVA COSPIQUE 3 (Se descarga con nuevo circuito Membrillal 5 y atencion de nueva demanda de clientes)"/>
    <m/>
    <m/>
  </r>
  <r>
    <x v="2"/>
    <s v="CORDOBA NORTE"/>
    <n v="20056769"/>
    <s v="CERETE"/>
    <s v="CER302"/>
    <n v="10676901"/>
    <s v="CERETE 1"/>
    <n v="514"/>
    <n v="517"/>
    <s v="ELECTRICARIBE"/>
    <n v="24733954.48"/>
    <n v="87597.285000000091"/>
    <n v="3.5415802625023709E-3"/>
    <n v="5.8461486859822653E-6"/>
    <s v="CERETE 3 (SE Buenaventura Ctos Bventura 1 y 2)"/>
    <n v="2020"/>
    <m/>
  </r>
  <r>
    <x v="3"/>
    <s v="ATLÁNTICO NORTE"/>
    <n v="20028373"/>
    <s v="SILENCIO"/>
    <s v="SIL309"/>
    <n v="10908999"/>
    <s v="SILENCIO 5"/>
    <n v="515"/>
    <n v="323"/>
    <s v="ELECTRICARIBE"/>
    <n v="16365597.079999998"/>
    <n v="57867.746999999894"/>
    <n v="3.5359386349990661E-3"/>
    <n v="3.8620312614118488E-6"/>
    <s v="SIL-CDL-NBQ ESPIGA"/>
    <m/>
    <s v="Agosto 14 de 2009"/>
  </r>
  <r>
    <x v="3"/>
    <s v="ATLÁNTICO NORTE"/>
    <n v="20700273"/>
    <s v="RIOMAR"/>
    <s v="RIM306"/>
    <n v="10827707"/>
    <s v="ANDALUCIA"/>
    <n v="516"/>
    <n v="502"/>
    <s v="ELECTRICARIBE"/>
    <n v="25591693.4452"/>
    <n v="89819.059000000154"/>
    <n v="3.5096958000193105E-3"/>
    <n v="5.9944274956582717E-6"/>
    <m/>
    <m/>
    <m/>
  </r>
  <r>
    <x v="0"/>
    <s v="MAGDALENA"/>
    <n v="20027666"/>
    <s v="LIBERTADOR"/>
    <s v="LBT304"/>
    <n v="10909284"/>
    <s v="LIBERTADOR"/>
    <n v="517"/>
    <n v="523"/>
    <s v="ELECTRICARIBE"/>
    <n v="30415649.274900001"/>
    <n v="106631.853"/>
    <n v="3.5058220206397547E-3"/>
    <n v="7.1164953034766254E-6"/>
    <m/>
    <m/>
    <m/>
  </r>
  <r>
    <x v="0"/>
    <s v="CESAR"/>
    <n v="20700079"/>
    <s v="SIMA?A"/>
    <s v="SMN302"/>
    <n v="10908930"/>
    <s v="SIMA?A"/>
    <n v="518"/>
    <n v="504"/>
    <s v="ELECTRICARIBE"/>
    <n v="2036575.5999999999"/>
    <n v="7112.8540000000003"/>
    <n v="3.4925558373575727E-3"/>
    <n v="4.7470423387761003E-7"/>
    <m/>
    <m/>
    <m/>
  </r>
  <r>
    <x v="2"/>
    <s v="SUCRE"/>
    <n v="20037986"/>
    <s v="OVEJAS"/>
    <s v="OVE304"/>
    <n v="10798603"/>
    <s v="OVEJAS"/>
    <n v="519"/>
    <n v="510"/>
    <s v="ELECTRICARIBE"/>
    <n v="7129948.9000000004"/>
    <n v="24644.703999999936"/>
    <n v="3.4565049968310339E-3"/>
    <n v="1.6447610665789626E-6"/>
    <m/>
    <m/>
    <m/>
  </r>
  <r>
    <x v="3"/>
    <s v="ATLÁNTICO NORTE"/>
    <n v="20027965"/>
    <s v="OASIS"/>
    <s v="OAS308"/>
    <n v="10796508"/>
    <s v="SANTA ANA (ATLANTICO)"/>
    <n v="520"/>
    <n v="532"/>
    <s v="ELECTRICARIBE"/>
    <n v="29424748"/>
    <n v="101244.52900000084"/>
    <n v="3.4407951089335019E-3"/>
    <n v="6.7569510878818638E-6"/>
    <m/>
    <m/>
    <m/>
  </r>
  <r>
    <x v="0"/>
    <s v="CESAR"/>
    <n v="20026985"/>
    <s v="EL BURRO"/>
    <s v="EBU303"/>
    <n v="10698501"/>
    <s v="EL BURRO"/>
    <n v="521"/>
    <n v="509"/>
    <s v="ELECTRICARIBE"/>
    <n v="1834831.2999999998"/>
    <n v="6290.9390000000003"/>
    <n v="3.4286198409630361E-3"/>
    <n v="4.1985050984678978E-7"/>
    <m/>
    <m/>
    <m/>
  </r>
  <r>
    <x v="0"/>
    <s v="MAGDALENA"/>
    <n v="20028077"/>
    <s v="PUEBLO NUEVO (MAGDALENA)"/>
    <s v="PLO302"/>
    <n v="10807701"/>
    <s v="PUEBLO NUEVO (MAGDALENA)"/>
    <n v="522"/>
    <n v="519"/>
    <s v="ELECTRICARIBE"/>
    <n v="3710287"/>
    <n v="12475.482"/>
    <n v="3.3624035014002958E-3"/>
    <n v="8.3260026496592131E-7"/>
    <m/>
    <m/>
    <m/>
  </r>
  <r>
    <x v="1"/>
    <s v="BOLÍVAR NORTE"/>
    <n v="20016679"/>
    <s v="BOSQUE"/>
    <s v="BQE307"/>
    <n v="10909226"/>
    <s v="BOSQUE 9"/>
    <n v="523"/>
    <n v="521"/>
    <s v="ELECTRICARIBE"/>
    <n v="22166776.16"/>
    <n v="72957.022999999695"/>
    <n v="3.2912780132480796E-3"/>
    <n v="4.869073329665705E-6"/>
    <s v="CMB-BQE ESPIGA "/>
    <m/>
    <s v="Julio 26 de 2008"/>
  </r>
  <r>
    <x v="0"/>
    <s v="CESAR"/>
    <n v="20027669"/>
    <s v="LA EUROPA"/>
    <s v="LEA302"/>
    <n v="10766901"/>
    <s v="LA EUROPA"/>
    <n v="524"/>
    <n v="487"/>
    <s v="ELECTRICARIBE"/>
    <n v="577549.70000000007"/>
    <n v="1865.09599999998"/>
    <n v="3.2293255454898164E-3"/>
    <n v="1.2447450317245165E-7"/>
    <m/>
    <m/>
    <m/>
  </r>
  <r>
    <x v="0"/>
    <s v="GUAJIRA"/>
    <n v="20028673"/>
    <s v="VILLANUEVA"/>
    <s v="VIN302"/>
    <n v="10867301"/>
    <s v="VILLANUEVA 1"/>
    <n v="525"/>
    <n v="528"/>
    <s v="ELECTRICARIBE"/>
    <n v="6031120.5199999996"/>
    <n v="18838.023999999859"/>
    <n v="3.1234699982416966E-3"/>
    <n v="1.2572294821021158E-6"/>
    <m/>
    <m/>
    <m/>
  </r>
  <r>
    <x v="0"/>
    <s v="GUAJIRA"/>
    <n v="20026682"/>
    <s v="BARRANCAS"/>
    <s v="BRC304"/>
    <n v="10668203"/>
    <s v="BARRANCAS 3"/>
    <n v="526"/>
    <n v="529"/>
    <s v="PARTICULAR"/>
    <n v="8516428.4600000009"/>
    <n v="26310.920999999948"/>
    <n v="3.0894313412690778E-3"/>
    <n v="1.7559625989679101E-6"/>
    <m/>
    <m/>
    <m/>
  </r>
  <r>
    <x v="1"/>
    <s v="BOLÍVAR NORTE"/>
    <n v="20019071"/>
    <s v="ZARAGOCILLA"/>
    <s v="ZRG307"/>
    <n v="10907104"/>
    <s v="ZARAGOCILLA 4"/>
    <n v="527"/>
    <n v="244"/>
    <s v="ELECTRICARIBE"/>
    <n v="20443922.920000002"/>
    <n v="63014.461999999898"/>
    <n v="3.0823077472256432E-3"/>
    <n v="4.2055174908580608E-6"/>
    <s v="ZARAGOCILLA 4 (Reconduccion y nuevo circuito Zaragocilla 10)"/>
    <n v="2017"/>
    <m/>
  </r>
  <r>
    <x v="1"/>
    <s v="BOLÍVAR NORTE"/>
    <n v="20019071"/>
    <s v="ZARAGOCILLA"/>
    <s v="ZRG313"/>
    <n v="10909457"/>
    <s v="ZARAGOCILLA 8"/>
    <n v="528"/>
    <n v="536"/>
    <s v="ELECTRICARIBE"/>
    <n v="15716993.792800002"/>
    <n v="48095.0420000007"/>
    <n v="3.060066233660611E-3"/>
    <n v="3.2098114295501928E-6"/>
    <s v="TER-ZRG-ESPIGA APOYADA"/>
    <m/>
    <s v="Diciembre 02 de 2013"/>
  </r>
  <r>
    <x v="0"/>
    <s v="CESAR"/>
    <n v="20028073"/>
    <s v="PAILITAS"/>
    <s v="PAI303"/>
    <n v="10807302"/>
    <s v="PAILITAS II"/>
    <n v="529"/>
    <n v="531"/>
    <s v="ELECTRICARIBE"/>
    <n v="3024302.9000000004"/>
    <n v="9222.6449999999895"/>
    <n v="3.04951101293458E-3"/>
    <n v="6.1550941844865158E-7"/>
    <s v="PAILITAS II( SE  Mataguillin Cto Mataguillin 2)"/>
    <n v="2021"/>
    <m/>
  </r>
  <r>
    <x v="3"/>
    <s v="ATLÁNTICO NORTE"/>
    <n v="20027766"/>
    <s v="MALAMBO"/>
    <s v="MLB311"/>
    <n v="10776603"/>
    <s v="ORIENTAL"/>
    <n v="530"/>
    <n v="537"/>
    <s v="ELECTRICARIBE"/>
    <n v="8737800.7799999993"/>
    <n v="26335.065999999846"/>
    <n v="3.0139238308429192E-3"/>
    <n v="1.7575740103264066E-6"/>
    <m/>
    <m/>
    <m/>
  </r>
  <r>
    <x v="3"/>
    <s v="ATLÁNTICO NORTE"/>
    <n v="20700276"/>
    <s v="EL RIO"/>
    <s v="ERI312"/>
    <n v="10909206"/>
    <s v="RIO 8"/>
    <n v="531"/>
    <n v="535"/>
    <s v="ELECTRICARIBE"/>
    <n v="16627139.819700001"/>
    <n v="49650.156999999643"/>
    <n v="2.9860912663507914E-3"/>
    <n v="3.3135981338275586E-6"/>
    <m/>
    <m/>
    <s v="Marzo 22 de 2010"/>
  </r>
  <r>
    <x v="0"/>
    <s v="GUAJIRA"/>
    <n v="20028673"/>
    <s v="VILLANUEVA"/>
    <s v="VIN303"/>
    <n v="10867302"/>
    <s v="VILLANUEVA 2"/>
    <n v="532"/>
    <n v="530"/>
    <s v="ELECTRICARIBE"/>
    <n v="16763854.4"/>
    <n v="49299.258000000249"/>
    <n v="2.9408068588331481E-3"/>
    <n v="3.2901795115750657E-6"/>
    <m/>
    <m/>
    <m/>
  </r>
  <r>
    <x v="3"/>
    <s v="ATLÁNTICO NORTE"/>
    <n v="20027771"/>
    <s v="RIO MAGDALENA"/>
    <s v="MGD307"/>
    <n v="10909368"/>
    <s v="MAGDALENA 4"/>
    <n v="533"/>
    <n v="489"/>
    <s v="ELECTRICARIBE"/>
    <n v="7581068.3200000003"/>
    <n v="21608.760000000151"/>
    <n v="2.8503581669344657E-3"/>
    <n v="1.4421454258508912E-6"/>
    <s v="RIO-MGD HUSO APOYADO"/>
    <m/>
    <s v="Marzo 21 de 2011"/>
  </r>
  <r>
    <x v="1"/>
    <s v="BOLÍVAR NORTE"/>
    <n v="20016785"/>
    <s v="CHAMBACU"/>
    <s v="CMB313"/>
    <n v="10909153"/>
    <s v="CHAMBACU 10"/>
    <n v="534"/>
    <n v="411"/>
    <s v="ELECTRICARIBE"/>
    <n v="3712911.8600000003"/>
    <n v="10527.0870000004"/>
    <n v="2.8352644492887044E-3"/>
    <n v="7.0256647603031605E-7"/>
    <s v="Circuito Cero"/>
    <m/>
    <m/>
  </r>
  <r>
    <x v="0"/>
    <s v="MAGDALENA"/>
    <n v="20027790"/>
    <s v="MANZANARES"/>
    <s v="MAZ312"/>
    <n v="10779003"/>
    <s v="MANZANARES"/>
    <n v="535"/>
    <n v="606"/>
    <s v="ELECTRICARIBE"/>
    <n v="36257424.097400002"/>
    <n v="101592.246"/>
    <n v="2.8019708660794E-3"/>
    <n v="6.7801573468730961E-6"/>
    <m/>
    <m/>
    <m/>
  </r>
  <r>
    <x v="1"/>
    <s v="BOLÍVAR NORTE"/>
    <n v="20016679"/>
    <s v="BOSQUE"/>
    <s v="BQE306"/>
    <n v="10909227"/>
    <s v="BOSQUE 10"/>
    <n v="536"/>
    <n v="479"/>
    <s v="ELECTRICARIBE"/>
    <n v="15572484.76"/>
    <n v="42937.232999999898"/>
    <n v="2.7572499611808834E-3"/>
    <n v="2.8655847984633713E-6"/>
    <s v="CMB-BQE ESPIGA "/>
    <m/>
    <s v="Marzo 18 de 2010"/>
  </r>
  <r>
    <x v="1"/>
    <s v="BOLÍVAR NORTE"/>
    <n v="20016679"/>
    <s v="BOSQUE"/>
    <s v="BQE318"/>
    <n v="10909248"/>
    <s v="BOSQUE 6"/>
    <n v="537"/>
    <n v="520"/>
    <s v="ELECTRICARIBE"/>
    <n v="16643360.879999999"/>
    <n v="45774.394"/>
    <n v="2.7503095276270907E-3"/>
    <n v="3.0549338753448148E-6"/>
    <s v="CMB-BQE ESPIGA "/>
    <m/>
    <s v="Agosto 07 de 2008"/>
  </r>
  <r>
    <x v="2"/>
    <s v="CORDOBA NORTE"/>
    <n v="20057789"/>
    <s v="MARACAYO"/>
    <s v="MAY303"/>
    <n v="10778901"/>
    <s v="MARACAYO"/>
    <n v="538"/>
    <n v="524"/>
    <s v="ELECTRICARIBE"/>
    <n v="1537996.0999999999"/>
    <n v="4226.8030000000199"/>
    <n v="2.7482533928402161E-3"/>
    <n v="2.8209229092381103E-7"/>
    <m/>
    <m/>
    <m/>
  </r>
  <r>
    <x v="3"/>
    <s v="ATLÁNTICO NORTE"/>
    <n v="20028674"/>
    <s v="VEINTE DE JULIO"/>
    <s v="VTE315"/>
    <n v="10867409"/>
    <s v="SANTO DOMINGO"/>
    <n v="539"/>
    <n v="526"/>
    <s v="ELECTRICARIBE"/>
    <n v="19595293.48"/>
    <n v="53244.319000000571"/>
    <n v="2.7171993649569249E-3"/>
    <n v="3.5534686441237715E-6"/>
    <m/>
    <m/>
    <m/>
  </r>
  <r>
    <x v="2"/>
    <s v="SUCRE"/>
    <n v="20036666"/>
    <s v="BERRUGAS"/>
    <s v="BER303"/>
    <n v="10666602"/>
    <s v="BERRUGAS"/>
    <n v="540"/>
    <n v="541"/>
    <s v="ELECTRICARIBE"/>
    <n v="2197970.3450999996"/>
    <n v="5762.5340000000069"/>
    <n v="2.6217523875363444E-3"/>
    <n v="3.8458532786750337E-7"/>
    <m/>
    <m/>
    <m/>
  </r>
  <r>
    <x v="3"/>
    <s v="ATLÁNTICO NORTE"/>
    <n v="20700273"/>
    <s v="RIOMAR"/>
    <s v="RIM313"/>
    <n v="10827705"/>
    <s v="ALTAMIRA"/>
    <n v="541"/>
    <n v="538"/>
    <s v="ELECTRICARIBE"/>
    <n v="33706962.740400001"/>
    <n v="88302.873999999982"/>
    <n v="2.6197220639569284E-3"/>
    <n v="5.8932389377542573E-6"/>
    <s v="ALTAMIRA (Se descarga con el nuevo circuito Termoflores 2 - Descarga a SE Riomar)"/>
    <m/>
    <m/>
  </r>
  <r>
    <x v="2"/>
    <s v="CORDOBA NORTE"/>
    <n v="20038479"/>
    <s v="TOLU"/>
    <s v="TOL303"/>
    <n v="10847906"/>
    <s v="SANTA LUCIA"/>
    <n v="542"/>
    <n v="547"/>
    <s v="ELECTRICARIBE"/>
    <n v="3520887.9291999997"/>
    <n v="9152.810999999896"/>
    <n v="2.5995746482278853E-3"/>
    <n v="6.1084877231860968E-7"/>
    <m/>
    <m/>
    <m/>
  </r>
  <r>
    <x v="3"/>
    <s v="ATLÁNTICO SUR"/>
    <n v="20027468"/>
    <s v="JUAN DE ACOSTA"/>
    <s v="JDA303"/>
    <n v="10746801"/>
    <s v="CARIBE"/>
    <n v="543"/>
    <n v="552"/>
    <s v="ELECTRICARIBE"/>
    <n v="7941354.8600000003"/>
    <n v="20593.937999999918"/>
    <n v="2.5932524566720998E-3"/>
    <n v="1.3744172959002055E-6"/>
    <m/>
    <m/>
    <m/>
  </r>
  <r>
    <x v="3"/>
    <s v="ATLÁNTICO SUR"/>
    <n v="20027468"/>
    <s v="JUAN DE ACOSTA"/>
    <s v="JDA305"/>
    <n v="10746803"/>
    <s v="VERONICA"/>
    <n v="544"/>
    <n v="558"/>
    <s v="ELECTRICARIBE"/>
    <n v="3485564.52"/>
    <n v="9017.6299999999501"/>
    <n v="2.5871361577894277E-3"/>
    <n v="6.0182693761768881E-7"/>
    <s v="Subestación Veronica 34,5 KV"/>
    <m/>
    <s v="Noviembre del 2012"/>
  </r>
  <r>
    <x v="0"/>
    <s v="MAGDALENA"/>
    <n v="20026968"/>
    <s v="EL DIFICIL"/>
    <s v="EDF302"/>
    <n v="10696801"/>
    <s v="NUEVA GRANADA(MAGDALENA)"/>
    <n v="545"/>
    <n v="540"/>
    <s v="ELECTRICARIBE"/>
    <n v="616391.1"/>
    <n v="1591.2829999999799"/>
    <n v="2.5816125508625609E-3"/>
    <n v="1.0620051773837271E-7"/>
    <s v="Subestación Nueva Granada 34,5 KV"/>
    <m/>
    <s v="Energizada Abril 2011"/>
  </r>
  <r>
    <x v="0"/>
    <s v="MAGDALENA"/>
    <n v="20028376"/>
    <s v="SALAMINA"/>
    <s v="SAL303"/>
    <n v="10837602"/>
    <s v="SALAMINA  II"/>
    <n v="546"/>
    <n v="553"/>
    <s v="ELECTRICARIBE"/>
    <n v="5715825"/>
    <n v="14700.843999999999"/>
    <n v="2.571954879654293E-3"/>
    <n v="9.8111853390696033E-7"/>
    <m/>
    <m/>
    <m/>
  </r>
  <r>
    <x v="0"/>
    <s v="CESAR"/>
    <n v="20026985"/>
    <s v="EL BURRO"/>
    <s v="EBU302"/>
    <n v="10807601"/>
    <s v="PALESTINA"/>
    <n v="547"/>
    <n v="542"/>
    <s v="ELECTRICARIBE"/>
    <n v="1100850.3999999999"/>
    <n v="2794.8399999999801"/>
    <n v="2.5388009124582053E-3"/>
    <n v="1.8652461881130838E-7"/>
    <m/>
    <m/>
    <m/>
  </r>
  <r>
    <x v="3"/>
    <s v="ATLÁNTICO NORTE"/>
    <n v="20027670"/>
    <s v="LAS FLORES"/>
    <s v="FLS312"/>
    <n v="10767006"/>
    <s v="VIA 40"/>
    <n v="548"/>
    <n v="567"/>
    <s v="ELECTRICARIBE"/>
    <n v="12163784.679999998"/>
    <n v="30796.604000000058"/>
    <n v="2.5318274542163355E-3"/>
    <n v="2.0553322629498886E-6"/>
    <m/>
    <m/>
    <m/>
  </r>
  <r>
    <x v="1"/>
    <s v="BOLÍVAR NORTE"/>
    <n v="20016671"/>
    <s v="BOCAGRANDE"/>
    <s v="BCG312"/>
    <n v="10909559"/>
    <s v="BOCAGRANDE 9"/>
    <n v="549"/>
    <n v="557"/>
    <s v="ELECTRICARIBE"/>
    <n v="21534688.893100001"/>
    <n v="53957.628000000099"/>
    <n v="2.5056144654724425E-3"/>
    <n v="3.6010741204013359E-6"/>
    <m/>
    <m/>
    <m/>
  </r>
  <r>
    <x v="0"/>
    <s v="GUAJIRA"/>
    <n v="20028272"/>
    <s v="RIOHACHA"/>
    <s v="RCH302"/>
    <n v="10827201"/>
    <s v="RIOHACHA 1"/>
    <n v="550"/>
    <n v="295"/>
    <s v="ELECTRICARIBE"/>
    <n v="42532627.68"/>
    <n v="104534.51900000045"/>
    <n v="2.4577489024774132E-3"/>
    <n v="6.9765214857017566E-6"/>
    <m/>
    <m/>
    <m/>
  </r>
  <r>
    <x v="2"/>
    <s v="SUCRE"/>
    <n v="20038370"/>
    <s v="SIERRA FLOR"/>
    <s v="SIE306"/>
    <n v="10909326"/>
    <s v="SIERRA FLOR 1"/>
    <n v="551"/>
    <n v="550"/>
    <s v="ELECTRICARIBE"/>
    <n v="5997211.9593000002"/>
    <n v="14711.945000000018"/>
    <n v="2.45313073805669E-3"/>
    <n v="9.8185940271999726E-7"/>
    <s v="BST-SIE-SPA ESPIGA APOYADA"/>
    <m/>
    <s v="Febrero 28 de 2010"/>
  </r>
  <r>
    <x v="0"/>
    <s v="MAGDALENA"/>
    <n v="20027666"/>
    <s v="LIBERTADOR"/>
    <s v="LBT308"/>
    <n v="10766603"/>
    <s v="BASTIDAS"/>
    <n v="552"/>
    <n v="555"/>
    <s v="ELECTRICARIBE"/>
    <n v="31845372.485499997"/>
    <n v="77918.710999999807"/>
    <n v="2.4467828421689264E-3"/>
    <n v="5.2002110559257661E-6"/>
    <s v="SMT-LBT ESPIGA "/>
    <m/>
    <m/>
  </r>
  <r>
    <x v="2"/>
    <s v="CORDOBA NORTE"/>
    <n v="20038479"/>
    <s v="TOLU"/>
    <s v="TOL306"/>
    <n v="10847905"/>
    <s v="TOLU"/>
    <n v="553"/>
    <n v="544"/>
    <s v="ELECTRICARIBE"/>
    <n v="17983430.315499999"/>
    <n v="43205.230000000127"/>
    <n v="2.4025021501465904E-3"/>
    <n v="2.8834706303062024E-6"/>
    <m/>
    <m/>
    <m/>
  </r>
  <r>
    <x v="0"/>
    <s v="CESAR"/>
    <n v="20027765"/>
    <s v="MARIANGOLA"/>
    <s v="MAR302"/>
    <n v="10776502"/>
    <s v="MARIANGOLA 2"/>
    <n v="554"/>
    <n v="548"/>
    <s v="ELECTRICARIBE"/>
    <n v="474479.93589999998"/>
    <n v="1136.3980000000199"/>
    <n v="2.3950391028537059E-3"/>
    <n v="7.5841981568869216E-8"/>
    <m/>
    <m/>
    <m/>
  </r>
  <r>
    <x v="2"/>
    <s v="CORDOBA NORTE"/>
    <n v="20056780"/>
    <s v="CHINU PLANTA"/>
    <s v="CPA305"/>
    <n v="10909186"/>
    <s v="PATIO"/>
    <n v="555"/>
    <n v="546"/>
    <s v="ELECTRICARIBE"/>
    <n v="121592.86089999999"/>
    <n v="288.57600000001685"/>
    <n v="2.373297230314752E-3"/>
    <n v="1.9259252192646323E-8"/>
    <m/>
    <m/>
    <m/>
  </r>
  <r>
    <x v="2"/>
    <s v="SUCRE"/>
    <n v="20038380"/>
    <s v="SINCELEJO PLANTA"/>
    <s v="SPA302"/>
    <n v="10838003"/>
    <s v="MERCADO"/>
    <n v="556"/>
    <n v="545"/>
    <s v="ELECTRICARIBE"/>
    <n v="17928671"/>
    <n v="42183.301999999763"/>
    <n v="2.3528404308383907E-3"/>
    <n v="2.8152682535502261E-6"/>
    <m/>
    <m/>
    <m/>
  </r>
  <r>
    <x v="1"/>
    <s v="BOLÍVAR NORTE"/>
    <n v="20017777"/>
    <s v="MAMONAL"/>
    <s v="MAM309"/>
    <n v="10777703"/>
    <s v="MAMONAL 3"/>
    <n v="557"/>
    <n v="554"/>
    <s v="ELECTRICARIBE"/>
    <n v="14358205.413499998"/>
    <n v="32637.743999999999"/>
    <n v="2.2731074713078733E-3"/>
    <n v="2.1782079684207719E-6"/>
    <m/>
    <m/>
    <m/>
  </r>
  <r>
    <x v="1"/>
    <s v="BOLÍVAR NORTE"/>
    <n v="20700419"/>
    <s v="EL CARMEN"/>
    <s v="ECA303"/>
    <n v="10676502"/>
    <s v="EL CARMEN 2"/>
    <n v="558"/>
    <n v="551"/>
    <s v="ELECTRICARIBE"/>
    <n v="13418866.553100001"/>
    <n v="30322.218000000121"/>
    <n v="2.2596705824602706E-3"/>
    <n v="2.0236722509923488E-6"/>
    <m/>
    <m/>
    <m/>
  </r>
  <r>
    <x v="0"/>
    <s v="CESAR"/>
    <n v="20026576"/>
    <s v="ALGARROBO"/>
    <s v="AGB302"/>
    <n v="10657601"/>
    <s v="ALGARROBO 1"/>
    <n v="559"/>
    <n v="549"/>
    <s v="ELECTRICARIBE"/>
    <n v="8109887.7999999998"/>
    <n v="18132.179999999898"/>
    <n v="2.2358114498205388E-3"/>
    <n v="1.2101222119040928E-6"/>
    <m/>
    <m/>
    <m/>
  </r>
  <r>
    <x v="3"/>
    <s v="ATLÁNTICO NORTE"/>
    <n v="20026784"/>
    <s v="CENTRO"/>
    <s v="CTR310"/>
    <n v="10678408"/>
    <s v="SAN ROQUE (ATLANTICO)"/>
    <n v="560"/>
    <n v="533"/>
    <s v="ELECTRICARIBE"/>
    <n v="27417343.959999993"/>
    <n v="61020.003000000608"/>
    <n v="2.2255986243242443E-3"/>
    <n v="4.0724094400538447E-6"/>
    <m/>
    <m/>
    <m/>
  </r>
  <r>
    <x v="2"/>
    <s v="CORDOBA SUR"/>
    <n v="20056569"/>
    <s v="AYAPEL"/>
    <s v="AYA304"/>
    <n v="10908785"/>
    <s v="APARTADA"/>
    <n v="561"/>
    <n v="522"/>
    <s v="ELECTRICARIBE"/>
    <n v="6701002.2000000011"/>
    <n v="14845.339999999722"/>
    <n v="2.21539100524392E-3"/>
    <n v="9.9076204169978829E-7"/>
    <m/>
    <m/>
    <m/>
  </r>
  <r>
    <x v="0"/>
    <s v="MAGDALENA"/>
    <n v="20028279"/>
    <s v="REAL DEL OBISPO"/>
    <s v="REO305"/>
    <n v="10827902"/>
    <s v="TENERIFE"/>
    <n v="562"/>
    <n v="512"/>
    <s v="ELECTRICARIBE"/>
    <n v="1247817.4735999999"/>
    <n v="2739.1649999999599"/>
    <n v="2.1951648041098246E-3"/>
    <n v="1.8280892912877793E-7"/>
    <m/>
    <m/>
    <m/>
  </r>
  <r>
    <x v="0"/>
    <s v="MAGDALENA"/>
    <n v="20027682"/>
    <s v="LA RETIRADA"/>
    <s v="LRT301"/>
    <n v="10768201"/>
    <s v="LA RETIRADA"/>
    <n v="563"/>
    <n v="561"/>
    <s v="ELECTRICARIBE"/>
    <n v="1538020.3399999999"/>
    <n v="3356.933"/>
    <n v="2.1826323831322025E-3"/>
    <n v="2.2403810171605757E-7"/>
    <m/>
    <m/>
    <m/>
  </r>
  <r>
    <x v="1"/>
    <s v="BOLÍVAR NORTE"/>
    <n v="20700356"/>
    <s v="MEMBRILLAL"/>
    <s v="MBR302"/>
    <n v="10909353"/>
    <s v="MEMBRILLAL 1"/>
    <n v="564"/>
    <n v="560"/>
    <s v="ELECTRICARIBE"/>
    <n v="10380416.5"/>
    <n v="22140.64500000008"/>
    <n v="2.1329245314964077E-3"/>
    <n v="1.4776428592912457E-6"/>
    <m/>
    <m/>
    <m/>
  </r>
  <r>
    <x v="0"/>
    <s v="MAGDALENA"/>
    <n v="20026584"/>
    <s v="ARACATACA"/>
    <s v="ARA302"/>
    <n v="10658401"/>
    <s v="ARACATACA I"/>
    <n v="565"/>
    <n v="117"/>
    <s v="ELECTRICARIBE"/>
    <n v="2610496.6999999997"/>
    <n v="5553"/>
    <n v="2.1271813904227502E-3"/>
    <n v="3.7060125383177671E-7"/>
    <s v="Subestación  El Retén 34,5 KV"/>
    <m/>
    <d v="2015-03-03T00:00:00"/>
  </r>
  <r>
    <x v="0"/>
    <s v="CESAR"/>
    <n v="20026566"/>
    <s v="AGUAS BLANCAS"/>
    <s v="ABA302"/>
    <n v="10656601"/>
    <s v="AGUAS BLANCAS"/>
    <n v="566"/>
    <n v="556"/>
    <s v="ELECTRICARIBE"/>
    <n v="2956165.3940000003"/>
    <n v="6109.9879999999803"/>
    <n v="2.066862704096718E-3"/>
    <n v="4.0777403452135823E-7"/>
    <m/>
    <m/>
    <m/>
  </r>
  <r>
    <x v="0"/>
    <s v="CESAR"/>
    <n v="20700377"/>
    <s v="ASTREA"/>
    <s v="AST302"/>
    <n v="10909375"/>
    <s v="ASTREA 1"/>
    <n v="567"/>
    <n v="570"/>
    <s v="PUBLICA"/>
    <n v="6335060.8399999999"/>
    <n v="12999.656999999999"/>
    <n v="2.0520177040635967E-3"/>
    <n v="8.6758314128993927E-7"/>
    <s v="AST-ARJ PETALO APOYADO"/>
    <m/>
    <s v="Agosto 13 de 2010"/>
  </r>
  <r>
    <x v="0"/>
    <s v="CESAR"/>
    <n v="20700439"/>
    <s v="MANAURE BALCON DEL CESAR"/>
    <s v="MNC302"/>
    <n v="10909985"/>
    <s v="BALCONES DEL CESAR 1"/>
    <n v="568"/>
    <m/>
    <s v="ELECTRICARIBE"/>
    <n v="3266616.4000000004"/>
    <n v="6424.7159999999503"/>
    <n v="1.9667800602482586E-3"/>
    <n v="4.2877864309617483E-7"/>
    <s v="SE Balconoes de Cesar"/>
    <m/>
    <m/>
  </r>
  <r>
    <x v="3"/>
    <s v="ATLÁNTICO NORTE"/>
    <n v="20027965"/>
    <s v="OASIS"/>
    <s v="OAS307"/>
    <n v="10796510"/>
    <s v="TRINIDAD"/>
    <n v="569"/>
    <n v="539"/>
    <s v="ELECTRICARIBE"/>
    <n v="21168070.559999995"/>
    <n v="41491.454999999725"/>
    <n v="1.9600962157790415E-3"/>
    <n v="2.7690951280937581E-6"/>
    <s v="Nuevo Circuito Estadio 6"/>
    <m/>
    <m/>
  </r>
  <r>
    <x v="0"/>
    <s v="GUAJIRA"/>
    <n v="20027778"/>
    <s v="MANAURE"/>
    <s v="MNA304"/>
    <n v="10777802"/>
    <s v="URIBIA"/>
    <n v="570"/>
    <n v="568"/>
    <s v="ELECTRICARIBE"/>
    <n v="1592057.3762000001"/>
    <n v="3076.281999999987"/>
    <n v="1.932268300117805E-3"/>
    <n v="2.0530775550875579E-7"/>
    <s v="Subestación Uribia María 34,5 KV"/>
    <m/>
    <d v="2014-02-18T00:00:00"/>
  </r>
  <r>
    <x v="2"/>
    <s v="SUCRE"/>
    <n v="20036683"/>
    <s v="BOSTON"/>
    <s v="BST305"/>
    <n v="10668304"/>
    <s v="BOSTON 4"/>
    <n v="571"/>
    <n v="565"/>
    <s v="ELECTRICARIBE"/>
    <n v="9375788.4100000001"/>
    <n v="18058.978000000086"/>
    <n v="1.926129004867345E-3"/>
    <n v="1.2052367890726641E-6"/>
    <m/>
    <m/>
    <m/>
  </r>
  <r>
    <x v="2"/>
    <s v="CORDOBA SUR"/>
    <n v="20057668"/>
    <s v="LAS DELICIAS"/>
    <s v="LDE303"/>
    <n v="10766801"/>
    <s v="LAS DELICIAS"/>
    <n v="572"/>
    <n v="569"/>
    <s v="ELECTRICARIBE"/>
    <n v="696843.41999999993"/>
    <n v="1324.75799999999"/>
    <n v="1.9010841775617114E-3"/>
    <n v="8.8412925594034428E-8"/>
    <m/>
    <m/>
    <m/>
  </r>
  <r>
    <x v="0"/>
    <s v="CESAR"/>
    <n v="20027765"/>
    <s v="MARIANGOLA"/>
    <s v="MAR303"/>
    <n v="10776501"/>
    <s v="MARIANGOLA 1"/>
    <n v="573"/>
    <n v="562"/>
    <s v="ELECTRICARIBE"/>
    <n v="3854002.2256000009"/>
    <n v="7325.0260000000098"/>
    <n v="1.9006283782982587E-3"/>
    <n v="4.8886436519905772E-7"/>
    <m/>
    <m/>
    <m/>
  </r>
  <r>
    <x v="1"/>
    <s v="BOLÍVAR NORTE"/>
    <n v="20700025"/>
    <s v="NUEVA COSPIQUE"/>
    <s v="NCO315"/>
    <n v="10909106"/>
    <s v="NUEVA COSPIQUE 4"/>
    <n v="574"/>
    <n v="575"/>
    <s v="ELECTRICARIBE"/>
    <n v="21731781.300000001"/>
    <n v="41141.694999999701"/>
    <n v="1.8931579713624166E-3"/>
    <n v="2.7457525214774768E-6"/>
    <m/>
    <m/>
    <m/>
  </r>
  <r>
    <x v="2"/>
    <s v="CORDOBA SUR"/>
    <n v="20038378"/>
    <s v="SAN MARCOS"/>
    <s v="SMC303"/>
    <n v="10837802"/>
    <s v="SM 3030"/>
    <n v="575"/>
    <n v="571"/>
    <s v="ELECTRICARIBE"/>
    <n v="1826019.6162999999"/>
    <n v="3434.3449999999621"/>
    <n v="1.880782095297999E-3"/>
    <n v="2.2920449542425341E-7"/>
    <s v="Subestación  Santa Inés 34,5 KV"/>
    <m/>
    <d v="2011-04-25T00:00:00"/>
  </r>
  <r>
    <x v="2"/>
    <s v="CORDOBA SUR"/>
    <n v="20056986"/>
    <s v="EL VIAJANO"/>
    <s v="EVJ302"/>
    <n v="10698601"/>
    <s v="EL TAMARINDO"/>
    <n v="576"/>
    <n v="65"/>
    <s v="ELECTRICARIBE"/>
    <n v="2813006.4999999995"/>
    <n v="5239.5780000000204"/>
    <n v="1.8626256284868241E-3"/>
    <n v="3.4968380629378722E-7"/>
    <m/>
    <m/>
    <m/>
  </r>
  <r>
    <x v="1"/>
    <s v="BOLÍVAR NORTE"/>
    <n v="20017777"/>
    <s v="MAMONAL"/>
    <s v="MAM306"/>
    <n v="10777706"/>
    <s v="MAMONAL 6"/>
    <n v="577"/>
    <n v="593"/>
    <s v="ELECTRICARIBE"/>
    <n v="34295433.280000001"/>
    <n v="63213.203000000103"/>
    <n v="1.8431959288545865E-3"/>
    <n v="4.2187812516698481E-6"/>
    <m/>
    <m/>
    <m/>
  </r>
  <r>
    <x v="0"/>
    <s v="GUAJIRA"/>
    <n v="20027577"/>
    <s v="CAMARONES"/>
    <s v="CES303"/>
    <n v="10757701"/>
    <s v="EL HORNO CAMARONES"/>
    <n v="578"/>
    <n v="572"/>
    <s v="ELECTRICARIBE"/>
    <n v="3712357.48"/>
    <n v="6836.3030000000135"/>
    <n v="1.8414991112332246E-3"/>
    <n v="4.5624751726525151E-7"/>
    <m/>
    <m/>
    <m/>
  </r>
  <r>
    <x v="0"/>
    <s v="GUAJIRA"/>
    <n v="20027278"/>
    <s v="HATO NUEVO"/>
    <s v="HAN303"/>
    <n v="10727802"/>
    <s v="HATO NUEVO 2"/>
    <n v="579"/>
    <n v="564"/>
    <s v="PARTICULAR"/>
    <n v="3121869.8"/>
    <n v="5714.2339999999858"/>
    <n v="1.8303883140802304E-3"/>
    <n v="3.8136183776123959E-7"/>
    <m/>
    <m/>
    <m/>
  </r>
  <r>
    <x v="0"/>
    <s v="CESAR"/>
    <n v="20028382"/>
    <s v="SAN ROQUE"/>
    <s v="SRO302"/>
    <n v="10838201"/>
    <s v="SAN ROQUE (CESAR)"/>
    <n v="580"/>
    <n v="566"/>
    <s v="ELECTRICARIBE"/>
    <n v="3270286.4999999995"/>
    <n v="5966.6099999999897"/>
    <n v="1.8244915239077647E-3"/>
    <n v="3.9820514084732815E-7"/>
    <m/>
    <m/>
    <m/>
  </r>
  <r>
    <x v="2"/>
    <s v="SUCRE"/>
    <n v="20038379"/>
    <s v="SAN ONOFRE"/>
    <s v="SOF306"/>
    <n v="10837903"/>
    <s v="ACUEDUCTO (SAN ONOFRE)"/>
    <n v="581"/>
    <n v="213"/>
    <s v="PARTICULAR"/>
    <n v="2782577.8119999999"/>
    <n v="4974.8830000000034"/>
    <n v="1.7878684213413845E-3"/>
    <n v="3.3201834638328687E-7"/>
    <s v="Es un circuito PARTICULAR"/>
    <m/>
    <m/>
  </r>
  <r>
    <x v="2"/>
    <s v="CORDOBA NORTE"/>
    <n v="20056766"/>
    <s v="COLOMBOY"/>
    <s v="CBY303"/>
    <n v="10676603"/>
    <s v="LAS AGUADITAS"/>
    <n v="582"/>
    <n v="573"/>
    <s v="ELECTRICARIBE"/>
    <n v="430613.04000000004"/>
    <n v="767.74299999999914"/>
    <n v="1.7829069923195988E-3"/>
    <n v="5.123834295346109E-8"/>
    <m/>
    <m/>
    <m/>
  </r>
  <r>
    <x v="2"/>
    <s v="CORDOBA NORTE"/>
    <n v="20057784"/>
    <s v="MONTERIA"/>
    <s v="MON312"/>
    <n v="10909334"/>
    <s v="MONTERIA 7"/>
    <n v="583"/>
    <n v="586"/>
    <s v="ELECTRICARIBE"/>
    <n v="18992124.624100003"/>
    <n v="33141.190000000483"/>
    <n v="1.744996447524679E-3"/>
    <n v="2.2118074135561532E-6"/>
    <s v="MON-PRA ESPIGA APOYADA"/>
    <m/>
    <s v="Febrero 23 de 2010"/>
  </r>
  <r>
    <x v="2"/>
    <s v="SUCRE"/>
    <n v="20038380"/>
    <s v="SINCELEJO PLANTA"/>
    <s v="SPA305"/>
    <n v="10838002"/>
    <s v="TERRAZA"/>
    <n v="584"/>
    <n v="574"/>
    <s v="ELECTRICARIBE"/>
    <n v="16809394.600000001"/>
    <n v="29276.664999999841"/>
    <n v="1.7416846767342733E-3"/>
    <n v="1.9538931671191851E-6"/>
    <m/>
    <m/>
    <m/>
  </r>
  <r>
    <x v="0"/>
    <s v="CESAR"/>
    <n v="20027590"/>
    <s v="CASA DE ZINC"/>
    <s v="CAZ301"/>
    <n v="10759001"/>
    <s v="CASA DE ZINC"/>
    <n v="585"/>
    <n v="580"/>
    <s v="ELECTRICARIBE"/>
    <n v="1076759.6000000001"/>
    <n v="1776.64"/>
    <n v="1.6499876109764891E-3"/>
    <n v="1.18571044769978E-7"/>
    <m/>
    <m/>
    <m/>
  </r>
  <r>
    <x v="2"/>
    <s v="CORDOBA NORTE"/>
    <n v="20058366"/>
    <s v="SAN BERNARDO DEL VIENTO"/>
    <s v="SBE302"/>
    <n v="10836601"/>
    <s v="SAN BERNARDO"/>
    <n v="586"/>
    <n v="579"/>
    <s v="ELECTRICARIBE"/>
    <n v="6909299.6799999997"/>
    <n v="11369.660999999989"/>
    <n v="1.6455591053477058E-3"/>
    <n v="7.5879895952498612E-7"/>
    <m/>
    <m/>
    <m/>
  </r>
  <r>
    <x v="1"/>
    <s v="BOLÍVAR SUR"/>
    <n v="20700343"/>
    <s v="RIO VIEJO"/>
    <s v="RVJ302"/>
    <n v="10909300"/>
    <s v="RIO VIEJO 1"/>
    <n v="587"/>
    <n v="534"/>
    <s v="ELECTRICARIBE"/>
    <n v="3958411.7199999993"/>
    <n v="6510.6049999999996"/>
    <n v="1.6447518501183098E-3"/>
    <n v="4.3451078267664943E-7"/>
    <s v="RVJ-STR PÉTALO APOYADO"/>
    <m/>
    <s v="Abril 09 de 2010"/>
  </r>
  <r>
    <x v="0"/>
    <s v="CESAR"/>
    <n v="20027185"/>
    <s v="GUATAPURI"/>
    <s v="GUP308"/>
    <n v="10718507"/>
    <s v="GUATAPURI 7"/>
    <n v="588"/>
    <n v="594"/>
    <s v="ELECTRICARIBE"/>
    <n v="14989328.009499999"/>
    <n v="24424.6170000001"/>
    <n v="1.6294671105015624E-3"/>
    <n v="1.630072696661438E-6"/>
    <m/>
    <m/>
    <m/>
  </r>
  <r>
    <x v="0"/>
    <s v="CESAR"/>
    <n v="20026566"/>
    <s v="AGUAS BLANCAS"/>
    <s v="ABA303"/>
    <n v="10656602"/>
    <s v="AGUAS BLANCAS RURAL"/>
    <n v="589"/>
    <n v="589"/>
    <s v="ELECTRICARIBE"/>
    <n v="483827.26800000004"/>
    <n v="720.80199999998297"/>
    <n v="1.4897920139548292E-3"/>
    <n v="4.8105551047081936E-8"/>
    <m/>
    <m/>
    <m/>
  </r>
  <r>
    <x v="0"/>
    <s v="CESAR"/>
    <n v="20027675"/>
    <s v="LLERASCA"/>
    <s v="LLE302"/>
    <n v="10767501"/>
    <s v="LLERASCA"/>
    <n v="590"/>
    <n v="582"/>
    <s v="ELECTRICARIBE"/>
    <n v="1342592.5"/>
    <n v="1978.3230000000001"/>
    <n v="1.4735096464489413E-3"/>
    <n v="1.3203115150085396E-7"/>
    <m/>
    <m/>
    <m/>
  </r>
  <r>
    <x v="1"/>
    <s v="BOLÍVAR SUR"/>
    <n v="20018090"/>
    <s v="POZO AZUL"/>
    <s v="PZL302"/>
    <n v="10809001"/>
    <s v="POZO AZUL"/>
    <n v="591"/>
    <n v="578"/>
    <s v="ELECTRICARIBE"/>
    <n v="300214.92"/>
    <n v="426.43099999998805"/>
    <n v="1.4204190784388334E-3"/>
    <n v="2.845954678061119E-8"/>
    <m/>
    <m/>
    <m/>
  </r>
  <r>
    <x v="0"/>
    <s v="CESAR"/>
    <n v="20028381"/>
    <s v="SANTA ELENA"/>
    <s v="STE302"/>
    <n v="10838101"/>
    <s v="SALIDA 1 (SANTA ELENA)"/>
    <n v="592"/>
    <n v="585"/>
    <s v="ELECTRICARIBE"/>
    <n v="443480.4"/>
    <n v="623.41200000001299"/>
    <n v="1.4057261606150193E-3"/>
    <n v="4.1605847083338807E-8"/>
    <m/>
    <m/>
    <m/>
  </r>
  <r>
    <x v="2"/>
    <s v="CORDOBA SUR"/>
    <n v="20056569"/>
    <s v="AYAPEL"/>
    <s v="AYA302"/>
    <n v="10656901"/>
    <s v="AYAPEL"/>
    <n v="593"/>
    <n v="563"/>
    <s v="ELECTRICARIBE"/>
    <n v="7105301.9000000013"/>
    <n v="9455.4030000000093"/>
    <n v="1.3307531661673668E-3"/>
    <n v="6.3104343729240889E-7"/>
    <m/>
    <m/>
    <m/>
  </r>
  <r>
    <x v="3"/>
    <s v="ATLÁNTICO SUR"/>
    <n v="20700077"/>
    <s v="MANATI"/>
    <s v="MTI302"/>
    <n v="10909423"/>
    <s v="MANATI 1"/>
    <n v="594"/>
    <n v="577"/>
    <s v="ELECTRICARIBE"/>
    <n v="1854913.24"/>
    <n v="2431.608999999999"/>
    <n v="1.3109017433074114E-3"/>
    <n v="1.6228297212833285E-7"/>
    <m/>
    <m/>
    <m/>
  </r>
  <r>
    <x v="1"/>
    <s v="BOLÍVAR SUR"/>
    <n v="20700333"/>
    <s v="HATILLO DE LOBA"/>
    <s v="HDL302"/>
    <n v="10909293"/>
    <s v="HATILLO DE LOBA 1"/>
    <n v="595"/>
    <n v="584"/>
    <s v="ELECTRICARIBE"/>
    <n v="2697296.8000000003"/>
    <n v="3409.8830000000103"/>
    <n v="1.2641853132365744E-3"/>
    <n v="2.2757192782633964E-7"/>
    <s v="HDL ANTENA"/>
    <m/>
    <s v="Junio 26 de 2009"/>
  </r>
  <r>
    <x v="1"/>
    <s v="BOLÍVAR SUR"/>
    <n v="20700350"/>
    <s v="BARRANCO DE LOBA"/>
    <s v="BDL302"/>
    <n v="10909308"/>
    <s v="BARRANCO DE LOBA 1"/>
    <n v="596"/>
    <n v="587"/>
    <s v="ELECTRICARIBE"/>
    <n v="4316232.7"/>
    <n v="5323.7660000001215"/>
    <n v="1.2334288649451456E-3"/>
    <n v="3.5530242296182741E-7"/>
    <m/>
    <m/>
    <m/>
  </r>
  <r>
    <x v="2"/>
    <s v="CORDOBA SUR"/>
    <n v="20056685"/>
    <s v="BOCA DE URE"/>
    <s v="BOU304"/>
    <n v="10668501"/>
    <s v="BOCA DE URE"/>
    <n v="597"/>
    <n v="588"/>
    <s v="ELECTRICARIBE"/>
    <n v="1228214.7999999998"/>
    <n v="1488.8940000000005"/>
    <n v="1.2122423536990441E-3"/>
    <n v="9.9367185885577077E-8"/>
    <m/>
    <m/>
    <m/>
  </r>
  <r>
    <x v="1"/>
    <s v="BOLÍVAR NORTE"/>
    <n v="20019071"/>
    <s v="ZARAGOCILLA"/>
    <s v="ZRG308"/>
    <n v="10907105"/>
    <s v="ZARAGOCILLA 5"/>
    <n v="598"/>
    <n v="603"/>
    <s v="ELECTRICARIBE"/>
    <n v="25016056.819200005"/>
    <n v="30244.057000000099"/>
    <n v="1.2089857813557398E-3"/>
    <n v="2.0184558698288782E-6"/>
    <s v="Se descarga con nuevo Cto Zaragocilla 8"/>
    <m/>
    <s v="Diciiembre 2013"/>
  </r>
  <r>
    <x v="0"/>
    <s v="CESAR"/>
    <n v="20028382"/>
    <s v="SAN ROQUE"/>
    <s v="SRO303"/>
    <n v="10909023"/>
    <s v="SAN SEBASTIAN RURAL"/>
    <n v="599"/>
    <n v="590"/>
    <s v="ELECTRICARIBE"/>
    <n v="746662.2"/>
    <n v="889.66900000000703"/>
    <n v="1.1915281100342392E-3"/>
    <n v="5.9375553195617787E-8"/>
    <m/>
    <m/>
    <m/>
  </r>
  <r>
    <x v="0"/>
    <s v="GUAJIRA"/>
    <n v="20026676"/>
    <s v="BALLENAS"/>
    <s v="BNA306"/>
    <n v="10667601"/>
    <s v="PAJARO"/>
    <n v="600"/>
    <n v="583"/>
    <s v="ELECTRICARIBE"/>
    <n v="814870.06"/>
    <n v="923.48100000001386"/>
    <n v="1.1332862076194256E-3"/>
    <n v="6.1632129747853076E-8"/>
    <m/>
    <m/>
    <m/>
  </r>
  <r>
    <x v="1"/>
    <s v="BOLÍVAR SUR"/>
    <n v="20018390"/>
    <s v="SAN LUIS"/>
    <s v="SLS302"/>
    <n v="10839001"/>
    <s v="SAN LUIS"/>
    <n v="601"/>
    <n v="591"/>
    <s v="ELECTRICARIBE"/>
    <n v="300248.36000000004"/>
    <n v="323.49799999998675"/>
    <n v="1.0774346943976203E-3"/>
    <n v="2.1589908952290149E-8"/>
    <m/>
    <m/>
    <m/>
  </r>
  <r>
    <x v="2"/>
    <s v="CORDOBA SUR"/>
    <n v="20057789"/>
    <s v="MARACAYO"/>
    <s v="MAY302"/>
    <n v="10778902"/>
    <s v="TRES PIEDRAS"/>
    <n v="602"/>
    <n v="596"/>
    <s v="ELECTRICARIBE"/>
    <n v="450384.81"/>
    <n v="475.240399999999"/>
    <n v="1.0551874518148136E-3"/>
    <n v="3.1717033695572616E-8"/>
    <m/>
    <m/>
    <m/>
  </r>
  <r>
    <x v="1"/>
    <s v="BOLÍVAR SUR"/>
    <n v="20016578"/>
    <s v="ANIMAS BAJAS"/>
    <s v="ANB302"/>
    <n v="10657801"/>
    <s v="ANIMAS BAJAS"/>
    <n v="603"/>
    <n v="592"/>
    <s v="ELECTRICARIBE"/>
    <n v="377064.95999999996"/>
    <n v="378.88700000001057"/>
    <n v="1.0048321647283551E-3"/>
    <n v="2.5286511302100541E-8"/>
    <m/>
    <m/>
    <m/>
  </r>
  <r>
    <x v="0"/>
    <s v="CESAR"/>
    <n v="20028665"/>
    <s v="VALENCIA"/>
    <s v="VAA303"/>
    <n v="10866502"/>
    <s v="VALENCIA DE JESUS RURAL"/>
    <n v="604"/>
    <n v="597"/>
    <s v="ELECTRICARIBE"/>
    <n v="320484.60000000003"/>
    <n v="298.93599999999799"/>
    <n v="9.3276244786800349E-4"/>
    <n v="1.9950667461814381E-8"/>
    <m/>
    <m/>
    <m/>
  </r>
  <r>
    <x v="1"/>
    <s v="BOLÍVAR SUR"/>
    <n v="20026966"/>
    <s v="EL BANCO"/>
    <s v="EBA392"/>
    <n v="10667703"/>
    <s v="BANCO III"/>
    <n v="605"/>
    <n v="602"/>
    <s v="ELECTRICARIBE"/>
    <n v="2203102.7516999999"/>
    <n v="1950.45100000002"/>
    <n v="8.8532003261989299E-4"/>
    <n v="1.3017100416665767E-7"/>
    <m/>
    <m/>
    <m/>
  </r>
  <r>
    <x v="2"/>
    <s v="CORDOBA SUR"/>
    <n v="20037685"/>
    <s v="LA UNION (SUCRE)"/>
    <s v="UNN303"/>
    <n v="10768503"/>
    <s v="EL CONGUITO"/>
    <n v="606"/>
    <n v="518"/>
    <s v="ELECTRICARIBE"/>
    <n v="333968.98"/>
    <n v="291.66699999998758"/>
    <n v="8.7333560140821342E-4"/>
    <n v="1.9465542211660041E-8"/>
    <m/>
    <m/>
    <m/>
  </r>
  <r>
    <x v="1"/>
    <s v="BOLÍVAR SUR"/>
    <n v="20700102"/>
    <s v="MONTERREY"/>
    <s v="MTE302"/>
    <n v="10908955"/>
    <s v="MONTERREY"/>
    <n v="607"/>
    <n v="599"/>
    <s v="ELECTRICARIBE"/>
    <n v="880541.88"/>
    <n v="714.8420000000059"/>
    <n v="8.1182055758665999E-4"/>
    <n v="4.7707787050534324E-8"/>
    <m/>
    <m/>
    <m/>
  </r>
  <r>
    <x v="2"/>
    <s v="SUCRE"/>
    <n v="20036683"/>
    <s v="BOSTON"/>
    <s v="BST302"/>
    <n v="10668301"/>
    <s v="BOSTON 1"/>
    <n v="608"/>
    <n v="581"/>
    <s v="ELECTRICARIBE"/>
    <n v="7176775.9011000013"/>
    <n v="5474.6479999999883"/>
    <n v="7.6282833342488461E-4"/>
    <n v="3.6537212553351781E-7"/>
    <m/>
    <m/>
    <m/>
  </r>
  <r>
    <x v="0"/>
    <s v="MAGDALENA"/>
    <n v="20700074"/>
    <s v="ARIGUANI"/>
    <s v="ARN302"/>
    <n v="10908936"/>
    <s v="ARIGUANI"/>
    <n v="609"/>
    <n v="595"/>
    <s v="ELECTRICARIBE"/>
    <n v="2451303.08"/>
    <n v="1844.66500000001"/>
    <n v="7.5252424518636423E-4"/>
    <n v="1.2311096018361211E-7"/>
    <m/>
    <m/>
    <m/>
  </r>
  <r>
    <x v="3"/>
    <s v="ATLÁNTICO NORTE"/>
    <n v="20027965"/>
    <s v="OASIS"/>
    <s v="OAS317"/>
    <n v="10909365"/>
    <s v="OASIS 11 (CABLE CERO)"/>
    <n v="610"/>
    <n v="600"/>
    <s v="ELECTRICARIBE"/>
    <n v="10477111.840000002"/>
    <n v="7625.4080000000031"/>
    <n v="7.2781584433291699E-4"/>
    <n v="5.0891153714728287E-7"/>
    <s v="Circuito Cero"/>
    <m/>
    <m/>
  </r>
  <r>
    <x v="1"/>
    <s v="BOLÍVAR SUR"/>
    <n v="20700278"/>
    <s v="CANABRAVAL"/>
    <s v="CNB302"/>
    <n v="10909212"/>
    <s v="CANABRAVAL"/>
    <n v="611"/>
    <n v="601"/>
    <s v="ELECTRICARIBE"/>
    <n v="163277.37999999998"/>
    <n v="116.36900000000649"/>
    <n v="7.127074185046729E-4"/>
    <n v="7.766342032622443E-9"/>
    <m/>
    <m/>
    <m/>
  </r>
  <r>
    <x v="0"/>
    <s v="CESAR"/>
    <n v="20027665"/>
    <s v="LA AURORA"/>
    <s v="LAR302"/>
    <n v="10766501"/>
    <s v="LA AURORA"/>
    <n v="612"/>
    <n v="598"/>
    <s v="ELECTRICARIBE"/>
    <n v="1862629.3620000002"/>
    <n v="1286.3030000000001"/>
    <n v="6.9058451790904383E-4"/>
    <n v="8.5846480210260385E-8"/>
    <m/>
    <m/>
    <m/>
  </r>
  <r>
    <x v="2"/>
    <s v="CORDOBA SUR"/>
    <n v="20058480"/>
    <s v="TRES PALMAS"/>
    <s v="TPS302"/>
    <n v="10848001"/>
    <s v="TRES PALMAS"/>
    <n v="613"/>
    <n v="604"/>
    <s v="ELECTRICARIBE"/>
    <n v="673008.5"/>
    <n v="324.89499999999168"/>
    <n v="4.8275021786499232E-4"/>
    <n v="2.1683143231347381E-8"/>
    <m/>
    <m/>
    <m/>
  </r>
  <r>
    <x v="1"/>
    <s v="BOLÍVAR NORTE"/>
    <n v="20700135"/>
    <s v="PUERTO BADEL"/>
    <s v="PBD302"/>
    <n v="10908969"/>
    <s v="PUERTO BADEL"/>
    <n v="614"/>
    <n v="610"/>
    <s v="ELECTRICARIBE"/>
    <n v="1249401.736"/>
    <n v="489.66399999998833"/>
    <n v="3.9191877671601724E-4"/>
    <n v="3.2679649262791068E-8"/>
    <m/>
    <m/>
    <m/>
  </r>
  <r>
    <x v="2"/>
    <s v="CORDOBA SUR"/>
    <n v="20038385"/>
    <s v="SUCRE"/>
    <s v="SUC304"/>
    <n v="10838501"/>
    <s v="SUCRE"/>
    <n v="615"/>
    <n v="607"/>
    <s v="ELECTRICARIBE"/>
    <n v="7412853.0800000001"/>
    <n v="2874.2280000000287"/>
    <n v="3.8773572995190518E-4"/>
    <n v="1.9182288863648668E-7"/>
    <m/>
    <m/>
    <m/>
  </r>
  <r>
    <x v="0"/>
    <s v="GUAJIRA"/>
    <n v="20700425"/>
    <s v="URIBIA"/>
    <s v="URI302"/>
    <n v="10909555"/>
    <s v="URIBIA  1"/>
    <n v="616"/>
    <n v="605"/>
    <s v="ELECTRICARIBE"/>
    <n v="1248561.6933000002"/>
    <n v="453.78499999999025"/>
    <n v="3.6344619768096341E-4"/>
    <n v="3.028512335135047E-8"/>
    <m/>
    <m/>
    <m/>
  </r>
  <r>
    <x v="3"/>
    <s v="ATLÁNTICO NORTE"/>
    <n v="20028674"/>
    <s v="VEINTE DE JULIO"/>
    <s v="VTE311"/>
    <n v="10867403"/>
    <s v="ESTADIO"/>
    <n v="617"/>
    <n v="515"/>
    <s v="ELECTRICARIBE"/>
    <n v="1197845.3"/>
    <n v="410.84700000000561"/>
    <n v="3.4298836419027198E-4"/>
    <n v="2.7419487364132187E-8"/>
    <s v="CDL-VTE PETALO APOYADO"/>
    <m/>
    <m/>
  </r>
  <r>
    <x v="0"/>
    <s v="MAGDALENA"/>
    <n v="20028267"/>
    <s v="RIO CORDOBA"/>
    <s v="RCO303"/>
    <n v="10826702"/>
    <s v="RIO CORDOBA II"/>
    <n v="618"/>
    <n v="608"/>
    <s v="ELECTRICARIBE"/>
    <n v="2033040.88"/>
    <n v="522.394999999991"/>
    <n v="2.5695253112666925E-4"/>
    <n v="3.4864081036457347E-8"/>
    <m/>
    <m/>
    <m/>
  </r>
  <r>
    <x v="1"/>
    <s v="BOLÍVAR NORTE"/>
    <n v="20017166"/>
    <s v="GAMBOTE"/>
    <s v="GBT305"/>
    <n v="10716602"/>
    <s v="GAMBOTE 2"/>
    <n v="619"/>
    <n v="609"/>
    <s v="ELECTRICARIBE"/>
    <n v="6368550.8200000012"/>
    <n v="1464.7630000000543"/>
    <n v="2.2999942081015754E-4"/>
    <n v="9.7756708872035804E-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3">
  <r>
    <x v="0"/>
    <s v="ATLANTICO NORTE"/>
    <n v="20700478"/>
    <s v="CARACOLI"/>
    <s v="CRC302"/>
    <n v="10910688"/>
    <s v="CARACOLI 3"/>
    <m/>
    <m/>
    <s v="CARIBESOL"/>
    <n v="3233528.182"/>
    <n v="86082.50400000019"/>
    <n v="2.6621850546778437E-2"/>
    <n v="4.9595476397375601E-6"/>
    <m/>
    <m/>
    <m/>
  </r>
  <r>
    <x v="0"/>
    <s v="ATLANTICO NORTE"/>
    <n v="20026784"/>
    <s v="CENTRO"/>
    <s v="CTR308"/>
    <n v="10678401"/>
    <s v="ATLANTICO"/>
    <m/>
    <m/>
    <s v="CARIBESOL"/>
    <n v="31615250.399999999"/>
    <n v="205001.47300000043"/>
    <n v="6.4842590334188988E-3"/>
    <n v="1.1810931656447553E-5"/>
    <m/>
    <m/>
    <m/>
  </r>
  <r>
    <x v="0"/>
    <s v="ATLANTICO NORTE"/>
    <n v="20026784"/>
    <s v="CENTRO"/>
    <s v="CTR312"/>
    <n v="10678402"/>
    <s v="CHIQUINQUIRA"/>
    <m/>
    <m/>
    <s v="CARIBESOL"/>
    <n v="26285529.599999998"/>
    <n v="136715.91199999806"/>
    <n v="5.20118537006757E-3"/>
    <n v="7.8767350758541698E-6"/>
    <m/>
    <m/>
    <m/>
  </r>
  <r>
    <x v="0"/>
    <s v="ATLANTICO NORTE"/>
    <n v="20026784"/>
    <s v="CENTRO"/>
    <s v="CTR311"/>
    <n v="10678403"/>
    <s v="CORDIALIDAD"/>
    <m/>
    <m/>
    <s v="CARIBESOL"/>
    <n v="40114847.520000003"/>
    <n v="557062.93700000166"/>
    <n v="1.3886702092592214E-2"/>
    <n v="3.2094560985164017E-5"/>
    <m/>
    <m/>
    <m/>
  </r>
  <r>
    <x v="0"/>
    <s v="ATLANTICO NORTE"/>
    <n v="20026784"/>
    <s v="CENTRO"/>
    <s v="CTR309"/>
    <n v="10678404"/>
    <s v="LUCERO"/>
    <m/>
    <m/>
    <s v="CARIBESOL"/>
    <n v="42218281.440000005"/>
    <n v="318686.33799999784"/>
    <n v="7.5485388587621721E-3"/>
    <n v="1.8360758597873639E-5"/>
    <m/>
    <m/>
    <m/>
  </r>
  <r>
    <x v="0"/>
    <s v="ATLANTICO NORTE"/>
    <n v="20026784"/>
    <s v="CENTRO"/>
    <s v="CTR315"/>
    <n v="10678405"/>
    <s v="NUEVA COLOMBIA"/>
    <m/>
    <m/>
    <s v="CARIBESOL"/>
    <n v="38900988.760000005"/>
    <n v="554061.72399999853"/>
    <n v="1.4242869954239139E-2"/>
    <n v="3.1921649439160254E-5"/>
    <m/>
    <m/>
    <m/>
  </r>
  <r>
    <x v="0"/>
    <s v="ATLANTICO NORTE"/>
    <n v="20026784"/>
    <s v="CENTRO"/>
    <s v="CTR316"/>
    <n v="10678410"/>
    <s v="PORTAL DEL PRADO"/>
    <m/>
    <m/>
    <s v="CARIBESOL"/>
    <n v="37750906.079999998"/>
    <n v="452880.25499999971"/>
    <n v="1.1996540004636617E-2"/>
    <n v="2.6092191739322404E-5"/>
    <m/>
    <m/>
    <m/>
  </r>
  <r>
    <x v="0"/>
    <s v="ATLANTICO NORTE"/>
    <n v="20026784"/>
    <s v="CENTRO"/>
    <s v="CTR314"/>
    <n v="10678406"/>
    <s v="ROSARIO"/>
    <m/>
    <m/>
    <s v="CARIBESOL"/>
    <n v="35232127.199999996"/>
    <n v="245566.73800000254"/>
    <n v="6.9699662641999824E-3"/>
    <n v="1.4148054241614088E-5"/>
    <m/>
    <m/>
    <m/>
  </r>
  <r>
    <x v="0"/>
    <s v="ATLANTICO NORTE"/>
    <n v="20026784"/>
    <s v="CENTRO"/>
    <s v="CTR307"/>
    <n v="10678407"/>
    <s v="SAN ISIDRO"/>
    <m/>
    <m/>
    <s v="CARIBESOL"/>
    <n v="34430503.680000007"/>
    <n v="232554.33700000044"/>
    <n v="6.754311210819916E-3"/>
    <n v="1.3398359243581979E-5"/>
    <m/>
    <m/>
    <m/>
  </r>
  <r>
    <x v="0"/>
    <s v="ATLANTICO NORTE"/>
    <n v="20026784"/>
    <s v="CENTRO"/>
    <s v="CTR310"/>
    <n v="10678408"/>
    <s v="SAN ROQUE (ATLANTICO)"/>
    <m/>
    <m/>
    <s v="CARIBESOL"/>
    <n v="30969626.400000002"/>
    <n v="89198.049000000348"/>
    <n v="2.8801783995689514E-3"/>
    <n v="5.1390462966452041E-6"/>
    <m/>
    <m/>
    <m/>
  </r>
  <r>
    <x v="0"/>
    <s v="ATLANTICO NORTE"/>
    <n v="20026784"/>
    <s v="CENTRO"/>
    <s v="CTR313"/>
    <n v="10678409"/>
    <s v="UNIVERSAL"/>
    <m/>
    <m/>
    <s v="CARIBESOL"/>
    <n v="35172892.799999997"/>
    <n v="198050.167999998"/>
    <n v="5.6307614254576758E-3"/>
    <n v="1.1410439957160344E-5"/>
    <m/>
    <m/>
    <m/>
  </r>
  <r>
    <x v="0"/>
    <s v="ATLANTICO NORTE"/>
    <n v="20026784"/>
    <s v="CENTRO "/>
    <s v="CTR328"/>
    <n v="10910232"/>
    <s v="CENTRO 11"/>
    <m/>
    <m/>
    <s v="CARIBESOL"/>
    <n v="63421084.79999999"/>
    <n v="1583226.5089999868"/>
    <n v="2.4963724824208416E-2"/>
    <n v="9.1215832846600333E-5"/>
    <m/>
    <m/>
    <m/>
  </r>
  <r>
    <x v="0"/>
    <s v="ATLANTICO NORTE"/>
    <n v="20700143"/>
    <s v="CORDIALIDAD"/>
    <s v="CDL307"/>
    <n v="10676801"/>
    <s v="ALMENDROS (ATLANTICO)"/>
    <m/>
    <m/>
    <s v="CARIBESOL"/>
    <n v="75650663.819999978"/>
    <n v="2340238.5309999902"/>
    <n v="3.0934804968377486E-2"/>
    <n v="1.348302377779795E-4"/>
    <m/>
    <m/>
    <m/>
  </r>
  <r>
    <x v="0"/>
    <s v="ATLANTICO NORTE"/>
    <n v="20700143"/>
    <s v="CORDIALIDAD"/>
    <s v="CDL312"/>
    <n v="10909442"/>
    <s v="CORDIALIDAD 8 (CERO)"/>
    <m/>
    <m/>
    <s v="CARIBESOL"/>
    <n v="50339455.590300001"/>
    <n v="1634052.1710000001"/>
    <n v="3.246066434049534E-2"/>
    <n v="9.4144096782908035E-5"/>
    <m/>
    <m/>
    <m/>
  </r>
  <r>
    <x v="0"/>
    <s v="ATLANTICO NORTE"/>
    <n v="20700143"/>
    <s v="CORDIALIDAD"/>
    <s v="CDL302"/>
    <n v="10676802"/>
    <s v="GALAPA"/>
    <m/>
    <m/>
    <s v="CARIBESOL"/>
    <n v="68266184.359999999"/>
    <n v="1765016.122"/>
    <n v="2.5854911015565658E-2"/>
    <n v="1.0168943902890907E-4"/>
    <m/>
    <m/>
    <m/>
  </r>
  <r>
    <x v="0"/>
    <s v="ATLANTICO NORTE"/>
    <n v="20700143"/>
    <s v="CORDIALIDAD"/>
    <s v="CDL306"/>
    <n v="10676805"/>
    <s v="LA PAZ (ATLANTICO)"/>
    <m/>
    <m/>
    <s v="CARIBESOL"/>
    <n v="39025733.700000003"/>
    <n v="277199.88999999902"/>
    <n v="7.1030026528367107E-3"/>
    <n v="1.5970563079635827E-5"/>
    <m/>
    <m/>
    <m/>
  </r>
  <r>
    <x v="0"/>
    <s v="ATLANTICO NORTE"/>
    <n v="20700143"/>
    <s v="CORDIALIDAD"/>
    <s v="CDL304"/>
    <n v="10908988"/>
    <s v="LAS MALVINAS"/>
    <m/>
    <m/>
    <s v="CARIBESOL"/>
    <n v="73011542.879999995"/>
    <n v="1732285.55"/>
    <n v="2.3726187417339509E-2"/>
    <n v="9.9803703559250118E-5"/>
    <m/>
    <m/>
    <m/>
  </r>
  <r>
    <x v="0"/>
    <s v="ATLANTICO NORTE"/>
    <n v="20700143"/>
    <s v="CORDIALIDAD"/>
    <s v="CDL324"/>
    <n v="10676803"/>
    <s v="MACARENA"/>
    <m/>
    <m/>
    <s v="CARIBESOL"/>
    <n v="65376148.272699997"/>
    <n v="625608.67100000102"/>
    <n v="9.5693718202919109E-3"/>
    <n v="3.6043747143524079E-5"/>
    <m/>
    <m/>
    <m/>
  </r>
  <r>
    <x v="0"/>
    <s v="ATLANTICO NORTE"/>
    <n v="20700143"/>
    <s v="CORDIALIDAD"/>
    <s v="CDL303"/>
    <n v="10676804"/>
    <s v="SAN MARTIN"/>
    <m/>
    <m/>
    <s v="CARIBESOL"/>
    <n v="51373693.32"/>
    <n v="277153.78899999999"/>
    <n v="5.3948581674602477E-3"/>
    <n v="1.5967907021841147E-5"/>
    <m/>
    <m/>
    <m/>
  </r>
  <r>
    <x v="0"/>
    <s v="ATLANTICO NORTE"/>
    <n v="20700143"/>
    <s v="CORDIALIDAD"/>
    <s v="CDL310"/>
    <n v="10676808"/>
    <s v="CORDIALIDAD 9"/>
    <m/>
    <m/>
    <s v="CARIBESOL"/>
    <n v="49857029.680800006"/>
    <n v="1053990.601"/>
    <n v="2.1140260616165286E-2"/>
    <n v="6.0724495159842365E-5"/>
    <m/>
    <m/>
    <m/>
  </r>
  <r>
    <x v="0"/>
    <s v="ATLANTICO NORTE"/>
    <n v="20700143"/>
    <s v="CORDIALIDAD"/>
    <s v="CDL315"/>
    <n v="10910084"/>
    <s v="CORDIALIDAD 10"/>
    <m/>
    <m/>
    <s v="CARIBESOL"/>
    <n v="30653628.010299996"/>
    <n v="398449.92300000502"/>
    <n v="1.2998458872996076E-2"/>
    <n v="2.2956248753733779E-5"/>
    <m/>
    <m/>
    <m/>
  </r>
  <r>
    <x v="0"/>
    <s v="ATLANTICO NORTE"/>
    <n v="20026982"/>
    <s v="EL RIO"/>
    <s v="ERI307"/>
    <n v="10698212"/>
    <s v="AMERICA RIO"/>
    <m/>
    <m/>
    <s v="CARIBESOL"/>
    <n v="22199959.026299998"/>
    <n v="114493.91299999815"/>
    <n v="5.1573929872734776E-3"/>
    <n v="6.5964393413028172E-6"/>
    <m/>
    <m/>
    <m/>
  </r>
  <r>
    <x v="0"/>
    <s v="ATLANTICO NORTE"/>
    <n v="20026982"/>
    <s v="EL RIO"/>
    <s v="ERI304"/>
    <n v="10698213"/>
    <s v="AUXILIAR 1"/>
    <m/>
    <m/>
    <s v="CARIBESOL"/>
    <n v="55085642.516300008"/>
    <n v="951396.00999998394"/>
    <n v="1.7271215629707196E-2"/>
    <n v="5.4813622009080288E-5"/>
    <m/>
    <m/>
    <m/>
  </r>
  <r>
    <x v="0"/>
    <s v="ATLANTICO NORTE"/>
    <n v="20026982"/>
    <s v="EL RIO"/>
    <s v="ERI308"/>
    <n v="10698203"/>
    <s v="BELLAVISTA (ATLANTICO)"/>
    <m/>
    <m/>
    <s v="CARIBESOL"/>
    <n v="36255142.304099999"/>
    <n v="228403.59900000115"/>
    <n v="6.2998952558013148E-3"/>
    <n v="1.3159219094370412E-5"/>
    <m/>
    <m/>
    <m/>
  </r>
  <r>
    <x v="0"/>
    <s v="ATLANTICO NORTE"/>
    <n v="20026982"/>
    <s v="EL RIO"/>
    <s v="ERI311"/>
    <n v="10698208"/>
    <s v="CENTRO(ATLANTICO)"/>
    <m/>
    <m/>
    <s v="CARIBESOL"/>
    <n v="32405156.898199998"/>
    <n v="453695.49100000394"/>
    <n v="1.4000718849326271E-2"/>
    <n v="2.613916065393077E-5"/>
    <m/>
    <m/>
    <m/>
  </r>
  <r>
    <x v="0"/>
    <s v="ATLANTICO NORTE"/>
    <n v="20026982"/>
    <s v="EL RIO"/>
    <s v="ERI314"/>
    <n v="10698210"/>
    <s v="RAYON RIO"/>
    <m/>
    <m/>
    <s v="CARIBESOL"/>
    <n v="38234766.592300005"/>
    <n v="459364.51700000057"/>
    <n v="1.2014314665451907E-2"/>
    <n v="2.6465775276083188E-5"/>
    <m/>
    <m/>
    <m/>
  </r>
  <r>
    <x v="0"/>
    <s v="ATLANTICO NORTE"/>
    <n v="20026982"/>
    <s v="EL RIO"/>
    <s v="ERI312"/>
    <n v="10909206"/>
    <s v="RIO 8"/>
    <m/>
    <m/>
    <s v="CARIBESOL"/>
    <n v="21203546.269699998"/>
    <n v="69645.399999999223"/>
    <n v="3.284610937912916E-3"/>
    <n v="4.0125421907868022E-6"/>
    <m/>
    <m/>
    <m/>
  </r>
  <r>
    <x v="0"/>
    <s v="ATLANTICO NORTE"/>
    <n v="20026982"/>
    <s v="EL RIO"/>
    <s v="ERI313"/>
    <n v="10909204"/>
    <s v="RIO 9"/>
    <m/>
    <m/>
    <s v="CARIBESOL"/>
    <n v="23932051.662999999"/>
    <n v="145051.81300000002"/>
    <n v="6.0609852862826838E-3"/>
    <n v="8.3569987323301199E-6"/>
    <m/>
    <m/>
    <m/>
  </r>
  <r>
    <x v="0"/>
    <s v="ATLANTICO NORTE"/>
    <n v="20026982"/>
    <s v="EL RIO"/>
    <s v="ERI306"/>
    <n v="10908735"/>
    <s v="RIO 10"/>
    <m/>
    <m/>
    <s v="CARIBESOL"/>
    <n v="22862745.503400002"/>
    <n v="113498.62500000012"/>
    <n v="4.9643480037479017E-3"/>
    <n v="6.5390969311511638E-6"/>
    <m/>
    <m/>
    <m/>
  </r>
  <r>
    <x v="0"/>
    <s v="ATLANTICO NORTE"/>
    <n v="20026982"/>
    <s v="EL RIO"/>
    <s v="ERI305"/>
    <n v="10698209"/>
    <s v="ZONA FRANCA"/>
    <m/>
    <m/>
    <s v="CARIBESOL"/>
    <n v="22784104.771200001"/>
    <n v="80678.653999999966"/>
    <n v="3.5410061009718027E-3"/>
    <n v="4.6482108376273787E-6"/>
    <m/>
    <m/>
    <m/>
  </r>
  <r>
    <x v="0"/>
    <s v="ATLANTICO NORTE"/>
    <n v="20026982"/>
    <s v="EL RIO"/>
    <s v="ERI315"/>
    <n v="10910211"/>
    <s v="RIO  11"/>
    <m/>
    <m/>
    <s v="CARIBESOL"/>
    <n v="32348211.066800002"/>
    <n v="427190.57999999786"/>
    <n v="1.3206003235166137E-2"/>
    <n v="2.4612109712295358E-5"/>
    <m/>
    <m/>
    <m/>
  </r>
  <r>
    <x v="0"/>
    <s v="ATLANTICO NORTE"/>
    <n v="20700455"/>
    <s v="JUAN MINA"/>
    <s v="JMN302"/>
    <n v="10910246"/>
    <s v="JUAN MINA 1"/>
    <m/>
    <m/>
    <s v="CARIBESOL"/>
    <n v="35784159"/>
    <n v="761749.7560000004"/>
    <n v="2.1287345498325123E-2"/>
    <n v="4.388736420167861E-5"/>
    <m/>
    <m/>
    <m/>
  </r>
  <r>
    <x v="0"/>
    <s v="ATLANTICO NORTE"/>
    <n v="20700455"/>
    <s v="JUAN MINA"/>
    <s v="JMN303"/>
    <n v="10910247"/>
    <s v="JUAN MINA 2"/>
    <m/>
    <m/>
    <s v="CARIBESOL"/>
    <n v="10219189.109999999"/>
    <n v="60917.324999999975"/>
    <n v="5.9610722870750334E-3"/>
    <n v="3.5096838658744762E-6"/>
    <m/>
    <m/>
    <m/>
  </r>
  <r>
    <x v="0"/>
    <s v="ATLANTICO NORTE"/>
    <n v="20027670"/>
    <s v="LAS FLORES"/>
    <s v="FLS308"/>
    <n v="10767002"/>
    <s v="LAS FLORES 7"/>
    <m/>
    <m/>
    <s v="CARIBESOL"/>
    <n v="43097535.280000001"/>
    <n v="632798.3890000009"/>
    <n v="1.4682936852160537E-2"/>
    <n v="3.645797474240152E-5"/>
    <m/>
    <m/>
    <m/>
  </r>
  <r>
    <x v="0"/>
    <s v="ATLANTICO NORTE"/>
    <n v="20027670"/>
    <s v="LAS FLORES"/>
    <s v="FLS311"/>
    <n v="10767001"/>
    <s v="RAYON NORTE"/>
    <m/>
    <m/>
    <s v="CARIBESOL"/>
    <n v="29905279.200000003"/>
    <n v="137956.22800000105"/>
    <n v="4.6131061702310086E-3"/>
    <n v="7.9481945014575823E-6"/>
    <m/>
    <m/>
    <m/>
  </r>
  <r>
    <x v="0"/>
    <s v="ATLANTICO NORTE"/>
    <n v="20027670"/>
    <s v="LAS FLORES"/>
    <s v="FLS309"/>
    <n v="10767004"/>
    <s v="SAN SALVADOR"/>
    <m/>
    <m/>
    <s v="CARIBESOL"/>
    <n v="34090432.159999996"/>
    <n v="169262.0679999995"/>
    <n v="4.9650901228117349E-3"/>
    <n v="9.751845622967637E-6"/>
    <m/>
    <m/>
    <m/>
  </r>
  <r>
    <x v="0"/>
    <s v="ATLANTICO NORTE"/>
    <n v="20027670"/>
    <s v="LAS FLORES"/>
    <s v="FLS310"/>
    <n v="10767003"/>
    <s v="SIAPE"/>
    <m/>
    <m/>
    <s v="CARIBESOL"/>
    <n v="22288911.84"/>
    <n v="85749.264000000097"/>
    <n v="3.8471713924639983E-3"/>
    <n v="4.940348388104887E-6"/>
    <m/>
    <m/>
    <m/>
  </r>
  <r>
    <x v="0"/>
    <s v="ATLANTICO NORTE"/>
    <n v="20027670"/>
    <s v="LAS FLORES"/>
    <s v="FLS307"/>
    <n v="10767005"/>
    <s v="TAJAMARES"/>
    <m/>
    <m/>
    <s v="CARIBESOL"/>
    <n v="37415031.840000004"/>
    <n v="660840.81600000069"/>
    <n v="1.7662441631106751E-2"/>
    <n v="3.8073607956792696E-5"/>
    <m/>
    <m/>
    <m/>
  </r>
  <r>
    <x v="0"/>
    <s v="ATLANTICO NORTE"/>
    <n v="20027670"/>
    <s v="LAS FLORES"/>
    <s v="FLS313"/>
    <n v="10908796"/>
    <s v="TECNOGLAS"/>
    <m/>
    <m/>
    <s v="CARIBESOL"/>
    <n v="15073932.959999999"/>
    <n v="165611.85900000005"/>
    <n v="1.0986638950794436E-2"/>
    <n v="9.5415428948953214E-6"/>
    <m/>
    <m/>
    <m/>
  </r>
  <r>
    <x v="0"/>
    <s v="ATLANTICO NORTE"/>
    <n v="20027670"/>
    <s v="LAS FLORES"/>
    <s v="FLS312"/>
    <n v="10767006"/>
    <s v="VIA 40"/>
    <m/>
    <m/>
    <s v="CARIBESOL"/>
    <n v="30081598.48"/>
    <n v="127825.18500000182"/>
    <n v="4.2492816691568919E-3"/>
    <n v="7.3645057370284505E-6"/>
    <m/>
    <m/>
    <m/>
  </r>
  <r>
    <x v="0"/>
    <s v="ATLANTICO NORTE"/>
    <n v="20027771"/>
    <s v="MAGDALENA"/>
    <s v="MGD307"/>
    <n v="10909368"/>
    <s v="MAGDALENA 4"/>
    <m/>
    <m/>
    <s v="CARIBESOL"/>
    <n v="8838302.4600000009"/>
    <n v="19895.902000000107"/>
    <n v="2.2510999244531519E-3"/>
    <n v="1.1462802453394027E-6"/>
    <m/>
    <m/>
    <m/>
  </r>
  <r>
    <x v="0"/>
    <s v="ATLANTICO NORTE"/>
    <n v="20027771"/>
    <s v="MAGDALENA"/>
    <s v="MGD305"/>
    <n v="10777101"/>
    <s v="PASADENA"/>
    <m/>
    <m/>
    <s v="CARIBESOL"/>
    <n v="44261549.280000001"/>
    <n v="456149.58200000151"/>
    <n v="1.0305775315599199E-2"/>
    <n v="2.6280550374967917E-5"/>
    <m/>
    <m/>
    <m/>
  </r>
  <r>
    <x v="0"/>
    <s v="ATLANTICO NORTE"/>
    <n v="20027771"/>
    <s v="MAGDALENA"/>
    <s v="MGD304"/>
    <n v="10777102"/>
    <s v="PUMAREJO"/>
    <m/>
    <m/>
    <s v="CARIBESOL"/>
    <n v="59767639.200000003"/>
    <n v="700886.16300000099"/>
    <n v="1.1726850388964351E-2"/>
    <n v="4.0380776045168973E-5"/>
    <m/>
    <m/>
    <m/>
  </r>
  <r>
    <x v="0"/>
    <s v="ATLANTICO NORTE"/>
    <n v="20027771"/>
    <s v="MAGDALENA"/>
    <s v="MGD306"/>
    <n v="10777103"/>
    <s v="SALAMANCA"/>
    <m/>
    <m/>
    <s v="CARIBESOL"/>
    <n v="66663368.640000001"/>
    <n v="1865094.3330000076"/>
    <n v="2.7977799067911122E-2"/>
    <n v="1.0745533374723934E-4"/>
    <m/>
    <m/>
    <m/>
  </r>
  <r>
    <x v="0"/>
    <s v="ATLANTICO NORTE"/>
    <n v="20700159"/>
    <s v="NUEVA BARRANQUILLA"/>
    <s v="NBQ302"/>
    <n v="10909082"/>
    <s v="CABLE CERO NUEVA BARRANQUILLA"/>
    <m/>
    <m/>
    <s v="CARIBESOL"/>
    <n v="22386807.624000002"/>
    <n v="166632.63299999922"/>
    <n v="7.4433405512163795E-3"/>
    <n v="9.6003536525656753E-6"/>
    <m/>
    <m/>
    <m/>
  </r>
  <r>
    <x v="0"/>
    <s v="ATLANTICO NORTE"/>
    <n v="20700159"/>
    <s v="NUEVA BARRANQUILLA"/>
    <s v="NBQ303"/>
    <n v="10909083"/>
    <s v="JUAN MINA"/>
    <m/>
    <m/>
    <s v="CARIBESOL"/>
    <n v="30267413.543200001"/>
    <n v="227052.29599999939"/>
    <n v="7.501542729309617E-3"/>
    <n v="1.3081365276314317E-5"/>
    <m/>
    <m/>
    <m/>
  </r>
  <r>
    <x v="0"/>
    <s v="ATLANTICO NORTE"/>
    <n v="20700159"/>
    <s v="NUEVA BARRANQUILLA"/>
    <s v="NBQ304"/>
    <n v="10909084"/>
    <s v="MIRAMAR"/>
    <m/>
    <m/>
    <s v="CARIBESOL"/>
    <n v="32855705.414500002"/>
    <n v="262080.00499999663"/>
    <n v="7.9766969448275635E-3"/>
    <n v="1.5099447737023756E-5"/>
    <m/>
    <m/>
    <m/>
  </r>
  <r>
    <x v="0"/>
    <s v="ATLANTICO NORTE"/>
    <n v="20700159"/>
    <s v="NUEVA BARRANQUILLA"/>
    <s v="NBQ306"/>
    <n v="10909089"/>
    <s v="NOGALES"/>
    <m/>
    <m/>
    <s v="CARIBESOL"/>
    <n v="47328982.822700001"/>
    <n v="552687.30800000404"/>
    <n v="1.1677565733251365E-2"/>
    <n v="3.1842463991339285E-5"/>
    <m/>
    <m/>
    <m/>
  </r>
  <r>
    <x v="0"/>
    <s v="ATLANTICO NORTE"/>
    <n v="20700159"/>
    <s v="NUEVA BARRANQUILLA"/>
    <s v="NBQ311"/>
    <n v="10910244"/>
    <s v="NUEVA  BARRANQUILLA 5"/>
    <m/>
    <m/>
    <s v="CARIBESOL"/>
    <n v="39142502.159999996"/>
    <n v="698988.10900000168"/>
    <n v="1.7857522397081264E-2"/>
    <n v="4.027142177689872E-5"/>
    <m/>
    <m/>
    <m/>
  </r>
  <r>
    <x v="0"/>
    <s v="ATLANTICO NORTE"/>
    <n v="20700159"/>
    <s v="NUEVA BARRANQUILLA"/>
    <s v="NBQ312"/>
    <n v="10910245"/>
    <s v="NUEVA  BARRANQUILLA 7"/>
    <m/>
    <m/>
    <s v="CARIBESOL"/>
    <n v="39042464.580000006"/>
    <n v="844315.69300000323"/>
    <n v="2.1625573643537722E-2"/>
    <n v="4.8644308748401869E-5"/>
    <m/>
    <m/>
    <m/>
  </r>
  <r>
    <x v="0"/>
    <s v="ATLANTICO NORTE"/>
    <n v="20700159"/>
    <s v="NUEVA BARRANQUILLA"/>
    <s v="NBQ310"/>
    <n v="10910243"/>
    <s v="NUEVA  BARRANQUILLA 8"/>
    <m/>
    <m/>
    <s v="CARIBESOL"/>
    <n v="35727559.680000007"/>
    <n v="519687.1819999984"/>
    <n v="1.4545834830440854E-2"/>
    <n v="2.9941198468041196E-5"/>
    <m/>
    <m/>
    <m/>
  </r>
  <r>
    <x v="0"/>
    <s v="ATLANTICO NORTE"/>
    <n v="20700159"/>
    <s v="NUEVA BARRANQUILLA"/>
    <s v="NBQ309"/>
    <n v="10910242"/>
    <s v="NUEVA BARRANQUILLA 1"/>
    <m/>
    <m/>
    <s v="CARIBESOL"/>
    <n v="3742048.0199999996"/>
    <n v="535.77699999999993"/>
    <n v="1.4317747851883526E-4"/>
    <n v="3.0868195420705517E-8"/>
    <m/>
    <m/>
    <m/>
  </r>
  <r>
    <x v="0"/>
    <s v="ATLANTICO NORTE"/>
    <n v="20027965"/>
    <s v="OASIS"/>
    <s v="OAS315"/>
    <n v="10796501"/>
    <s v="ASTILLEROS"/>
    <m/>
    <m/>
    <s v="CARIBESOL"/>
    <n v="33954778.079999998"/>
    <n v="97430.215999999695"/>
    <n v="2.8694110669917152E-3"/>
    <n v="5.6133334341891129E-6"/>
    <m/>
    <m/>
    <m/>
  </r>
  <r>
    <x v="0"/>
    <s v="ATLANTICO NORTE"/>
    <n v="20027965"/>
    <s v="OASIS"/>
    <s v="OAS314"/>
    <n v="10796502"/>
    <s v="CONCEPCION (ATLANTICO)"/>
    <m/>
    <m/>
    <s v="CARIBESOL"/>
    <n v="34456772.160000004"/>
    <n v="259787.91900000017"/>
    <n v="7.5395314974274173E-3"/>
    <n v="1.4967391753715487E-5"/>
    <m/>
    <m/>
    <m/>
  </r>
  <r>
    <x v="0"/>
    <s v="ATLANTICO NORTE"/>
    <n v="20027965"/>
    <s v="OASIS"/>
    <s v="OAS313"/>
    <n v="10796503"/>
    <s v="MAGDALENA"/>
    <m/>
    <m/>
    <s v="CARIBESOL"/>
    <n v="27465251.239999998"/>
    <n v="96761.664999999892"/>
    <n v="3.5230577049693099E-3"/>
    <n v="5.5748156125642542E-6"/>
    <m/>
    <m/>
    <m/>
  </r>
  <r>
    <x v="0"/>
    <s v="ATLANTICO NORTE"/>
    <n v="20027965"/>
    <s v="OASIS"/>
    <s v="OAS310"/>
    <n v="10796504"/>
    <s v="MODELO"/>
    <m/>
    <m/>
    <s v="CARIBESOL"/>
    <n v="31458107.520000003"/>
    <n v="169142.7210000006"/>
    <n v="5.3767608522688583E-3"/>
    <n v="9.7449695784214144E-6"/>
    <m/>
    <m/>
    <m/>
  </r>
  <r>
    <x v="0"/>
    <s v="ATLANTICO NORTE"/>
    <n v="20027965"/>
    <s v="OASIS"/>
    <s v="OAS317"/>
    <n v="10909365"/>
    <s v="OASIS 11 (CABLE CERO)"/>
    <m/>
    <m/>
    <s v="CARIBESOL"/>
    <n v="18134715.040000003"/>
    <n v="240938.644"/>
    <n v="1.3286045215960557E-2"/>
    <n v="1.388141175786157E-5"/>
    <m/>
    <m/>
    <m/>
  </r>
  <r>
    <x v="0"/>
    <s v="ATLANTICO NORTE"/>
    <n v="20027965"/>
    <s v="OASIS"/>
    <s v="OAS318"/>
    <n v="10909335"/>
    <s v="OASIS 12"/>
    <m/>
    <m/>
    <s v="CARIBESOL"/>
    <n v="46041308.640000001"/>
    <n v="287790.29399999982"/>
    <n v="6.2506975257860488E-3"/>
    <n v="1.6580717416713093E-5"/>
    <m/>
    <m/>
    <m/>
  </r>
  <r>
    <x v="0"/>
    <s v="ATLANTICO NORTE"/>
    <n v="20027965"/>
    <s v="OASIS"/>
    <s v="OAS316"/>
    <n v="10796505"/>
    <s v="PORVENIR"/>
    <m/>
    <m/>
    <s v="CARIBESOL"/>
    <n v="38763702.719999999"/>
    <n v="314075.58300000057"/>
    <n v="8.1023112076946749E-3"/>
    <n v="1.8095115081304412E-5"/>
    <m/>
    <m/>
    <m/>
  </r>
  <r>
    <x v="0"/>
    <s v="ATLANTICO NORTE"/>
    <n v="20027965"/>
    <s v="OASIS"/>
    <s v="OAS311"/>
    <n v="10796506"/>
    <s v="SAN FRANCISCO (ATLANTICO)"/>
    <m/>
    <m/>
    <s v="CARIBESOL"/>
    <n v="56769873.120000005"/>
    <n v="478116.54400000378"/>
    <n v="8.422011847540373E-3"/>
    <n v="2.7546152436675086E-5"/>
    <m/>
    <m/>
    <m/>
  </r>
  <r>
    <x v="0"/>
    <s v="ATLANTICO NORTE"/>
    <n v="20027965"/>
    <s v="OASIS"/>
    <s v="OAS308"/>
    <n v="10796508"/>
    <s v="SANTA ANA (ATLANTICO)"/>
    <m/>
    <m/>
    <s v="CARIBESOL"/>
    <n v="30545972.640000001"/>
    <n v="110852.0490000003"/>
    <n v="3.629023384079097E-3"/>
    <n v="6.3866174011158257E-6"/>
    <m/>
    <m/>
    <m/>
  </r>
  <r>
    <x v="0"/>
    <s v="ATLANTICO NORTE"/>
    <n v="20027965"/>
    <s v="OASIS"/>
    <s v="OAS309"/>
    <n v="10796507"/>
    <s v="SURI SALCEDO"/>
    <m/>
    <m/>
    <s v="CARIBESOL"/>
    <n v="23250581.279999994"/>
    <n v="203853.02799999723"/>
    <n v="8.7676529694055583E-3"/>
    <n v="1.1744765276237071E-5"/>
    <m/>
    <m/>
    <m/>
  </r>
  <r>
    <x v="0"/>
    <s v="ATLANTICO NORTE"/>
    <n v="20027965"/>
    <s v="OASIS"/>
    <s v="OAS307"/>
    <n v="10796510"/>
    <s v="TRINIDAD"/>
    <m/>
    <m/>
    <s v="CARIBESOL"/>
    <n v="24824214.720000003"/>
    <n v="59913.174000000676"/>
    <n v="2.4134972516061393E-3"/>
    <n v="3.451830823844163E-6"/>
    <m/>
    <m/>
    <m/>
  </r>
  <r>
    <x v="0"/>
    <s v="ATLANTICO NORTE"/>
    <n v="20027965"/>
    <s v="OASIS"/>
    <s v="OAS312"/>
    <n v="10796509"/>
    <s v="VILLA COUNTRY"/>
    <m/>
    <m/>
    <s v="CARIBESOL"/>
    <n v="34444460.160000011"/>
    <n v="220967.0059999965"/>
    <n v="6.4151682149631468E-3"/>
    <n v="1.2730768067192324E-5"/>
    <m/>
    <m/>
    <m/>
  </r>
  <r>
    <x v="0"/>
    <s v="ATLANTICO NORTE"/>
    <n v="20700262"/>
    <s v="PUERTA DE ORO"/>
    <s v="PTO302"/>
    <n v="10909315"/>
    <s v="PUERTA DE ORO 1"/>
    <m/>
    <m/>
    <s v="CARIBESOL"/>
    <n v="6644546.8199999994"/>
    <n v="10634.179999999978"/>
    <n v="1.6004372138655469E-3"/>
    <n v="6.1267644258517553E-7"/>
    <m/>
    <m/>
    <m/>
  </r>
  <r>
    <x v="0"/>
    <s v="ATLANTICO NORTE"/>
    <n v="20700262"/>
    <s v="PUERTA DE ORO"/>
    <s v="PTO303"/>
    <n v="10909316"/>
    <s v="PUERTA DE ORO 2"/>
    <m/>
    <m/>
    <s v="CARIBESOL"/>
    <n v="32899039.920000002"/>
    <n v="804049.90399999812"/>
    <n v="2.4439920008461999E-2"/>
    <n v="4.632444013959438E-5"/>
    <m/>
    <m/>
    <m/>
  </r>
  <r>
    <x v="0"/>
    <s v="ATLANTICO NORTE"/>
    <n v="20700262"/>
    <s v="PUERTA DE ORO"/>
    <s v="PTO306"/>
    <n v="10909427"/>
    <s v="PUERTA DE ORO 3"/>
    <m/>
    <m/>
    <s v="CARIBESOL"/>
    <n v="17137640.400000002"/>
    <n v="241918.67299999992"/>
    <n v="1.4116218298056942E-2"/>
    <n v="1.3937875037714859E-5"/>
    <m/>
    <m/>
    <m/>
  </r>
  <r>
    <x v="0"/>
    <s v="ATLANTICO NORTE"/>
    <n v="20700262"/>
    <s v="PUERTA DE ORO"/>
    <s v="PTO304"/>
    <n v="10909317"/>
    <s v="PUERTA DE ORO 4"/>
    <m/>
    <m/>
    <s v="CARIBESOL"/>
    <n v="41350302.060000002"/>
    <n v="973988.56700000109"/>
    <n v="2.35545695793643E-2"/>
    <n v="5.6115267030292396E-5"/>
    <m/>
    <m/>
    <m/>
  </r>
  <r>
    <x v="0"/>
    <s v="ATLANTICO NORTE"/>
    <n v="20700262"/>
    <s v="PUERTA DE ORO"/>
    <s v="PTO305"/>
    <n v="10909318"/>
    <s v="PUERTA DE ORO 5"/>
    <m/>
    <m/>
    <s v="CARIBESOL"/>
    <n v="17318254.799999997"/>
    <n v="92302.764000000083"/>
    <n v="5.3297959330174593E-3"/>
    <n v="5.3179209951589283E-6"/>
    <m/>
    <m/>
    <m/>
  </r>
  <r>
    <x v="0"/>
    <s v="ATLANTICO NORTE"/>
    <n v="20700273"/>
    <s v="RIOMAR"/>
    <s v="RIM317"/>
    <n v="10909389"/>
    <s v="RIOMAR 11"/>
    <m/>
    <m/>
    <s v="CARIBESOL"/>
    <n v="44225462.685499996"/>
    <n v="488356.97600000101"/>
    <n v="1.1042439046321531E-2"/>
    <n v="2.8136143526565768E-5"/>
    <m/>
    <m/>
    <m/>
  </r>
  <r>
    <x v="0"/>
    <s v="ATLANTICO NORTE"/>
    <n v="20700273"/>
    <s v="RIOMAR"/>
    <s v="RIM313"/>
    <n v="10827705"/>
    <s v="ALTAMIRA"/>
    <m/>
    <m/>
    <s v="CARIBESOL"/>
    <n v="32973433.462899998"/>
    <n v="83593.818000000727"/>
    <n v="2.5351869435755355E-3"/>
    <n v="4.8161647662869316E-6"/>
    <m/>
    <m/>
    <m/>
  </r>
  <r>
    <x v="0"/>
    <s v="ATLANTICO NORTE"/>
    <n v="20700273"/>
    <s v="RIOMAR"/>
    <s v="RIM310"/>
    <n v="10827701"/>
    <s v="AMERICA NORTE"/>
    <m/>
    <m/>
    <s v="CARIBESOL"/>
    <n v="40863385.2465"/>
    <n v="352877.837"/>
    <n v="8.6355507472358622E-3"/>
    <n v="2.0330663750313786E-5"/>
    <m/>
    <m/>
    <m/>
  </r>
  <r>
    <x v="0"/>
    <s v="ATLANTICO NORTE"/>
    <n v="20700273"/>
    <s v="RIOMAR"/>
    <s v="RIM306"/>
    <n v="10827707"/>
    <s v="ANDALUCIA"/>
    <m/>
    <m/>
    <s v="CARIBESOL"/>
    <n v="18720778.9067"/>
    <n v="52438.604000000101"/>
    <n v="2.8010909301018874E-3"/>
    <n v="3.0211917940878264E-6"/>
    <m/>
    <m/>
    <m/>
  </r>
  <r>
    <x v="0"/>
    <s v="ATLANTICO NORTE"/>
    <n v="20700273"/>
    <s v="RIOMAR"/>
    <s v="RIM304"/>
    <n v="10827710"/>
    <s v="BUENAVISTA"/>
    <m/>
    <m/>
    <s v="CARIBESOL"/>
    <n v="37216072.338399999"/>
    <n v="469539.33799999743"/>
    <n v="1.2616574197581861E-2"/>
    <n v="2.7051986261247912E-5"/>
    <m/>
    <m/>
    <m/>
  </r>
  <r>
    <x v="0"/>
    <s v="ATLANTICO NORTE"/>
    <n v="20700273"/>
    <s v="RIOMAR"/>
    <s v="RIM309"/>
    <n v="10827703"/>
    <s v="GOLF"/>
    <m/>
    <m/>
    <s v="CARIBESOL"/>
    <n v="47322543.991600007"/>
    <n v="225253.26799999902"/>
    <n v="4.7599568619975845E-3"/>
    <n v="1.2977716280796906E-5"/>
    <m/>
    <m/>
    <m/>
  </r>
  <r>
    <x v="0"/>
    <s v="ATLANTICO NORTE"/>
    <n v="20700273"/>
    <s v="RIOMAR"/>
    <s v="RIM311"/>
    <n v="10827702"/>
    <s v="GRANADILLO"/>
    <m/>
    <m/>
    <s v="CARIBESOL"/>
    <n v="43506739.117899999"/>
    <n v="428263.52000000537"/>
    <n v="9.8436133960636153E-3"/>
    <n v="2.4673925955984287E-5"/>
    <m/>
    <m/>
    <m/>
  </r>
  <r>
    <x v="0"/>
    <s v="ATLANTICO NORTE"/>
    <n v="20700273"/>
    <s v="RIOMAR"/>
    <s v="RIM308"/>
    <n v="10827704"/>
    <s v="INDUSTRIAL NTE"/>
    <m/>
    <m/>
    <s v="CARIBESOL"/>
    <n v="22956322.579599999"/>
    <n v="96272.099999999802"/>
    <n v="4.1937074052771604E-3"/>
    <n v="5.5466098700797126E-6"/>
    <m/>
    <m/>
    <m/>
  </r>
  <r>
    <x v="0"/>
    <s v="ATLANTICO NORTE"/>
    <n v="20700273"/>
    <s v="RIOMAR"/>
    <s v="RIM312"/>
    <n v="10827706"/>
    <s v="PRADO NORTE"/>
    <m/>
    <m/>
    <s v="CARIBESOL"/>
    <n v="4927424.9885"/>
    <n v="1359.3980000000122"/>
    <n v="2.7588405773252336E-4"/>
    <n v="7.8320202469528594E-8"/>
    <m/>
    <m/>
    <m/>
  </r>
  <r>
    <x v="0"/>
    <s v="ATLANTICO NORTE"/>
    <n v="20700273"/>
    <s v="RIOMAR"/>
    <s v="RIM307"/>
    <n v="10827709"/>
    <s v="SOLYMAR"/>
    <m/>
    <m/>
    <s v="CARIBESOL"/>
    <n v="45310719.273799993"/>
    <n v="639328.4890000032"/>
    <n v="1.4109872878793207E-2"/>
    <n v="3.6834199184504895E-5"/>
    <m/>
    <m/>
    <m/>
  </r>
  <r>
    <x v="0"/>
    <s v="ATLANTICO NORTE"/>
    <n v="20700273"/>
    <s v="RIOMAR"/>
    <s v="RIM305"/>
    <n v="10827708"/>
    <s v="UNIVERSIDAD"/>
    <m/>
    <m/>
    <s v="CARIBESOL"/>
    <n v="17729848.078600001"/>
    <n v="48090.27999999973"/>
    <n v="2.7123909797086695E-3"/>
    <n v="2.7706679474416374E-6"/>
    <m/>
    <m/>
    <m/>
  </r>
  <r>
    <x v="0"/>
    <s v="ATLANTICO NORTE"/>
    <n v="20700273"/>
    <s v="RIOMAR"/>
    <s v="RIM320"/>
    <n v="10910073"/>
    <s v="RIOMAR 13"/>
    <m/>
    <m/>
    <s v="CARIBESOL"/>
    <n v="41925646.016099997"/>
    <n v="427986.61599999835"/>
    <n v="1.0208229488834731E-2"/>
    <n v="2.4657972440277209E-5"/>
    <m/>
    <m/>
    <m/>
  </r>
  <r>
    <x v="0"/>
    <s v="ATLANTICO NORTE"/>
    <n v="20700273"/>
    <s v="RIOMAR"/>
    <s v="RIM321"/>
    <n v="10910263"/>
    <s v="VIVA  ÉXITO"/>
    <m/>
    <m/>
    <s v="CARIBESOL"/>
    <n v="18182526.931400001"/>
    <n v="48192.88600000005"/>
    <n v="2.6505054100469487E-3"/>
    <n v="2.7765794779092511E-6"/>
    <m/>
    <m/>
    <m/>
  </r>
  <r>
    <x v="0"/>
    <s v="ATLANTICO NORTE"/>
    <n v="20028373"/>
    <s v="SILENCIO"/>
    <s v="SIL311"/>
    <n v="10837302"/>
    <s v="DELICIAS"/>
    <m/>
    <m/>
    <s v="CARIBESOL"/>
    <n v="7651859.04"/>
    <n v="20667.541999999983"/>
    <n v="2.7009831064530409E-3"/>
    <n v="1.190737424939179E-6"/>
    <m/>
    <m/>
    <m/>
  </r>
  <r>
    <x v="0"/>
    <s v="ATLANTICO NORTE"/>
    <n v="20028373"/>
    <s v="SILENCIO"/>
    <s v="SIL306"/>
    <n v="10837304"/>
    <s v="FLORIDA"/>
    <m/>
    <m/>
    <s v="CARIBESOL"/>
    <n v="26346524.160000004"/>
    <n v="118429.10899999907"/>
    <n v="4.4950562844946846E-3"/>
    <n v="6.823161278128786E-6"/>
    <m/>
    <m/>
    <m/>
  </r>
  <r>
    <x v="0"/>
    <s v="ATLANTICO NORTE"/>
    <n v="20028373"/>
    <s v="SILENCIO"/>
    <s v="SIL310"/>
    <n v="10837303"/>
    <s v="JARDIN (ATLANTICO)"/>
    <m/>
    <m/>
    <s v="CARIBESOL"/>
    <n v="51919462.079999998"/>
    <n v="537501.93499999924"/>
    <n v="1.0352609858934795E-2"/>
    <n v="3.0967575630509211E-5"/>
    <m/>
    <m/>
    <m/>
  </r>
  <r>
    <x v="0"/>
    <s v="ATLANTICO NORTE"/>
    <n v="20028373"/>
    <s v="SILENCIO"/>
    <s v="SIL305"/>
    <n v="10837301"/>
    <s v="LOS ANDES"/>
    <m/>
    <m/>
    <s v="CARIBESOL"/>
    <n v="51127156.080000006"/>
    <n v="325915.98599999928"/>
    <n v="6.3746159768798792E-3"/>
    <n v="1.8777286719250552E-5"/>
    <m/>
    <m/>
    <m/>
  </r>
  <r>
    <x v="0"/>
    <s v="ATLANTICO NORTE"/>
    <n v="20028373"/>
    <s v="SILENCIO"/>
    <s v="SIL313"/>
    <n v="10837305"/>
    <s v="MERCEDES"/>
    <m/>
    <m/>
    <s v="CARIBESOL"/>
    <n v="43436075.519999996"/>
    <n v="406042.18200000067"/>
    <n v="9.348040243945149E-3"/>
    <n v="2.3393668304211824E-5"/>
    <m/>
    <m/>
    <m/>
  </r>
  <r>
    <x v="0"/>
    <s v="ATLANTICO NORTE"/>
    <n v="20028373"/>
    <s v="SILENCIO"/>
    <s v="SIL312"/>
    <n v="10837306"/>
    <s v="NUEVA GRANADA (ATLANTICO)"/>
    <m/>
    <m/>
    <s v="CARIBESOL"/>
    <n v="51675855.359999999"/>
    <n v="570421.12799999502"/>
    <n v="1.1038445789163132E-2"/>
    <n v="3.2864178289107452E-5"/>
    <m/>
    <m/>
    <m/>
  </r>
  <r>
    <x v="0"/>
    <s v="ATLANTICO NORTE"/>
    <n v="20028373"/>
    <s v="SILENCIO"/>
    <s v="SIL307"/>
    <n v="10837307"/>
    <s v="OLAYA"/>
    <m/>
    <m/>
    <s v="CARIBESOL"/>
    <n v="33894232.240000002"/>
    <n v="239809.75899999947"/>
    <n v="7.0752379727011469E-3"/>
    <n v="1.3816372305276782E-5"/>
    <m/>
    <m/>
    <m/>
  </r>
  <r>
    <x v="0"/>
    <s v="ATLANTICO NORTE"/>
    <n v="20028373"/>
    <s v="SILENCIO"/>
    <s v="SIL308"/>
    <n v="10837308"/>
    <s v="SAN FELIPE (ATLANTICO)"/>
    <m/>
    <m/>
    <s v="CARIBESOL"/>
    <n v="60603361.279999994"/>
    <n v="867305.5839999899"/>
    <n v="1.4311179539908021E-2"/>
    <n v="4.9968845725704569E-5"/>
    <m/>
    <m/>
    <m/>
  </r>
  <r>
    <x v="0"/>
    <s v="ATLANTICO NORTE"/>
    <n v="20028373"/>
    <s v="SILENCIO"/>
    <s v="SIL309"/>
    <n v="10908999"/>
    <s v="SILENCIO 5"/>
    <m/>
    <m/>
    <s v="CARIBESOL"/>
    <n v="51146150.400000006"/>
    <n v="717875.671000003"/>
    <n v="1.4035771321706412E-2"/>
    <n v="4.1359607635636091E-5"/>
    <m/>
    <m/>
    <m/>
  </r>
  <r>
    <x v="0"/>
    <s v="ATLANTICO NORTE"/>
    <n v="20028373"/>
    <s v="SILENCIO"/>
    <s v="SIL 315"/>
    <n v="10909458"/>
    <s v="SILENCIO 10"/>
    <m/>
    <m/>
    <s v="CARIBESOL"/>
    <n v="28661723.640000001"/>
    <n v="223084.03300000037"/>
    <n v="7.783343242088436E-3"/>
    <n v="1.2852738221094095E-5"/>
    <m/>
    <m/>
    <m/>
  </r>
  <r>
    <x v="0"/>
    <s v="ATLANTICO NORTE"/>
    <n v="20028578"/>
    <s v="UNION"/>
    <s v="UNI322"/>
    <n v="10857806"/>
    <s v="CARRIZAL"/>
    <m/>
    <m/>
    <s v="CARIBESOL"/>
    <n v="59786634.039999999"/>
    <n v="566762.66099999542"/>
    <n v="9.4797553015077782E-3"/>
    <n v="3.2653399785558053E-5"/>
    <m/>
    <m/>
    <m/>
  </r>
  <r>
    <x v="0"/>
    <s v="ATLANTICO NORTE"/>
    <n v="20028578"/>
    <s v="UNION"/>
    <s v="UNI313"/>
    <n v="10857810"/>
    <s v="20 DE JULIO"/>
    <m/>
    <m/>
    <s v="CARIBESOL"/>
    <n v="49765294.240000002"/>
    <n v="487258.42899999802"/>
    <n v="9.791129268725449E-3"/>
    <n v="2.8072851964078162E-5"/>
    <m/>
    <m/>
    <m/>
  </r>
  <r>
    <x v="0"/>
    <s v="ATLANTICO NORTE"/>
    <n v="20028578"/>
    <s v="UNION"/>
    <s v="UNI309"/>
    <n v="10857801"/>
    <s v="ACUEDUCTO (ATLANTICO)"/>
    <m/>
    <m/>
    <s v="CARIBESOL"/>
    <n v="19217468.160000004"/>
    <n v="139969.59000000262"/>
    <n v="7.2834563239366169E-3"/>
    <n v="8.0641921117855194E-6"/>
    <m/>
    <m/>
    <m/>
  </r>
  <r>
    <x v="0"/>
    <s v="ATLANTICO NORTE"/>
    <n v="20028578"/>
    <s v="UNION"/>
    <s v="UNI307"/>
    <n v="10857802"/>
    <s v="UNION 1"/>
    <m/>
    <m/>
    <s v="CARIBESOL"/>
    <n v="31256962.559999999"/>
    <n v="183193.2170000014"/>
    <n v="5.8608771293227483E-3"/>
    <n v="1.0554473264256876E-5"/>
    <m/>
    <m/>
    <m/>
  </r>
  <r>
    <x v="0"/>
    <s v="ATLANTICO NORTE"/>
    <n v="20028578"/>
    <s v="UNION"/>
    <s v="UNI315"/>
    <n v="10857803"/>
    <s v="UNON 6"/>
    <m/>
    <m/>
    <s v="CARIBESOL"/>
    <n v="57964137.11999999"/>
    <n v="538485.85300000105"/>
    <n v="9.2899830784197342E-3"/>
    <n v="3.1024262970768323E-5"/>
    <m/>
    <m/>
    <m/>
  </r>
  <r>
    <x v="0"/>
    <s v="ATLANTICO NORTE"/>
    <n v="20028578"/>
    <s v="UNION"/>
    <s v="UNI317"/>
    <n v="10857804"/>
    <s v="BOSQUE"/>
    <m/>
    <m/>
    <s v="CARIBESOL"/>
    <n v="61926435.360000007"/>
    <n v="1621064.9100000039"/>
    <n v="2.617726824701256E-2"/>
    <n v="9.3395850197990077E-5"/>
    <m/>
    <m/>
    <m/>
  </r>
  <r>
    <x v="0"/>
    <s v="ATLANTICO NORTE"/>
    <n v="20028578"/>
    <s v="UNION"/>
    <s v="UNI314"/>
    <n v="10857805"/>
    <s v="BOYACA SUR"/>
    <m/>
    <m/>
    <s v="CARIBESOL"/>
    <n v="54507191.039999999"/>
    <n v="188410.76199999999"/>
    <n v="3.4566221154514291E-3"/>
    <n v="1.085507631118924E-5"/>
    <m/>
    <m/>
    <m/>
  </r>
  <r>
    <x v="0"/>
    <s v="ATLANTICO NORTE"/>
    <n v="20028578"/>
    <s v="UNION"/>
    <s v="UNI321"/>
    <n v="10857807"/>
    <s v="FERRY"/>
    <m/>
    <m/>
    <s v="CARIBESOL"/>
    <n v="38583073.440000005"/>
    <n v="549458.4379999995"/>
    <n v="1.424091937244073E-2"/>
    <n v="3.165643624071133E-5"/>
    <m/>
    <m/>
    <m/>
  </r>
  <r>
    <x v="0"/>
    <s v="ATLANTICO NORTE"/>
    <n v="20028578"/>
    <s v="UNION"/>
    <s v="UNI311"/>
    <n v="10857809"/>
    <s v="SIERRA"/>
    <m/>
    <m/>
    <s v="CARIBESOL"/>
    <n v="56863768.32"/>
    <n v="631775.22200000111"/>
    <n v="1.1110329840342194E-2"/>
    <n v="3.6399026114700051E-5"/>
    <m/>
    <m/>
    <m/>
  </r>
  <r>
    <x v="0"/>
    <s v="ATLANTICO NORTE"/>
    <n v="20028578"/>
    <s v="UNION"/>
    <s v="UNI316"/>
    <n v="10857808"/>
    <s v="SIMON BOLIVAR"/>
    <m/>
    <m/>
    <s v="CARIBESOL"/>
    <n v="43626574.079999998"/>
    <n v="385712.11600000056"/>
    <n v="8.8412194662066072E-3"/>
    <n v="2.2222374183329732E-5"/>
    <m/>
    <m/>
    <m/>
  </r>
  <r>
    <x v="0"/>
    <s v="ATLANTICO NORTE"/>
    <n v="20028674"/>
    <s v="VEINTE DE JULIO"/>
    <s v="VTE311"/>
    <n v="10867403"/>
    <s v="ESTADIO"/>
    <m/>
    <m/>
    <s v="CARIBESOL"/>
    <n v="24371668.02"/>
    <n v="116813.77899999986"/>
    <n v="4.7930153530788113E-3"/>
    <n v="6.7300958383863111E-6"/>
    <m/>
    <m/>
    <m/>
  </r>
  <r>
    <x v="0"/>
    <s v="ATLANTICO NORTE"/>
    <n v="20028674"/>
    <s v="VEINTE DE JULIO"/>
    <s v="VTE309"/>
    <n v="10867407"/>
    <s v="LOS ROBLES"/>
    <m/>
    <m/>
    <s v="CARIBESOL"/>
    <n v="40182641.280000001"/>
    <n v="473501.9619999982"/>
    <n v="1.1783744097371545E-2"/>
    <n v="2.7280288431760646E-5"/>
    <m/>
    <m/>
    <m/>
  </r>
  <r>
    <x v="0"/>
    <s v="ATLANTICO NORTE"/>
    <n v="20028674"/>
    <s v="VEINTE DE JULIO"/>
    <s v="VTE312"/>
    <n v="10867413"/>
    <s v="VEINTE DE JULIO 13"/>
    <m/>
    <m/>
    <s v="CARIBESOL"/>
    <n v="82103955.599999994"/>
    <n v="1447903.5119999992"/>
    <n v="1.7635003105745607E-2"/>
    <n v="8.3419349017859707E-5"/>
    <m/>
    <m/>
    <m/>
  </r>
  <r>
    <x v="0"/>
    <s v="ATLANTICO NORTE"/>
    <n v="20028674"/>
    <s v="VEINTE DE JULIO"/>
    <s v="VTE307"/>
    <n v="10909447"/>
    <s v="VEINTE DE JULIO 14"/>
    <m/>
    <m/>
    <s v="CARIBESOL"/>
    <n v="76405380"/>
    <n v="3055420.7249999982"/>
    <n v="3.9989601844791535E-2"/>
    <n v="1.7603466373467637E-4"/>
    <m/>
    <m/>
    <m/>
  </r>
  <r>
    <x v="0"/>
    <s v="ATLANTICO NORTE"/>
    <n v="20028674"/>
    <s v="VEINTE DE JULIO"/>
    <s v="VTE317"/>
    <n v="10867401"/>
    <s v="ARBOLEDA"/>
    <m/>
    <m/>
    <s v="CARIBESOL"/>
    <n v="73677251.520000011"/>
    <n v="1784462.7660000012"/>
    <n v="2.4219996392178134E-2"/>
    <n v="1.028098357746987E-4"/>
    <m/>
    <m/>
    <m/>
  </r>
  <r>
    <x v="0"/>
    <s v="ATLANTICO NORTE"/>
    <n v="20028674"/>
    <s v="VEINTE DE JULIO"/>
    <s v="VTE331"/>
    <n v="10909396"/>
    <s v="CENTENARIO"/>
    <m/>
    <m/>
    <s v="CARIBESOL"/>
    <n v="56746404"/>
    <n v="1768470.2469999995"/>
    <n v="3.1164446067807213E-2"/>
    <n v="1.018884445956048E-4"/>
    <m/>
    <m/>
    <m/>
  </r>
  <r>
    <x v="0"/>
    <s v="ATLANTICO NORTE"/>
    <n v="20028674"/>
    <s v="VEINTE DE JULIO"/>
    <s v="VTE314"/>
    <n v="10867411"/>
    <s v="CIUDADELA"/>
    <m/>
    <m/>
    <s v="CARIBESOL"/>
    <n v="54680405.759999998"/>
    <n v="314304.28300000052"/>
    <n v="5.748023970040133E-3"/>
    <n v="1.8108291377212438E-5"/>
    <m/>
    <m/>
    <m/>
  </r>
  <r>
    <x v="0"/>
    <s v="ATLANTICO NORTE"/>
    <n v="20028674"/>
    <s v="VEINTE DE JULIO"/>
    <s v="VTE332"/>
    <n v="10867406"/>
    <s v="EL PARQUE"/>
    <m/>
    <m/>
    <s v="CARIBESOL"/>
    <n v="44567412"/>
    <n v="572460.76799999853"/>
    <n v="1.2844828593592074E-2"/>
    <n v="3.2981689877152476E-5"/>
    <m/>
    <m/>
    <m/>
  </r>
  <r>
    <x v="0"/>
    <s v="ATLANTICO NORTE"/>
    <n v="20028674"/>
    <s v="VEINTE DE JULIO"/>
    <s v="VTE313"/>
    <n v="10867404"/>
    <s v="GAVIOTAS"/>
    <m/>
    <m/>
    <s v="CARIBESOL"/>
    <n v="79416692.640000001"/>
    <n v="1922447.569999991"/>
    <n v="2.4207096846938034E-2"/>
    <n v="1.1075967665058444E-4"/>
    <m/>
    <m/>
    <m/>
  </r>
  <r>
    <x v="0"/>
    <s v="ATLANTICO NORTE"/>
    <n v="20028674"/>
    <s v="VEINTE DE JULIO"/>
    <s v="VTE308"/>
    <n v="10867405"/>
    <s v="LAS MORAS"/>
    <m/>
    <m/>
    <s v="CARIBESOL"/>
    <n v="5908020"/>
    <n v="18121.069000000094"/>
    <n v="3.0671983168642108E-3"/>
    <n v="1.0440252178128058E-6"/>
    <m/>
    <m/>
    <m/>
  </r>
  <r>
    <x v="0"/>
    <s v="ATLANTICO NORTE"/>
    <n v="20028674"/>
    <s v="VEINTE DE JULIO"/>
    <s v="VTE315"/>
    <n v="10867409"/>
    <s v="SANTO DOMINGO"/>
    <m/>
    <m/>
    <s v="CARIBESOL"/>
    <n v="34627152.960000008"/>
    <n v="124272.36799999973"/>
    <n v="3.5888705070138026E-3"/>
    <n v="7.1598141406178746E-6"/>
    <m/>
    <m/>
    <m/>
  </r>
  <r>
    <x v="0"/>
    <s v="ATLANTICO NORTE"/>
    <n v="20028674"/>
    <s v="VEINTE DE JULIO"/>
    <s v="VTE316"/>
    <n v="10867410"/>
    <s v="TERRANOVA"/>
    <m/>
    <m/>
    <s v="CARIBESOL"/>
    <n v="43297705.440000005"/>
    <n v="1264030.1369999927"/>
    <n v="2.9193928965857745E-2"/>
    <n v="7.2825689207593728E-5"/>
    <m/>
    <m/>
    <m/>
  </r>
  <r>
    <x v="0"/>
    <s v="ATLANTICO NORTE"/>
    <n v="20028674"/>
    <s v="VEINTE DE JULIO"/>
    <s v="VTE318"/>
    <n v="10867402"/>
    <s v="VEINTE DE JULIO 12"/>
    <m/>
    <m/>
    <s v="CARIBESOL"/>
    <n v="55379073.600000001"/>
    <n v="1308262.6099999996"/>
    <n v="2.3623772030740498E-2"/>
    <n v="7.5374093899294373E-5"/>
    <m/>
    <m/>
    <m/>
  </r>
  <r>
    <x v="0"/>
    <s v="ATLANTICO NORTE"/>
    <n v="20028674"/>
    <s v="VEINTE DE JULIO"/>
    <s v="VTE316"/>
    <n v="10910686"/>
    <s v="VEINTE DE  JULIO 15"/>
    <m/>
    <m/>
    <s v="CARIBESOL"/>
    <n v="43297705.440000005"/>
    <n v="141174.29799999989"/>
    <n v="3.2605491807327488E-3"/>
    <n v="8.1336000221079169E-6"/>
    <m/>
    <m/>
    <m/>
  </r>
  <r>
    <x v="0"/>
    <s v="ATLANTICO SUR"/>
    <n v="20026580"/>
    <s v="ARROYO DE PIEDRA"/>
    <s v="APA302"/>
    <n v="10658001"/>
    <s v="LURUACO"/>
    <m/>
    <m/>
    <s v="CARIBESOL"/>
    <n v="33404099.999999933"/>
    <n v="1856242.87900001"/>
    <n v="5.5569312719097763E-2"/>
    <n v="1.0694536707858931E-4"/>
    <m/>
    <m/>
    <m/>
  </r>
  <r>
    <x v="0"/>
    <s v="ATLANTICO SUR"/>
    <n v="20026580"/>
    <s v="ARROYO DE PIEDRA"/>
    <s v="APA303"/>
    <n v="10658002"/>
    <s v="ROTINET"/>
    <m/>
    <m/>
    <s v="CARIBESOL"/>
    <n v="1320570.0000000428"/>
    <n v="5286.1990000000187"/>
    <n v="4.0029676579051831E-3"/>
    <n v="3.0455847071587374E-7"/>
    <m/>
    <m/>
    <m/>
  </r>
  <r>
    <x v="0"/>
    <s v="ATLANTICO SUR"/>
    <n v="20026678"/>
    <s v="BARANOA"/>
    <s v="BAR303"/>
    <n v="10667801"/>
    <s v="BARANOA"/>
    <m/>
    <m/>
    <s v="CARIBESOL"/>
    <n v="46466012.621500008"/>
    <n v="2206456.4730000081"/>
    <n v="4.7485384445900829E-2"/>
    <n v="1.271225334343298E-4"/>
    <m/>
    <m/>
    <m/>
  </r>
  <r>
    <x v="0"/>
    <s v="ATLANTICO SUR"/>
    <n v="20026678"/>
    <s v="BARANOA"/>
    <s v="BAR302"/>
    <n v="10667802"/>
    <s v="PITAL"/>
    <m/>
    <m/>
    <s v="CARIBESOL"/>
    <n v="29051625.7623"/>
    <n v="1737142.0640000016"/>
    <n v="5.9795003495269901E-2"/>
    <n v="1.000835062070223E-4"/>
    <m/>
    <m/>
    <m/>
  </r>
  <r>
    <x v="0"/>
    <s v="ATLANTICO SUR"/>
    <n v="20026678"/>
    <s v="BARANOA"/>
    <s v="BAR305"/>
    <n v="10667803"/>
    <s v="POLONUEVO"/>
    <m/>
    <m/>
    <s v="CARIBESOL"/>
    <n v="28104039.978799995"/>
    <n v="1538440.6470000027"/>
    <n v="5.4740907291638857E-2"/>
    <n v="8.863554526370621E-5"/>
    <m/>
    <m/>
    <m/>
  </r>
  <r>
    <x v="0"/>
    <s v="ATLANTICO SUR"/>
    <n v="20026678"/>
    <s v="BARANOA"/>
    <s v="BAR306"/>
    <n v="10666501"/>
    <s v="USIACURI"/>
    <m/>
    <m/>
    <s v="CARIBESOL"/>
    <n v="14670297.0034"/>
    <n v="508865.51600000105"/>
    <n v="3.4686790313929294E-2"/>
    <n v="2.9317720228278154E-5"/>
    <m/>
    <m/>
    <m/>
  </r>
  <r>
    <x v="0"/>
    <s v="ATLANTICO SUR"/>
    <n v="20026767"/>
    <s v="CAMPO DE LA CRUZ"/>
    <s v="CCZ304"/>
    <n v="10909435"/>
    <s v="CAMPO DE LA CRUZ 3"/>
    <m/>
    <m/>
    <s v="CARIBESOL"/>
    <n v="16607621.799999999"/>
    <n v="145290.73799999829"/>
    <n v="8.7484372988309682E-3"/>
    <n v="8.3707641302304375E-6"/>
    <m/>
    <m/>
    <m/>
  </r>
  <r>
    <x v="0"/>
    <s v="ATLANTICO SUR"/>
    <n v="20026767"/>
    <s v="CAMPO DE LA CRUZ"/>
    <s v="CCZ302"/>
    <n v="10676701"/>
    <s v="CANDELARIA"/>
    <m/>
    <m/>
    <s v="CARIBESOL"/>
    <n v="14041127.760000002"/>
    <n v="682383.53699999664"/>
    <n v="4.8598912328392384E-2"/>
    <n v="3.9314767845555398E-5"/>
    <m/>
    <m/>
    <m/>
  </r>
  <r>
    <x v="0"/>
    <s v="ATLANTICO SUR"/>
    <n v="20026767"/>
    <s v="CAMPO DE LA CRUZ"/>
    <s v="CCZ303"/>
    <n v="10676702"/>
    <s v="SUAN"/>
    <m/>
    <m/>
    <s v="CARIBESOL"/>
    <n v="27091910.999999993"/>
    <n v="2726140.0479999925"/>
    <n v="0.10062560917168203"/>
    <n v="1.5706352408908055E-4"/>
    <m/>
    <m/>
    <m/>
  </r>
  <r>
    <x v="0"/>
    <s v="ATLANTICO SUR"/>
    <n v="20027468"/>
    <s v="JUAN DE ACOSTA"/>
    <s v="JDA303"/>
    <n v="10746801"/>
    <s v="CARIBE"/>
    <m/>
    <m/>
    <s v="CARIBESOL"/>
    <n v="9245790.4000000004"/>
    <n v="11524.588999999718"/>
    <n v="1.2464687713448185E-3"/>
    <n v="6.6397636590466659E-7"/>
    <m/>
    <m/>
    <m/>
  </r>
  <r>
    <x v="0"/>
    <s v="ATLANTICO SUR"/>
    <n v="20027468"/>
    <s v="JUAN DE ACOSTA"/>
    <s v="JDA304"/>
    <n v="10746802"/>
    <s v="SACO"/>
    <m/>
    <m/>
    <s v="CARIBESOL"/>
    <n v="16563602"/>
    <n v="575848.80399998929"/>
    <n v="3.4765916495698782E-2"/>
    <n v="3.3176887799683862E-5"/>
    <m/>
    <m/>
    <m/>
  </r>
  <r>
    <x v="0"/>
    <s v="ATLANTICO SUR"/>
    <n v="20027468"/>
    <s v="JUAN DE ACOSTA"/>
    <s v="JDA305"/>
    <n v="10746803"/>
    <s v="VERONICA"/>
    <m/>
    <m/>
    <s v="CARIBESOL"/>
    <n v="5333049.6999999993"/>
    <n v="8657.0419999999904"/>
    <n v="1.623281703150074E-3"/>
    <n v="4.9876583769227701E-7"/>
    <m/>
    <m/>
    <m/>
  </r>
  <r>
    <x v="0"/>
    <s v="ATLANTICO SUR"/>
    <n v="20027766"/>
    <s v="MALAMBO"/>
    <s v="MLB312"/>
    <n v="10776601"/>
    <s v="INDUSTRIAL SUR"/>
    <m/>
    <m/>
    <s v="CARIBESOL"/>
    <n v="43703647.799999997"/>
    <n v="1378270.9400000081"/>
    <n v="3.1536748289464483E-2"/>
    <n v="7.9407545898013067E-5"/>
    <m/>
    <m/>
    <m/>
  </r>
  <r>
    <x v="0"/>
    <s v="ATLANTICO SUR"/>
    <n v="20027766"/>
    <s v="MALAMBO"/>
    <s v="MLB313"/>
    <n v="10909306"/>
    <s v="MALAMBO 6"/>
    <m/>
    <m/>
    <s v="CARIBESOL"/>
    <n v="69718670.88000001"/>
    <n v="1303742.4709999869"/>
    <n v="1.8700047699474826E-2"/>
    <n v="7.511367112268928E-5"/>
    <m/>
    <m/>
    <m/>
  </r>
  <r>
    <x v="0"/>
    <s v="ATLANTICO SUR"/>
    <n v="20027766"/>
    <s v="MALAMBO"/>
    <s v="MLB309"/>
    <n v="10776602"/>
    <s v="MESOLANDIA"/>
    <m/>
    <m/>
    <s v="CARIBESOL"/>
    <n v="66915072.539999992"/>
    <n v="2212430.6359999939"/>
    <n v="3.3063262909525555E-2"/>
    <n v="1.2746672818505388E-4"/>
    <m/>
    <m/>
    <m/>
  </r>
  <r>
    <x v="0"/>
    <s v="ATLANTICO SUR"/>
    <n v="20027766"/>
    <s v="MALAMBO"/>
    <s v="MLB310"/>
    <n v="10776603"/>
    <s v="ORIENTAL"/>
    <m/>
    <m/>
    <s v="CARIBESOL"/>
    <n v="17862388.800000001"/>
    <n v="222990.11"/>
    <n v="1.248377876535752E-2"/>
    <n v="1.2847326952005443E-5"/>
    <m/>
    <m/>
    <m/>
  </r>
  <r>
    <x v="0"/>
    <s v="ATLANTICO SUR"/>
    <n v="20027766"/>
    <s v="MALAMBO"/>
    <s v="MLB314"/>
    <n v="10909152"/>
    <s v="PIMSA"/>
    <m/>
    <m/>
    <s v="CARIBESOL"/>
    <n v="48601763.219999999"/>
    <n v="523827.58300000126"/>
    <n v="1.0777954302374821E-2"/>
    <n v="3.0179743062505261E-5"/>
    <m/>
    <m/>
    <m/>
  </r>
  <r>
    <x v="0"/>
    <s v="ATLANTICO SUR"/>
    <n v="20027766"/>
    <s v="MALAMBO"/>
    <s v="MLB308"/>
    <n v="10776604"/>
    <s v="TESORO"/>
    <m/>
    <m/>
    <s v="CARIBESOL"/>
    <n v="48342922.139999993"/>
    <n v="1347829.2670000084"/>
    <n v="2.7880591559954232E-2"/>
    <n v="7.7653682796205396E-5"/>
    <m/>
    <m/>
    <m/>
  </r>
  <r>
    <x v="0"/>
    <s v="ATLANTICO SUR"/>
    <n v="20700077"/>
    <s v="MANATI"/>
    <s v="MTI302"/>
    <n v="10909423"/>
    <s v="MANATI 1"/>
    <m/>
    <m/>
    <s v="CARIBESOL"/>
    <n v="1369885.8800000001"/>
    <n v="1150.0910000000063"/>
    <n v="8.3955241585525803E-4"/>
    <n v="6.6261212667947354E-8"/>
    <m/>
    <m/>
    <m/>
  </r>
  <r>
    <x v="0"/>
    <s v="ATLANTICO SUR"/>
    <n v="20700077"/>
    <s v="MANATI"/>
    <s v="MTI303"/>
    <n v="10909424"/>
    <s v="MANATI 2"/>
    <m/>
    <m/>
    <s v="CARIBESOL"/>
    <n v="13838175.560000001"/>
    <n v="108157.65299999976"/>
    <n v="7.8158896402958887E-3"/>
    <n v="6.2313827750143242E-6"/>
    <m/>
    <m/>
    <m/>
  </r>
  <r>
    <x v="0"/>
    <s v="ATLANTICO SUR"/>
    <n v="20028080"/>
    <s v="PONEDERA"/>
    <s v="POA303"/>
    <n v="10808001"/>
    <s v="MARTILLO"/>
    <m/>
    <m/>
    <s v="CARIBESOL"/>
    <n v="28454979.600000005"/>
    <n v="1134488.8239999975"/>
    <n v="3.9869605951149488E-2"/>
    <n v="6.5362310666262859E-5"/>
    <m/>
    <m/>
    <m/>
  </r>
  <r>
    <x v="0"/>
    <s v="ATLANTICO SUR"/>
    <n v="20028080"/>
    <s v="PONEDERA"/>
    <s v="POA302"/>
    <n v="10808002"/>
    <s v="PALMAR"/>
    <m/>
    <m/>
    <s v="CARIBESOL"/>
    <n v="1022222.88"/>
    <n v="854.92000000000417"/>
    <n v="8.3633424444579465E-4"/>
    <n v="4.9255264091347135E-8"/>
    <m/>
    <m/>
    <m/>
  </r>
  <r>
    <x v="0"/>
    <s v="ATLANTICO SUR"/>
    <n v="20700422"/>
    <s v="ROTINET"/>
    <s v="ROT302"/>
    <n v="10909543"/>
    <s v="ROTINET 1"/>
    <m/>
    <m/>
    <s v="CARIBESOL"/>
    <n v="3076470.389"/>
    <n v="20817.661999999902"/>
    <n v="6.766735696346695E-3"/>
    <n v="1.1993864216235343E-6"/>
    <m/>
    <m/>
    <m/>
  </r>
  <r>
    <x v="0"/>
    <s v="ATLANTICO SUR"/>
    <n v="20700422"/>
    <s v="ROTINET"/>
    <s v="ROT303"/>
    <n v="10909544"/>
    <s v="ROTINET 2"/>
    <m/>
    <m/>
    <s v="CARIBESOL"/>
    <n v="15660920.498199999"/>
    <n v="312542.02400000091"/>
    <n v="1.9956810586958997E-2"/>
    <n v="1.8006760786698315E-5"/>
    <m/>
    <m/>
    <m/>
  </r>
  <r>
    <x v="0"/>
    <s v="ATLANTICO SUR"/>
    <n v="20700359"/>
    <s v="SABANAGRANDE"/>
    <s v="SBG302"/>
    <n v="10909321"/>
    <s v="SABANAGRANDE 1"/>
    <m/>
    <m/>
    <s v="CARIBESOL"/>
    <n v="37765982.599999994"/>
    <n v="441175.61200000346"/>
    <n v="1.1681825326054234E-2"/>
    <n v="2.5417841762646519E-5"/>
    <m/>
    <m/>
    <m/>
  </r>
  <r>
    <x v="0"/>
    <s v="ATLANTICO SUR"/>
    <n v="20700359"/>
    <s v="SABANAGRANDE"/>
    <s v="SBG303"/>
    <n v="10909322"/>
    <s v="SABANAGRANDE 2"/>
    <m/>
    <m/>
    <s v="CARIBESOL"/>
    <n v="36951147.700000003"/>
    <n v="941960.63700000616"/>
    <n v="2.549205357970535E-2"/>
    <n v="5.4270013497273022E-5"/>
    <m/>
    <m/>
    <m/>
  </r>
  <r>
    <x v="0"/>
    <s v="ATLANTICO SUR"/>
    <n v="20700359"/>
    <s v="SABANAGRANDE"/>
    <s v="SBG304"/>
    <n v="10909323"/>
    <s v="SABANAGRANDE 3"/>
    <m/>
    <m/>
    <s v="CARIBESOL"/>
    <n v="29041734.699999999"/>
    <n v="486611.25700000167"/>
    <n v="1.6755585092511766E-2"/>
    <n v="2.8035565869739106E-5"/>
    <m/>
    <m/>
    <m/>
  </r>
  <r>
    <x v="0"/>
    <s v="ATLANTICO SUR"/>
    <n v="20028371"/>
    <s v="SABANALARGA"/>
    <s v="SAC302"/>
    <n v="10837101"/>
    <s v="SG-01"/>
    <m/>
    <m/>
    <s v="CARIBESOL"/>
    <n v="65931768.476400003"/>
    <n v="2944674.9789999989"/>
    <n v="4.4662460101521965E-2"/>
    <n v="1.6965417086256762E-4"/>
    <m/>
    <m/>
    <m/>
  </r>
  <r>
    <x v="0"/>
    <s v="ATLANTICO SUR"/>
    <n v="20028371"/>
    <s v="SABANALARGA"/>
    <s v="SAC303"/>
    <n v="10837102"/>
    <s v="SG-02"/>
    <m/>
    <m/>
    <s v="CARIBESOL"/>
    <n v="13219308.972199999"/>
    <n v="441264.74900000129"/>
    <n v="3.3380318890191177E-2"/>
    <n v="2.5422977291672862E-5"/>
    <m/>
    <m/>
    <m/>
  </r>
  <r>
    <x v="0"/>
    <s v="ATLANTICO SUR"/>
    <n v="20028371"/>
    <s v="SABANALARGA"/>
    <s v="SAC306"/>
    <n v="10837103"/>
    <s v="SG-03"/>
    <m/>
    <m/>
    <s v="CARIBESOL"/>
    <n v="44744579.380400002"/>
    <n v="1760339.1659999972"/>
    <n v="3.9341953603682762E-2"/>
    <n v="1.0141998141542039E-4"/>
    <m/>
    <m/>
    <m/>
  </r>
  <r>
    <x v="0"/>
    <s v="ATLANTICO SUR"/>
    <n v="20700415"/>
    <s v="SANTA VERONICA "/>
    <s v="STV302"/>
    <n v="10909509"/>
    <s v="SANTA VERONICA 1"/>
    <m/>
    <m/>
    <s v="CARIBESOL"/>
    <n v="5703845.7599999998"/>
    <n v="30503.095000000001"/>
    <n v="5.3478120348050932E-3"/>
    <n v="1.7574018619618713E-6"/>
    <m/>
    <m/>
    <m/>
  </r>
  <r>
    <x v="0"/>
    <s v="ATLANTICO SUR"/>
    <n v="20700415"/>
    <s v="SANTA VERONICA "/>
    <s v="STV303"/>
    <n v="10909510"/>
    <s v="SANTA VERONICA 2"/>
    <m/>
    <m/>
    <s v="CARIBESOL"/>
    <n v="9018597.5999999996"/>
    <n v="72678.659999999902"/>
    <n v="8.0587540572826868E-3"/>
    <n v="4.1873000890202648E-6"/>
    <m/>
    <m/>
    <m/>
  </r>
  <r>
    <x v="1"/>
    <s v="GUAJIRA"/>
    <n v="20026676"/>
    <s v="BALLENAS"/>
    <s v="BNA306"/>
    <n v="10667601"/>
    <s v="PAJARO"/>
    <m/>
    <m/>
    <s v="CARIBESOL"/>
    <n v="910686.4800000001"/>
    <n v="521.728000000002"/>
    <n v="5.7289529542593179E-4"/>
    <n v="3.0058777925244856E-8"/>
    <m/>
    <m/>
    <m/>
  </r>
  <r>
    <x v="1"/>
    <s v="GUAJIRA"/>
    <n v="20026682"/>
    <s v="BARRANCAS"/>
    <s v="BRC302"/>
    <n v="10668201"/>
    <s v="BARRANCAS 1"/>
    <m/>
    <m/>
    <s v="CARIBESOL"/>
    <n v="16569888.5"/>
    <n v="121388.79199999988"/>
    <n v="7.325866556072474E-3"/>
    <n v="6.9936801194141805E-6"/>
    <m/>
    <m/>
    <m/>
  </r>
  <r>
    <x v="1"/>
    <s v="GUAJIRA"/>
    <n v="20026682"/>
    <s v="BARRANCAS"/>
    <s v="BRC303"/>
    <n v="10668202"/>
    <s v="BARRANCAS 2"/>
    <m/>
    <m/>
    <s v="CARIBESOL"/>
    <n v="19541909.200000003"/>
    <n v="281976.70100000099"/>
    <n v="1.4429332268108223E-2"/>
    <n v="1.6245773727789511E-5"/>
    <m/>
    <m/>
    <m/>
  </r>
  <r>
    <x v="1"/>
    <s v="GUAJIRA"/>
    <n v="20026682"/>
    <s v="BARRANCAS"/>
    <s v="BRC304"/>
    <n v="10668203"/>
    <s v="BARRANCAS 3"/>
    <m/>
    <m/>
    <s v="CARIBESOL"/>
    <n v="10131656.799999999"/>
    <n v="31301.3999999999"/>
    <n v="3.0894650912375856E-3"/>
    <n v="1.8033953158528059E-6"/>
    <m/>
    <m/>
    <m/>
  </r>
  <r>
    <x v="1"/>
    <s v="GUAJIRA"/>
    <n v="20027577"/>
    <s v="CAMARONES"/>
    <s v="CES303"/>
    <n v="10757701"/>
    <s v="EL HORNO CAMARONES"/>
    <m/>
    <m/>
    <s v="CARIBESOL"/>
    <n v="4734670.3800000008"/>
    <n v="10337.839999999997"/>
    <n v="2.1834339394921076E-3"/>
    <n v="5.9560314337492328E-7"/>
    <m/>
    <m/>
    <m/>
  </r>
  <r>
    <x v="1"/>
    <s v="GUAJIRA"/>
    <n v="20027577"/>
    <s v="CAMARONES"/>
    <s v="CES302"/>
    <n v="10757702"/>
    <s v="MATITAS"/>
    <m/>
    <m/>
    <s v="CARIBESOL"/>
    <n v="11549631.300000003"/>
    <n v="1374557.034000013"/>
    <n v="0.11901306615735974"/>
    <n v="7.919357333819437E-5"/>
    <m/>
    <m/>
    <m/>
  </r>
  <r>
    <x v="1"/>
    <s v="GUAJIRA"/>
    <n v="20028185"/>
    <s v="CUESTECITAS"/>
    <s v="CUC302"/>
    <n v="10818502"/>
    <s v="CUESTECITAS 1"/>
    <m/>
    <m/>
    <s v="CARIBESOL"/>
    <n v="22247049.502900001"/>
    <n v="643375.38400000054"/>
    <n v="2.8919582523342421E-2"/>
    <n v="3.7067356534870803E-5"/>
    <m/>
    <m/>
    <m/>
  </r>
  <r>
    <x v="1"/>
    <s v="GUAJIRA"/>
    <n v="20028185"/>
    <s v="CUESTECITAS"/>
    <s v="CUC303"/>
    <n v="10818501"/>
    <s v="CUESTECITAS 2"/>
    <m/>
    <m/>
    <s v="CARIBESOL"/>
    <n v="18063464.333900001"/>
    <n v="1293571.4769999925"/>
    <n v="7.1612590646431301E-2"/>
    <n v="7.452768062586944E-5"/>
    <m/>
    <m/>
    <m/>
  </r>
  <r>
    <x v="1"/>
    <s v="GUAJIRA"/>
    <n v="20027079"/>
    <s v="FONSECA"/>
    <s v="FON304"/>
    <n v="10707903"/>
    <s v="DISTRACCION"/>
    <m/>
    <m/>
    <s v="CARIBESOL"/>
    <n v="18346717.254300002"/>
    <n v="824020.96399999957"/>
    <n v="4.4913809515806979E-2"/>
    <n v="4.7475050529436946E-5"/>
    <m/>
    <m/>
    <m/>
  </r>
  <r>
    <x v="1"/>
    <s v="GUAJIRA"/>
    <n v="20027079"/>
    <s v="FONSECA"/>
    <s v="FON302"/>
    <n v="10707901"/>
    <s v="FONSECA 1"/>
    <m/>
    <m/>
    <s v="CARIBESOL"/>
    <n v="30319395.3805"/>
    <n v="223359.08999999872"/>
    <n v="7.3668715090424502E-3"/>
    <n v="1.2868585323951781E-5"/>
    <m/>
    <m/>
    <m/>
  </r>
  <r>
    <x v="1"/>
    <s v="GUAJIRA"/>
    <n v="20027079"/>
    <s v="FONSECA"/>
    <s v="FON303"/>
    <n v="10707902"/>
    <s v="FONSECA 2"/>
    <m/>
    <m/>
    <s v="CARIBESOL"/>
    <n v="29405098.9652"/>
    <n v="225025.38299999834"/>
    <n v="7.6525973698068055E-3"/>
    <n v="1.2964586940206569E-5"/>
    <m/>
    <m/>
    <m/>
  </r>
  <r>
    <x v="1"/>
    <s v="GUAJIRA"/>
    <n v="20027278"/>
    <s v="HATO NUEVO"/>
    <s v="HAN302"/>
    <n v="10727801"/>
    <s v="HATO NUEVO 1"/>
    <m/>
    <m/>
    <s v="CARIBESOL"/>
    <n v="22840342"/>
    <n v="396930.03499999788"/>
    <n v="1.737846285313932E-2"/>
    <n v="2.2868682098573508E-5"/>
    <m/>
    <m/>
    <m/>
  </r>
  <r>
    <x v="1"/>
    <s v="GUAJIRA"/>
    <n v="20027278"/>
    <s v="HATO NUEVO"/>
    <s v="HAN303"/>
    <n v="10727802"/>
    <s v="HATO NUEVO 2"/>
    <m/>
    <m/>
    <s v="CARIBESOL"/>
    <n v="3571442.42"/>
    <n v="7014.0159999999978"/>
    <n v="1.9639168647159646E-3"/>
    <n v="4.0410472374132372E-7"/>
    <m/>
    <m/>
    <m/>
  </r>
  <r>
    <x v="1"/>
    <s v="GUAJIRA"/>
    <n v="20027767"/>
    <s v="MAICAO"/>
    <s v="MCA305"/>
    <n v="10776701"/>
    <s v="MAICAO 1"/>
    <m/>
    <m/>
    <s v="CARIBESOL"/>
    <n v="52185221.760000005"/>
    <n v="509748.61299999966"/>
    <n v="9.7680645172753145E-3"/>
    <n v="2.9368598878857401E-5"/>
    <m/>
    <m/>
    <m/>
  </r>
  <r>
    <x v="1"/>
    <s v="GUAJIRA"/>
    <n v="20027767"/>
    <s v="MAICAO"/>
    <s v="MCA303"/>
    <n v="10776702"/>
    <s v="MAICAO 2"/>
    <m/>
    <m/>
    <s v="CARIBESOL"/>
    <n v="39619794.239999995"/>
    <n v="839144.76700000255"/>
    <n v="2.11799375311446E-2"/>
    <n v="4.8346391603257479E-5"/>
    <m/>
    <m/>
    <m/>
  </r>
  <r>
    <x v="1"/>
    <s v="GUAJIRA"/>
    <n v="20027767"/>
    <s v="MAICAO"/>
    <s v="MCA304"/>
    <n v="10776703"/>
    <s v="MAICAO 3"/>
    <m/>
    <m/>
    <s v="CARIBESOL"/>
    <n v="47794471.68"/>
    <n v="801826.87399999832"/>
    <n v="1.6776561092012855E-2"/>
    <n v="4.6196362740851831E-5"/>
    <m/>
    <m/>
    <m/>
  </r>
  <r>
    <x v="1"/>
    <s v="GUAJIRA"/>
    <n v="20027767"/>
    <s v="MAICAO"/>
    <s v="MCA302"/>
    <n v="10776704"/>
    <s v="MAICAO 4"/>
    <m/>
    <m/>
    <s v="CARIBESOL"/>
    <n v="57224787.102399997"/>
    <n v="1144194.6010000028"/>
    <n v="1.9994737576787165E-2"/>
    <n v="6.5921498203514272E-5"/>
    <m/>
    <m/>
    <m/>
  </r>
  <r>
    <x v="1"/>
    <s v="GUAJIRA"/>
    <n v="20027767"/>
    <s v="MAICAO"/>
    <s v="MCA306"/>
    <n v="10776705"/>
    <s v="MAICAO 5"/>
    <m/>
    <m/>
    <s v="CARIBESOL"/>
    <n v="33308394.239999998"/>
    <n v="375235.29999999917"/>
    <n v="1.126548753134967E-2"/>
    <n v="2.1618764092424717E-5"/>
    <m/>
    <m/>
    <m/>
  </r>
  <r>
    <x v="1"/>
    <s v="GUAJIRA"/>
    <n v="20027778"/>
    <s v="MANAURE"/>
    <s v="MNA302"/>
    <n v="10777801"/>
    <s v="MANAURE"/>
    <m/>
    <m/>
    <s v="CARIBESOL"/>
    <n v="16490914.6943"/>
    <n v="151375.97600000026"/>
    <n v="9.1793559548472223E-3"/>
    <n v="8.721358343430265E-6"/>
    <m/>
    <m/>
    <m/>
  </r>
  <r>
    <x v="1"/>
    <s v="GUAJIRA"/>
    <n v="20027778"/>
    <s v="MANAURE"/>
    <s v="MNA303"/>
    <n v="10777803"/>
    <s v="SALINAS"/>
    <m/>
    <m/>
    <s v="CARIBESOL"/>
    <n v="1163083.0686000001"/>
    <n v="3015.8879999999194"/>
    <n v="2.5930116957425366E-3"/>
    <n v="1.7375702979216772E-7"/>
    <m/>
    <m/>
    <m/>
  </r>
  <r>
    <x v="1"/>
    <s v="GUAJIRA"/>
    <n v="20027778"/>
    <s v="MANAURE"/>
    <s v="MNA304"/>
    <n v="10777802"/>
    <s v="URIBIA"/>
    <m/>
    <m/>
    <s v="CARIBESOL"/>
    <n v="2016489.1184999999"/>
    <n v="3439.6969999999601"/>
    <n v="1.705785054054067E-3"/>
    <n v="1.9817431353718672E-7"/>
    <m/>
    <m/>
    <m/>
  </r>
  <r>
    <x v="1"/>
    <s v="GUAJIRA"/>
    <n v="20028272"/>
    <s v="RIOHACHA"/>
    <s v="RCH301"/>
    <n v="10909051"/>
    <s v="CABLE CERO RIOHACHA 7"/>
    <m/>
    <m/>
    <s v="CARIBESOL"/>
    <n v="6868854.7199999997"/>
    <n v="53923.574000000102"/>
    <n v="7.8504461366741655E-3"/>
    <n v="3.106746687548884E-6"/>
    <m/>
    <m/>
    <m/>
  </r>
  <r>
    <x v="1"/>
    <s v="GUAJIRA"/>
    <n v="20028272"/>
    <s v="RIOHACHA"/>
    <s v="RCH302"/>
    <n v="10827201"/>
    <s v="RIOHACHA 1"/>
    <m/>
    <m/>
    <s v="CARIBESOL"/>
    <n v="21135457.440000001"/>
    <n v="145045.43399999966"/>
    <n v="6.8626588476620003E-3"/>
    <n v="8.3566312133462885E-6"/>
    <m/>
    <m/>
    <m/>
  </r>
  <r>
    <x v="1"/>
    <s v="GUAJIRA"/>
    <n v="20028272"/>
    <s v="RIOHACHA"/>
    <s v="RCH309"/>
    <n v="10827202"/>
    <s v="RIOHACHA 2"/>
    <m/>
    <m/>
    <s v="CARIBESOL"/>
    <n v="40164893.280000001"/>
    <n v="588825.66000000027"/>
    <n v="1.4660207258491693E-2"/>
    <n v="3.3924534912110661E-5"/>
    <m/>
    <m/>
    <m/>
  </r>
  <r>
    <x v="1"/>
    <s v="GUAJIRA"/>
    <n v="20028272"/>
    <s v="RIOHACHA"/>
    <s v="RCH308"/>
    <n v="10827203"/>
    <s v="RIOHACHA 3"/>
    <m/>
    <m/>
    <s v="CARIBESOL"/>
    <n v="44145396.840000004"/>
    <n v="1013377.7769999894"/>
    <n v="2.2955457409814719E-2"/>
    <n v="5.838463251583367E-5"/>
    <m/>
    <m/>
    <m/>
  </r>
  <r>
    <x v="1"/>
    <s v="GUAJIRA"/>
    <n v="20028272"/>
    <s v="RIOHACHA"/>
    <s v="RCH304"/>
    <n v="10827204"/>
    <s v="RIOHACHA 4"/>
    <m/>
    <m/>
    <s v="CARIBESOL"/>
    <n v="20846358.719999999"/>
    <n v="537749.88100000063"/>
    <n v="2.5795866233659471E-2"/>
    <n v="3.0981860763282408E-5"/>
    <m/>
    <m/>
    <m/>
  </r>
  <r>
    <x v="1"/>
    <s v="GUAJIRA"/>
    <n v="20028272"/>
    <s v="RIOHACHA"/>
    <s v="RCH303"/>
    <n v="10827205"/>
    <s v="RIOHACHA 5"/>
    <m/>
    <m/>
    <s v="CARIBESOL"/>
    <n v="46362123.959999993"/>
    <n v="1115818.5360000057"/>
    <n v="2.4067459397733897E-2"/>
    <n v="6.4286642807163645E-5"/>
    <m/>
    <m/>
    <m/>
  </r>
  <r>
    <x v="1"/>
    <s v="GUAJIRA"/>
    <n v="20028272"/>
    <s v="RIOHACHA"/>
    <s v="RCH305"/>
    <n v="10908994"/>
    <s v="RIOHACHA 6"/>
    <m/>
    <m/>
    <s v="CARIBESOL"/>
    <n v="61548155.999999985"/>
    <n v="1408233.5309999888"/>
    <n v="2.2880190447947604E-2"/>
    <n v="8.1133807223710276E-5"/>
    <m/>
    <m/>
    <m/>
  </r>
  <r>
    <x v="1"/>
    <s v="GUAJIRA"/>
    <n v="20028272"/>
    <s v="RIOHACHA"/>
    <s v="RCH310"/>
    <n v="10909579"/>
    <s v="RIOHACHA 8"/>
    <m/>
    <m/>
    <s v="CARIBESOL"/>
    <n v="51001794.880000003"/>
    <n v="1035782.5739999948"/>
    <n v="2.0308747494809633E-2"/>
    <n v="5.9675459953662099E-5"/>
    <m/>
    <m/>
    <m/>
  </r>
  <r>
    <x v="1"/>
    <s v="GUAJIRA"/>
    <n v="20028374"/>
    <s v="SAN JUAN"/>
    <s v="SJU304"/>
    <n v="10837404"/>
    <s v="CANAVERAL"/>
    <m/>
    <m/>
    <s v="CARIBESOL"/>
    <n v="13222942.26"/>
    <n v="467723.70099999715"/>
    <n v="3.5372135172584286E-2"/>
    <n v="2.6947380356684874E-5"/>
    <m/>
    <m/>
    <m/>
  </r>
  <r>
    <x v="1"/>
    <s v="GUAJIRA"/>
    <n v="20028374"/>
    <s v="SAN JUAN"/>
    <s v="SJU305"/>
    <n v="10837403"/>
    <s v="LA JUNTA"/>
    <m/>
    <m/>
    <s v="CARIBESOL"/>
    <n v="6068093.6799999988"/>
    <n v="97916.199000000503"/>
    <n v="1.61362372045648E-2"/>
    <n v="5.6413328037312285E-6"/>
    <m/>
    <m/>
    <m/>
  </r>
  <r>
    <x v="1"/>
    <s v="GUAJIRA"/>
    <n v="20028374"/>
    <s v="SAN JUAN"/>
    <s v="SJU302"/>
    <n v="10837401"/>
    <s v="SAN JUAN 1"/>
    <m/>
    <m/>
    <s v="CARIBESOL"/>
    <n v="30920282.800000001"/>
    <n v="328844.78200000152"/>
    <n v="1.0635244966129531E-2"/>
    <n v="1.8946026040414861E-5"/>
    <m/>
    <m/>
    <m/>
  </r>
  <r>
    <x v="1"/>
    <s v="GUAJIRA"/>
    <n v="20028374"/>
    <s v="SAN JUAN"/>
    <s v="SJU303"/>
    <n v="10837402"/>
    <s v="SAN JUAN 2"/>
    <m/>
    <m/>
    <s v="CARIBESOL"/>
    <n v="20062281.359999999"/>
    <n v="207745.23800000586"/>
    <n v="1.0355015677040922E-2"/>
    <n v="1.1969010622526088E-5"/>
    <m/>
    <m/>
    <m/>
  </r>
  <r>
    <x v="1"/>
    <s v="GUAJIRA"/>
    <n v="20028474"/>
    <s v="TERMOGUAJIRA"/>
    <s v="TGJ304"/>
    <n v="10847401"/>
    <s v="MINGUEO"/>
    <m/>
    <m/>
    <s v="CARIBESOL"/>
    <n v="32939827.513500001"/>
    <n v="5023296.3280000053"/>
    <n v="0.15249916915749684"/>
    <n v="2.8941162593544822E-4"/>
    <m/>
    <m/>
    <m/>
  </r>
  <r>
    <x v="1"/>
    <s v="GUAJIRA"/>
    <n v="20700425"/>
    <s v="URIBIA "/>
    <s v="URI302"/>
    <n v="10909555"/>
    <s v="URIBIA  1"/>
    <m/>
    <m/>
    <s v="CARIBESOL"/>
    <n v="7777123.1995999999"/>
    <n v="32625.412"/>
    <n v="4.1950488841012599E-3"/>
    <n v="1.8796767933245195E-6"/>
    <m/>
    <m/>
    <m/>
  </r>
  <r>
    <x v="1"/>
    <s v="GUAJIRA"/>
    <n v="20700425"/>
    <s v="URIBIA "/>
    <s v="URI303"/>
    <n v="10909556"/>
    <s v="URIBIA  2"/>
    <m/>
    <m/>
    <s v="CARIBESOL"/>
    <n v="32894800.591300003"/>
    <n v="462435.35699999973"/>
    <n v="1.4058007608725385E-2"/>
    <n v="2.6642698304181992E-5"/>
    <m/>
    <m/>
    <m/>
  </r>
  <r>
    <x v="1"/>
    <s v="GUAJIRA"/>
    <n v="20028673"/>
    <s v="VILLANUEVA"/>
    <s v="VIN304"/>
    <n v="10867303"/>
    <s v="MOLINO"/>
    <m/>
    <m/>
    <s v="CARIBESOL"/>
    <n v="9513872.6399999987"/>
    <n v="217805.90300000025"/>
    <n v="2.2893506276745815E-2"/>
    <n v="1.2548644636830694E-5"/>
    <m/>
    <m/>
    <m/>
  </r>
  <r>
    <x v="1"/>
    <s v="GUAJIRA"/>
    <n v="20028673"/>
    <s v="VILLANUEVA"/>
    <s v="VIN305"/>
    <n v="10867304"/>
    <s v="URUMITA"/>
    <m/>
    <m/>
    <s v="CARIBESOL"/>
    <n v="15805391.759999998"/>
    <n v="1242699.7940000063"/>
    <n v="7.8625054846473891E-2"/>
    <n v="7.159676524087949E-5"/>
    <m/>
    <m/>
    <m/>
  </r>
  <r>
    <x v="1"/>
    <s v="GUAJIRA"/>
    <n v="20028673"/>
    <s v="VILLANUEVA"/>
    <s v="VIN302"/>
    <n v="10867301"/>
    <s v="VILLANUEVA 1"/>
    <m/>
    <m/>
    <s v="CARIBESOL"/>
    <n v="6831893.8800000008"/>
    <n v="21630.902000000253"/>
    <n v="3.1661648116818012E-3"/>
    <n v="1.2462403389136483E-6"/>
    <m/>
    <m/>
    <m/>
  </r>
  <r>
    <x v="1"/>
    <s v="GUAJIRA"/>
    <n v="20028673"/>
    <s v="VILLANUEVA"/>
    <s v="VIN303"/>
    <n v="10867302"/>
    <s v="VILLANUEVA 2"/>
    <m/>
    <m/>
    <s v="CARIBESOL"/>
    <n v="19258044.119999994"/>
    <n v="74277.588000000193"/>
    <n v="3.856964265797944E-3"/>
    <n v="4.2794205457917331E-6"/>
    <m/>
    <m/>
    <m/>
  </r>
  <r>
    <x v="1"/>
    <s v="MAGDALENA"/>
    <n v="20026579"/>
    <s v="AEROPUERTO"/>
    <s v="AOR302"/>
    <n v="10657901"/>
    <s v="AEROPUERTO 1 (MAGDALENA)"/>
    <m/>
    <m/>
    <s v="CARIBESOL"/>
    <n v="42764490.180000007"/>
    <n v="455599.78400000324"/>
    <n v="1.0653693802552966E-2"/>
    <n v="2.6248874375240679E-5"/>
    <m/>
    <m/>
    <m/>
  </r>
  <r>
    <x v="1"/>
    <s v="MAGDALENA"/>
    <n v="20026579"/>
    <s v="AEROPUERTO"/>
    <s v="AOR303"/>
    <n v="10657902"/>
    <s v="AEROPUERTO 2 (MAGDALENA)"/>
    <m/>
    <m/>
    <s v="CARIBESOL"/>
    <n v="20807377.800000001"/>
    <n v="298383.59699999844"/>
    <n v="1.4340278715946534E-2"/>
    <n v="1.7191038776448027E-5"/>
    <m/>
    <m/>
    <m/>
  </r>
  <r>
    <x v="1"/>
    <s v="MAGDALENA"/>
    <n v="20026585"/>
    <s v="ARACATACA"/>
    <s v="ARA302"/>
    <n v="10658401"/>
    <s v="ARACATACA I"/>
    <m/>
    <m/>
    <s v="CARIBESOL"/>
    <n v="2775246.0999999996"/>
    <n v="5288.8759999999947"/>
    <n v="1.9057322519973978E-3"/>
    <n v="3.0471270309079933E-7"/>
    <m/>
    <m/>
    <m/>
  </r>
  <r>
    <x v="1"/>
    <s v="MAGDALENA"/>
    <n v="20026585"/>
    <s v="ARACATACA"/>
    <s v="ARA303"/>
    <n v="10658402"/>
    <s v="ARACATACA II"/>
    <m/>
    <m/>
    <s v="CARIBESOL"/>
    <n v="23539873.5"/>
    <n v="1350763.542999991"/>
    <n v="5.7381937205397089E-2"/>
    <n v="7.7822737841468168E-5"/>
    <m/>
    <m/>
    <m/>
  </r>
  <r>
    <x v="1"/>
    <s v="MAGDALENA"/>
    <n v="20026585"/>
    <s v="ARACATACA"/>
    <s v="ARA304"/>
    <n v="10658403"/>
    <s v="ARACATACA III"/>
    <m/>
    <m/>
    <s v="CARIBESOL"/>
    <n v="14272236.440000001"/>
    <n v="182962.37499999869"/>
    <n v="1.2819460759998359E-2"/>
    <n v="1.0541173559403196E-5"/>
    <m/>
    <m/>
    <m/>
  </r>
  <r>
    <x v="1"/>
    <s v="MAGDALENA"/>
    <n v="20700423"/>
    <s v="BONDA"/>
    <s v="BON303"/>
    <n v="10909546"/>
    <s v="BONDA 1"/>
    <m/>
    <m/>
    <s v="CARIBESOL"/>
    <n v="46531065.899999991"/>
    <n v="486951.34699999925"/>
    <n v="1.0465080427052915E-2"/>
    <n v="2.8055159776496123E-5"/>
    <m/>
    <m/>
    <m/>
  </r>
  <r>
    <x v="1"/>
    <s v="MAGDALENA"/>
    <n v="20700423"/>
    <s v="BONDA"/>
    <s v="BON302"/>
    <n v="10909547"/>
    <s v="BONDA 2"/>
    <m/>
    <m/>
    <s v="CARIBESOL"/>
    <n v="25104522.300000001"/>
    <n v="2417302.6829999951"/>
    <n v="9.6289531189366423E-2"/>
    <n v="1.3927020310659029E-4"/>
    <m/>
    <m/>
    <m/>
  </r>
  <r>
    <x v="1"/>
    <s v="MAGDALENA"/>
    <n v="20026770"/>
    <s v="CAMPO ALEGRE"/>
    <s v="CAE302"/>
    <n v="10677001"/>
    <s v="CAMPO ALEGRE"/>
    <m/>
    <m/>
    <s v="CARIBESOL"/>
    <n v="12704187.98"/>
    <n v="1384455.3119999876"/>
    <n v="0.10897629302868576"/>
    <n v="7.9763851606264269E-5"/>
    <m/>
    <m/>
    <m/>
  </r>
  <r>
    <x v="1"/>
    <s v="MAGDALENA"/>
    <n v="20026773"/>
    <s v="CIENAGA"/>
    <s v="CIE302"/>
    <n v="10677301"/>
    <s v="CIENAGA CENTRO NUEVO"/>
    <m/>
    <m/>
    <s v="CARIBESOL"/>
    <n v="78885304.533899993"/>
    <n v="3265260.6850000122"/>
    <n v="4.1392509090166549E-2"/>
    <n v="1.8812435943335969E-4"/>
    <m/>
    <m/>
    <m/>
  </r>
  <r>
    <x v="1"/>
    <s v="MAGDALENA"/>
    <n v="20026773"/>
    <s v="CIENAGA"/>
    <s v="CIE304"/>
    <n v="10677302"/>
    <s v="CIENAGA NORTE NUEVO"/>
    <m/>
    <m/>
    <s v="CARIBESOL"/>
    <n v="70288077.691699997"/>
    <n v="1121231.9250000035"/>
    <n v="1.5951950342389359E-2"/>
    <n v="6.459852918813974E-5"/>
    <m/>
    <m/>
    <m/>
  </r>
  <r>
    <x v="1"/>
    <s v="MAGDALENA"/>
    <n v="20026773"/>
    <s v="CIENAGA"/>
    <s v="CIE303"/>
    <n v="10677303"/>
    <s v="CIENAGA SUR NUEVO"/>
    <m/>
    <m/>
    <s v="CARIBESOL"/>
    <n v="71060149.052400008"/>
    <n v="2051169.8070000033"/>
    <n v="2.8865261814852983E-2"/>
    <n v="1.1817586503998292E-4"/>
    <m/>
    <m/>
    <m/>
  </r>
  <r>
    <x v="1"/>
    <s v="MAGDALENA"/>
    <n v="20700442"/>
    <s v="EL RETEN"/>
    <s v="RTN303"/>
    <n v="10910052"/>
    <s v="RETEN 2"/>
    <m/>
    <m/>
    <s v="CARIBESOL"/>
    <n v="4915064.3499999996"/>
    <n v="102902.73100000051"/>
    <n v="2.0936192015471887E-2"/>
    <n v="5.9286262938355098E-6"/>
    <m/>
    <m/>
    <m/>
  </r>
  <r>
    <x v="1"/>
    <s v="MAGDALENA"/>
    <n v="20027068"/>
    <s v="FUNDACION"/>
    <s v="FUN305"/>
    <n v="10706801"/>
    <s v="FUNDACION I"/>
    <m/>
    <m/>
    <s v="CARIBESOL"/>
    <n v="5093007.6737000002"/>
    <n v="236258.716999998"/>
    <n v="4.6388839785187146E-2"/>
    <n v="1.3611782973515288E-5"/>
    <m/>
    <m/>
    <m/>
  </r>
  <r>
    <x v="1"/>
    <s v="MAGDALENA"/>
    <n v="20027068"/>
    <s v="FUNDACION"/>
    <s v="FUN304"/>
    <n v="10706802"/>
    <s v="FUNDACION II"/>
    <m/>
    <m/>
    <s v="CARIBESOL"/>
    <n v="56953587.075799994"/>
    <n v="1548493.1720000072"/>
    <n v="2.7188685586021211E-2"/>
    <n v="8.9214710300972963E-5"/>
    <m/>
    <m/>
    <m/>
  </r>
  <r>
    <x v="1"/>
    <s v="MAGDALENA"/>
    <n v="20027068"/>
    <s v="FUNDACION"/>
    <s v="FUN303"/>
    <n v="10706803"/>
    <s v="FUNDACION III"/>
    <m/>
    <m/>
    <s v="CARIBESOL"/>
    <n v="34775525.778499998"/>
    <n v="973706.07900000166"/>
    <n v="2.799975146894821E-2"/>
    <n v="5.6098991798641936E-5"/>
    <m/>
    <m/>
    <m/>
  </r>
  <r>
    <x v="1"/>
    <s v="MAGDALENA"/>
    <n v="20027165"/>
    <s v="GAIRA"/>
    <s v="GAI302"/>
    <n v="10716504"/>
    <s v="GAIRA INDUSTRIAL"/>
    <m/>
    <m/>
    <s v="CARIBESOL"/>
    <n v="61574055.903400004"/>
    <n v="1744203.9009999982"/>
    <n v="2.8326928856796108E-2"/>
    <n v="1.0049036608444343E-4"/>
    <m/>
    <m/>
    <m/>
  </r>
  <r>
    <x v="1"/>
    <s v="MAGDALENA"/>
    <n v="20027165"/>
    <s v="GAIRA"/>
    <s v="GAI305"/>
    <n v="10716501"/>
    <s v="RODADERO"/>
    <m/>
    <m/>
    <s v="CARIBESOL"/>
    <n v="47093764.580899991"/>
    <n v="534646.71500000288"/>
    <n v="1.1352813260056124E-2"/>
    <n v="3.0803075308679428E-5"/>
    <m/>
    <m/>
    <m/>
  </r>
  <r>
    <x v="1"/>
    <s v="MAGDALENA"/>
    <n v="20027165"/>
    <s v="GAIRA"/>
    <s v="GAI304"/>
    <n v="10716502"/>
    <s v="TAMACA"/>
    <m/>
    <m/>
    <s v="CARIBESOL"/>
    <n v="38144182.060199998"/>
    <n v="227451.1089999995"/>
    <n v="5.9629305628059112E-3"/>
    <n v="1.3104342443345229E-5"/>
    <m/>
    <m/>
    <m/>
  </r>
  <r>
    <x v="1"/>
    <s v="MAGDALENA"/>
    <n v="20027165"/>
    <s v="GAIRA"/>
    <s v="GAI303"/>
    <n v="10716503"/>
    <s v="TAMACA SUR"/>
    <m/>
    <m/>
    <s v="CARIBESOL"/>
    <n v="43216900.725900002"/>
    <n v="747152.22500000347"/>
    <n v="1.7288426806419118E-2"/>
    <n v="4.3046343703285228E-5"/>
    <m/>
    <m/>
    <m/>
  </r>
  <r>
    <x v="1"/>
    <s v="MAGDALENA"/>
    <n v="20027189"/>
    <s v="GUACAMAYAL"/>
    <s v="GUC303"/>
    <n v="10718901"/>
    <s v="GUACAMAYAL III"/>
    <m/>
    <m/>
    <s v="CARIBESOL"/>
    <n v="8398363.098100001"/>
    <n v="56457.126999999855"/>
    <n v="6.7223965361502885E-3"/>
    <n v="3.2527145232579703E-6"/>
    <m/>
    <m/>
    <m/>
  </r>
  <r>
    <x v="1"/>
    <s v="MAGDALENA"/>
    <n v="20027189"/>
    <s v="GUACAMAYAL"/>
    <s v="GUC302"/>
    <n v="10718902"/>
    <s v="GUACAMAYAL IV"/>
    <m/>
    <m/>
    <s v="CARIBESOL"/>
    <n v="12369032.8355"/>
    <n v="263355.4549999981"/>
    <n v="2.1291515553596825E-2"/>
    <n v="1.517293136892543E-5"/>
    <m/>
    <m/>
    <m/>
  </r>
  <r>
    <x v="1"/>
    <s v="MAGDALENA"/>
    <n v="20027189"/>
    <s v="GUACAMAYAL"/>
    <s v="GUC305"/>
    <n v="10718903"/>
    <s v="SEVILLA (GUACAMAYAL II)"/>
    <m/>
    <m/>
    <s v="CARIBESOL"/>
    <n v="14482960.747400001"/>
    <n v="415727.02600000123"/>
    <n v="2.8704560707632457E-2"/>
    <n v="2.3951649809970872E-5"/>
    <m/>
    <m/>
    <m/>
  </r>
  <r>
    <x v="1"/>
    <s v="MAGDALENA"/>
    <n v="20027189"/>
    <s v="GUACAMAYAL"/>
    <s v="GUC304"/>
    <n v="10909055"/>
    <s v="SOPLADOR"/>
    <m/>
    <m/>
    <s v="CARIBESOL"/>
    <n v="7558601.6414999999"/>
    <n v="131182.10800000152"/>
    <n v="1.7355340871485391E-2"/>
    <n v="7.5579111187007732E-6"/>
    <m/>
    <m/>
    <m/>
  </r>
  <r>
    <x v="1"/>
    <s v="MAGDALENA"/>
    <n v="20027682"/>
    <s v="LA RETIRADA"/>
    <s v="LRT301"/>
    <n v="10768201"/>
    <s v="LA RETIRADA"/>
    <m/>
    <m/>
    <s v="CARIBESOL"/>
    <n v="1973729.824"/>
    <n v="7012.9659999999676"/>
    <n v="3.5531539903406596E-3"/>
    <n v="4.0404422916019638E-7"/>
    <m/>
    <m/>
    <m/>
  </r>
  <r>
    <x v="1"/>
    <s v="MAGDALENA"/>
    <n v="20027666"/>
    <s v="LIBERTADOR"/>
    <s v="LBT305"/>
    <n v="10909285"/>
    <s v="LIBERTADOR 6"/>
    <m/>
    <m/>
    <s v="CARIBESOL"/>
    <n v="49632686.947899997"/>
    <n v="1133854.9939999999"/>
    <n v="2.2844924660037458E-2"/>
    <n v="6.5325793256401242E-5"/>
    <m/>
    <m/>
    <m/>
  </r>
  <r>
    <x v="1"/>
    <s v="MAGDALENA"/>
    <n v="20027666"/>
    <s v="LIBERTADOR"/>
    <s v="LBT303"/>
    <n v="10766602"/>
    <s v="ALMENDROS (MAGDALENA)"/>
    <m/>
    <m/>
    <s v="CARIBESOL"/>
    <n v="49570156.388300002"/>
    <n v="316240.472000001"/>
    <n v="6.3796545147604767E-3"/>
    <n v="1.8219842751055352E-5"/>
    <m/>
    <m/>
    <m/>
  </r>
  <r>
    <x v="1"/>
    <s v="MAGDALENA"/>
    <n v="20027666"/>
    <s v="LIBERTADOR"/>
    <s v="LBT308"/>
    <n v="10766603"/>
    <s v="BASTIDAS"/>
    <m/>
    <m/>
    <s v="CARIBESOL"/>
    <n v="21237400.603900004"/>
    <n v="50222.212999999902"/>
    <n v="2.3648003791376035E-3"/>
    <n v="2.8934968939396323E-6"/>
    <m/>
    <m/>
    <m/>
  </r>
  <r>
    <x v="1"/>
    <s v="MAGDALENA"/>
    <n v="20027666"/>
    <s v="LIBERTADOR"/>
    <s v="LBT304"/>
    <n v="10909284"/>
    <s v="LIBERTADOR"/>
    <m/>
    <m/>
    <s v="CARIBESOL"/>
    <n v="32951399.000100002"/>
    <n v="116287.743999999"/>
    <n v="3.5290684926502238E-3"/>
    <n v="6.6997889174506284E-6"/>
    <m/>
    <m/>
    <m/>
  </r>
  <r>
    <x v="1"/>
    <s v="MAGDALENA"/>
    <n v="20027666"/>
    <s v="LIBERTADOR"/>
    <s v="LBT302"/>
    <n v="10766604"/>
    <s v="LIBERTADOR 5 "/>
    <m/>
    <m/>
    <s v="CARIBESOL"/>
    <n v="37432585.180799991"/>
    <n v="192578.499000001"/>
    <n v="5.1446753695969369E-3"/>
    <n v="1.1095195838862389E-5"/>
    <m/>
    <m/>
    <m/>
  </r>
  <r>
    <x v="1"/>
    <s v="MAGDALENA"/>
    <n v="20027666"/>
    <s v="LIBERTADOR"/>
    <s v="LBT309"/>
    <n v="10909286"/>
    <s v="LIBERTADOR 7"/>
    <m/>
    <m/>
    <s v="CARIBESOL"/>
    <n v="51820536.565399997"/>
    <n v="1102771.1669999999"/>
    <n v="2.1280581794212994E-2"/>
    <n v="6.3534933166738182E-5"/>
    <m/>
    <m/>
    <m/>
  </r>
  <r>
    <x v="1"/>
    <s v="MAGDALENA"/>
    <n v="20027666"/>
    <s v="LIBERTADOR"/>
    <s v="LBT310"/>
    <n v="10909287"/>
    <s v="LIBERTADOR 8"/>
    <m/>
    <m/>
    <s v="CARIBESOL"/>
    <n v="66698100.784199998"/>
    <n v="1160478.0319999999"/>
    <n v="1.7398966662554558E-2"/>
    <n v="6.6859649953640704E-5"/>
    <m/>
    <m/>
    <m/>
  </r>
  <r>
    <x v="1"/>
    <s v="MAGDALENA"/>
    <n v="20027666"/>
    <s v="LIBERTADOR"/>
    <s v="LBT307"/>
    <n v="10766605"/>
    <s v="MAMATOCO"/>
    <m/>
    <m/>
    <s v="CARIBESOL"/>
    <n v="32486141.9142"/>
    <n v="244897.56200000001"/>
    <n v="7.5385240465551543E-3"/>
    <n v="1.410950041130983E-5"/>
    <m/>
    <m/>
    <m/>
  </r>
  <r>
    <x v="1"/>
    <s v="MAGDALENA"/>
    <n v="20027790"/>
    <s v="MANZANARES"/>
    <s v="MAZ307"/>
    <n v="10779001"/>
    <s v="ALCAZARES"/>
    <m/>
    <m/>
    <s v="CARIBESOL"/>
    <n v="64958739.2491"/>
    <n v="618556.84899999853"/>
    <n v="9.5223037908416398E-3"/>
    <n v="3.5637464269178763E-5"/>
    <m/>
    <m/>
    <m/>
  </r>
  <r>
    <x v="1"/>
    <s v="MAGDALENA"/>
    <n v="20027790"/>
    <s v="MANZANARES"/>
    <s v="MAZ311"/>
    <n v="10779002"/>
    <s v="BELLAVISTA (MAGDALENA)"/>
    <m/>
    <m/>
    <s v="CARIBESOL"/>
    <n v="31298524.954599995"/>
    <n v="176620.27699999773"/>
    <n v="5.6430862878104919E-3"/>
    <n v="1.0175780643243497E-5"/>
    <m/>
    <m/>
    <m/>
  </r>
  <r>
    <x v="1"/>
    <s v="MAGDALENA"/>
    <n v="20027790"/>
    <s v="MANZANARES"/>
    <s v="MAZ312"/>
    <n v="10779003"/>
    <s v="MANZANARES"/>
    <m/>
    <m/>
    <s v="CARIBESOL"/>
    <n v="48537515.064199999"/>
    <n v="167917.78499999977"/>
    <n v="3.4595463895895143E-3"/>
    <n v="9.6743962543968987E-6"/>
    <m/>
    <m/>
    <m/>
  </r>
  <r>
    <x v="1"/>
    <s v="MAGDALENA"/>
    <n v="20027790"/>
    <s v="MANZANARES"/>
    <s v="MAZ303"/>
    <n v="10779008"/>
    <s v="MANZANARES 7"/>
    <m/>
    <m/>
    <s v="CARIBESOL"/>
    <n v="19805813.3367"/>
    <n v="175482.08999999907"/>
    <n v="8.8601304585069623E-3"/>
    <n v="1.011020526628393E-5"/>
    <m/>
    <m/>
    <m/>
  </r>
  <r>
    <x v="1"/>
    <s v="MAGDALENA"/>
    <n v="20027790"/>
    <s v="MANZANARES"/>
    <s v="MAZ313"/>
    <n v="10909412"/>
    <s v="MANZANARES 8"/>
    <m/>
    <m/>
    <s v="CARIBESOL"/>
    <n v="38537841.8561"/>
    <n v="364412.3730000027"/>
    <n v="9.4559621257649992E-3"/>
    <n v="2.0995213201550488E-5"/>
    <m/>
    <m/>
    <m/>
  </r>
  <r>
    <x v="1"/>
    <s v="MAGDALENA"/>
    <n v="20027790"/>
    <s v="MANZANARES"/>
    <s v="MAZ310"/>
    <n v="10779004"/>
    <s v="SAN FRANCISCO (MAGDALENA)"/>
    <m/>
    <m/>
    <s v="CARIBESOL"/>
    <n v="38671238.685599998"/>
    <n v="392623.4980000006"/>
    <n v="1.0152855490150145E-2"/>
    <n v="2.2620565763414633E-5"/>
    <m/>
    <m/>
    <m/>
  </r>
  <r>
    <x v="1"/>
    <s v="MAGDALENA"/>
    <n v="20027790"/>
    <s v="MANZANARES"/>
    <s v="MAZ306"/>
    <n v="10779005"/>
    <s v="SANTA RITA"/>
    <m/>
    <m/>
    <s v="CARIBESOL"/>
    <n v="32242669.262899999"/>
    <n v="309392.11099999282"/>
    <n v="9.5957350328930296E-3"/>
    <n v="1.7825282055729141E-5"/>
    <m/>
    <m/>
    <m/>
  </r>
  <r>
    <x v="1"/>
    <s v="MAGDALENA"/>
    <n v="20027790"/>
    <s v="MANZANARES"/>
    <s v="MAZ308"/>
    <n v="10779006"/>
    <s v="SUR"/>
    <m/>
    <m/>
    <s v="CARIBESOL"/>
    <n v="46693161.624299996"/>
    <n v="402865.02200000203"/>
    <n v="8.6279234043201633E-3"/>
    <n v="2.3210619767669931E-5"/>
    <m/>
    <m/>
    <m/>
  </r>
  <r>
    <x v="1"/>
    <s v="MAGDALENA"/>
    <n v="20028074"/>
    <s v="PIVIJAY"/>
    <s v="PVJ302"/>
    <n v="10807401"/>
    <s v="PIVIJAY  I"/>
    <m/>
    <m/>
    <s v="CARIBESOL"/>
    <n v="30826433"/>
    <n v="203678.12100000033"/>
    <n v="6.6072555653779444E-3"/>
    <n v="1.1734688204141117E-5"/>
    <m/>
    <m/>
    <m/>
  </r>
  <r>
    <x v="1"/>
    <s v="MAGDALENA"/>
    <n v="20028074"/>
    <s v="PIVIJAY"/>
    <s v="PVJ303"/>
    <n v="10807402"/>
    <s v="PIVIJAY  II"/>
    <m/>
    <m/>
    <s v="CARIBESOL"/>
    <n v="4688826.78"/>
    <n v="108178.25099999912"/>
    <n v="2.3071496575951374E-2"/>
    <n v="6.2325695058543116E-6"/>
    <m/>
    <m/>
    <m/>
  </r>
  <r>
    <x v="1"/>
    <s v="MAGDALENA"/>
    <n v="20028065"/>
    <s v="PLATO"/>
    <s v="PLA304"/>
    <n v="10806501"/>
    <s v="PLATO  I"/>
    <m/>
    <m/>
    <s v="CARIBESOL"/>
    <n v="34380595.5"/>
    <n v="331680.23699999874"/>
    <n v="9.6473092503589347E-3"/>
    <n v="1.910938762377236E-5"/>
    <m/>
    <m/>
    <m/>
  </r>
  <r>
    <x v="1"/>
    <s v="MAGDALENA"/>
    <n v="20028065"/>
    <s v="PLATO"/>
    <s v="PLA303"/>
    <n v="10806502"/>
    <s v="PLATO  II"/>
    <m/>
    <m/>
    <s v="CARIBESOL"/>
    <n v="20860263.539999995"/>
    <n v="233113.48199999999"/>
    <n v="1.1175001770854906E-2"/>
    <n v="1.3430573760309082E-5"/>
    <m/>
    <m/>
    <m/>
  </r>
  <r>
    <x v="1"/>
    <s v="MAGDALENA"/>
    <n v="20028065"/>
    <s v="PLATO"/>
    <s v="PLA302"/>
    <n v="10806503"/>
    <s v="PLATO  III"/>
    <m/>
    <m/>
    <s v="CARIBESOL"/>
    <n v="14413655.639999999"/>
    <n v="749077.23600000015"/>
    <n v="5.1969968945366048E-2"/>
    <n v="4.3157251069101422E-5"/>
    <m/>
    <m/>
    <m/>
  </r>
  <r>
    <x v="1"/>
    <s v="MAGDALENA"/>
    <n v="20028279"/>
    <s v="REAL DEL OBISPO"/>
    <s v="REO304"/>
    <n v="10910066"/>
    <s v="REAL DEL OBISPO 3"/>
    <m/>
    <m/>
    <s v="CARIBESOL"/>
    <n v="14180032.726"/>
    <n v="1779535.7720000052"/>
    <n v="0.12549588610871906"/>
    <n v="1.0252597250018613E-4"/>
    <m/>
    <m/>
    <m/>
  </r>
  <r>
    <x v="1"/>
    <s v="MAGDALENA"/>
    <n v="20028279"/>
    <s v="REAL DEL OBISPO"/>
    <s v="REO303"/>
    <n v="10827901"/>
    <s v="CHIVOLO"/>
    <m/>
    <m/>
    <s v="CARIBESOL"/>
    <n v="14732740.748700002"/>
    <n v="2646594.3119999943"/>
    <n v="0.17964032335487382"/>
    <n v="1.5248058506084342E-4"/>
    <m/>
    <m/>
    <m/>
  </r>
  <r>
    <x v="1"/>
    <s v="MAGDALENA"/>
    <n v="20028279"/>
    <s v="REAL DEL OBISPO"/>
    <s v="REO305"/>
    <n v="10827902"/>
    <s v="TENERIFE"/>
    <m/>
    <m/>
    <s v="CARIBESOL"/>
    <n v="1235601.7575999999"/>
    <n v="2762.0599999999795"/>
    <n v="2.2353966259848414E-3"/>
    <n v="1.5913301213697726E-7"/>
    <m/>
    <m/>
    <m/>
  </r>
  <r>
    <x v="1"/>
    <s v="MAGDALENA"/>
    <n v="20700454"/>
    <s v="REMOLINO "/>
    <s v="REM302"/>
    <n v="10910237"/>
    <s v="REMOLINO  1"/>
    <m/>
    <m/>
    <s v="CARIBESOL"/>
    <n v="380579.10000000003"/>
    <n v="299.449999999998"/>
    <n v="7.8682723249909933E-4"/>
    <n v="1.7252478398158575E-8"/>
    <m/>
    <m/>
    <m/>
  </r>
  <r>
    <x v="1"/>
    <s v="MAGDALENA"/>
    <n v="20700454"/>
    <s v="REMOLINO  "/>
    <s v="REM304"/>
    <n v="10910240"/>
    <s v="REMOLINO  2"/>
    <m/>
    <m/>
    <s v="CARIBESOL"/>
    <n v="22666093.999999996"/>
    <n v="1299641.513"/>
    <n v="5.7338574215742698E-2"/>
    <n v="7.4877398992762652E-5"/>
    <m/>
    <m/>
    <m/>
  </r>
  <r>
    <x v="1"/>
    <s v="MAGDALENA"/>
    <n v="20700442"/>
    <s v="RETEN"/>
    <s v="RTN302"/>
    <n v="10910051"/>
    <s v="RETEN 1"/>
    <m/>
    <m/>
    <s v="CARIBESOL"/>
    <n v="14220533.609999998"/>
    <n v="95580.087999999436"/>
    <n v="6.7212729579139508E-3"/>
    <n v="5.5067403690569278E-6"/>
    <m/>
    <m/>
    <m/>
  </r>
  <r>
    <x v="1"/>
    <s v="MAGDALENA"/>
    <n v="20028267"/>
    <s v="RIO CORDOBA"/>
    <s v="RCO302"/>
    <n v="10826701"/>
    <s v="RIO CORDOBA I"/>
    <m/>
    <m/>
    <s v="CARIBESOL"/>
    <n v="28226580.030000001"/>
    <n v="343264.31800000026"/>
    <n v="1.2161031114473284E-2"/>
    <n v="1.977679155502982E-5"/>
    <m/>
    <m/>
    <m/>
  </r>
  <r>
    <x v="1"/>
    <s v="MAGDALENA"/>
    <n v="20028267"/>
    <s v="RIO CORDOBA"/>
    <s v="RCO303"/>
    <n v="10826702"/>
    <s v="RIO CORDOBA II"/>
    <m/>
    <m/>
    <s v="CARIBESOL"/>
    <n v="2689533.06"/>
    <n v="632.13600000000758"/>
    <n v="2.3503559387368436E-4"/>
    <n v="3.6419811937547411E-8"/>
    <m/>
    <m/>
    <m/>
  </r>
  <r>
    <x v="1"/>
    <s v="MAGDALENA"/>
    <n v="20028376"/>
    <s v="SALAMINA"/>
    <s v="SAL304"/>
    <n v="10837601"/>
    <s v="SALAMINA  I"/>
    <m/>
    <m/>
    <s v="CARIBESOL"/>
    <n v="39191587.104599997"/>
    <n v="9137904.6159999892"/>
    <n v="0.2331598511591651"/>
    <n v="5.2647020201026682E-4"/>
    <m/>
    <m/>
    <m/>
  </r>
  <r>
    <x v="1"/>
    <s v="MAGDALENA"/>
    <n v="20028376"/>
    <s v="SALAMINA"/>
    <s v="SAL303"/>
    <n v="10837602"/>
    <s v="SALAMINA  II"/>
    <m/>
    <m/>
    <s v="CARIBESOL"/>
    <n v="6878829.5853999993"/>
    <n v="14670.383999999942"/>
    <n v="2.1326860649574981E-3"/>
    <n v="8.4521784288760021E-7"/>
    <m/>
    <m/>
    <m/>
  </r>
  <r>
    <x v="1"/>
    <s v="MAGDALENA"/>
    <n v="20028376"/>
    <s v="SALAMINA"/>
    <s v="SAL302"/>
    <n v="10837603"/>
    <s v="SALAMINA  III"/>
    <m/>
    <m/>
    <s v="CARIBESOL"/>
    <n v="5720844.4042000007"/>
    <n v="123369.80700000083"/>
    <n v="2.1564964589742726E-2"/>
    <n v="7.1078140933462054E-6"/>
    <m/>
    <m/>
    <m/>
  </r>
  <r>
    <x v="1"/>
    <s v="MAGDALENA"/>
    <n v="20028377"/>
    <s v="SANTAMARTA"/>
    <s v="SMT303"/>
    <n v="10837701"/>
    <s v="BONDA"/>
    <m/>
    <m/>
    <s v="CARIBESOL"/>
    <n v="63416625.951000005"/>
    <n v="2419577.0369999986"/>
    <n v="3.8153670283082045E-2"/>
    <n v="1.3940123748045846E-4"/>
    <m/>
    <m/>
    <m/>
  </r>
  <r>
    <x v="1"/>
    <s v="MAGDALENA"/>
    <n v="20028377"/>
    <s v="SANTAMARTA"/>
    <s v="SMT305"/>
    <n v="10837702"/>
    <s v="CERRO KENEDY"/>
    <m/>
    <m/>
    <s v="CARIBESOL"/>
    <n v="32751737.215399999"/>
    <n v="1603795.9339999999"/>
    <n v="4.8968270704305983E-2"/>
    <n v="9.2400917369810456E-5"/>
    <m/>
    <m/>
    <m/>
  </r>
  <r>
    <x v="1"/>
    <s v="MAGDALENA"/>
    <n v="20028377"/>
    <s v="SANTAMARTA"/>
    <s v="SMT302"/>
    <n v="10837703"/>
    <s v="CONCEPCION (MAGDALENA)"/>
    <m/>
    <m/>
    <s v="CARIBESOL"/>
    <n v="53375039.583099999"/>
    <n v="419488.14800000127"/>
    <n v="7.8592568975409758E-3"/>
    <n v="2.4168342667068352E-5"/>
    <m/>
    <m/>
    <m/>
  </r>
  <r>
    <x v="1"/>
    <s v="MAGDALENA"/>
    <n v="20028377"/>
    <s v="SANTAMARTA"/>
    <s v="SMT304"/>
    <n v="10837705"/>
    <s v="JARDIN (MAGDALENA)"/>
    <m/>
    <m/>
    <s v="CARIBESOL"/>
    <n v="38749650.282399997"/>
    <n v="155881.30499999999"/>
    <n v="4.0227796603057586E-3"/>
    <n v="8.980927858371301E-6"/>
    <m/>
    <m/>
    <m/>
  </r>
  <r>
    <x v="1"/>
    <s v="MAGDALENA"/>
    <n v="20028377"/>
    <s v="SANTAMARTA"/>
    <s v="SMT306"/>
    <n v="10837706"/>
    <s v="LA 30"/>
    <m/>
    <m/>
    <s v="CARIBESOL"/>
    <n v="32821507.505100001"/>
    <n v="137413.55199999898"/>
    <n v="4.1866922772711415E-3"/>
    <n v="7.9169288278318186E-6"/>
    <m/>
    <m/>
    <m/>
  </r>
  <r>
    <x v="1"/>
    <s v="MAGDALENA"/>
    <n v="20028377"/>
    <s v="SANTAMARTA"/>
    <s v="SMT308"/>
    <n v="10909432"/>
    <s v="SANTA MARTA 06"/>
    <m/>
    <m/>
    <s v="CARIBESOL"/>
    <n v="39561177.602700002"/>
    <n v="711638.493000002"/>
    <n v="1.7988304093137852E-2"/>
    <n v="4.1000259568478006E-5"/>
    <m/>
    <m/>
    <m/>
  </r>
  <r>
    <x v="1"/>
    <s v="MAGDALENA"/>
    <n v="20029087"/>
    <s v="ZAWADY"/>
    <s v="ZAW302"/>
    <n v="10908701"/>
    <s v="ORIHUECA"/>
    <m/>
    <m/>
    <s v="CARIBESOL"/>
    <n v="30507896.159999996"/>
    <n v="2874946.22"/>
    <n v="9.4236134963952251E-2"/>
    <n v="1.6563682603579224E-4"/>
    <m/>
    <m/>
    <m/>
  </r>
  <r>
    <x v="1"/>
    <s v="MAGDALENA"/>
    <n v="20029087"/>
    <s v="ZAWADY"/>
    <s v="ZAW303"/>
    <n v="10908702"/>
    <s v="RIOFRIO"/>
    <m/>
    <m/>
    <s v="CARIBESOL"/>
    <n v="26405215.259999998"/>
    <n v="1338998.5209999855"/>
    <n v="5.0709623376120345E-2"/>
    <n v="7.7144909195921477E-5"/>
    <m/>
    <m/>
    <m/>
  </r>
  <r>
    <x v="1"/>
    <s v="MAGDALENA"/>
    <n v="20029087"/>
    <s v="ZAWADY"/>
    <s v="ZAW304"/>
    <n v="10908703"/>
    <s v="ZAWADY"/>
    <m/>
    <m/>
    <s v="CARIBESOL"/>
    <n v="8043413.4199999981"/>
    <n v="104664.30000000072"/>
    <n v="1.3012423275391052E-2"/>
    <n v="6.0301171307677839E-6"/>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s v="Guajira"/>
    <s v="Riohacha - Manaure"/>
    <s v="LN-529"/>
    <n v="34.5"/>
    <x v="0"/>
    <n v="63655550.640000008"/>
    <n v="4579798.3415499972"/>
    <n v="54235403.269059978"/>
    <n v="69500811.359999999"/>
    <n v="5335269.6356099984"/>
    <n v="7.6765573397041251E-2"/>
    <n v="7.1946567039389245E-2"/>
    <n v="1.0669803516130756"/>
    <s v="Actualización de longitud del conductor de acuerdo a BDI"/>
  </r>
  <r>
    <x v="0"/>
    <s v="Atlántico"/>
    <s v="Salamina - Campo Alegre"/>
    <s v="LN-563"/>
    <n v="34.5"/>
    <x v="0"/>
    <n v="50686074.800800003"/>
    <n v="2972958.4365099967"/>
    <n v="115285256.70732012"/>
    <n v="54890990.526600003"/>
    <n v="3244524.1133600054"/>
    <n v="5.9108499996692883E-2"/>
    <n v="5.8654343391038699E-2"/>
    <n v="1.0077429322262872"/>
    <m/>
  </r>
  <r>
    <x v="1"/>
    <s v="Atlántico"/>
    <s v="BARANOA - JUAN DE ACOSTA "/>
    <s v="LN-5101"/>
    <n v="34.5"/>
    <x v="0"/>
    <n v="43508040"/>
    <n v="2375131.681679999"/>
    <n v="46291025.872270361"/>
    <n v="48040779.000000007"/>
    <n v="3081475.6273300024"/>
    <n v="6.4142915487069893E-2"/>
    <n v="5.4590638458546947E-2"/>
    <n v="1.1749801302612792"/>
    <s v="Crecimiento de la demanda y modificación de lingitud de linea 5101 de 17 a 21KM"/>
  </r>
  <r>
    <x v="1"/>
    <s v="Atlántico"/>
    <s v="Manatí - Campo de la Cruz"/>
    <s v="LN-5115"/>
    <n v="34.5"/>
    <x v="0"/>
    <n v="55212454.200000003"/>
    <n v="2825005.6157300011"/>
    <n v="51550072.578350045"/>
    <n v="61896966.599999994"/>
    <n v="2802904.7585399956"/>
    <n v="4.5283394526477422E-2"/>
    <n v="5.1166093894264908E-2"/>
    <n v="0.8850273898190445"/>
    <m/>
  </r>
  <r>
    <x v="0"/>
    <s v="Guajira"/>
    <s v="Cuestecitas - Hatonuevo"/>
    <s v="LN-564"/>
    <n v="34.5"/>
    <x v="0"/>
    <n v="70634106.922000006"/>
    <n v="3130360.6615799847"/>
    <n v="71180255.588000014"/>
    <n v="77377096.797300011"/>
    <n v="3576178.2159999907"/>
    <n v="4.6217529010790924E-2"/>
    <n v="4.4317976088191879E-2"/>
    <n v="1.0428619059412589"/>
    <s v="Se mejoro perfil de tension en digsilent, acorde a Vhor"/>
  </r>
  <r>
    <x v="0"/>
    <s v="Magdalena"/>
    <s v="Rio Cordoba - Zawady"/>
    <s v="LN-536"/>
    <n v="34.5"/>
    <x v="0"/>
    <n v="77255196.298899993"/>
    <n v="3306457.8639600133"/>
    <n v="83830829.963130057"/>
    <n v="83957883.871000007"/>
    <n v="3862047.9116300023"/>
    <n v="4.5999824359127243E-2"/>
    <n v="4.2799164617579162E-2"/>
    <n v="1.0747832293024115"/>
    <m/>
  </r>
  <r>
    <x v="0"/>
    <s v="Guajira"/>
    <s v="San  Juan - Fonseca"/>
    <s v="LN-527"/>
    <n v="34.5"/>
    <x v="0"/>
    <n v="77082772.699999988"/>
    <n v="3029650.5168700144"/>
    <n v="71895572.130029708"/>
    <n v="84007146.636399984"/>
    <n v="3601713.6787100025"/>
    <n v="4.2873896125754062E-2"/>
    <n v="3.930386013306985E-2"/>
    <n v="1.0908316888111562"/>
    <m/>
  </r>
  <r>
    <x v="1"/>
    <s v="Atlántico"/>
    <s v="Sabanalarga - Ponedera"/>
    <s v="LN-524"/>
    <n v="34.5"/>
    <x v="0"/>
    <n v="27833535.199999999"/>
    <n v="993263.12384000095"/>
    <n v="30710971.159229927"/>
    <n v="30745114.199999999"/>
    <n v="1180103.106559997"/>
    <n v="3.8383435458502771E-2"/>
    <n v="3.5685841439214695E-2"/>
    <n v="1.0755928376771782"/>
    <m/>
  </r>
  <r>
    <x v="1"/>
    <s v="Atlántico"/>
    <s v="Sabanalarga - Manatí"/>
    <s v="LN-523"/>
    <n v="34.5"/>
    <x v="0"/>
    <n v="73561249.599999994"/>
    <n v="2603595.0936699947"/>
    <n v="68707252.774820104"/>
    <n v="82968960.599999994"/>
    <n v="2605539.0253799893"/>
    <n v="3.1403780480528151E-2"/>
    <n v="3.5393568051486649E-2"/>
    <n v="0.88727365477381104"/>
    <m/>
  </r>
  <r>
    <x v="0"/>
    <s v="Guajira"/>
    <s v="Cuestecitas - Riohacha"/>
    <s v="LN-741"/>
    <n v="110"/>
    <x v="1"/>
    <n v="364234840.07800001"/>
    <n v="11729143.447129987"/>
    <n v="378246814.39300114"/>
    <n v="396930120.00400007"/>
    <n v="14922075.420300065"/>
    <n v="3.7593708988750182E-2"/>
    <n v="3.220214585902386E-2"/>
    <n v="1.1674286910359879"/>
    <m/>
  </r>
  <r>
    <x v="0"/>
    <s v="Bolívar sur"/>
    <s v="Plato - Real del Obispo"/>
    <s v="LN-553"/>
    <n v="34.5"/>
    <x v="0"/>
    <n v="30662801.481800001"/>
    <n v="973575.18924000196"/>
    <n v="26738181.624089923"/>
    <n v="32280661.1182"/>
    <n v="1047233.3019600017"/>
    <n v="3.2441507258027198E-2"/>
    <n v="3.1751018895578423E-2"/>
    <n v="1.0217469670727617"/>
    <s v="Modificación de longitud de linea de 33 a 30KM"/>
  </r>
  <r>
    <x v="0"/>
    <s v="Guajira"/>
    <s v="San Juan - Villanueva"/>
    <s v="LN-528"/>
    <n v="34.5"/>
    <x v="0"/>
    <n v="51462595.450000003"/>
    <n v="1576587.9531399938"/>
    <n v="51557952.256779991"/>
    <n v="56254783.449999996"/>
    <n v="1851708.9686400038"/>
    <n v="3.2916471366134181E-2"/>
    <n v="3.0635609015712668E-2"/>
    <n v="1.0744513467726946"/>
    <m/>
  </r>
  <r>
    <x v="1"/>
    <s v="Atlántico"/>
    <s v="ARROYO DE PIEDRA - ROTINET"/>
    <s v="LN-5118"/>
    <n v="34.5"/>
    <x v="0"/>
    <n v="20627068.579999998"/>
    <n v="630143.36228000186"/>
    <n v="24274112.57183006"/>
    <n v="21992025.599999998"/>
    <n v="737825.97499000083"/>
    <n v="3.3549705170859791E-2"/>
    <n v="3.0549341504152887E-2"/>
    <n v="1.0982136936175542"/>
    <m/>
  </r>
  <r>
    <x v="0"/>
    <s v="Magdalena"/>
    <s v="Santa Marta -  Zona Franca Tayrona"/>
    <s v="LN-540"/>
    <n v="34.5"/>
    <x v="0"/>
    <n v="26745039.831099998"/>
    <n v="798570.57400000026"/>
    <m/>
    <n v="21420153.011299998"/>
    <n v="820396.4089999696"/>
    <n v="3.8300212354560555E-2"/>
    <n v="2.9858642164794853E-2"/>
    <n v="1.2827178189542332"/>
    <m/>
  </r>
  <r>
    <x v="0"/>
    <s v="Atlántico"/>
    <s v="SALAMINA- REMOLINO"/>
    <s v="LN-5136"/>
    <n v="35.5"/>
    <x v="0"/>
    <n v="20999670.645499997"/>
    <n v="542185.6167200011"/>
    <n v="22554074.558569975"/>
    <n v="23454587.6182"/>
    <n v="690520.48373999924"/>
    <n v="2.9440742893478873E-2"/>
    <n v="2.5818767630824042E-2"/>
    <n v="1.1402845912107242"/>
    <m/>
  </r>
  <r>
    <x v="1"/>
    <s v="Atlántico"/>
    <s v="Sabanalarga - Arroyo de Piedra"/>
    <s v="LN-521"/>
    <n v="34.5"/>
    <x v="0"/>
    <n v="54912785.399999999"/>
    <n v="1397021.080899999"/>
    <n v="43606850.413109899"/>
    <n v="58837922.400000006"/>
    <n v="888659.00999000028"/>
    <n v="1.5103507631499922E-2"/>
    <n v="2.5440725155784924E-2"/>
    <n v="0.59367441529336917"/>
    <m/>
  </r>
  <r>
    <x v="0"/>
    <s v="Magdalena"/>
    <s v="Gaira - Aeropuerto"/>
    <s v="LN-578"/>
    <n v="34.5"/>
    <x v="0"/>
    <n v="80759381.322799981"/>
    <n v="1652131.4965100009"/>
    <n v="70775272.957629845"/>
    <n v="77980822.868399993"/>
    <n v="1413980.7457800009"/>
    <n v="1.8132416327104255E-2"/>
    <n v="2.0457456080629623E-2"/>
    <n v="0.88634756225986189"/>
    <s v="transferencias de carga entre circuitos Aeropueto 1 y tamaca sur entre 19/02/2016 al 07/03/2016"/>
  </r>
  <r>
    <x v="1"/>
    <s v="Atlántico"/>
    <s v="Las Flores - Puerta de Oro"/>
    <s v="LN-574"/>
    <n v="34.5"/>
    <x v="0"/>
    <n v="118394907.89070001"/>
    <n v="2385533.6134399991"/>
    <n v="115623975.05868991"/>
    <n v="121468479.85419998"/>
    <n v="2568039.4331899965"/>
    <n v="2.1141611686195827E-2"/>
    <n v="2.0148954511137247E-2"/>
    <n v="1.0492659395558164"/>
    <m/>
  </r>
  <r>
    <x v="0"/>
    <s v="Guajira"/>
    <s v="Manaure - Uribia"/>
    <s v="LN-5135"/>
    <n v="34.5"/>
    <x v="0"/>
    <n v="37789961.400000006"/>
    <n v="757233.73621999973"/>
    <n v="37370708.249440059"/>
    <n v="41703427.800000012"/>
    <n v="925089.04255999648"/>
    <n v="2.2182566070983647E-2"/>
    <n v="2.0037960034010503E-2"/>
    <n v="1.1070271641091756"/>
    <s v="Crecimiento de la demanda"/>
  </r>
  <r>
    <x v="0"/>
    <s v="Magdalena"/>
    <s v="Gaira - Zona Franca"/>
    <s v="LN-5117"/>
    <n v="34.5"/>
    <x v="0"/>
    <n v="5346872.7325999998"/>
    <n v="105535.72999999976"/>
    <m/>
    <n v="6449783.7860000003"/>
    <n v="113705.57200000691"/>
    <n v="1.7629361816254675E-2"/>
    <n v="1.9737842151459135E-2"/>
    <n v="0.8931757423620601"/>
    <m/>
  </r>
  <r>
    <x v="0"/>
    <s v="Guajira"/>
    <s v="Hatonuevo - Barrancas"/>
    <s v="LN-567"/>
    <n v="34.5"/>
    <x v="0"/>
    <n v="43442782.640199997"/>
    <n v="780537.69582000037"/>
    <n v="42199758.158020087"/>
    <n v="47827026.382399999"/>
    <n v="909094.56988999946"/>
    <n v="1.9007967642005436E-2"/>
    <n v="1.796702808575908E-2"/>
    <n v="1.0579361011335771"/>
    <m/>
  </r>
  <r>
    <x v="0"/>
    <s v="Guajira"/>
    <s v="Cuestecitas - Maicao"/>
    <s v="LN-740"/>
    <n v="110"/>
    <x v="1"/>
    <n v="219234599.91000003"/>
    <n v="3571992.855000006"/>
    <n v="232235003.56489888"/>
    <n v="238326160.27200001"/>
    <n v="4147190.6503999988"/>
    <n v="1.7401323655224583E-2"/>
    <n v="1.6293016049776711E-2"/>
    <n v="1.0680234771795405"/>
    <m/>
  </r>
  <r>
    <x v="1"/>
    <s v="Atlántico"/>
    <s v="Baranoa - Malambo"/>
    <s v="LN-705"/>
    <n v="110"/>
    <x v="1"/>
    <n v="334921840"/>
    <n v="5144746.0339300139"/>
    <n v="90019832.41343011"/>
    <n v="124488320"/>
    <n v="4828998.1730700126"/>
    <n v="3.8790773086744307E-2"/>
    <n v="1.5361034783309484E-2"/>
    <n v="2.5252708319424144"/>
    <m/>
  </r>
  <r>
    <x v="0"/>
    <s v="Magdalena"/>
    <s v="Santa Marta - Bonda"/>
    <s v="LN-5138"/>
    <n v="34.5"/>
    <x v="0"/>
    <n v="76772671.934699997"/>
    <n v="1088186.8886499989"/>
    <n v="71615694.370839745"/>
    <n v="73405756.193800002"/>
    <n v="1072859.308839998"/>
    <n v="1.461546565922597E-2"/>
    <n v="1.4174143757502287E-2"/>
    <n v="1.0311357009830024"/>
    <s v="Crecimiento de la demanda"/>
  </r>
  <r>
    <x v="1"/>
    <s v="Atlántico"/>
    <s v="Sabanalarga - Baranoa"/>
    <s v="LN-729"/>
    <n v="110"/>
    <x v="1"/>
    <n v="492090880"/>
    <n v="6869950.2459300319"/>
    <n v="254388707.36770061"/>
    <n v="288090322"/>
    <n v="5014326.7905299896"/>
    <n v="1.7405398264402613E-2"/>
    <n v="1.3960734744626911E-2"/>
    <n v="1.2467394147074855"/>
    <m/>
  </r>
  <r>
    <x v="0"/>
    <s v="Guajira"/>
    <s v="Riohacha - Camarones"/>
    <s v="LN-592"/>
    <n v="34.5"/>
    <x v="0"/>
    <n v="13943581.800000001"/>
    <n v="178512.96163000094"/>
    <n v="16397567.369740037"/>
    <n v="16755777.599999998"/>
    <n v="280941.30509999936"/>
    <n v="1.6766831824027037E-2"/>
    <n v="1.2802518333560529E-2"/>
    <n v="1.3096510692021002"/>
    <m/>
  </r>
  <r>
    <x v="1"/>
    <s v="Atlántico"/>
    <s v="Unión - El Río"/>
    <s v="LN-502"/>
    <n v="34.5"/>
    <x v="0"/>
    <n v="21116788.200000003"/>
    <n v="266701.77216000075"/>
    <n v="32924519.283699997"/>
    <n v="18389064.599999998"/>
    <n v="216324.5772899994"/>
    <n v="1.1763761887594839E-2"/>
    <n v="1.2629845487582279E-2"/>
    <n v="0.93142563772146081"/>
    <m/>
  </r>
  <r>
    <x v="1"/>
    <s v="Atlántico"/>
    <s v="Malambo - Sabanagrande"/>
    <s v="LN-575"/>
    <n v="34.5"/>
    <x v="0"/>
    <n v="107779276.5"/>
    <n v="1050418.2542699999"/>
    <n v="127228927.60344028"/>
    <n v="106159699.875"/>
    <n v="1857567.1932200054"/>
    <n v="1.749785648798214E-2"/>
    <n v="9.7460132261140194E-3"/>
    <n v="1.7953860806485868"/>
    <m/>
  </r>
  <r>
    <x v="0"/>
    <s v="Magdalena"/>
    <s v="Fundación - Río Cordoba"/>
    <s v="LN-711"/>
    <n v="110"/>
    <x v="1"/>
    <n v="113550300"/>
    <n v="1048332.4041299954"/>
    <n v="69812866.474100441"/>
    <n v="82857880"/>
    <n v="912601.43352000089"/>
    <n v="1.1014057245007969E-2"/>
    <n v="9.2323173442077685E-3"/>
    <n v="1.1929894558832557"/>
    <s v="Red anillada, flujos dependen de condiciones operativas de generación y disponibilidad."/>
  </r>
  <r>
    <x v="0"/>
    <s v="Atlántico"/>
    <s v="Caracolí - Malambo 2"/>
    <s v="LN-775"/>
    <n v="110"/>
    <x v="1"/>
    <n v="68006240"/>
    <n v="515214.97854999953"/>
    <n v="158371369.64152017"/>
    <n v="211173360"/>
    <n v="1212046.962159995"/>
    <n v="5.7395826924380756E-3"/>
    <n v="7.575995652016632E-3"/>
    <n v="0.75760110697928829"/>
    <m/>
  </r>
  <r>
    <x v="1"/>
    <s v="Atlántico"/>
    <s v="Riomar - Silencio 02"/>
    <s v="LN-506"/>
    <n v="34.5"/>
    <x v="0"/>
    <n v="116651733.6999"/>
    <n v="721925.7200300002"/>
    <n v="114806622.10999984"/>
    <n v="117347874.70310001"/>
    <n v="886049.89017000096"/>
    <n v="7.5506257988206572E-3"/>
    <n v="6.1887268807100382E-3"/>
    <n v="1.2200612410858835"/>
    <s v="Operación constante el año 2016 a diferencia del año 2015."/>
  </r>
  <r>
    <x v="1"/>
    <s v="Atlántico"/>
    <s v="Riomar - Silencio 01"/>
    <s v="LN-505"/>
    <n v="34.5"/>
    <x v="0"/>
    <n v="117060554.93759999"/>
    <n v="721925.7200300002"/>
    <n v="114806622.10999984"/>
    <n v="118047628.79520002"/>
    <n v="886049.89017000096"/>
    <n v="7.5058677519664755E-3"/>
    <n v="6.1671134261650148E-3"/>
    <n v="1.2170795692068141"/>
    <s v="Operación constante el año 2016 a diferencia del año 2015."/>
  </r>
  <r>
    <x v="0"/>
    <s v="Magdalena"/>
    <s v="Aracataca - Reten"/>
    <s v="LN-5116"/>
    <n v="34.5"/>
    <x v="0"/>
    <n v="17343634.911400001"/>
    <n v="98576.224999999686"/>
    <m/>
    <n v="19457460.6591"/>
    <n v="134581.52599999931"/>
    <n v="6.9167055433339546E-3"/>
    <n v="5.6837119498638292E-3"/>
    <n v="1.2169345674704126"/>
    <m/>
  </r>
  <r>
    <x v="0"/>
    <s v="Magdalena"/>
    <s v="Fundación - Guacamayal"/>
    <s v="LN-518"/>
    <n v="34.5"/>
    <x v="0"/>
    <n v="122389469.32300001"/>
    <n v="515204.56199999782"/>
    <m/>
    <n v="127800593.1823"/>
    <n v="6642320.0049999896"/>
    <n v="5.1974093700215558E-2"/>
    <n v="4.2095497664126087E-3"/>
    <n v="12.346710832333986"/>
    <s v="Entrada de Tequendama en el mes de mayo del 2016"/>
  </r>
  <r>
    <x v="1"/>
    <s v="Atlántico"/>
    <s v="Unión - Magdalena"/>
    <s v="LN-530"/>
    <n v="34.5"/>
    <x v="0"/>
    <n v="100332236.76509997"/>
    <n v="419590.83798999951"/>
    <n v="98586798.614789456"/>
    <n v="105139840.88790001"/>
    <n v="417184.08958000113"/>
    <n v="3.9678972885721061E-3"/>
    <n v="4.1820141912350143E-3"/>
    <n v="0.94880053178402146"/>
    <m/>
  </r>
  <r>
    <x v="1"/>
    <s v="Atlántico"/>
    <s v="Sabanalarga - Salamina"/>
    <s v="LN-702"/>
    <n v="110"/>
    <x v="1"/>
    <n v="121049160"/>
    <n v="503776.16879999969"/>
    <n v="126982983.23451005"/>
    <n v="131635873"/>
    <n v="580069.35526000021"/>
    <n v="4.4066206425356427E-3"/>
    <n v="4.1617485722329648E-3"/>
    <n v="1.0588387467557401"/>
    <m/>
  </r>
  <r>
    <x v="0"/>
    <s v="Magdalena"/>
    <s v="Gaira - Río Cordoba"/>
    <s v="LN-755"/>
    <n v="110"/>
    <x v="1"/>
    <n v="319998680"/>
    <n v="1256964.863260004"/>
    <n v="472295040.82009971"/>
    <n v="325466960"/>
    <n v="1285320.0552399973"/>
    <n v="3.9491567907230813E-3"/>
    <n v="3.9280314008170404E-3"/>
    <n v="1.0053781112599167"/>
    <s v="corregido Q"/>
  </r>
  <r>
    <x v="1"/>
    <s v="Atlántico"/>
    <s v="JUAN DE ACOSTA - SANTA VERONICA"/>
    <s v="LN-5122"/>
    <n v="34.5"/>
    <x v="0"/>
    <n v="13578542.4"/>
    <n v="49217.614619999884"/>
    <n v="14007655.854079999"/>
    <n v="14745087"/>
    <n v="62100.210779999783"/>
    <n v="4.2115865969458016E-3"/>
    <n v="3.6246611138467913E-3"/>
    <n v="1.1619256158477438"/>
    <s v="actualización de longitud de linea 5122 de 9,9 a 7,7KM de acuerdo a BDI"/>
  </r>
  <r>
    <x v="1"/>
    <s v="Atlántico"/>
    <s v="Tebsa - Cordialidad"/>
    <s v="LN-704"/>
    <n v="110"/>
    <x v="1"/>
    <n v="570270000"/>
    <n v="1736405.8776699961"/>
    <n v="368207709.41124976"/>
    <n v="351590000"/>
    <n v="1309161.9640300022"/>
    <n v="3.7235472113256981E-3"/>
    <n v="3.0448837878022622E-3"/>
    <n v="1.2228864780462712"/>
    <s v="Red anillada, flujos dependen de condiciones operativas de generación y disponibilidad"/>
  </r>
  <r>
    <x v="0"/>
    <s v="Magdalena"/>
    <s v="Santa Marta-Gaira"/>
    <s v="LN-710"/>
    <n v="110"/>
    <x v="1"/>
    <n v="62881240"/>
    <n v="173319.75684000034"/>
    <n v="169057095.60639966"/>
    <n v="36853360"/>
    <n v="361182.86786999973"/>
    <n v="9.8005410597568239E-3"/>
    <n v="2.7563031015291738E-3"/>
    <n v="3.5556833551141622"/>
    <m/>
  </r>
  <r>
    <x v="1"/>
    <s v="Atlántico"/>
    <s v="El Río Magdalena"/>
    <s v="LN-501"/>
    <n v="34.5"/>
    <x v="0"/>
    <n v="88500223.938899994"/>
    <n v="228212.12517999948"/>
    <n v="152645202.10814029"/>
    <n v="97512866.702799991"/>
    <n v="258845.17691000039"/>
    <n v="2.654472026741963E-3"/>
    <n v="2.5786615561284422E-3"/>
    <n v="1.0293991549349892"/>
    <m/>
  </r>
  <r>
    <x v="1"/>
    <s v="Atlántico"/>
    <s v="Veinte de Julio - Silencio"/>
    <s v="LN-703"/>
    <n v="110"/>
    <x v="1"/>
    <n v="263338184.94000003"/>
    <n v="665554.62447999953"/>
    <n v="32263947.866000041"/>
    <n v="41041386.752000004"/>
    <n v="152302.82435999991"/>
    <n v="3.7109570707324598E-3"/>
    <n v="2.5273760606789402E-3"/>
    <n v="1.4683042735379748"/>
    <m/>
  </r>
  <r>
    <x v="1"/>
    <s v="Atlántico"/>
    <s v="Flores - Riomar 02"/>
    <s v="LN-535"/>
    <n v="34.5"/>
    <x v="0"/>
    <n v="85716883.417300001"/>
    <n v="202610.45006000032"/>
    <n v="94405794.406000271"/>
    <n v="94005118.253600001"/>
    <n v="233913.99732000032"/>
    <n v="2.4883112926783898E-3"/>
    <n v="2.3637169479625297E-3"/>
    <n v="1.0527111948929662"/>
    <s v="Red anillada, flujos dependen de condiciones operativas de generación y disponibilidad."/>
  </r>
  <r>
    <x v="1"/>
    <s v="Atlántico"/>
    <s v="Tebsa - El Río"/>
    <s v="LN-706"/>
    <n v="110"/>
    <x v="1"/>
    <n v="517070000"/>
    <n v="1218894.5860099939"/>
    <n v="362435659.89204907"/>
    <n v="473822000"/>
    <n v="1541122.8325500027"/>
    <n v="3.2525354089721513E-3"/>
    <n v="2.3573105885276537E-3"/>
    <n v="1.37976532443425"/>
    <m/>
  </r>
  <r>
    <x v="1"/>
    <s v="Atlántico"/>
    <s v="Flores - Riomar 01"/>
    <s v="LN-534"/>
    <n v="34.5"/>
    <x v="0"/>
    <n v="86824413.290100023"/>
    <n v="202610.45006000032"/>
    <n v="94405794.406000271"/>
    <n v="94290073.199399978"/>
    <n v="233913.99732000032"/>
    <n v="2.4807913429585591E-3"/>
    <n v="2.3335654383638956E-3"/>
    <n v="1.0630905404126512"/>
    <s v="Red anillada, flujos dependen de condiciones operativas de generación y disponibilidad."/>
  </r>
  <r>
    <x v="1"/>
    <s v="Atlántico"/>
    <s v="Oasis - El Río"/>
    <s v="LN-720"/>
    <n v="110"/>
    <x v="1"/>
    <n v="128103129.984"/>
    <n v="252088.76522999973"/>
    <n v="64524263.719679996"/>
    <n v="156734770.80000001"/>
    <n v="800336.51425000036"/>
    <n v="5.1063111916070146E-3"/>
    <n v="1.9678579692899421E-3"/>
    <n v="2.5948575920087942"/>
    <s v="Red anillada, flujos dependen de condiciones operativas de generación y disponibilidad."/>
  </r>
  <r>
    <x v="1"/>
    <s v="Atlántico"/>
    <s v="Tebsa - Unión"/>
    <s v="LN-707"/>
    <n v="110"/>
    <x v="1"/>
    <n v="576710000"/>
    <n v="1130277.1444799951"/>
    <n v="566655658.19699919"/>
    <n v="599800000"/>
    <n v="1195762.6063599961"/>
    <n v="1.9936022113371059E-3"/>
    <n v="1.9598708960829447E-3"/>
    <n v="1.0172109883980509"/>
    <m/>
  </r>
  <r>
    <x v="1"/>
    <s v="Atlántico"/>
    <s v="Cordialidad - Silencio"/>
    <s v="LN-709"/>
    <n v="110"/>
    <x v="1"/>
    <n v="62432320"/>
    <n v="111773.41942000011"/>
    <n v="6203102.5232000044"/>
    <n v="11786480"/>
    <n v="34433.503449999997"/>
    <n v="2.9214407906346931E-3"/>
    <n v="1.7903134053003334E-3"/>
    <n v="1.631804119873977"/>
    <s v="Red anillada, flujos dependen de condiciones operativas de generación y disponibilidad."/>
  </r>
  <r>
    <x v="0"/>
    <s v="Magdalena"/>
    <s v="Santa Marta - Libertador"/>
    <s v="LN-754"/>
    <n v="110"/>
    <x v="1"/>
    <n v="336001680"/>
    <n v="599263.01019000122"/>
    <n v="317347611.6040988"/>
    <n v="345907440"/>
    <n v="633335.25894999865"/>
    <n v="1.8309385278038502E-3"/>
    <n v="1.7835119461009875E-3"/>
    <n v="1.0265916815452478"/>
    <m/>
  </r>
  <r>
    <x v="0"/>
    <s v="Magdalena"/>
    <s v="Río Cordoba - Cienága"/>
    <s v="LN-756"/>
    <n v="110"/>
    <x v="1"/>
    <n v="208210790"/>
    <n v="297884.02763000055"/>
    <n v="213454431.87831932"/>
    <n v="221258650"/>
    <n v="333934.96056999982"/>
    <n v="1.5092515504817544E-3"/>
    <n v="1.4306848729117284E-3"/>
    <n v="1.0549154318030407"/>
    <m/>
  </r>
  <r>
    <x v="1"/>
    <s v="Atlántico"/>
    <s v="Termoflores II - Oasis"/>
    <s v="LN-701"/>
    <n v="110"/>
    <x v="1"/>
    <n v="707465472"/>
    <n v="956653.62209000054"/>
    <n v="763707418.61000252"/>
    <n v="689856000"/>
    <n v="767640.72480000043"/>
    <n v="1.1127550166991379E-3"/>
    <n v="1.3522265890737357E-3"/>
    <n v="0.82290573613211238"/>
    <s v="Red anillada, flujos dependen de condiciones operativas de generación y disponibilidad."/>
  </r>
  <r>
    <x v="1"/>
    <s v="Atlántico"/>
    <s v="Oasis - Centro"/>
    <s v="LN-723"/>
    <n v="110"/>
    <x v="1"/>
    <n v="202204418.0925"/>
    <n v="266682.34971000027"/>
    <n v="166916447.83530033"/>
    <n v="200214018.7807"/>
    <n v="196955.55254000041"/>
    <n v="9.8372508448437541E-4"/>
    <n v="1.3188749891112879E-3"/>
    <n v="0.74588197714420967"/>
    <m/>
  </r>
  <r>
    <x v="0"/>
    <s v="Magdalena"/>
    <s v="LN587 - Santa Marta - Buenavista"/>
    <s v="LN-587"/>
    <n v="34.5"/>
    <x v="0"/>
    <n v="21895123.941099998"/>
    <n v="28689.120666000043"/>
    <n v="56592768.191120043"/>
    <n v="22805259.838099997"/>
    <n v="62393.106700000317"/>
    <n v="2.735908608055507E-3"/>
    <n v="1.3102972489754594E-3"/>
    <n v="2.0880060690005675"/>
    <s v="Valor de perdidas de energia año 2016 se encuentra errado. Se toman los datos de los 4 tramos de la linea 587, respecto al año anterior que se tomaron 3 de 4 tramos de la linea 587."/>
  </r>
  <r>
    <x v="1"/>
    <s v="Atlántico"/>
    <s v="Oasis - Silencio"/>
    <s v="LN-722"/>
    <n v="110"/>
    <x v="1"/>
    <n v="560715354.82520008"/>
    <n v="720461.19285000081"/>
    <n v="404331450.92399955"/>
    <n v="516966253.47600001"/>
    <n v="664816.20550000062"/>
    <n v="1.2859953643586611E-3"/>
    <n v="1.2848964927571862E-3"/>
    <n v="1.0008552218857076"/>
    <s v="Red anillada, flujos dependen de condiciones operativas de generación y disponibilidad."/>
  </r>
  <r>
    <x v="1"/>
    <s v="Atlántico"/>
    <s v="Tebsa - Veinte de Julio"/>
    <s v="LN-728"/>
    <n v="110"/>
    <x v="1"/>
    <n v="450590000"/>
    <n v="520712.80702999939"/>
    <n v="462543451.65800071"/>
    <n v="358330000"/>
    <n v="188124.22823000027"/>
    <n v="5.2500272996958185E-4"/>
    <n v="1.1556244191615423E-3"/>
    <n v="0.45430221208936983"/>
    <m/>
  </r>
  <r>
    <x v="1"/>
    <s v="Atlántico"/>
    <s v="Tebsa - Veinte de Julio"/>
    <s v="LN-708"/>
    <n v="110"/>
    <x v="1"/>
    <n v="556060000"/>
    <n v="612402.77968000015"/>
    <n v="275783061.68099946"/>
    <n v="447250000"/>
    <n v="221420.05433999802"/>
    <n v="4.9506999293459587E-4"/>
    <n v="1.1013250003237063E-3"/>
    <n v="0.4495221599337913"/>
    <m/>
  </r>
  <r>
    <x v="1"/>
    <s v="Atlántico"/>
    <s v="Termoflores I - Oasis"/>
    <s v="LN-721"/>
    <n v="110"/>
    <x v="1"/>
    <n v="355289475.98000002"/>
    <n v="353906.43199999881"/>
    <n v="264071934.16499993"/>
    <n v="372340290.34800005"/>
    <n v="283982.60724000091"/>
    <n v="7.6269642206751927E-4"/>
    <n v="9.961072756906567E-4"/>
    <n v="0.76567699150545743"/>
    <s v="Red anillada, flujos dependen de condiciones operativas de generación y disponibilidad."/>
  </r>
  <r>
    <x v="0"/>
    <s v="Magdalena"/>
    <s v="Santa Marta - Manzanares"/>
    <s v="LN-712"/>
    <n v="110"/>
    <x v="1"/>
    <n v="291389440"/>
    <n v="286127.05688999884"/>
    <n v="299942706.16091001"/>
    <n v="323676000"/>
    <n v="360319.34723999997"/>
    <n v="1.113209960701442E-3"/>
    <n v="9.8194037810704063E-4"/>
    <n v="1.1336838626062609"/>
    <m/>
  </r>
  <r>
    <x v="0"/>
    <s v="Magdalena"/>
    <s v="Rio Cordoba - Aeropuerto"/>
    <s v="LN-537"/>
    <n v="34.5"/>
    <x v="0"/>
    <n v="4901147.9217999997"/>
    <n v="3182.0985100000125"/>
    <n v="4404947.5995800197"/>
    <n v="4433251.2259999998"/>
    <n v="17176.656519999939"/>
    <n v="3.8745055590945973E-3"/>
    <n v="6.4925575819620488E-4"/>
    <n v="5.9676106221359424"/>
    <s v="disminución en la carga transportada"/>
  </r>
  <r>
    <x v="1"/>
    <s v="Atlántico"/>
    <s v="Termoflores I - Las Flores"/>
    <s v="LN-725"/>
    <n v="110"/>
    <x v="1"/>
    <n v="513846050"/>
    <n v="103487.75853999965"/>
    <n v="525274743.45999968"/>
    <n v="527608030"/>
    <n v="105358.56021999977"/>
    <n v="1.9969097176174473E-4"/>
    <n v="2.0139837318979031E-4"/>
    <n v="0.99152226802529042"/>
    <m/>
  </r>
  <r>
    <x v="1"/>
    <s v="Atlántico"/>
    <s v="Silencio - Centro"/>
    <s v="LN-724"/>
    <n v="110"/>
    <x v="1"/>
    <n v="181290827.12959999"/>
    <n v="28094.683119999972"/>
    <n v="237007441.48100045"/>
    <n v="217463844.3477"/>
    <n v="108298.99920999995"/>
    <n v="4.9800921865816991E-4"/>
    <n v="1.5497024071667914E-4"/>
    <n v="3.2135796934628504"/>
    <m/>
  </r>
  <r>
    <x v="1"/>
    <s v="Atlántico"/>
    <s v="Nueva Barranquilla - Juan Mina "/>
    <s v="LN-767"/>
    <n v="110"/>
    <x v="1"/>
    <n v="48912240"/>
    <n v="3315.0873900000115"/>
    <n v="64871722.395620108"/>
    <n v="68385760"/>
    <n v="38392.670660000054"/>
    <n v="5.6141323369075747E-4"/>
    <n v="6.777623331092609E-5"/>
    <n v="8.2833348249858112"/>
    <s v="Entro en operación en el mes de julio de 2016."/>
  </r>
  <r>
    <x v="1"/>
    <s v="Atlántico"/>
    <s v="Sabanalarga - Baranoa"/>
    <s v="LN-522"/>
    <n v="34.5"/>
    <x v="0"/>
    <s v="-"/>
    <s v="-"/>
    <s v="-"/>
    <s v="-"/>
    <s v="-"/>
    <s v="-"/>
    <s v="-"/>
    <s v="-"/>
    <s v="Opera normalmente abierta"/>
  </r>
  <r>
    <x v="0"/>
    <s v="Guajira"/>
    <s v="Fonseca - Barrancas"/>
    <s v="LN-560"/>
    <n v="34.5"/>
    <x v="0"/>
    <s v="-"/>
    <s v="-"/>
    <s v="-"/>
    <s v="-"/>
    <s v="-"/>
    <s v="-"/>
    <s v="-"/>
    <s v="-"/>
    <s v="Opera normalmente abierta"/>
  </r>
  <r>
    <x v="1"/>
    <s v="Atlántico"/>
    <s v="El Río - Riomar"/>
    <s v="LN-503"/>
    <n v="34.5"/>
    <x v="0"/>
    <s v="-"/>
    <s v="-"/>
    <s v="-"/>
    <s v="-"/>
    <s v="-"/>
    <s v="-"/>
    <s v="-"/>
    <s v="-"/>
    <s v="Línea normalmente abierta"/>
  </r>
  <r>
    <x v="1"/>
    <s v="Atlántico"/>
    <s v="Caracoli - Malambo"/>
    <s v="LN-776"/>
    <n v="110"/>
    <x v="1"/>
    <s v="-"/>
    <s v="-"/>
    <n v="159583416.66986975"/>
    <n v="150951200"/>
    <n v="1212041.8601399946"/>
    <n v="8.0293622054014458E-3"/>
    <s v="-"/>
    <s v="-"/>
    <m/>
  </r>
  <r>
    <x v="1"/>
    <s v="Atlántico"/>
    <s v="Caracolí - Silencio"/>
    <s v="LN-703"/>
    <n v="110"/>
    <x v="1"/>
    <s v="-"/>
    <s v="-"/>
    <n v="156632847.01836959"/>
    <n v="183976240"/>
    <n v="1231093.7382999959"/>
    <n v="6.6915909266326776E-3"/>
    <s v="-"/>
    <s v="-"/>
    <m/>
  </r>
  <r>
    <x v="1"/>
    <s v="Atlántico"/>
    <s v="Caracolí - Silencio"/>
    <s v="LN-709"/>
    <n v="110"/>
    <x v="1"/>
    <s v="-"/>
    <s v="-"/>
    <n v="309097064.08027953"/>
    <n v="147400161"/>
    <n v="2448659.7959899982"/>
    <n v="1.661232782500148E-2"/>
    <s v="-"/>
    <s v="-"/>
    <m/>
  </r>
  <r>
    <x v="1"/>
    <s v="Atlántico"/>
    <s v="Cordialidad - Caracolí"/>
    <s v="LN-777"/>
    <n v="110"/>
    <x v="1"/>
    <s v="-"/>
    <s v="-"/>
    <n v="167045458.42320064"/>
    <n v="231549480"/>
    <n v="1903461.4292699979"/>
    <n v="8.2205385616499673E-3"/>
    <s v="-"/>
    <s v="-"/>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s v="SANTA MARTA"/>
    <x v="0"/>
    <x v="0"/>
    <s v="T-SMT02"/>
    <n v="220"/>
    <n v="110"/>
    <n v="4"/>
    <n v="100"/>
    <n v="70"/>
    <n v="30"/>
    <m/>
    <m/>
    <m/>
    <m/>
    <n v="310464901.63609999"/>
    <n v="2091193.307699994"/>
    <n v="239286407.49900022"/>
    <n v="227464560"/>
    <n v="1481357.8500000003"/>
    <n v="6.5124775921136914E-3"/>
    <n v="6.7356834755869094E-3"/>
    <n v="0.96686217749361081"/>
  </r>
  <r>
    <s v="SANTA MARTA"/>
    <x v="0"/>
    <x v="0"/>
    <s v="T-SMT01"/>
    <n v="220"/>
    <n v="110"/>
    <n v="4"/>
    <n v="100"/>
    <n v="70"/>
    <n v="30"/>
    <m/>
    <m/>
    <m/>
    <m/>
    <n v="316175034.1767"/>
    <n v="2116452.6470000022"/>
    <n v="394434844.24129099"/>
    <n v="212841360"/>
    <n v="2661865.271599995"/>
    <n v="1.2506334631577222E-2"/>
    <n v="6.6939271549732336E-3"/>
    <n v="1.8683105361081913"/>
  </r>
  <r>
    <s v="SABANALARGA"/>
    <x v="1"/>
    <x v="1"/>
    <s v="T-SAC02"/>
    <n v="220"/>
    <n v="34.5"/>
    <n v="4"/>
    <n v="60"/>
    <n v="45"/>
    <m/>
    <m/>
    <n v="361.34637758212239"/>
    <n v="76.28840000000001"/>
    <n v="85"/>
    <n v="156289177.63510001"/>
    <n v="674017.31774999364"/>
    <n v="106118411.62135029"/>
    <n v="157666329.8211"/>
    <n v="553915.71108999953"/>
    <n v="3.5132149756927412E-3"/>
    <n v="4.3126294984011763E-3"/>
    <n v="0.81463408275512594"/>
  </r>
  <r>
    <s v="CUESTECITAS"/>
    <x v="0"/>
    <x v="1"/>
    <s v="T-CUC02"/>
    <n v="220"/>
    <n v="110"/>
    <n v="4"/>
    <n v="60"/>
    <m/>
    <n v="60"/>
    <m/>
    <n v="124.24908199394821"/>
    <n v="27.380099999999999"/>
    <n v="44"/>
    <n v="190370000"/>
    <n v="668577.66264000128"/>
    <n v="168408107.02300039"/>
    <n v="184400000"/>
    <n v="662874.19094999961"/>
    <n v="3.5947624238069392E-3"/>
    <n v="3.5119906636549942E-3"/>
    <n v="1.0235683314903243"/>
  </r>
  <r>
    <s v="SANTA MARTA"/>
    <x v="0"/>
    <x v="0"/>
    <s v="T-SMT09"/>
    <n v="220"/>
    <n v="110"/>
    <n v="4"/>
    <n v="100"/>
    <n v="70"/>
    <n v="30"/>
    <m/>
    <n v="269.27519120067046"/>
    <n v="67.033100000000005"/>
    <n v="37"/>
    <n v="311371498.3876"/>
    <n v="1213030.4057199988"/>
    <n v="384365213.6362009"/>
    <n v="202175200"/>
    <n v="1445770.2463099994"/>
    <n v="7.1510761275863678E-3"/>
    <n v="3.8957657075279254E-3"/>
    <n v="1.8356022062025166"/>
  </r>
  <r>
    <s v="CUESTECITAS"/>
    <x v="0"/>
    <x v="1"/>
    <s v="T-CUC01"/>
    <n v="220"/>
    <n v="110"/>
    <n v="4"/>
    <n v="100"/>
    <m/>
    <n v="100"/>
    <m/>
    <m/>
    <m/>
    <m/>
    <n v="286660000"/>
    <n v="986277.57078000298"/>
    <n v="261244424.84999889"/>
    <n v="284480000"/>
    <n v="994096.95190000162"/>
    <n v="3.494435292111929E-3"/>
    <n v="3.4405831674457648E-3"/>
    <n v="1.015652033985315"/>
  </r>
  <r>
    <s v="FUNDACIÓN"/>
    <x v="0"/>
    <x v="1"/>
    <s v="AT-FUN06"/>
    <n v="220"/>
    <n v="110"/>
    <n v="4"/>
    <n v="100"/>
    <m/>
    <n v="100"/>
    <m/>
    <n v="361.34637758212239"/>
    <n v="76.28840000000001"/>
    <n v="65"/>
    <n v="212470000"/>
    <n v="652649.18667999899"/>
    <n v="188310975.36399993"/>
    <n v="201840000"/>
    <n v="687607.12607000279"/>
    <n v="3.406694045134774E-3"/>
    <n v="3.0717239454040525E-3"/>
    <n v="1.1090495453642271"/>
  </r>
  <r>
    <s v="TERMOFLORES"/>
    <x v="1"/>
    <x v="1"/>
    <s v="AT-TEF06"/>
    <n v="220"/>
    <n v="110"/>
    <n v="4"/>
    <n v="150"/>
    <m/>
    <n v="150"/>
    <m/>
    <m/>
    <m/>
    <m/>
    <n v="451834704"/>
    <n v="1272987.2866599972"/>
    <n v="462597332.59919971"/>
    <n v="443845944"/>
    <n v="1058031.7127100041"/>
    <n v="2.3837814156301134E-3"/>
    <n v="2.8173738656869464E-3"/>
    <n v="0.84610049261207576"/>
  </r>
  <r>
    <s v="TEBSA"/>
    <x v="1"/>
    <x v="1"/>
    <s v="AT-TBS02"/>
    <n v="220"/>
    <n v="110"/>
    <n v="4"/>
    <n v="100"/>
    <m/>
    <n v="100"/>
    <n v="4.87"/>
    <n v="17.18"/>
    <n v="63.7"/>
    <m/>
    <n v="340960000"/>
    <n v="798844.11916999915"/>
    <n v="305196930.13700914"/>
    <n v="352051000"/>
    <n v="816102.75486000266"/>
    <n v="2.318137868831512E-3"/>
    <n v="2.3429262059185803E-3"/>
    <n v="0.98941992409985036"/>
  </r>
  <r>
    <s v="TEBSA"/>
    <x v="1"/>
    <x v="1"/>
    <s v="AT-TBS01"/>
    <n v="220"/>
    <n v="110"/>
    <n v="4"/>
    <n v="100"/>
    <m/>
    <n v="100"/>
    <m/>
    <m/>
    <m/>
    <m/>
    <n v="343660000"/>
    <n v="783668.89795000071"/>
    <n v="298200970.98437077"/>
    <n v="373047000"/>
    <n v="800055.08480000484"/>
    <n v="2.1446495610472805E-3"/>
    <n v="2.2803611067624997E-3"/>
    <n v="0.94048681793740407"/>
  </r>
  <r>
    <s v="NUEVA BARRANQUILLA"/>
    <x v="1"/>
    <x v="1"/>
    <s v="T-NBQ01"/>
    <n v="220"/>
    <n v="110"/>
    <n v="4"/>
    <n v="100"/>
    <m/>
    <m/>
    <m/>
    <n v="361.34637758212239"/>
    <n v="76.28840000000001"/>
    <n v="50"/>
    <n v="266293784.2579"/>
    <n v="642737.39895000274"/>
    <n v="170916378.20135093"/>
    <n v="146051000"/>
    <n v="510146.44304000086"/>
    <n v="3.4929335851175331E-3"/>
    <n v="2.4136402610416357E-3"/>
    <n v="1.4471641203110008"/>
  </r>
  <r>
    <s v="TEBSA"/>
    <x v="1"/>
    <x v="1"/>
    <s v="AT-TBS03"/>
    <n v="220"/>
    <n v="110"/>
    <n v="4"/>
    <n v="180"/>
    <m/>
    <n v="180"/>
    <m/>
    <n v="196.99154724925728"/>
    <n v="46.1631"/>
    <n v="50"/>
    <n v="792470000"/>
    <n v="1641479.9441000083"/>
    <n v="243166102.35126013"/>
    <n v="350011000"/>
    <n v="586532.85907000001"/>
    <n v="1.6757555021699318E-3"/>
    <n v="2.0713464788572541E-3"/>
    <n v="0.80901747692854997"/>
  </r>
  <r>
    <s v="TERMOGUAJIRA"/>
    <x v="0"/>
    <x v="1"/>
    <s v="AT-TGJ03"/>
    <n v="220"/>
    <n v="34.5"/>
    <n v="4"/>
    <n v="40"/>
    <n v="17"/>
    <n v="23"/>
    <n v="23"/>
    <m/>
    <m/>
    <m/>
    <n v="14688278.395499978"/>
    <n v="218228.18467000077"/>
    <n v="15761768.354529941"/>
    <n v="16470000"/>
    <n v="223732.7648699999"/>
    <n v="1.3584260162112926E-2"/>
    <n v="1.4857301774512863E-2"/>
    <n v="0.91431542337089822"/>
  </r>
  <r>
    <s v="TERMOGUAJIRA"/>
    <x v="0"/>
    <x v="1"/>
    <s v="AT-TGJ04"/>
    <n v="220"/>
    <n v="34.5"/>
    <n v="4"/>
    <n v="40"/>
    <n v="17"/>
    <n v="23"/>
    <n v="23"/>
    <m/>
    <m/>
    <m/>
    <n v="14047069.896680016"/>
    <n v="232449.7396099997"/>
    <n v="15109495.75183003"/>
    <n v="16470000"/>
    <n v="236838.58893999943"/>
    <n v="1.4379999328475983E-2"/>
    <n v="1.6547916492174537E-2"/>
    <n v="0.8689915334825532"/>
  </r>
  <r>
    <s v="TERMOFLORES"/>
    <x v="1"/>
    <x v="0"/>
    <s v="AT-TEF10"/>
    <n v="220"/>
    <n v="110"/>
    <n v="4"/>
    <n v="150"/>
    <n v="45"/>
    <n v="150"/>
    <m/>
    <n v="269.27519120067046"/>
    <n v="67.033100000000005"/>
    <n v="80"/>
    <n v="452359200"/>
    <n v="1046882.7445699974"/>
    <n v="461831307.31192154"/>
    <n v="447155760"/>
    <n v="1067618.3165799968"/>
    <n v="2.3875759010238331E-3"/>
    <n v="2.3142731364145957E-3"/>
    <n v="1.0316742062360029"/>
  </r>
  <r>
    <s v="FUNDACIÓN"/>
    <x v="0"/>
    <x v="1"/>
    <s v="AT-FUN01"/>
    <n v="220"/>
    <n v="110"/>
    <n v="4"/>
    <n v="55"/>
    <m/>
    <n v="55"/>
    <m/>
    <n v="269.27519120067046"/>
    <n v="67.033100000000005"/>
    <n v="130"/>
    <n v="114110000"/>
    <n v="247095.46955999985"/>
    <n v="108032862.08199972"/>
    <n v="103650000"/>
    <n v="245758.24677000038"/>
    <n v="2.3710395250361831E-3"/>
    <n v="2.1654146837262276E-3"/>
    <n v="1.0949586436516252"/>
  </r>
  <r>
    <s v="SABANALARGA"/>
    <x v="1"/>
    <x v="0"/>
    <s v="AT-SAC01"/>
    <n v="220"/>
    <n v="110"/>
    <n v="4"/>
    <n v="90"/>
    <n v="90"/>
    <n v="30"/>
    <n v="276.50358390556772"/>
    <m/>
    <n v="38.144200000000005"/>
    <n v="48"/>
    <n v="242870300"/>
    <n v="434302.25879999931"/>
    <n v="260797686.2780599"/>
    <n v="239846020.97219998"/>
    <n v="409863.26001999958"/>
    <n v="1.7088599525589209E-3"/>
    <n v="1.7882065398692195E-3"/>
    <n v="0.95562783965877807"/>
  </r>
  <r>
    <s v="SABANALARGA"/>
    <x v="1"/>
    <x v="0"/>
    <s v="AT-SAC09"/>
    <n v="220"/>
    <n v="110"/>
    <n v="4"/>
    <n v="90"/>
    <n v="90"/>
    <n v="30"/>
    <m/>
    <m/>
    <m/>
    <m/>
    <n v="369931600"/>
    <n v="581200.93260000064"/>
    <n v="268739432.72542"/>
    <n v="253663294"/>
    <n v="520640.55048999999"/>
    <n v="2.0524867523402891E-3"/>
    <n v="1.5711037732380813E-3"/>
    <n v="1.3063979523835438"/>
  </r>
  <r>
    <s v="CUESTECITAS"/>
    <x v="0"/>
    <x v="1"/>
    <s v="T-CUC06"/>
    <n v="220"/>
    <n v="110"/>
    <n v="4"/>
    <n v="100"/>
    <m/>
    <n v="100"/>
    <n v="100"/>
    <m/>
    <m/>
    <m/>
    <n v="299050000"/>
    <n v="1019525.2466200017"/>
    <n v="273696843.91999888"/>
    <n v="297680000"/>
    <n v="1017048.9112600026"/>
    <n v="3.4165846253023471E-3"/>
    <n v="3.4092133309480076E-3"/>
    <n v="1.0021621686995721"/>
  </r>
  <r>
    <s v="CUESTECITAS"/>
    <x v="0"/>
    <x v="1"/>
    <s v="T-CUC07"/>
    <n v="220"/>
    <n v="110"/>
    <n v="4"/>
    <n v="40"/>
    <m/>
    <n v="40"/>
    <n v="40"/>
    <m/>
    <m/>
    <m/>
    <n v="131330000"/>
    <n v="711159.50201000087"/>
    <n v="119032329.65299991"/>
    <n v="129260000"/>
    <n v="701452.30349000124"/>
    <n v="5.4266772666718335E-3"/>
    <n v="5.4150575040737142E-3"/>
    <n v="1.0021458244144918"/>
  </r>
  <r>
    <s v="RIO CÓRDOBA "/>
    <x v="0"/>
    <x v="0"/>
    <s v="AT1-A/A-RCO"/>
    <n v="220"/>
    <n v="110"/>
    <n v="4"/>
    <n v="100"/>
    <n v="100"/>
    <n v="33"/>
    <m/>
    <m/>
    <m/>
    <m/>
    <n v="262845516.52090001"/>
    <n v="279642.9854800012"/>
    <n v="323583497.10299981"/>
    <n v="294980000"/>
    <n v="664846.82978999871"/>
    <n v="2.2538708718896155E-3"/>
    <n v="1.0639062411314348E-3"/>
    <n v="2.1184863710289794"/>
  </r>
  <r>
    <s v="RIO CÓRDOBA "/>
    <x v="0"/>
    <x v="0"/>
    <s v="AT2-A/A-RCO"/>
    <n v="220"/>
    <n v="110"/>
    <n v="4"/>
    <n v="100"/>
    <n v="100"/>
    <n v="33"/>
    <m/>
    <m/>
    <m/>
    <m/>
    <n v="262415617.39630002"/>
    <n v="279642.9854800012"/>
    <n v="323583497.10299981"/>
    <n v="294100000"/>
    <n v="664846.82978999871"/>
    <n v="2.2606148581774863E-3"/>
    <n v="1.065649172311587E-3"/>
    <n v="2.121349987326318"/>
  </r>
  <r>
    <s v="CARACOLÍ"/>
    <x v="0"/>
    <x v="1"/>
    <s v="AT1R-A/A-CRC"/>
    <n v="220"/>
    <n v="110"/>
    <n v="4"/>
    <n v="150"/>
    <m/>
    <n v="150"/>
    <m/>
    <m/>
    <m/>
    <m/>
    <n v="792470000"/>
    <n v="188499.21646000029"/>
    <n v="481966657.87999982"/>
    <n v="395050880"/>
    <n v="2159651.0856199972"/>
    <n v="5.466766927895458E-3"/>
    <n v="2.3786290516991215E-4"/>
    <n v="22.982847720582548"/>
  </r>
  <r>
    <s v="CARACOLÍ"/>
    <x v="0"/>
    <x v="1"/>
    <s v="AT2R-A/A-CRC"/>
    <n v="220"/>
    <n v="110"/>
    <n v="4"/>
    <n v="150"/>
    <m/>
    <n v="150"/>
    <m/>
    <m/>
    <m/>
    <m/>
    <n v="792470000"/>
    <n v="188499.21646000029"/>
    <n v="481966657.87999982"/>
    <n v="418793120"/>
    <n v="2159651.0856199972"/>
    <n v="5.1568447103906515E-3"/>
    <n v="2.3786290516991215E-4"/>
    <n v="21.679902995832716"/>
  </r>
  <r>
    <s v="NUEVA BARRANQUILLA"/>
    <x v="0"/>
    <x v="0"/>
    <s v="NBQT2110"/>
    <n v="220"/>
    <n v="110"/>
    <n v="4"/>
    <n v="100"/>
    <n v="100"/>
    <n v="30"/>
    <m/>
    <m/>
    <m/>
    <m/>
    <s v="-"/>
    <s v="-"/>
    <n v="142875189.13252988"/>
    <n v="160869407.95310003"/>
    <n v="203933.89420999997"/>
    <n v="1.2676984195121486E-3"/>
    <s v="-"/>
    <s v="-"/>
  </r>
  <r>
    <s v="TEBSA"/>
    <x v="0"/>
    <x v="0"/>
    <s v="T03-TBS"/>
    <n v="220"/>
    <n v="110"/>
    <n v="4"/>
    <n v="100"/>
    <n v="100"/>
    <n v="20"/>
    <m/>
    <m/>
    <m/>
    <m/>
    <s v="-"/>
    <s v="-"/>
    <n v="192907917.57300037"/>
    <n v="350011000"/>
    <n v="464238.37610000023"/>
    <m/>
    <m/>
    <m/>
  </r>
  <r>
    <m/>
    <x v="2"/>
    <x v="2"/>
    <m/>
    <m/>
    <m/>
    <m/>
    <m/>
    <m/>
    <m/>
    <m/>
    <m/>
    <m/>
    <m/>
    <m/>
    <m/>
    <s v=" "/>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x v="0"/>
    <s v="Guajira"/>
    <s v="Ballenas 01"/>
    <s v="T-M/M-BNA01"/>
    <n v="2"/>
    <x v="0"/>
    <n v="34.5"/>
    <n v="13.8"/>
    <n v="2"/>
    <m/>
    <m/>
    <m/>
    <m/>
    <n v="824085.7"/>
    <n v="28345.928970000012"/>
    <n v="875960.97424999939"/>
    <n v="910000"/>
    <n v="28007.855379999935"/>
    <n v="3.0777863054944985E-2"/>
    <n v="3.4396821798994948E-2"/>
    <n v="0.89478799043707857"/>
  </r>
  <r>
    <x v="0"/>
    <s v="Atlántico"/>
    <s v="La Retirada"/>
    <s v="T-M/M-LRT01"/>
    <n v="2"/>
    <x v="0"/>
    <n v="34.5"/>
    <n v="13.8"/>
    <n v="1"/>
    <n v="3.8"/>
    <n v="0.8"/>
    <n v="18.378879999999999"/>
    <n v="0.31"/>
    <n v="1812212.73"/>
    <n v="23764.049670000033"/>
    <n v="1934538.6125199983"/>
    <n v="1801311.7280000004"/>
    <n v="25222.530679999847"/>
    <n v="1.4002313029963152E-2"/>
    <n v="1.3113278191131585E-2"/>
    <n v="1.067796536142489"/>
  </r>
  <r>
    <x v="0"/>
    <s v="Atlántico"/>
    <s v="Campo Alegre"/>
    <s v="T-M/M-CAE01"/>
    <n v="2"/>
    <x v="0"/>
    <n v="34.5"/>
    <n v="13.8"/>
    <n v="10"/>
    <m/>
    <m/>
    <m/>
    <m/>
    <n v="11898915.140000001"/>
    <n v="118623.7551400003"/>
    <n v="13753676.40958997"/>
    <n v="11695354.880000001"/>
    <n v="118368.06203000007"/>
    <n v="1.0120946584735021E-2"/>
    <n v="9.9692916324134982E-3"/>
    <n v="1.0152122094440934"/>
  </r>
  <r>
    <x v="0"/>
    <s v="Guajira"/>
    <s v="Camarones 01"/>
    <s v="T-M/M-CES01"/>
    <n v="2"/>
    <x v="0"/>
    <n v="34.5"/>
    <n v="13.8"/>
    <n v="4"/>
    <m/>
    <m/>
    <m/>
    <m/>
    <n v="13597183.599999998"/>
    <n v="111181.60435999979"/>
    <n v="16116625.977770092"/>
    <n v="14891662.500000002"/>
    <n v="143151.66479999939"/>
    <n v="9.6128732973903598E-3"/>
    <n v="8.1768112890672311E-3"/>
    <n v="1.175626164962766"/>
  </r>
  <r>
    <x v="1"/>
    <s v="Atlántico"/>
    <s v="Rotinet"/>
    <s v="T-M/M-ROT01"/>
    <n v="2"/>
    <x v="0"/>
    <n v="34.5"/>
    <n v="13.8"/>
    <n v="5"/>
    <m/>
    <m/>
    <m/>
    <m/>
    <n v="17438273.418000001"/>
    <n v="137763.73359999992"/>
    <n v="20966976.030419994"/>
    <n v="17116008.726999998"/>
    <n v="156274.92950000119"/>
    <n v="9.1303371009318381E-3"/>
    <n v="7.9000787691399822E-3"/>
    <n v="1.1557273500357497"/>
  </r>
  <r>
    <x v="0"/>
    <s v="Guajira"/>
    <s v="Riohacha 02"/>
    <s v="T-A/T-RCH02"/>
    <n v="3"/>
    <x v="1"/>
    <n v="115"/>
    <n v="33"/>
    <n v="20"/>
    <m/>
    <m/>
    <m/>
    <m/>
    <n v="77597035.199999988"/>
    <n v="508462.66528000025"/>
    <n v="74980619.473199844"/>
    <n v="78270193.799999997"/>
    <n v="534241.43687000021"/>
    <n v="6.8256051369327293E-3"/>
    <n v="6.5526042840358461E-3"/>
    <n v="1.0416629543099369"/>
  </r>
  <r>
    <x v="1"/>
    <s v="Atlántico"/>
    <s v="Santa Veronica"/>
    <s v="T-M/M-STV01"/>
    <n v="2"/>
    <x v="0"/>
    <n v="34.5"/>
    <n v="13.8"/>
    <n v="5"/>
    <n v="10.5"/>
    <n v="4.9000000000000004"/>
    <n v="57.154139999999998"/>
    <n v="0.35299999999999998"/>
    <n v="13518108.680000002"/>
    <n v="95084.844630000342"/>
    <n v="13945555.554950019"/>
    <n v="13389901.92"/>
    <n v="104732.49172000025"/>
    <n v="7.8217519699352849E-3"/>
    <n v="7.0338866834735586E-3"/>
    <n v="1.1120099486835424"/>
  </r>
  <r>
    <x v="0"/>
    <s v="Atlántico"/>
    <s v="Pivijay"/>
    <s v="T-M/M-PVJ01"/>
    <n v="2"/>
    <x v="0"/>
    <n v="34.5"/>
    <n v="13.8"/>
    <n v="6"/>
    <m/>
    <m/>
    <m/>
    <m/>
    <n v="32913031.719999999"/>
    <n v="224100.54455000008"/>
    <n v="31800369.049229916"/>
    <n v="32471205"/>
    <n v="132075.97406999994"/>
    <n v="4.0674799124331834E-3"/>
    <n v="6.8088697041489097E-3"/>
    <n v="0.59737960765422038"/>
  </r>
  <r>
    <x v="0"/>
    <s v="Guajira"/>
    <s v="Hatonuevo 01"/>
    <s v="T-M/M-HAN01"/>
    <n v="2"/>
    <x v="0"/>
    <n v="34.5"/>
    <n v="13.8"/>
    <n v="4"/>
    <m/>
    <m/>
    <m/>
    <m/>
    <n v="24479331.840000004"/>
    <n v="187782.51162999994"/>
    <n v="25404319.139280081"/>
    <n v="24092181.679999996"/>
    <n v="210320.82624000098"/>
    <n v="8.7298372988195497E-3"/>
    <n v="7.6710636081642296E-3"/>
    <n v="1.1380217587465289"/>
  </r>
  <r>
    <x v="1"/>
    <s v="Atlántico"/>
    <s v="Manatí"/>
    <s v="T-M/M-MTI01"/>
    <n v="2"/>
    <x v="0"/>
    <n v="34.5"/>
    <n v="13.8"/>
    <n v="4.3"/>
    <n v="1.1000000000000001"/>
    <n v="0.5"/>
    <n v="7.6881700000000004"/>
    <n v="0.26"/>
    <n v="13661180.5"/>
    <n v="108257.61308999972"/>
    <n v="15031509.891799977"/>
    <n v="13822885.999999996"/>
    <n v="122202.40288999997"/>
    <n v="8.8405853083068191E-3"/>
    <n v="7.924469857491432E-3"/>
    <n v="1.115605897591917"/>
  </r>
  <r>
    <x v="0"/>
    <s v="Guajira"/>
    <s v="Cuestecita 04"/>
    <s v="T-M/M-CUC04"/>
    <n v="2"/>
    <x v="0"/>
    <n v="34.5"/>
    <n v="13.8"/>
    <n v="6.5"/>
    <n v="0.4"/>
    <n v="0.1"/>
    <n v="4.0806500000000003"/>
    <n v="0.22"/>
    <n v="37604911.206"/>
    <n v="238783.74247000073"/>
    <n v="32012511.230429973"/>
    <n v="37289063.302200004"/>
    <n v="237476.45789000083"/>
    <n v="6.3685283796332329E-3"/>
    <n v="6.3498020554267898E-3"/>
    <n v="1.0029491193651365"/>
  </r>
  <r>
    <x v="0"/>
    <s v="Guajira"/>
    <s v="Manaure 01"/>
    <s v="T-M/M-MNA01"/>
    <n v="2"/>
    <x v="0"/>
    <n v="34.5"/>
    <n v="13.8"/>
    <n v="8"/>
    <n v="26.8"/>
    <n v="8.9"/>
    <n v="83.550269999999998"/>
    <n v="0.19"/>
    <n v="18779179.365500003"/>
    <n v="72592.709720000072"/>
    <n v="14466871.613539966"/>
    <n v="17795298.445199996"/>
    <n v="70719.172820000123"/>
    <n v="3.974036908556345E-3"/>
    <n v="3.865595418581661E-3"/>
    <n v="1.0280529849175144"/>
  </r>
  <r>
    <x v="1"/>
    <s v="Atlántico"/>
    <s v="Unión 01"/>
    <s v="T-M/M-UNI01"/>
    <n v="2"/>
    <x v="0"/>
    <n v="34.5"/>
    <n v="13.8"/>
    <n v="12.5"/>
    <n v="31.3"/>
    <n v="11.7"/>
    <n v="135.4579"/>
    <n v="0.43"/>
    <n v="54073316.159999996"/>
    <n v="287762.88324999996"/>
    <n v="10702274.899129909"/>
    <n v="10408927.68"/>
    <n v="156263.78495999915"/>
    <n v="1.5012476766482746E-2"/>
    <n v="5.3217169518238027E-3"/>
    <n v="2.8209836980032974"/>
  </r>
  <r>
    <x v="0"/>
    <s v="Guajira"/>
    <s v="Termoguajira 07"/>
    <s v="T-M/M-TGJ07"/>
    <n v="2"/>
    <x v="0"/>
    <n v="34.5"/>
    <n v="13.8"/>
    <n v="7.8"/>
    <n v="73.2"/>
    <n v="43.8"/>
    <n v="252.96600000000004"/>
    <n v="0.54"/>
    <n v="29770000"/>
    <n v="191639.57821000018"/>
    <n v="30410692.328290045"/>
    <n v="32940000"/>
    <n v="218972.7849500007"/>
    <n v="6.647625529751084E-3"/>
    <n v="6.4373388716829081E-3"/>
    <n v="1.0326667062678963"/>
  </r>
  <r>
    <x v="1"/>
    <s v="Atlántico"/>
    <s v="Malambo "/>
    <s v="T-A/M-MLB02"/>
    <n v="2"/>
    <x v="0"/>
    <n v="110"/>
    <n v="13.8"/>
    <n v="25"/>
    <m/>
    <m/>
    <n v="249760.696"/>
    <m/>
    <n v="35170000"/>
    <n v="231027.89204000059"/>
    <n v="33469728.030679986"/>
    <n v="32042000"/>
    <n v="226698.32373000035"/>
    <n v="7.0750366309843445E-3"/>
    <n v="6.5688908740403921E-3"/>
    <n v="1.077051935653885"/>
  </r>
  <r>
    <x v="0"/>
    <s v="Guajira"/>
    <s v="Maicao 02"/>
    <s v="T-A/M-MCA02"/>
    <n v="2"/>
    <x v="0"/>
    <n v="110"/>
    <n v="13.8"/>
    <n v="10"/>
    <n v="0.2"/>
    <n v="0.1"/>
    <n v="3.3969800000000001"/>
    <n v="0.34"/>
    <n v="60115330.666300006"/>
    <n v="495862.69242999941"/>
    <n v="54721960.064989977"/>
    <n v="51631055.701499999"/>
    <n v="483997.11637999944"/>
    <n v="9.3741472027645996E-3"/>
    <n v="8.2485230794542494E-3"/>
    <n v="1.1364637175004213"/>
  </r>
  <r>
    <x v="1"/>
    <s v="Atlántico"/>
    <s v="Veinte de Julio 02"/>
    <s v="T-A/M-VTE02"/>
    <n v="2"/>
    <x v="0"/>
    <n v="110"/>
    <n v="13.8"/>
    <n v="50"/>
    <n v="16.5"/>
    <n v="6.7"/>
    <n v="77.707940000000008"/>
    <n v="0.47"/>
    <n v="339860000"/>
    <n v="1070865.1510699957"/>
    <n v="281236167.38704914"/>
    <n v="166898102.40000001"/>
    <n v="984978.61280999612"/>
    <n v="5.90167652385481E-3"/>
    <n v="3.1509008152474424E-3"/>
    <n v="1.8730124716386376"/>
  </r>
  <r>
    <x v="0"/>
    <s v="Bolívar Sur"/>
    <s v="Real del Obispo 01"/>
    <s v="T-M/M-REO01"/>
    <n v="2"/>
    <x v="0"/>
    <n v="34.5"/>
    <n v="13.8"/>
    <n v="5"/>
    <m/>
    <m/>
    <m/>
    <m/>
    <n v="28880027.782699995"/>
    <n v="148216.67349000022"/>
    <n v="26738181.535619929"/>
    <n v="27725311.0889"/>
    <n v="154757.27418000012"/>
    <n v="5.5818047878264622E-3"/>
    <n v="5.1321513471253117E-3"/>
    <n v="1.0876150000823761"/>
  </r>
  <r>
    <x v="0"/>
    <s v="Magdalena"/>
    <s v="Guacamayal"/>
    <s v="T-M/M-GUC"/>
    <n v="2"/>
    <x v="0"/>
    <n v="34.5"/>
    <n v="13.8"/>
    <n v="6.5"/>
    <n v="1.1000000000000001"/>
    <n v="0.3"/>
    <n v="14.90011"/>
    <n v="0.33"/>
    <n v="40953094.790699996"/>
    <n v="102500.83899999969"/>
    <m/>
    <n v="39283425.546400011"/>
    <n v="135397.33199999999"/>
    <n v="3.4466783412275001E-3"/>
    <n v="2.5028838363462709E-3"/>
    <n v="1.3770828238912549"/>
  </r>
  <r>
    <x v="1"/>
    <s v="Atlántico"/>
    <s v="Silencio 01"/>
    <s v="T-M/M-SIL01"/>
    <n v="2"/>
    <x v="0"/>
    <n v="34.5"/>
    <n v="13.8"/>
    <n v="31.35"/>
    <n v="3.7"/>
    <n v="1.7"/>
    <n v="16.943560000000002"/>
    <n v="0.51"/>
    <n v="129233538.72"/>
    <n v="549385.48331999965"/>
    <n v="139905472.80780989"/>
    <n v="117794579.75999999"/>
    <n v="545896.78827999858"/>
    <n v="4.6343116074800163E-3"/>
    <n v="4.251106088724455E-3"/>
    <n v="1.0901425442597086"/>
  </r>
  <r>
    <x v="0"/>
    <s v="Magdalena"/>
    <s v="Bonda 01"/>
    <s v="T-M/M-BON01"/>
    <n v="2"/>
    <x v="0"/>
    <n v="34.5"/>
    <n v="13.8"/>
    <n v="12.5"/>
    <n v="8.3000000000000007"/>
    <n v="3.3"/>
    <n v="50.268619999999999"/>
    <n v="0.25"/>
    <n v="74995489.799999997"/>
    <n v="447590.28308999882"/>
    <n v="70542834.849999845"/>
    <n v="65648909.040000007"/>
    <n v="437604.31519000028"/>
    <n v="6.6658276822752242E-3"/>
    <n v="5.9682293466399739E-3"/>
    <n v="1.1168853097155169"/>
  </r>
  <r>
    <x v="1"/>
    <s v="Atlántico"/>
    <s v="Ponedera"/>
    <s v="T-M/M-POA01"/>
    <n v="2"/>
    <x v="0"/>
    <n v="34.5"/>
    <n v="13.8"/>
    <n v="12.5"/>
    <n v="3"/>
    <n v="1.3"/>
    <n v="23.048480000000001"/>
    <n v="0.37"/>
    <n v="26782530"/>
    <n v="143843.86945999961"/>
    <n v="29530867.92049006"/>
    <n v="27030889.999999993"/>
    <n v="149936.03731000033"/>
    <n v="5.5468405705472656E-3"/>
    <n v="5.3708096083528931E-3"/>
    <n v="1.0327754984873421"/>
  </r>
  <r>
    <x v="1"/>
    <s v="Atlántico"/>
    <s v="Las Flores 05"/>
    <s v="T-M/M-FLS05"/>
    <n v="2"/>
    <x v="0"/>
    <n v="34.5"/>
    <n v="13.8"/>
    <n v="28"/>
    <n v="0.9"/>
    <n v="0.3"/>
    <n v="8.0523399999999992"/>
    <n v="0.25"/>
    <n v="109201704"/>
    <n v="798174.48147000221"/>
    <n v="105823773.12926011"/>
    <n v="97391343"/>
    <n v="773140.49639999785"/>
    <n v="7.9384930178034181E-3"/>
    <n v="7.3091760680767601E-3"/>
    <n v="1.086099574543735"/>
  </r>
  <r>
    <x v="1"/>
    <s v="Atlántico"/>
    <s v="Puerta de Oro 01"/>
    <s v="T-M/M-PTO01"/>
    <n v="2"/>
    <x v="0"/>
    <n v="34.5"/>
    <n v="13.8"/>
    <n v="28"/>
    <n v="8.4"/>
    <n v="3.7"/>
    <n v="46.270099999999999"/>
    <n v="0.43"/>
    <n v="112529987.67999999"/>
    <n v="696665.3874899958"/>
    <n v="115623975.00540987"/>
    <n v="104840770.15999998"/>
    <n v="731294.04466000234"/>
    <n v="6.9752830272417606E-3"/>
    <n v="6.1909309851796461E-3"/>
    <n v="1.1266937143928368"/>
  </r>
  <r>
    <x v="1"/>
    <s v="Atlántico"/>
    <s v="Campo de la Cruz"/>
    <s v="T-M/M-CCZ01"/>
    <n v="2"/>
    <x v="0"/>
    <n v="34.5"/>
    <n v="13.8"/>
    <n v="12.5"/>
    <n v="33"/>
    <n v="23.7"/>
    <n v="86.855350000000001"/>
    <n v="0.36"/>
    <n v="51872451.5"/>
    <n v="253530.4944499995"/>
    <n v="48747167.790180124"/>
    <n v="52729238.100000001"/>
    <n v="251816.98342999967"/>
    <n v="4.7756613314312172E-3"/>
    <n v="4.8875749481398527E-3"/>
    <n v="0.97710242443418116"/>
  </r>
  <r>
    <x v="0"/>
    <s v="Guajira"/>
    <s v="Villanueva 01"/>
    <s v="T-M/M-VIN01"/>
    <n v="2"/>
    <x v="0"/>
    <n v="34.5"/>
    <n v="13.8"/>
    <n v="10"/>
    <n v="52.1"/>
    <n v="27.6"/>
    <n v="249.4829"/>
    <n v="0.33"/>
    <n v="47803087.200000003"/>
    <n v="231217.82875999977"/>
    <n v="49706243.104960099"/>
    <n v="46644806"/>
    <n v="252438.0948400005"/>
    <n v="5.4119229232082238E-3"/>
    <n v="4.8368806766103537E-3"/>
    <n v="1.118887002811253"/>
  </r>
  <r>
    <x v="0"/>
    <s v="Magdalena"/>
    <s v="Zawady"/>
    <s v="T-M/M-ZAW01"/>
    <n v="2"/>
    <x v="0"/>
    <n v="34.5"/>
    <n v="13.8"/>
    <n v="6.5"/>
    <n v="4.2"/>
    <n v="1.2"/>
    <n v="16.807259999999999"/>
    <n v="0.39"/>
    <n v="60183737.520000003"/>
    <n v="280143.60719999991"/>
    <n v="63553861.699479952"/>
    <n v="59466562.560000002"/>
    <n v="312610.72393999953"/>
    <n v="5.2569159958520311E-3"/>
    <n v="4.6548057456036818E-3"/>
    <n v="1.1293523904444398"/>
  </r>
  <r>
    <x v="1"/>
    <s v="Atlántico"/>
    <s v="Riomar 03"/>
    <s v="T-M/M-RIM03"/>
    <n v="2"/>
    <x v="0"/>
    <n v="34.5"/>
    <n v="13.8"/>
    <n v="39.15"/>
    <n v="38.200000000000003"/>
    <n v="9.4"/>
    <n v="128.82660000000001"/>
    <n v="0.3"/>
    <n v="191645819.82170001"/>
    <n v="861957.87026000035"/>
    <n v="210247581.81559959"/>
    <n v="185437146.94190001"/>
    <n v="834382.49830999819"/>
    <n v="4.4995434413765091E-3"/>
    <n v="4.4976606902354206E-3"/>
    <n v="1.0004186067537677"/>
  </r>
  <r>
    <x v="0"/>
    <s v="Guajira"/>
    <s v="Riohacha 04"/>
    <s v="T-A/T-RCH04"/>
    <n v="2"/>
    <x v="0"/>
    <n v="110"/>
    <n v="13.8"/>
    <n v="30"/>
    <n v="15.1"/>
    <n v="5.6"/>
    <n v="91.586259999999996"/>
    <n v="0.15"/>
    <n v="129555348.48000002"/>
    <n v="590752.54824999801"/>
    <n v="139830487.06156054"/>
    <n v="127755727.16000001"/>
    <n v="659685.64110000106"/>
    <n v="5.1636482822708784E-3"/>
    <n v="4.5598468544985997E-3"/>
    <n v="1.1324170409750904"/>
  </r>
  <r>
    <x v="1"/>
    <s v="Atlántico"/>
    <s v="Unión 04"/>
    <s v="T-M/M-UNI04"/>
    <n v="2"/>
    <x v="0"/>
    <n v="34.5"/>
    <n v="13.8"/>
    <n v="30"/>
    <n v="24.3"/>
    <n v="10.1"/>
    <n v="142.26310000000001"/>
    <n v="0.14000000000000001"/>
    <n v="149004364.79999998"/>
    <n v="633250.29502000206"/>
    <n v="159683414.10744005"/>
    <n v="143502369.59999999"/>
    <n v="667314.85493000026"/>
    <n v="4.6502009464378926E-3"/>
    <n v="4.2498774842601268E-3"/>
    <n v="1.0941964712301486"/>
  </r>
  <r>
    <x v="1"/>
    <s v="Atlántico"/>
    <s v="Sabanagrande 01"/>
    <s v="T-M/M-SBG01"/>
    <n v="2"/>
    <x v="0"/>
    <n v="34.5"/>
    <n v="13.8"/>
    <n v="13.3"/>
    <n v="3.9"/>
    <n v="1.3"/>
    <n v="25.56306"/>
    <n v="0.49"/>
    <n v="70903303.699999988"/>
    <n v="291565.48994999914"/>
    <n v="88081582.046299428"/>
    <n v="59951240.800000004"/>
    <n v="457922.63076000079"/>
    <n v="7.6382510962141881E-3"/>
    <n v="4.1121566236694161E-3"/>
    <n v="1.8574805862813462"/>
  </r>
  <r>
    <x v="0"/>
    <s v="Magdalena"/>
    <s v="Reten "/>
    <s v="T-M/M-RTN01"/>
    <n v="2"/>
    <x v="0"/>
    <n v="34.5"/>
    <n v="13.8"/>
    <n v="6.5"/>
    <n v="2.7"/>
    <n v="0.3"/>
    <n v="17.673739999999999"/>
    <n v="0.33"/>
    <n v="17055721.299999997"/>
    <n v="6063530.2690000096"/>
    <m/>
    <n v="17509392.25"/>
    <n v="73440.374999999898"/>
    <n v="4.1943417539235207E-3"/>
    <n v="0.35551297786508806"/>
    <n v="1.1797998990391882E-2"/>
  </r>
  <r>
    <x v="0"/>
    <s v="Guajira"/>
    <s v="Maicao 01"/>
    <s v="T-A/M-MCA01"/>
    <n v="2"/>
    <x v="0"/>
    <n v="110"/>
    <n v="13.8"/>
    <n v="25"/>
    <n v="3.6"/>
    <n v="1.2"/>
    <n v="15.0853"/>
    <n v="0.51"/>
    <n v="153781743.36000001"/>
    <n v="743321.11295000173"/>
    <n v="173365852.35458013"/>
    <n v="156646594.56"/>
    <n v="890333.36839999957"/>
    <n v="5.6837071428257387E-3"/>
    <n v="4.8336109131621799E-3"/>
    <n v="1.1758718781747"/>
  </r>
  <r>
    <x v="1"/>
    <s v="Atlántico"/>
    <s v="El Río 01"/>
    <s v="T-M/M-ERI01"/>
    <n v="2"/>
    <x v="0"/>
    <n v="34.5"/>
    <n v="13.8"/>
    <n v="33"/>
    <n v="0.2"/>
    <n v="0.1"/>
    <n v="2.2763599999999999"/>
    <n v="0.38"/>
    <n v="97422749.74939999"/>
    <n v="372577.17379999923"/>
    <n v="102887972.39700019"/>
    <n v="93271458.843400002"/>
    <n v="386030.91354000015"/>
    <n v="4.1387892751643838E-3"/>
    <n v="3.8243344060640608E-3"/>
    <n v="1.0822247313419315"/>
  </r>
  <r>
    <x v="1"/>
    <s v="Atlántico"/>
    <s v="Magdalena 01"/>
    <s v="T-M/M-MGD01"/>
    <n v="2"/>
    <x v="0"/>
    <n v="34.5"/>
    <n v="13.8"/>
    <n v="39.15"/>
    <n v="9.6999999999999993"/>
    <n v="4.7"/>
    <n v="75.619169999999997"/>
    <n v="0.41"/>
    <n v="165569929.79999995"/>
    <n v="396223.19782999915"/>
    <n v="173782851.01826927"/>
    <n v="162454749.99999997"/>
    <n v="427157.70101000177"/>
    <n v="2.6293949608121761E-3"/>
    <n v="2.3930867054701094E-3"/>
    <n v="1.0987462154220797"/>
  </r>
  <r>
    <x v="1"/>
    <s v="Atlántico"/>
    <s v="Silencio 03"/>
    <s v="T-M/M-SIL03"/>
    <n v="2"/>
    <x v="0"/>
    <n v="34.5"/>
    <n v="13.8"/>
    <n v="39.15"/>
    <m/>
    <m/>
    <m/>
    <m/>
    <n v="127344839.59999999"/>
    <n v="471692.67961999989"/>
    <n v="126077437.66151001"/>
    <n v="117496277.39999999"/>
    <n v="466255.19166000112"/>
    <n v="3.9682550117966647E-3"/>
    <n v="3.7040580607869398E-3"/>
    <n v="1.0713263525231014"/>
  </r>
  <r>
    <x v="1"/>
    <s v="Atlántico"/>
    <s v="Silencio 02"/>
    <s v="T-M/M-SIL02"/>
    <n v="2"/>
    <x v="0"/>
    <n v="34.5"/>
    <n v="13.8"/>
    <n v="33"/>
    <n v="8.8000000000000007"/>
    <n v="1.3"/>
    <n v="52.145000000000003"/>
    <n v="0.45"/>
    <n v="136873528.31999999"/>
    <n v="503450.80828999943"/>
    <n v="159182179.58333987"/>
    <n v="135025221.12"/>
    <n v="588680.26207000273"/>
    <n v="4.3597800261836201E-3"/>
    <n v="3.6782189695071599E-3"/>
    <n v="1.1852964878727112"/>
  </r>
  <r>
    <x v="0"/>
    <s v="Guajira"/>
    <s v="Barrancas 01"/>
    <s v="T-M/M-BRC01"/>
    <n v="2"/>
    <x v="0"/>
    <n v="34.5"/>
    <n v="13.8"/>
    <n v="8"/>
    <n v="2.2000000000000002"/>
    <n v="0.6"/>
    <n v="14.898069999999999"/>
    <n v="0.4"/>
    <n v="42324647"/>
    <n v="149594.94023999959"/>
    <n v="41290663.462010048"/>
    <n v="42120595"/>
    <n v="161659.47946000003"/>
    <n v="3.8380150959405972E-3"/>
    <n v="3.5344639788726317E-3"/>
    <n v="1.0858832113956889"/>
  </r>
  <r>
    <x v="1"/>
    <s v="Atlántico"/>
    <s v="Cordialidad Prov"/>
    <s v="T-M/M-CDL-PROV"/>
    <n v="2"/>
    <x v="0"/>
    <n v="110"/>
    <n v="13.8"/>
    <n v="30"/>
    <n v="42"/>
    <n v="14.7"/>
    <n v="147.84870000000001"/>
    <n v="0.26"/>
    <n v="201560934.36710003"/>
    <n v="695103.43908999744"/>
    <n v="265763691.15984085"/>
    <n v="239928396.52019998"/>
    <n v="554654.47193000151"/>
    <n v="2.3117500053117064E-3"/>
    <n v="3.4486019886374188E-3"/>
    <n v="0.67034410260405397"/>
  </r>
  <r>
    <x v="1"/>
    <s v="Atlántico"/>
    <s v="Veinte de Julio 01"/>
    <s v="T-A/M-VTE01"/>
    <n v="2"/>
    <x v="0"/>
    <n v="110"/>
    <n v="13.8"/>
    <n v="50"/>
    <m/>
    <m/>
    <m/>
    <m/>
    <n v="295011810"/>
    <n v="1297676.0622299963"/>
    <n v="178924877.95849004"/>
    <n v="321778536"/>
    <n v="1198536.1020400028"/>
    <n v="3.7247235845463689E-3"/>
    <n v="4.3987258077227359E-3"/>
    <n v="0.84677330376150339"/>
  </r>
  <r>
    <x v="0"/>
    <s v="Guajira"/>
    <s v="Cuestecita 03"/>
    <s v="T-A/M-CUC03"/>
    <n v="3"/>
    <x v="1"/>
    <n v="110"/>
    <n v="34.5"/>
    <n v="25"/>
    <n v="2.9"/>
    <n v="0.7"/>
    <n v="17.540749999999999"/>
    <n v="0.28000000000000003"/>
    <n v="108143173.0924"/>
    <n v="399350.55040999892"/>
    <n v="103609409.96700007"/>
    <n v="107588814.54159999"/>
    <n v="416643.03521999979"/>
    <n v="3.8725497347951703E-3"/>
    <n v="3.6927948292102054E-3"/>
    <n v="1.0486771981381402"/>
  </r>
  <r>
    <x v="0"/>
    <s v="Bolívar Sur"/>
    <s v="Plato 01"/>
    <s v="T-M/M-PLA01"/>
    <n v="2"/>
    <x v="0"/>
    <n v="34.5"/>
    <n v="13.8"/>
    <n v="8"/>
    <n v="4.8"/>
    <n v="2.2999999999999998"/>
    <n v="25.71895"/>
    <n v="0.41"/>
    <n v="65461660.859999992"/>
    <n v="264721.45519000042"/>
    <n v="66706614.649549954"/>
    <n v="63746338.620000005"/>
    <n v="292627.60935000022"/>
    <n v="4.5905006575262374E-3"/>
    <n v="4.0439159610714537E-3"/>
    <n v="1.1351622293134804"/>
  </r>
  <r>
    <x v="1"/>
    <s v="Atlántico"/>
    <s v="Unión 06"/>
    <s v="T-A/M-UNI06"/>
    <n v="3"/>
    <x v="1"/>
    <n v="110"/>
    <n v="34.5"/>
    <n v="125"/>
    <n v="13.5"/>
    <n v="5"/>
    <n v="53.364739999999998"/>
    <n v="0.44"/>
    <n v="538741097.92129993"/>
    <n v="2144065.0332199982"/>
    <n v="566655658.10699928"/>
    <n v="508110116.44439995"/>
    <n v="2221284.8461699965"/>
    <n v="4.3716603434583671E-3"/>
    <n v="3.9797688379311401E-3"/>
    <n v="1.0984709216756794"/>
  </r>
  <r>
    <x v="0"/>
    <s v="Magdalena"/>
    <s v="Aracataca"/>
    <s v="T-M/M-ARA"/>
    <n v="2"/>
    <x v="0"/>
    <n v="34.5"/>
    <n v="13.8"/>
    <n v="12.5"/>
    <m/>
    <m/>
    <m/>
    <m/>
    <n v="36811723.079999998"/>
    <n v="7497896.0250000013"/>
    <m/>
    <n v="37126458.600000001"/>
    <n v="156989.27100000036"/>
    <n v="4.2285010992133883E-3"/>
    <n v="0.20368228916384648"/>
    <n v="2.0760278748693215E-2"/>
  </r>
  <r>
    <x v="1"/>
    <s v="Atlántico"/>
    <s v="Unión 02"/>
    <s v="T-M/M-UNI02"/>
    <n v="2"/>
    <x v="0"/>
    <n v="34.5"/>
    <n v="13.8"/>
    <n v="33"/>
    <n v="69.400000000000006"/>
    <n v="46.8"/>
    <n v="431.03590000000003"/>
    <n v="0.16"/>
    <n v="102170246.39999999"/>
    <n v="382877.45026999945"/>
    <n v="149445718.42437032"/>
    <n v="132138594.80000001"/>
    <n v="584370.29401999945"/>
    <n v="4.4224043316374011E-3"/>
    <n v="3.7474456973610615E-3"/>
    <n v="1.1801116517183006"/>
  </r>
  <r>
    <x v="1"/>
    <s v="Atlántico"/>
    <s v="El Río 02"/>
    <s v="T-M/M-ERI02"/>
    <n v="2"/>
    <x v="0"/>
    <n v="34.5"/>
    <n v="13.8"/>
    <n v="35"/>
    <m/>
    <m/>
    <m/>
    <m/>
    <n v="117705064.57679999"/>
    <n v="468638.22986000002"/>
    <n v="128109551.38040034"/>
    <n v="116970039.7008"/>
    <n v="534023.64330000046"/>
    <n v="4.565473728708567E-3"/>
    <n v="3.9814618983894596E-3"/>
    <n v="1.1466827625690317"/>
  </r>
  <r>
    <x v="1"/>
    <s v="Atlántico"/>
    <s v="Arroyo de Piedra"/>
    <s v="T-M/M-APA01"/>
    <n v="2"/>
    <x v="0"/>
    <n v="34.5"/>
    <n v="13.8"/>
    <n v="12.5"/>
    <m/>
    <m/>
    <m/>
    <m/>
    <n v="32458356.699999999"/>
    <n v="115141.99057999984"/>
    <n v="18444078.736210026"/>
    <n v="31990946.800000001"/>
    <n v="99196.17526000012"/>
    <n v="3.1007577199934615E-3"/>
    <n v="3.5473758466644692E-3"/>
    <n v="0.87409901121953171"/>
  </r>
  <r>
    <x v="1"/>
    <s v="Atlántico"/>
    <s v="Juan de Acosta 01"/>
    <s v="T-M/M-JDA01"/>
    <n v="2"/>
    <x v="0"/>
    <n v="34.5"/>
    <n v="13.8"/>
    <n v="6.5"/>
    <n v="1.6"/>
    <n v="0.5"/>
    <n v="13.79519"/>
    <n v="0.27"/>
    <n v="28144241.400000002"/>
    <n v="139209.18516000031"/>
    <n v="29201894.27429013"/>
    <n v="28497274.079999998"/>
    <n v="166159.20221000045"/>
    <n v="5.8307051314292046E-3"/>
    <n v="4.9462759781473556E-3"/>
    <n v="1.1788070777266082"/>
  </r>
  <r>
    <x v="0"/>
    <s v="Magdalena"/>
    <s v="Santa Marta "/>
    <s v="T-M/M-SMT10"/>
    <n v="2"/>
    <x v="0"/>
    <n v="34.5"/>
    <n v="13.8"/>
    <n v="35"/>
    <n v="7"/>
    <n v="1.8"/>
    <n v="19.09299"/>
    <n v="0.4"/>
    <n v="112666627.45940001"/>
    <n v="403901.99241999967"/>
    <n v="108104525.53877053"/>
    <n v="108209924.99139999"/>
    <n v="407222.85614999989"/>
    <n v="3.7632671511634817E-3"/>
    <n v="3.5849301743370973E-3"/>
    <n v="1.0497462902075523"/>
  </r>
  <r>
    <x v="0"/>
    <s v="Magdalena"/>
    <s v="Santa Marta  "/>
    <s v="T-M/M-SMT03"/>
    <n v="2"/>
    <x v="0"/>
    <n v="34.5"/>
    <n v="13.8"/>
    <n v="35"/>
    <m/>
    <m/>
    <m/>
    <m/>
    <n v="111087892.4005"/>
    <n v="403901.99241999967"/>
    <n v="108104525.53877053"/>
    <n v="90153508.181400001"/>
    <n v="407222.85614999989"/>
    <n v="4.5169940068290762E-3"/>
    <n v="3.6358777153124001E-3"/>
    <n v="1.2423393635616178"/>
  </r>
  <r>
    <x v="1"/>
    <s v="Atlántico"/>
    <s v="Unión 03"/>
    <s v="T-M/M-UNI03"/>
    <n v="2"/>
    <x v="0"/>
    <n v="34.5"/>
    <n v="13.8"/>
    <n v="33"/>
    <m/>
    <m/>
    <m/>
    <m/>
    <n v="151311257.20000002"/>
    <n v="594431.96119000029"/>
    <n v="162156619.77187014"/>
    <n v="143795808"/>
    <n v="638790.27452000172"/>
    <n v="4.4423428151674754E-3"/>
    <n v="3.9285375866270986E-3"/>
    <n v="1.130787912094666"/>
  </r>
  <r>
    <x v="1"/>
    <s v="Atlántico"/>
    <s v="Las Flores 04"/>
    <s v="T-M/M-FLS04"/>
    <n v="2"/>
    <x v="0"/>
    <n v="34.5"/>
    <n v="13.8"/>
    <n v="39.299999999999997"/>
    <m/>
    <m/>
    <m/>
    <m/>
    <n v="108489111"/>
    <n v="368293.77455999947"/>
    <n v="105141248.71747008"/>
    <n v="96660570"/>
    <n v="356158.57369999849"/>
    <n v="3.6846314241680811E-3"/>
    <n v="3.3947533643261161E-3"/>
    <n v="1.0853900206383646"/>
  </r>
  <r>
    <x v="0"/>
    <s v="Magdalena"/>
    <s v="Libertador "/>
    <s v="T-A/M-LBT02"/>
    <n v="2"/>
    <x v="0"/>
    <n v="110"/>
    <n v="13.8"/>
    <n v="30"/>
    <n v="28.45"/>
    <n v="9.6999999999999993"/>
    <n v="118.1925"/>
    <n v="0.47"/>
    <n v="171246709.16890001"/>
    <n v="551922.97505000047"/>
    <n v="158887394.00136077"/>
    <n v="154962909.88730001"/>
    <n v="570718.21566000092"/>
    <n v="3.682934297472005E-3"/>
    <n v="3.2229698178061969E-3"/>
    <n v="1.1427144856041176"/>
  </r>
  <r>
    <x v="1"/>
    <s v="Atlántico"/>
    <s v="Oasis 02"/>
    <s v="T-A/M-OAS02"/>
    <n v="2"/>
    <x v="0"/>
    <n v="110"/>
    <n v="13.8"/>
    <n v="50"/>
    <m/>
    <m/>
    <m/>
    <m/>
    <n v="207860574"/>
    <n v="696293.81017999968"/>
    <n v="204134476.85086015"/>
    <n v="191864108"/>
    <n v="721748.4888299983"/>
    <n v="3.7617691831658179E-3"/>
    <n v="3.3498118319446172E-3"/>
    <n v="1.1229792513396351"/>
  </r>
  <r>
    <x v="1"/>
    <s v="Atlántico"/>
    <s v="Centro 02"/>
    <s v="T-A/M-CTR02"/>
    <n v="2"/>
    <x v="0"/>
    <n v="110"/>
    <n v="13.8"/>
    <n v="50"/>
    <n v="11.5"/>
    <n v="3.8"/>
    <n v="53.931629999999998"/>
    <n v="0.32"/>
    <n v="174316982"/>
    <n v="568595.0315899991"/>
    <n v="170416388.49164015"/>
    <n v="157347186"/>
    <n v="575548.78912999819"/>
    <n v="3.6578270241833127E-3"/>
    <n v="3.2618453180310288E-3"/>
    <n v="1.1213980638393095"/>
  </r>
  <r>
    <x v="1"/>
    <s v="Atlántico"/>
    <s v="Centro 01"/>
    <s v="T-A/M-CTR01"/>
    <n v="2"/>
    <x v="0"/>
    <n v="110"/>
    <n v="13.8"/>
    <n v="50"/>
    <n v="0.2"/>
    <n v="0.1"/>
    <n v="2.2615500000000002"/>
    <n v="0.21"/>
    <n v="207257004"/>
    <n v="664023.93988000159"/>
    <n v="233507501.18237868"/>
    <n v="218502372"/>
    <n v="822109.24264000019"/>
    <n v="3.7624728515075353E-3"/>
    <n v="3.203867309980036E-3"/>
    <n v="1.1743535195067052"/>
  </r>
  <r>
    <x v="1"/>
    <s v="Atlántico"/>
    <s v="Las Flores 02"/>
    <s v="T-A/M-FLS02"/>
    <n v="3"/>
    <x v="1"/>
    <n v="110"/>
    <n v="34.5"/>
    <n v="50"/>
    <n v="10.5"/>
    <n v="5"/>
    <n v="57.007530000000003"/>
    <n v="0.45"/>
    <n v="257281555.80000001"/>
    <n v="862740.06418999727"/>
    <n v="262585485.40700036"/>
    <n v="240009537.90000001"/>
    <n v="875818.75511999871"/>
    <n v="3.6490997932128377E-3"/>
    <n v="3.3532915389420902E-3"/>
    <n v="1.0882142965607071"/>
  </r>
  <r>
    <x v="1"/>
    <s v="Atlántico"/>
    <s v="Las Flores 01"/>
    <s v="T-A/M-FLS01"/>
    <n v="3"/>
    <x v="1"/>
    <n v="110"/>
    <n v="34.5"/>
    <n v="50"/>
    <n v="2.2999999999999998"/>
    <n v="0.7"/>
    <n v="17.57179"/>
    <n v="0.36"/>
    <n v="258794360.09999996"/>
    <n v="863916.0705499975"/>
    <n v="262583900.31700051"/>
    <n v="240388388.99999997"/>
    <n v="877012.84393000032"/>
    <n v="3.6483161586061482E-3"/>
    <n v="3.3382337629621226E-3"/>
    <n v="1.0928881611241268"/>
  </r>
  <r>
    <x v="0"/>
    <s v="Magdalena"/>
    <s v="Manzanares "/>
    <s v="T-A/M-MAZ02"/>
    <n v="2"/>
    <x v="0"/>
    <n v="110"/>
    <n v="13.8"/>
    <n v="30"/>
    <n v="1"/>
    <n v="0.6"/>
    <n v="11.135479999999999"/>
    <n v="0.25"/>
    <n v="147556263.37840003"/>
    <n v="429011.47677999816"/>
    <n v="147150987.26992953"/>
    <n v="141556743.11849999"/>
    <n v="465202.67954999895"/>
    <n v="3.2863335882245357E-3"/>
    <n v="2.907443350471823E-3"/>
    <n v="1.1303173242193096"/>
  </r>
  <r>
    <x v="0"/>
    <s v="Magdalena"/>
    <s v="Aeropuerto"/>
    <s v="T-M/M-AOR"/>
    <n v="2"/>
    <x v="0"/>
    <n v="34.5"/>
    <n v="13.8"/>
    <n v="9.3000000000000007"/>
    <n v="18.399999999999999"/>
    <n v="6.6"/>
    <n v="98.40907"/>
    <n v="0.51"/>
    <n v="66955417.759999998"/>
    <n v="208568.04606000098"/>
    <n v="58853133.738029912"/>
    <n v="58072913.440000005"/>
    <n v="187533.60753000001"/>
    <n v="3.2292784436199623E-3"/>
    <n v="3.115028671878471E-3"/>
    <n v="1.0366769567076231"/>
  </r>
  <r>
    <x v="1"/>
    <s v="Atlántico"/>
    <s v="Oasis 01"/>
    <s v="T-A/M-OAS01"/>
    <n v="2"/>
    <x v="0"/>
    <n v="110"/>
    <n v="13.8"/>
    <n v="50"/>
    <n v="4.2"/>
    <n v="2"/>
    <n v="31.642759999999999"/>
    <n v="0.44"/>
    <n v="185693118"/>
    <n v="621055.13275999972"/>
    <n v="185823799.35963014"/>
    <n v="171167178"/>
    <n v="635979.08954000031"/>
    <n v="3.715543464413489E-3"/>
    <n v="3.3445242314257425E-3"/>
    <n v="1.1109333367961829"/>
  </r>
  <r>
    <x v="0"/>
    <s v="Magdalena"/>
    <s v="Manzanares"/>
    <s v="T-A/M-MAZ01"/>
    <n v="2"/>
    <x v="0"/>
    <n v="110"/>
    <n v="13.8"/>
    <n v="30"/>
    <n v="1.9"/>
    <n v="0.7"/>
    <n v="7.6879899999999992"/>
    <n v="0.35"/>
    <n v="140572007.10519999"/>
    <n v="401755.30800999986"/>
    <n v="152791718.47569045"/>
    <n v="145954790.38280001"/>
    <n v="488348.26867999847"/>
    <n v="3.3458872257580092E-3"/>
    <n v="2.8580036401510429E-3"/>
    <n v="1.1707078251241072"/>
  </r>
  <r>
    <x v="0"/>
    <s v="Magdalena"/>
    <s v="Libertador"/>
    <s v="T-A/M-LBT01"/>
    <n v="2"/>
    <x v="0"/>
    <n v="110"/>
    <n v="13.8"/>
    <n v="30"/>
    <n v="11.8"/>
    <n v="4.9000000000000004"/>
    <n v="53.647819999999996"/>
    <n v="0.46"/>
    <n v="161762320.4436"/>
    <n v="484939.86567999655"/>
    <n v="158460217.88975972"/>
    <n v="158100036.80309999"/>
    <n v="502045.87455999991"/>
    <n v="3.1754949885638224E-3"/>
    <n v="2.9978542861535886E-3"/>
    <n v="1.0592559495739056"/>
  </r>
  <r>
    <x v="1"/>
    <s v="Atlántico"/>
    <s v="El Río 05"/>
    <s v="T-A/M-ERI05"/>
    <n v="3"/>
    <x v="1"/>
    <n v="110"/>
    <n v="34.5"/>
    <n v="125"/>
    <n v="8.4"/>
    <n v="3"/>
    <n v="33.494439999999997"/>
    <n v="0.25"/>
    <n v="400235556"/>
    <n v="1229339.6494500008"/>
    <n v="426959923.82800013"/>
    <n v="387275161.41659999"/>
    <n v="1323484.1557300007"/>
    <n v="3.4174258707655694E-3"/>
    <n v="3.0715403242434582E-3"/>
    <n v="1.1126098016008645"/>
  </r>
  <r>
    <x v="0"/>
    <s v="Magdalena"/>
    <s v="Cienaga"/>
    <s v="T-A/M-CIE"/>
    <n v="2"/>
    <x v="0"/>
    <n v="110"/>
    <n v="13.8"/>
    <n v="67.2"/>
    <n v="28.7"/>
    <n v="9.8000000000000007"/>
    <n v="84.851140000000001"/>
    <n v="0.18"/>
    <n v="206923554.04249999"/>
    <n v="620106.57302999869"/>
    <n v="213454431.80812934"/>
    <n v="200466972.28689998"/>
    <n v="655503.35630000022"/>
    <n v="3.2698820599827839E-3"/>
    <n v="2.9967906548842437E-3"/>
    <n v="1.0911279553856887"/>
  </r>
  <r>
    <x v="1"/>
    <s v="Atlántico"/>
    <s v="Silencio 04"/>
    <s v="T-A/M-SIL04"/>
    <n v="3"/>
    <x v="1"/>
    <n v="110"/>
    <n v="34.5"/>
    <n v="70"/>
    <m/>
    <m/>
    <m/>
    <m/>
    <n v="313689011.86740005"/>
    <n v="973362.4475699974"/>
    <n v="328553514.33800179"/>
    <n v="292546489.26609999"/>
    <n v="1044774.8728599998"/>
    <n v="3.5713122911882685E-3"/>
    <n v="3.1029535965430913E-3"/>
    <n v="1.1509396386613586"/>
  </r>
  <r>
    <x v="1"/>
    <s v="Atlántico"/>
    <s v="Sabanagrande 02 Provisional"/>
    <s v="T-M/M-SBG01-Prov"/>
    <n v="2"/>
    <x v="0"/>
    <n v="34.5"/>
    <n v="13.8"/>
    <n v="13.3"/>
    <m/>
    <m/>
    <m/>
    <m/>
    <n v="34372512.900000006"/>
    <n v="73173.967160000102"/>
    <n v="37289778.520700037"/>
    <n v="33341054.600000001"/>
    <n v="101889.22819999976"/>
    <n v="3.0559689674603081E-3"/>
    <n v="2.1288512531185957E-3"/>
    <n v="1.4355014062084233"/>
  </r>
  <r>
    <x v="1"/>
    <s v="Atlántico"/>
    <s v="Riomar 02"/>
    <s v="T-M/M-RIM02"/>
    <n v="2"/>
    <x v="0"/>
    <n v="34.5"/>
    <n v="13.8"/>
    <n v="39.15"/>
    <n v="33.700000000000003"/>
    <n v="12.5"/>
    <n v="147.84870000000001"/>
    <n v="0.33"/>
    <n v="204606916.98169997"/>
    <n v="733560.5925800011"/>
    <n v="205937323.50924012"/>
    <n v="192726453.07310006"/>
    <n v="788583.18382999976"/>
    <n v="4.0917226008974211E-3"/>
    <n v="3.5852189329728802E-3"/>
    <n v="1.1412755196806199"/>
  </r>
  <r>
    <x v="1"/>
    <s v="Atlántico"/>
    <s v="Cordialidad 01"/>
    <s v="T-A/M-CDL01"/>
    <n v="2"/>
    <x v="0"/>
    <n v="110"/>
    <n v="13.8"/>
    <n v="50"/>
    <n v="2.5"/>
    <n v="0.7"/>
    <n v="12.635169999999999"/>
    <n v="0.3"/>
    <n v="331663927.25"/>
    <n v="736238.02773000335"/>
    <n v="275658145.46946925"/>
    <n v="259642819.75"/>
    <n v="578474.90075000038"/>
    <n v="2.2279641751964925E-3"/>
    <n v="2.2198314837387953E-3"/>
    <n v="1.0036636526318654"/>
  </r>
  <r>
    <x v="1"/>
    <s v="Atlántico"/>
    <s v="Silencio 05"/>
    <s v="T-A/M-SIL05"/>
    <n v="3"/>
    <x v="1"/>
    <n v="110"/>
    <n v="34.5"/>
    <n v="70"/>
    <n v="9.3000000000000007"/>
    <n v="2"/>
    <n v="39.61027"/>
    <n v="0.32"/>
    <n v="314265804.19770002"/>
    <n v="1210636.3687199978"/>
    <n v="328557042.49399883"/>
    <n v="293998961.0291"/>
    <n v="1287446.9373799919"/>
    <n v="4.3790866908967087E-3"/>
    <n v="3.8522688518742056E-3"/>
    <n v="1.1367552108327528"/>
  </r>
  <r>
    <x v="1"/>
    <s v="Atlántico"/>
    <s v="El Río 03"/>
    <s v="T-M/M-ERI03"/>
    <n v="2"/>
    <x v="0"/>
    <n v="34.5"/>
    <n v="13.8"/>
    <n v="28"/>
    <n v="66.5"/>
    <n v="12"/>
    <n v="151.74960000000002"/>
    <n v="0.14000000000000001"/>
    <n v="88849581.290599987"/>
    <n v="230690.86000000004"/>
    <n v="90146400.617000088"/>
    <n v="83384047.383400008"/>
    <n v="247585.9261600012"/>
    <n v="2.9692241373412906E-3"/>
    <n v="2.596420339286466E-3"/>
    <n v="1.1435837612323112"/>
  </r>
  <r>
    <x v="0"/>
    <s v="Guajira"/>
    <s v="Fonseca 01"/>
    <s v="T-M/M-FON01"/>
    <n v="2"/>
    <x v="0"/>
    <n v="34.5"/>
    <n v="13.8"/>
    <n v="7.875"/>
    <n v="1"/>
    <n v="0.4"/>
    <n v="10.346779999999999"/>
    <n v="0.28000000000000003"/>
    <n v="71773533.031299993"/>
    <n v="123247.9552800001"/>
    <n v="68293858.43449007"/>
    <n v="70937228.806999996"/>
    <n v="120585.02515000038"/>
    <n v="1.6998835051490087E-3"/>
    <n v="1.7171783256963598E-3"/>
    <n v="0.98992834914781624"/>
  </r>
  <r>
    <x v="0"/>
    <s v="Guajira"/>
    <s v="Uribia 01"/>
    <s v="T-M/M-URI01"/>
    <n v="2"/>
    <x v="0"/>
    <n v="34.5"/>
    <n v="13.8"/>
    <n v="6.5"/>
    <n v="19.5"/>
    <n v="8.5"/>
    <n v="45.742249999999999"/>
    <n v="0.47"/>
    <n v="36986169.077500001"/>
    <n v="205825.19202999963"/>
    <n v="36445619.117879987"/>
    <n v="36959434.049500003"/>
    <n v="236078.09302999897"/>
    <n v="6.387492100496401E-3"/>
    <n v="5.5649232446517531E-3"/>
    <n v="1.1478131538714733"/>
  </r>
  <r>
    <x v="1"/>
    <s v="Atlántico"/>
    <s v="Nueva Barranquilla 06"/>
    <s v="T-A/M-NBQ06"/>
    <n v="2"/>
    <x v="0"/>
    <n v="110"/>
    <n v="13.8"/>
    <n v="45"/>
    <m/>
    <m/>
    <m/>
    <m/>
    <n v="89551696"/>
    <n v="77299.680250000354"/>
    <n v="116166836.25577998"/>
    <n v="146157304"/>
    <n v="121437.0079800002"/>
    <n v="8.3086513404762995E-4"/>
    <n v="8.6318499484365268E-4"/>
    <n v="0.96255743439808428"/>
  </r>
  <r>
    <x v="0"/>
    <s v="Atlántico"/>
    <s v="Remolino"/>
    <s v="T-M/M-REM01"/>
    <n v="2"/>
    <x v="0"/>
    <n v="34.5"/>
    <n v="13.8"/>
    <n v="10"/>
    <m/>
    <m/>
    <m/>
    <m/>
    <n v="20502517.199999999"/>
    <n v="85994.359339999733"/>
    <n v="22554074.47620998"/>
    <n v="20909682.420000002"/>
    <n v="91134.283280000032"/>
    <n v="4.3584728571884274E-3"/>
    <n v="4.1943317740516144E-3"/>
    <n v="1.0391340246740322"/>
  </r>
  <r>
    <x v="1"/>
    <s v="Atlántico"/>
    <s v="Tebsa 04"/>
    <s v="T-A/M-TBS04"/>
    <n v="3"/>
    <x v="1"/>
    <n v="110"/>
    <n v="34.5"/>
    <n v="25"/>
    <m/>
    <m/>
    <m/>
    <m/>
    <n v="30730000"/>
    <n v="243166.88577999943"/>
    <n v="30741039.074580085"/>
    <n v="30741039.074580085"/>
    <n v="240768.64769000062"/>
    <n v="7.8321571078283237E-3"/>
    <n v="7.9130128792710523E-3"/>
    <n v="0.98978192343721083"/>
  </r>
  <r>
    <x v="1"/>
    <s v="Atlántico"/>
    <s v="Veinte de Julio 03"/>
    <s v="VTETA138"/>
    <n v="2"/>
    <x v="0"/>
    <n v="110"/>
    <n v="13.8"/>
    <n v="15"/>
    <m/>
    <m/>
    <m/>
    <m/>
    <s v="-"/>
    <s v="-"/>
    <n v="14383428.543369969"/>
    <n v="133746957.76000001"/>
    <n v="88830.465779999911"/>
    <n v="6.6416812215946064E-4"/>
    <s v="-"/>
    <s v="-"/>
  </r>
  <r>
    <x v="1"/>
    <s v="Atlántico"/>
    <s v="Caracolí"/>
    <s v="CRCT3138"/>
    <n v="2"/>
    <x v="0"/>
    <n v="110"/>
    <n v="1.8"/>
    <n v="30"/>
    <m/>
    <m/>
    <m/>
    <m/>
    <s v="-"/>
    <s v="-"/>
    <n v="3535681.2680400042"/>
    <n v="3247780.3174999999"/>
    <n v="63644.691109999956"/>
    <n v="1.9596365790833684E-2"/>
    <s v="-"/>
    <s v="-"/>
  </r>
  <r>
    <x v="0"/>
    <s v="Magdalena"/>
    <s v="Santa Marta"/>
    <s v="T-SMT20M1"/>
    <n v="2"/>
    <x v="0"/>
    <n v="110"/>
    <n v="13.8"/>
    <n v="40"/>
    <m/>
    <m/>
    <m/>
    <m/>
    <s v="-"/>
    <s v="-"/>
    <n v="37419961.074000016"/>
    <n v="48781280"/>
    <n v="42804.186190000008"/>
    <n v="8.77471566756756E-4"/>
    <s v="-"/>
    <s v="-"/>
  </r>
  <r>
    <x v="2"/>
    <m/>
    <m/>
    <m/>
    <m/>
    <x v="2"/>
    <m/>
    <m/>
    <m/>
    <m/>
    <m/>
    <m/>
    <m/>
    <m/>
    <m/>
    <m/>
    <m/>
    <m/>
    <m/>
    <m/>
    <m/>
  </r>
  <r>
    <x v="2"/>
    <m/>
    <m/>
    <m/>
    <m/>
    <x v="2"/>
    <m/>
    <m/>
    <m/>
    <m/>
    <m/>
    <m/>
    <m/>
    <m/>
    <m/>
    <m/>
    <m/>
    <m/>
    <m/>
    <m/>
    <m/>
  </r>
  <r>
    <x v="2"/>
    <m/>
    <m/>
    <m/>
    <m/>
    <x v="2"/>
    <m/>
    <m/>
    <m/>
    <m/>
    <m/>
    <m/>
    <m/>
    <m/>
    <m/>
    <m/>
    <m/>
    <m/>
    <m/>
    <m/>
    <m/>
  </r>
  <r>
    <x v="2"/>
    <m/>
    <m/>
    <m/>
    <m/>
    <x v="2"/>
    <m/>
    <m/>
    <m/>
    <m/>
    <m/>
    <m/>
    <m/>
    <m/>
    <m/>
    <m/>
    <m/>
    <m/>
    <m/>
    <m/>
    <m/>
  </r>
  <r>
    <x v="2"/>
    <m/>
    <m/>
    <m/>
    <m/>
    <x v="2"/>
    <m/>
    <m/>
    <m/>
    <m/>
    <m/>
    <m/>
    <m/>
    <m/>
    <m/>
    <m/>
    <m/>
    <m/>
    <m/>
    <m/>
    <m/>
  </r>
  <r>
    <x v="2"/>
    <m/>
    <m/>
    <m/>
    <m/>
    <x v="2"/>
    <m/>
    <m/>
    <m/>
    <m/>
    <m/>
    <m/>
    <m/>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x v="0"/>
    <s v="Juan Mina 01"/>
    <n v="110"/>
    <n v="34.5"/>
    <n v="13.8"/>
    <x v="0"/>
    <n v="50"/>
    <n v="30"/>
    <n v="20"/>
    <n v="48676492.099999994"/>
    <n v="266064.45534999855"/>
    <n v="65685052.914469719"/>
    <n v="60949033.700000003"/>
    <n v="307975.55574000109"/>
    <n v="184785.33344400066"/>
    <n v="123190.22229600044"/>
    <n v="5.0530014512765124E-3"/>
    <n v="5.4659743106261881E-3"/>
    <n v="0.92444661539172779"/>
  </r>
  <r>
    <x v="1"/>
    <s v="Río Cordoba"/>
    <n v="110"/>
    <n v="34.5"/>
    <n v="13.8"/>
    <x v="0"/>
    <n v="33"/>
    <n v="21"/>
    <n v="15"/>
    <n v="110479830.15530001"/>
    <n v="865137.03306000063"/>
    <n v="116843988.63700002"/>
    <n v="108931123.37460001"/>
    <n v="954421.81248000159"/>
    <n v="556746.057280001"/>
    <n v="397675.75520000065"/>
    <n v="8.7616998972632337E-3"/>
    <n v="7.830723778665203E-3"/>
    <n v="1.1188876207247245"/>
  </r>
  <r>
    <x v="0"/>
    <s v="Malambo 03"/>
    <n v="110"/>
    <n v="34.5"/>
    <n v="13.8"/>
    <x v="0"/>
    <n v="60"/>
    <n v="20"/>
    <n v="40"/>
    <n v="157659545.25"/>
    <n v="397093.039129999"/>
    <n v="165293693.24178958"/>
    <n v="184002602.84999999"/>
    <n v="390177.45229999942"/>
    <n v="130059.15076666647"/>
    <n v="260118.30153333294"/>
    <n v="2.120499635638711E-3"/>
    <n v="2.5186742642212398E-3"/>
    <n v="0.84191102667035744"/>
  </r>
  <r>
    <x v="1"/>
    <s v="Riohacha 01"/>
    <n v="110"/>
    <n v="34.5"/>
    <n v="13.8"/>
    <x v="0"/>
    <n v="30"/>
    <n v="10"/>
    <n v="25"/>
    <n v="140590008"/>
    <n v="800263.03835999989"/>
    <n v="148513.63151913995"/>
    <n v="136832730"/>
    <n v="1022814.4089200008"/>
    <n v="292232.68826285732"/>
    <n v="730581.72065714339"/>
    <n v="7.4749251068805013E-3"/>
    <n v="5.6921757793768667E-3"/>
    <n v="1.3131929505695616"/>
  </r>
  <r>
    <x v="1"/>
    <s v="Salamina 01"/>
    <n v="110"/>
    <n v="34.5"/>
    <n v="13.8"/>
    <x v="0"/>
    <n v="30"/>
    <n v="20"/>
    <n v="10"/>
    <n v="119557005.28439999"/>
    <n v="605671.78912999807"/>
    <n v="126402914.52856056"/>
    <n v="118672558.89699998"/>
    <n v="664356.63326000248"/>
    <n v="442904.42217333498"/>
    <n v="221452.21108666749"/>
    <n v="5.5982329818692169E-3"/>
    <n v="5.0659665461612827E-3"/>
    <n v="1.1050671043438407"/>
  </r>
  <r>
    <x v="1"/>
    <s v="Gaira 01"/>
    <n v="110"/>
    <n v="34.5"/>
    <n v="13.8"/>
    <x v="0"/>
    <n v="60"/>
    <n v="30"/>
    <n v="30"/>
    <n v="249383786.47409999"/>
    <n v="1148302.6351300017"/>
    <n v="257226197.17040062"/>
    <n v="249593088.91999999"/>
    <n v="1366319.2938400016"/>
    <n v="683159.64692000079"/>
    <n v="683159.64692000079"/>
    <n v="5.4741872050709569E-3"/>
    <n v="4.6045601094009368E-3"/>
    <n v="1.1888621442674923"/>
  </r>
  <r>
    <x v="0"/>
    <s v="Baranoa 01"/>
    <n v="110"/>
    <n v="34.5"/>
    <n v="13.8"/>
    <x v="0"/>
    <n v="60"/>
    <n v="35"/>
    <n v="30"/>
    <n v="151046032.6288"/>
    <n v="504340.79179999861"/>
    <n v="164368875.13608992"/>
    <n v="151737612.27149999"/>
    <n v="572944.90051000076"/>
    <n v="308508.79258230812"/>
    <n v="264436.10792769265"/>
    <n v="3.7758924233290687E-3"/>
    <n v="3.338987347250826E-3"/>
    <n v="1.1308495752276422"/>
  </r>
  <r>
    <x v="1"/>
    <s v="San Juan 02"/>
    <n v="110"/>
    <n v="34.5"/>
    <n v="13.8"/>
    <x v="0"/>
    <n v="50"/>
    <n v="35"/>
    <n v="15"/>
    <n v="192900134.06"/>
    <n v="517959.78494999849"/>
    <n v="195603.29066922987"/>
    <n v="190409730.51999998"/>
    <n v="576395.07122999872"/>
    <n v="403476.5498609991"/>
    <n v="172918.52136899962"/>
    <n v="3.0271303344418955E-3"/>
    <n v="2.6851188438722978E-3"/>
    <n v="1.1273729434174211"/>
  </r>
  <r>
    <x v="1"/>
    <s v="Fundación 02"/>
    <n v="110"/>
    <n v="34.5"/>
    <n v="13.8"/>
    <x v="0"/>
    <n v="42"/>
    <n v="37"/>
    <n v="20"/>
    <n v="212386928.11370003"/>
    <n v="582095.25549999648"/>
    <n v="224685003.57599899"/>
    <n v="207344684.56010002"/>
    <n v="693691.540340001"/>
    <n v="450290.9998698252"/>
    <n v="243400.54047017577"/>
    <n v="3.3455959665024864E-3"/>
    <n v="2.7407301413031192E-3"/>
    <n v="1.2206951410808271"/>
  </r>
  <r>
    <x v="0"/>
    <s v="Malambo 01"/>
    <n v="110"/>
    <n v="34.5"/>
    <n v="13.8"/>
    <x v="0"/>
    <n v="60"/>
    <n v="20"/>
    <n v="40"/>
    <n v="109644215.5"/>
    <n v="729255.42213999887"/>
    <n v="203170156.39697036"/>
    <n v="221287163"/>
    <n v="1152878.4955799999"/>
    <n v="384292.83185999992"/>
    <n v="768585.66371999984"/>
    <n v="5.2098751683124066E-3"/>
    <n v="6.6511071178214495E-3"/>
    <n v="0.78330946653267641"/>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abla dinámica2" cacheId="86" applyNumberFormats="0" applyBorderFormats="0" applyFontFormats="0" applyPatternFormats="0" applyAlignmentFormats="0" applyWidthHeightFormats="1" dataCaption="Valores" updatedVersion="5" minRefreshableVersion="3" useAutoFormatting="1" itemPrintTitles="1" createdVersion="4" indent="0" outline="1" outlineData="1" multipleFieldFilters="0">
  <location ref="A3:A8" firstHeaderRow="1" firstDataRow="1" firstDataCol="1"/>
  <pivotFields count="17">
    <pivotField axis="axisRow" showAll="0">
      <items count="5">
        <item x="3"/>
        <item x="1"/>
        <item x="2"/>
        <item x="0"/>
        <item t="default"/>
      </items>
    </pivotField>
    <pivotField showAll="0"/>
    <pivotField showAll="0"/>
    <pivotField showAll="0"/>
    <pivotField showAll="0"/>
    <pivotField showAll="0"/>
    <pivotField showAll="0"/>
    <pivotField showAll="0" defaultSubtotal="0"/>
    <pivotField showAll="0" defaultSubtotal="0"/>
    <pivotField showAll="0"/>
    <pivotField numFmtId="37" showAll="0" defaultSubtotal="0"/>
    <pivotField numFmtId="37" showAll="0" defaultSubtotal="0"/>
    <pivotField numFmtId="10" showAll="0" defaultSubtotal="0"/>
    <pivotField numFmtId="172" showAll="0" defaultSubtotal="0"/>
    <pivotField showAll="0" defaultSubtotal="0"/>
    <pivotField showAll="0" defaultSubtotal="0"/>
    <pivotField showAll="0"/>
  </pivotFields>
  <rowFields count="1">
    <field x="0"/>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Tabla dinámica1" cacheId="87" applyNumberFormats="0" applyBorderFormats="0" applyFontFormats="0" applyPatternFormats="0" applyAlignmentFormats="0" applyWidthHeightFormats="1" dataCaption="Valores" updatedVersion="6" minRefreshableVersion="3" showCalcMbrs="0" useAutoFormatting="1" itemPrintTitles="1" createdVersion="3" indent="0" outline="1" outlineData="1" multipleFieldFilters="0">
  <location ref="A3:B7" firstHeaderRow="1" firstDataRow="1" firstDataCol="1"/>
  <pivotFields count="17">
    <pivotField axis="axisRow" showAll="0">
      <items count="6">
        <item x="0"/>
        <item m="1" x="4"/>
        <item x="1"/>
        <item m="1" x="3"/>
        <item x="2"/>
        <item t="default"/>
      </items>
    </pivotField>
    <pivotField showAll="0"/>
    <pivotField showAll="0"/>
    <pivotField showAll="0"/>
    <pivotField showAll="0"/>
    <pivotField showAll="0"/>
    <pivotField showAll="0"/>
    <pivotField showAll="0" defaultSubtotal="0"/>
    <pivotField showAll="0" defaultSubtotal="0"/>
    <pivotField showAll="0"/>
    <pivotField showAll="0" defaultSubtotal="0"/>
    <pivotField dataField="1" showAll="0" defaultSubtotal="0"/>
    <pivotField showAll="0" defaultSubtotal="0"/>
    <pivotField showAll="0" defaultSubtotal="0"/>
    <pivotField showAll="0" defaultSubtotal="0"/>
    <pivotField showAll="0" defaultSubtotal="0"/>
    <pivotField showAll="0"/>
  </pivotFields>
  <rowFields count="1">
    <field x="0"/>
  </rowFields>
  <rowItems count="4">
    <i>
      <x/>
    </i>
    <i>
      <x v="2"/>
    </i>
    <i>
      <x v="4"/>
    </i>
    <i t="grand">
      <x/>
    </i>
  </rowItems>
  <colItems count="1">
    <i/>
  </colItems>
  <dataFields count="1">
    <dataField name="Suma de Pérd Energía Calculada [KWh] (Año 2019" fld="11" baseField="0" baseItem="0"/>
  </dataFields>
  <formats count="1">
    <format dxfId="3">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4000000}" name="Tabla dinámica5" cacheId="89" applyNumberFormats="0" applyBorderFormats="0" applyFontFormats="0" applyPatternFormats="0" applyAlignmentFormats="0" applyWidthHeightFormats="1" dataCaption="Valores" updatedVersion="6" minRefreshableVersion="3" useAutoFormatting="1" colGrandTotals="0" itemPrintTitles="1" createdVersion="4" indent="0" outline="1" outlineData="1" multipleFieldFilters="0">
  <location ref="A48:D53" firstHeaderRow="1" firstDataRow="2" firstDataCol="1"/>
  <pivotFields count="22">
    <pivotField showAll="0"/>
    <pivotField axis="axisRow" showAll="0">
      <items count="6">
        <item x="1"/>
        <item m="1" x="3"/>
        <item x="0"/>
        <item m="1" x="4"/>
        <item x="2"/>
        <item t="default"/>
      </items>
    </pivotField>
    <pivotField axis="axisCol" showAll="0">
      <items count="4">
        <item x="1"/>
        <item x="0"/>
        <item x="2"/>
        <item t="default"/>
      </items>
    </pivotField>
    <pivotField showAll="0"/>
    <pivotField showAll="0" defaultSubtotal="0"/>
    <pivotField showAll="0" defaultSubtota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numFmtId="3" showAll="0" defaultSubtotal="0"/>
    <pivotField dataField="1" showAll="0" defaultSubtotal="0"/>
    <pivotField showAll="0" defaultSubtotal="0"/>
    <pivotField showAll="0" defaultSubtotal="0"/>
    <pivotField showAll="0" defaultSubtotal="0"/>
  </pivotFields>
  <rowFields count="1">
    <field x="1"/>
  </rowFields>
  <rowItems count="4">
    <i>
      <x/>
    </i>
    <i>
      <x v="2"/>
    </i>
    <i>
      <x v="4"/>
    </i>
    <i t="grand">
      <x/>
    </i>
  </rowItems>
  <colFields count="1">
    <field x="2"/>
  </colFields>
  <colItems count="3">
    <i>
      <x/>
    </i>
    <i>
      <x v="1"/>
    </i>
    <i>
      <x v="2"/>
    </i>
  </colItems>
  <dataFields count="1">
    <dataField name="Suma de Pérdidas Energía [kWh] 2019" fld="18"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Tabla dinámica4" cacheId="91" dataPosition="0" applyNumberFormats="0" applyBorderFormats="0" applyFontFormats="0" applyPatternFormats="0" applyAlignmentFormats="0" applyWidthHeightFormats="1" dataCaption="Valores" updatedVersion="6" minRefreshableVersion="3" useAutoFormatting="1" colGrandTotals="0" itemPrintTitles="1" createdVersion="4" indent="0" outline="1" outlineData="1" multipleFieldFilters="0">
  <location ref="A37:E43" firstHeaderRow="1" firstDataRow="3" firstDataCol="1"/>
  <pivotFields count="19">
    <pivotField axis="axisRow" showAll="0">
      <items count="6">
        <item x="0"/>
        <item m="1" x="3"/>
        <item x="1"/>
        <item m="1" x="4"/>
        <item x="2"/>
        <item t="default"/>
      </items>
    </pivotField>
    <pivotField showAll="0"/>
    <pivotField showAll="0"/>
    <pivotField showAll="0"/>
    <pivotField showAll="0"/>
    <pivotField axis="axisCol" showAll="0">
      <items count="4">
        <item x="0"/>
        <item m="1" x="2"/>
        <item x="1"/>
        <item t="default"/>
      </items>
    </pivotField>
    <pivotField showAll="0"/>
    <pivotField showAll="0"/>
    <pivotField showAll="0"/>
    <pivotField showAll="0" defaultSubtotal="0"/>
    <pivotField showAll="0" defaultSubtotal="0"/>
    <pivotField showAll="0" defaultSubtotal="0"/>
    <pivotField showAll="0" defaultSubtotal="0"/>
    <pivotField showAll="0" defaultSubtotal="0"/>
    <pivotField dataField="1" numFmtId="4" showAll="0" defaultSubtotal="0"/>
    <pivotField dataField="1" numFmtId="4" showAll="0" defaultSubtotal="0"/>
    <pivotField numFmtId="10" showAll="0" defaultSubtotal="0"/>
    <pivotField showAll="0" defaultSubtotal="0"/>
    <pivotField showAll="0" defaultSubtotal="0"/>
  </pivotFields>
  <rowFields count="1">
    <field x="0"/>
  </rowFields>
  <rowItems count="4">
    <i>
      <x/>
    </i>
    <i>
      <x v="2"/>
    </i>
    <i>
      <x v="4"/>
    </i>
    <i t="grand">
      <x/>
    </i>
  </rowItems>
  <colFields count="2">
    <field x="-2"/>
    <field x="5"/>
  </colFields>
  <colItems count="4">
    <i>
      <x/>
      <x/>
    </i>
    <i r="1">
      <x v="2"/>
    </i>
    <i i="1">
      <x v="1"/>
      <x/>
    </i>
    <i r="1" i="1">
      <x v="2"/>
    </i>
  </colItems>
  <dataFields count="2">
    <dataField name="Suma de Pérdidas Energía Nivel MV [kWh] 2019" fld="14" baseField="0" baseItem="0"/>
    <dataField name="Suma de Pérdidas Energía Nivel LV [kWh] 2019" fld="15" baseField="0" baseItem="0"/>
  </dataFields>
  <formats count="1">
    <format dxfId="4">
      <pivotArea field="0"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Tabla dinámica3" cacheId="90" applyNumberFormats="0" applyBorderFormats="0" applyFontFormats="0" applyPatternFormats="0" applyAlignmentFormats="0" applyWidthHeightFormats="1" dataCaption="Valores" updatedVersion="6" minRefreshableVersion="3" useAutoFormatting="1" colGrandTotals="0" itemPrintTitles="1" createdVersion="4" indent="0" outline="1" outlineData="1" multipleFieldFilters="0">
  <location ref="A26:D31" firstHeaderRow="1" firstDataRow="2" firstDataCol="1"/>
  <pivotFields count="21">
    <pivotField axis="axisRow" showAll="0">
      <items count="6">
        <item x="1"/>
        <item m="1" x="3"/>
        <item x="0"/>
        <item m="1" x="4"/>
        <item x="2"/>
        <item t="default"/>
      </items>
    </pivotField>
    <pivotField showAll="0" defaultSubtotal="0"/>
    <pivotField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s>
  <rowFields count="1">
    <field x="0"/>
  </rowFields>
  <rowItems count="4">
    <i>
      <x/>
    </i>
    <i>
      <x v="2"/>
    </i>
    <i>
      <x v="4"/>
    </i>
    <i t="grand">
      <x/>
    </i>
  </rowItems>
  <colFields count="1">
    <field x="5"/>
  </colFields>
  <colItems count="3">
    <i>
      <x/>
    </i>
    <i>
      <x v="1"/>
    </i>
    <i>
      <x v="2"/>
    </i>
  </colItems>
  <dataFields count="1">
    <dataField name="Suma de Pérdidas Energía [kWh] 2019"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Tabla dinámica2" cacheId="88" applyNumberFormats="0" applyBorderFormats="0" applyFontFormats="0" applyPatternFormats="0" applyAlignmentFormats="0" applyWidthHeightFormats="1" dataCaption="Valores" updatedVersion="6" minRefreshableVersion="3" useAutoFormatting="1" colGrandTotals="0" itemPrintTitles="1" createdVersion="4" indent="0" outline="1" outlineData="1" multipleFieldFilters="0" colHeaderCaption="Nivel">
  <location ref="A14:D19" firstHeaderRow="1" firstDataRow="2" firstDataCol="1"/>
  <pivotFields count="15">
    <pivotField axis="axisRow" showAll="0" defaultSubtotal="0">
      <items count="5">
        <item x="1"/>
        <item m="1" x="3"/>
        <item x="0"/>
        <item m="1" x="4"/>
        <item x="2"/>
      </items>
    </pivotField>
    <pivotField showAll="0" defaultSubtotal="0"/>
    <pivotField showAll="0"/>
    <pivotField showAll="0"/>
    <pivotField showAll="0"/>
    <pivotField axis="axisCol" showAll="0">
      <items count="4">
        <item x="0"/>
        <item x="1"/>
        <item x="2"/>
        <item t="default"/>
      </items>
    </pivotField>
    <pivotField showAll="0" defaultSubtotal="0"/>
    <pivotField numFmtId="3"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s>
  <rowFields count="1">
    <field x="0"/>
  </rowFields>
  <rowItems count="4">
    <i>
      <x/>
    </i>
    <i>
      <x v="2"/>
    </i>
    <i>
      <x v="4"/>
    </i>
    <i t="grand">
      <x/>
    </i>
  </rowItems>
  <colFields count="1">
    <field x="5"/>
  </colFields>
  <colItems count="3">
    <i>
      <x/>
    </i>
    <i>
      <x v="1"/>
    </i>
    <i>
      <x v="2"/>
    </i>
  </colItems>
  <dataFields count="1">
    <dataField name="Suma de Pérdidas Energía [kWh] 2019" fld="10"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32" dT="2020-04-03T15:22:42.67" personId="{C761E09C-AE97-419D-B0AE-3D41C8E58C9F}" id="{FC94610F-835B-47D9-A160-7E779551A99D}">
    <text>No se encuentra medida en Vhor ni en el archivo de jose Luis.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4.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9.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9"/>
  <sheetViews>
    <sheetView workbookViewId="0">
      <selection activeCell="A15" sqref="A15"/>
    </sheetView>
  </sheetViews>
  <sheetFormatPr baseColWidth="10" defaultColWidth="11.42578125" defaultRowHeight="12.75"/>
  <cols>
    <col min="1" max="1" width="31.85546875" bestFit="1" customWidth="1"/>
    <col min="2" max="2" width="12" bestFit="1" customWidth="1"/>
  </cols>
  <sheetData>
    <row r="3" spans="1:2">
      <c r="A3" s="43" t="s">
        <v>482</v>
      </c>
      <c r="B3" s="44"/>
    </row>
    <row r="4" spans="1:2">
      <c r="A4" s="43" t="s">
        <v>588</v>
      </c>
      <c r="B4" s="44" t="s">
        <v>570</v>
      </c>
    </row>
    <row r="5" spans="1:2">
      <c r="A5" s="45" t="s">
        <v>598</v>
      </c>
      <c r="B5" s="46">
        <v>3935081203.1469855</v>
      </c>
    </row>
    <row r="6" spans="1:2">
      <c r="A6" s="47" t="s">
        <v>596</v>
      </c>
      <c r="B6" s="48">
        <v>2545240914.0243406</v>
      </c>
    </row>
    <row r="7" spans="1:2">
      <c r="A7" s="47" t="s">
        <v>597</v>
      </c>
      <c r="B7" s="48">
        <v>2795221979.2934732</v>
      </c>
    </row>
    <row r="8" spans="1:2">
      <c r="A8" s="47" t="s">
        <v>595</v>
      </c>
      <c r="B8" s="48">
        <v>2034580853.8901706</v>
      </c>
    </row>
    <row r="9" spans="1:2">
      <c r="A9" s="49" t="s">
        <v>479</v>
      </c>
      <c r="B9" s="50">
        <v>11310124950.354969</v>
      </c>
    </row>
  </sheetData>
  <phoneticPr fontId="7" type="noConversion"/>
  <pageMargins left="0.75" right="0.75" top="1" bottom="1" header="0" footer="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66"/>
  <sheetViews>
    <sheetView workbookViewId="0">
      <selection activeCell="F29" sqref="F29"/>
    </sheetView>
  </sheetViews>
  <sheetFormatPr baseColWidth="10" defaultColWidth="11.42578125" defaultRowHeight="12.75"/>
  <cols>
    <col min="2" max="2" width="28.28515625" bestFit="1" customWidth="1"/>
    <col min="3" max="3" width="14.85546875" bestFit="1" customWidth="1"/>
    <col min="4" max="4" width="13.85546875" bestFit="1" customWidth="1"/>
  </cols>
  <sheetData>
    <row r="1" spans="1:5" ht="38.25">
      <c r="A1" s="1" t="s">
        <v>588</v>
      </c>
      <c r="B1" s="2" t="s">
        <v>480</v>
      </c>
      <c r="C1" s="3" t="s">
        <v>543</v>
      </c>
      <c r="D1" s="3" t="s">
        <v>592</v>
      </c>
    </row>
    <row r="2" spans="1:5" hidden="1">
      <c r="A2" s="5" t="s">
        <v>597</v>
      </c>
      <c r="B2" s="5" t="s">
        <v>600</v>
      </c>
      <c r="C2" s="30">
        <v>142405591.01693097</v>
      </c>
      <c r="D2" s="53">
        <v>3</v>
      </c>
    </row>
    <row r="3" spans="1:5" hidden="1">
      <c r="A3" s="5" t="s">
        <v>597</v>
      </c>
      <c r="B3" s="5" t="s">
        <v>601</v>
      </c>
      <c r="C3" s="30">
        <v>37883603.066944957</v>
      </c>
      <c r="D3" s="53">
        <v>3</v>
      </c>
    </row>
    <row r="4" spans="1:5" hidden="1">
      <c r="A4" s="5" t="s">
        <v>597</v>
      </c>
      <c r="B4" s="5" t="s">
        <v>606</v>
      </c>
      <c r="C4" s="30">
        <v>77063942.5</v>
      </c>
      <c r="D4" s="53">
        <v>3</v>
      </c>
    </row>
    <row r="5" spans="1:5" hidden="1">
      <c r="A5" s="5" t="s">
        <v>597</v>
      </c>
      <c r="B5" s="5" t="s">
        <v>608</v>
      </c>
      <c r="C5" s="30">
        <v>77063942.5</v>
      </c>
      <c r="D5" s="53">
        <v>3</v>
      </c>
    </row>
    <row r="6" spans="1:5">
      <c r="A6" s="5" t="s">
        <v>597</v>
      </c>
      <c r="B6" s="6" t="s">
        <v>612</v>
      </c>
      <c r="C6" s="30">
        <v>210488775.71992359</v>
      </c>
      <c r="D6" s="53">
        <v>4</v>
      </c>
    </row>
    <row r="7" spans="1:5">
      <c r="A7" s="5" t="s">
        <v>597</v>
      </c>
      <c r="B7" s="6" t="s">
        <v>617</v>
      </c>
      <c r="C7" s="30">
        <v>186966562.73367208</v>
      </c>
      <c r="D7" s="53">
        <v>4</v>
      </c>
    </row>
    <row r="8" spans="1:5">
      <c r="A8" s="5" t="s">
        <v>597</v>
      </c>
      <c r="B8" s="5" t="s">
        <v>624</v>
      </c>
      <c r="C8" s="30">
        <v>132230670.8670859</v>
      </c>
      <c r="D8" s="53">
        <v>4</v>
      </c>
    </row>
    <row r="9" spans="1:5">
      <c r="A9" s="5" t="s">
        <v>597</v>
      </c>
      <c r="B9" s="5" t="s">
        <v>626</v>
      </c>
      <c r="C9" s="30">
        <v>73136736.131621376</v>
      </c>
      <c r="D9" s="53">
        <v>4</v>
      </c>
    </row>
    <row r="10" spans="1:5">
      <c r="A10" s="5" t="s">
        <v>597</v>
      </c>
      <c r="B10" s="5" t="s">
        <v>26</v>
      </c>
      <c r="C10" s="35">
        <v>97910727.62536785</v>
      </c>
      <c r="D10" s="53">
        <v>4</v>
      </c>
    </row>
    <row r="11" spans="1:5">
      <c r="A11" s="6" t="s">
        <v>597</v>
      </c>
      <c r="B11" s="6" t="s">
        <v>36</v>
      </c>
      <c r="C11" s="7">
        <v>417041253</v>
      </c>
      <c r="D11" s="54">
        <v>4</v>
      </c>
      <c r="E11" s="52"/>
    </row>
    <row r="12" spans="1:5">
      <c r="A12" s="6" t="s">
        <v>597</v>
      </c>
      <c r="B12" s="6" t="s">
        <v>37</v>
      </c>
      <c r="C12" s="7">
        <v>263400000</v>
      </c>
      <c r="D12" s="53">
        <v>4</v>
      </c>
    </row>
    <row r="13" spans="1:5">
      <c r="A13" s="6" t="s">
        <v>597</v>
      </c>
      <c r="B13" s="6" t="s">
        <v>38</v>
      </c>
      <c r="C13" s="7">
        <v>449546259.65480775</v>
      </c>
      <c r="D13" s="53">
        <v>4</v>
      </c>
    </row>
    <row r="14" spans="1:5">
      <c r="A14" s="6" t="s">
        <v>597</v>
      </c>
      <c r="B14" s="6" t="s">
        <v>38</v>
      </c>
      <c r="C14" s="7">
        <v>439805223.61806309</v>
      </c>
      <c r="D14" s="53">
        <v>4</v>
      </c>
    </row>
    <row r="15" spans="1:5" hidden="1">
      <c r="A15" s="6" t="s">
        <v>597</v>
      </c>
      <c r="B15" s="27" t="s">
        <v>183</v>
      </c>
      <c r="C15" s="28">
        <v>29322879</v>
      </c>
      <c r="D15" s="53">
        <v>2</v>
      </c>
    </row>
    <row r="16" spans="1:5" hidden="1">
      <c r="A16" s="6" t="s">
        <v>597</v>
      </c>
      <c r="B16" s="27" t="s">
        <v>230</v>
      </c>
      <c r="C16" s="28">
        <v>31533619</v>
      </c>
      <c r="D16" s="53">
        <v>2</v>
      </c>
    </row>
    <row r="17" spans="1:4" hidden="1">
      <c r="A17" s="6" t="s">
        <v>597</v>
      </c>
      <c r="B17" s="27" t="s">
        <v>115</v>
      </c>
      <c r="C17" s="28">
        <v>32883769</v>
      </c>
      <c r="D17" s="53">
        <v>2</v>
      </c>
    </row>
    <row r="18" spans="1:4" hidden="1">
      <c r="A18" s="6" t="s">
        <v>597</v>
      </c>
      <c r="B18" s="27" t="s">
        <v>325</v>
      </c>
      <c r="C18" s="28">
        <v>32675406</v>
      </c>
      <c r="D18" s="53">
        <v>2</v>
      </c>
    </row>
    <row r="19" spans="1:4" hidden="1">
      <c r="A19" s="6" t="s">
        <v>597</v>
      </c>
      <c r="B19" s="37" t="s">
        <v>290</v>
      </c>
      <c r="C19" s="28">
        <v>25998365</v>
      </c>
      <c r="D19" s="53">
        <v>2</v>
      </c>
    </row>
    <row r="20" spans="1:4" hidden="1">
      <c r="A20" s="5" t="s">
        <v>595</v>
      </c>
      <c r="B20" s="38" t="s">
        <v>604</v>
      </c>
      <c r="C20" s="39">
        <v>49303433.687957898</v>
      </c>
      <c r="D20" s="53">
        <v>3</v>
      </c>
    </row>
    <row r="21" spans="1:4" hidden="1">
      <c r="A21" s="5" t="s">
        <v>595</v>
      </c>
      <c r="B21" s="38" t="s">
        <v>605</v>
      </c>
      <c r="C21" s="39">
        <v>22216369.990201119</v>
      </c>
      <c r="D21" s="53">
        <v>3</v>
      </c>
    </row>
    <row r="22" spans="1:4" hidden="1">
      <c r="A22" s="5" t="s">
        <v>595</v>
      </c>
      <c r="B22" s="38" t="s">
        <v>607</v>
      </c>
      <c r="C22" s="39">
        <v>31284954.922355074</v>
      </c>
      <c r="D22" s="53">
        <v>3</v>
      </c>
    </row>
    <row r="23" spans="1:4">
      <c r="A23" s="5" t="s">
        <v>595</v>
      </c>
      <c r="B23" s="38" t="s">
        <v>610</v>
      </c>
      <c r="C23" s="39">
        <v>351791947.76759291</v>
      </c>
      <c r="D23" s="53">
        <v>4</v>
      </c>
    </row>
    <row r="24" spans="1:4">
      <c r="A24" s="5" t="s">
        <v>595</v>
      </c>
      <c r="B24" s="38" t="s">
        <v>613</v>
      </c>
      <c r="C24" s="39">
        <v>299742474.67900002</v>
      </c>
      <c r="D24" s="53">
        <v>4</v>
      </c>
    </row>
    <row r="25" spans="1:4">
      <c r="A25" s="5" t="s">
        <v>595</v>
      </c>
      <c r="B25" s="38" t="s">
        <v>618</v>
      </c>
      <c r="C25" s="39">
        <v>308454675.27672923</v>
      </c>
      <c r="D25" s="53">
        <v>4</v>
      </c>
    </row>
    <row r="26" spans="1:4">
      <c r="A26" s="5" t="s">
        <v>595</v>
      </c>
      <c r="B26" s="38" t="s">
        <v>619</v>
      </c>
      <c r="C26" s="39">
        <v>246137726.54247761</v>
      </c>
      <c r="D26" s="53">
        <v>4</v>
      </c>
    </row>
    <row r="27" spans="1:4">
      <c r="A27" s="5" t="s">
        <v>595</v>
      </c>
      <c r="B27" s="38" t="s">
        <v>621</v>
      </c>
      <c r="C27" s="39">
        <v>343128776.34260011</v>
      </c>
      <c r="D27" s="53">
        <v>4</v>
      </c>
    </row>
    <row r="28" spans="1:4">
      <c r="A28" s="5" t="s">
        <v>595</v>
      </c>
      <c r="B28" s="38" t="s">
        <v>627</v>
      </c>
      <c r="C28" s="39">
        <v>198551658.16478318</v>
      </c>
      <c r="D28" s="53">
        <v>4</v>
      </c>
    </row>
    <row r="29" spans="1:4">
      <c r="A29" s="5" t="s">
        <v>595</v>
      </c>
      <c r="B29" s="38" t="s">
        <v>633</v>
      </c>
      <c r="C29" s="39">
        <v>79134851.296711937</v>
      </c>
      <c r="D29" s="53">
        <v>4</v>
      </c>
    </row>
    <row r="30" spans="1:4">
      <c r="A30" s="5" t="s">
        <v>595</v>
      </c>
      <c r="B30" s="38" t="s">
        <v>634</v>
      </c>
      <c r="C30" s="39">
        <v>104833985.21976131</v>
      </c>
      <c r="D30" s="53">
        <v>4</v>
      </c>
    </row>
    <row r="31" spans="1:4">
      <c r="A31" s="5" t="s">
        <v>598</v>
      </c>
      <c r="B31" s="5" t="s">
        <v>620</v>
      </c>
      <c r="C31" s="30">
        <v>241135267.03858125</v>
      </c>
      <c r="D31" s="53">
        <v>4</v>
      </c>
    </row>
    <row r="32" spans="1:4">
      <c r="A32" s="5" t="s">
        <v>598</v>
      </c>
      <c r="B32" s="5" t="s">
        <v>622</v>
      </c>
      <c r="C32" s="30">
        <v>375907089.82025319</v>
      </c>
      <c r="D32" s="53">
        <v>4</v>
      </c>
    </row>
    <row r="33" spans="1:4">
      <c r="A33" s="5" t="s">
        <v>598</v>
      </c>
      <c r="B33" s="5" t="s">
        <v>623</v>
      </c>
      <c r="C33" s="30">
        <v>363749840.74423194</v>
      </c>
      <c r="D33" s="53">
        <v>4</v>
      </c>
    </row>
    <row r="34" spans="1:4">
      <c r="A34" s="5" t="s">
        <v>598</v>
      </c>
      <c r="B34" s="5" t="s">
        <v>625</v>
      </c>
      <c r="C34" s="30">
        <v>669596883.0002414</v>
      </c>
      <c r="D34" s="53">
        <v>4</v>
      </c>
    </row>
    <row r="35" spans="1:4">
      <c r="A35" s="5" t="s">
        <v>598</v>
      </c>
      <c r="B35" s="5" t="s">
        <v>628</v>
      </c>
      <c r="C35" s="30">
        <v>415054919.86269689</v>
      </c>
      <c r="D35" s="53">
        <v>4</v>
      </c>
    </row>
    <row r="36" spans="1:4">
      <c r="A36" s="5" t="s">
        <v>598</v>
      </c>
      <c r="B36" s="5" t="s">
        <v>629</v>
      </c>
      <c r="C36" s="30">
        <v>427661740.35054356</v>
      </c>
      <c r="D36" s="53">
        <v>4</v>
      </c>
    </row>
    <row r="37" spans="1:4">
      <c r="A37" s="5" t="s">
        <v>598</v>
      </c>
      <c r="B37" s="5" t="s">
        <v>632</v>
      </c>
      <c r="C37" s="30">
        <v>274645773.85579145</v>
      </c>
      <c r="D37" s="53">
        <v>4</v>
      </c>
    </row>
    <row r="38" spans="1:4">
      <c r="A38" s="5" t="s">
        <v>598</v>
      </c>
      <c r="B38" s="5" t="s">
        <v>629</v>
      </c>
      <c r="C38" s="30">
        <v>375399559.49968863</v>
      </c>
      <c r="D38" s="53">
        <v>4</v>
      </c>
    </row>
    <row r="39" spans="1:4">
      <c r="A39" s="5" t="s">
        <v>598</v>
      </c>
      <c r="B39" s="5" t="s">
        <v>635</v>
      </c>
      <c r="C39" s="30">
        <v>84760587.524693638</v>
      </c>
      <c r="D39" s="53">
        <v>4</v>
      </c>
    </row>
    <row r="40" spans="1:4">
      <c r="A40" s="5" t="s">
        <v>598</v>
      </c>
      <c r="B40" s="5" t="s">
        <v>639</v>
      </c>
      <c r="C40" s="30">
        <v>403004057.17737341</v>
      </c>
      <c r="D40" s="53">
        <v>4</v>
      </c>
    </row>
    <row r="41" spans="1:4" hidden="1">
      <c r="A41" s="5" t="s">
        <v>598</v>
      </c>
      <c r="B41" s="5" t="s">
        <v>599</v>
      </c>
      <c r="C41" s="30">
        <v>17915100</v>
      </c>
      <c r="D41" s="53">
        <v>3</v>
      </c>
    </row>
    <row r="42" spans="1:4" hidden="1">
      <c r="A42" s="5" t="s">
        <v>598</v>
      </c>
      <c r="B42" s="5" t="s">
        <v>514</v>
      </c>
      <c r="C42" s="30">
        <v>41821230</v>
      </c>
      <c r="D42" s="53">
        <v>3</v>
      </c>
    </row>
    <row r="43" spans="1:4" hidden="1">
      <c r="A43" s="5" t="s">
        <v>598</v>
      </c>
      <c r="B43" s="5" t="s">
        <v>602</v>
      </c>
      <c r="C43" s="30">
        <v>37789704.738999896</v>
      </c>
      <c r="D43" s="53">
        <v>3</v>
      </c>
    </row>
    <row r="44" spans="1:4" hidden="1">
      <c r="A44" s="5" t="s">
        <v>598</v>
      </c>
      <c r="B44" s="5" t="s">
        <v>603</v>
      </c>
      <c r="C44" s="30">
        <v>19133510</v>
      </c>
      <c r="D44" s="53">
        <v>3</v>
      </c>
    </row>
    <row r="45" spans="1:4" hidden="1">
      <c r="A45" s="5" t="s">
        <v>598</v>
      </c>
      <c r="B45" s="27" t="s">
        <v>149</v>
      </c>
      <c r="C45" s="28">
        <v>27611520</v>
      </c>
      <c r="D45" s="53">
        <v>2</v>
      </c>
    </row>
    <row r="46" spans="1:4" hidden="1">
      <c r="A46" s="5" t="s">
        <v>598</v>
      </c>
      <c r="B46" s="27" t="s">
        <v>133</v>
      </c>
      <c r="C46" s="28">
        <v>38679930</v>
      </c>
      <c r="D46" s="53">
        <v>2</v>
      </c>
    </row>
    <row r="47" spans="1:4" hidden="1">
      <c r="A47" s="5" t="s">
        <v>598</v>
      </c>
      <c r="B47" s="27" t="s">
        <v>399</v>
      </c>
      <c r="C47" s="28">
        <v>8609228</v>
      </c>
      <c r="D47" s="53">
        <v>2</v>
      </c>
    </row>
    <row r="48" spans="1:4" hidden="1">
      <c r="A48" s="5" t="s">
        <v>598</v>
      </c>
      <c r="B48" s="6" t="s">
        <v>180</v>
      </c>
      <c r="C48" s="40">
        <v>112605261.53389007</v>
      </c>
      <c r="D48" s="53">
        <v>2</v>
      </c>
    </row>
    <row r="49" spans="1:4">
      <c r="A49" s="5" t="s">
        <v>596</v>
      </c>
      <c r="B49" s="42" t="s">
        <v>609</v>
      </c>
      <c r="C49" s="30">
        <v>353954006.67109102</v>
      </c>
      <c r="D49" s="53">
        <v>4</v>
      </c>
    </row>
    <row r="50" spans="1:4">
      <c r="A50" s="5" t="s">
        <v>596</v>
      </c>
      <c r="B50" s="42" t="s">
        <v>611</v>
      </c>
      <c r="C50" s="30">
        <v>163827379.90425041</v>
      </c>
      <c r="D50" s="53">
        <v>4</v>
      </c>
    </row>
    <row r="51" spans="1:4">
      <c r="A51" s="5" t="s">
        <v>596</v>
      </c>
      <c r="B51" s="42" t="s">
        <v>614</v>
      </c>
      <c r="C51" s="30">
        <v>207870799.46105886</v>
      </c>
      <c r="D51" s="53">
        <v>4</v>
      </c>
    </row>
    <row r="52" spans="1:4">
      <c r="A52" s="5" t="s">
        <v>596</v>
      </c>
      <c r="B52" s="42" t="s">
        <v>615</v>
      </c>
      <c r="C52" s="30">
        <v>341077511.43642503</v>
      </c>
      <c r="D52" s="53">
        <v>4</v>
      </c>
    </row>
    <row r="53" spans="1:4">
      <c r="A53" s="5" t="s">
        <v>596</v>
      </c>
      <c r="B53" s="42" t="s">
        <v>616</v>
      </c>
      <c r="C53" s="30">
        <v>95045284.885192603</v>
      </c>
      <c r="D53" s="53">
        <v>4</v>
      </c>
    </row>
    <row r="54" spans="1:4">
      <c r="A54" s="5" t="s">
        <v>596</v>
      </c>
      <c r="B54" s="42" t="s">
        <v>478</v>
      </c>
      <c r="C54" s="30">
        <v>258406084.2545673</v>
      </c>
      <c r="D54" s="53">
        <v>4</v>
      </c>
    </row>
    <row r="55" spans="1:4">
      <c r="A55" s="5" t="s">
        <v>596</v>
      </c>
      <c r="B55" s="42" t="s">
        <v>630</v>
      </c>
      <c r="C55" s="30">
        <v>71569509.909397721</v>
      </c>
      <c r="D55" s="53">
        <v>4</v>
      </c>
    </row>
    <row r="56" spans="1:4">
      <c r="A56" s="5" t="s">
        <v>596</v>
      </c>
      <c r="B56" s="42" t="s">
        <v>631</v>
      </c>
      <c r="C56" s="30">
        <v>83732170.015944555</v>
      </c>
      <c r="D56" s="53">
        <v>4</v>
      </c>
    </row>
    <row r="57" spans="1:4">
      <c r="A57" s="5" t="s">
        <v>596</v>
      </c>
      <c r="B57" s="41" t="s">
        <v>481</v>
      </c>
      <c r="C57" s="30">
        <v>226256503.12713242</v>
      </c>
      <c r="D57" s="53">
        <v>4</v>
      </c>
    </row>
    <row r="58" spans="1:4">
      <c r="A58" s="5" t="s">
        <v>596</v>
      </c>
      <c r="B58" s="42" t="s">
        <v>642</v>
      </c>
      <c r="C58" s="30">
        <v>27581140.032947119</v>
      </c>
      <c r="D58" s="53">
        <v>4</v>
      </c>
    </row>
    <row r="59" spans="1:4">
      <c r="A59" s="5" t="s">
        <v>596</v>
      </c>
      <c r="B59" s="42" t="s">
        <v>636</v>
      </c>
      <c r="C59" s="30">
        <v>101104067.5815998</v>
      </c>
      <c r="D59" s="53">
        <v>4</v>
      </c>
    </row>
    <row r="60" spans="1:4">
      <c r="A60" s="5" t="s">
        <v>596</v>
      </c>
      <c r="B60" s="42" t="s">
        <v>637</v>
      </c>
      <c r="C60" s="30">
        <v>97268806.788778141</v>
      </c>
      <c r="D60" s="53">
        <v>4</v>
      </c>
    </row>
    <row r="61" spans="1:4">
      <c r="A61" s="5" t="s">
        <v>596</v>
      </c>
      <c r="B61" s="41" t="s">
        <v>638</v>
      </c>
      <c r="C61" s="30">
        <v>179722622.89728639</v>
      </c>
      <c r="D61" s="53">
        <v>4</v>
      </c>
    </row>
    <row r="62" spans="1:4">
      <c r="A62" s="5" t="s">
        <v>596</v>
      </c>
      <c r="B62" s="41" t="s">
        <v>640</v>
      </c>
      <c r="C62" s="30">
        <v>123682054.94304848</v>
      </c>
      <c r="D62" s="53">
        <v>4</v>
      </c>
    </row>
    <row r="63" spans="1:4">
      <c r="A63" s="5" t="s">
        <v>596</v>
      </c>
      <c r="B63" s="41" t="s">
        <v>641</v>
      </c>
      <c r="C63" s="30">
        <v>214142972.11562088</v>
      </c>
      <c r="D63" s="53">
        <v>4</v>
      </c>
    </row>
    <row r="64" spans="1:4">
      <c r="A64" s="36"/>
      <c r="B64" s="51"/>
      <c r="C64" s="31"/>
    </row>
    <row r="65" spans="4:4">
      <c r="D65" s="10"/>
    </row>
    <row r="66" spans="4:4">
      <c r="D66" s="14"/>
    </row>
  </sheetData>
  <autoFilter ref="A1:D63" xr:uid="{00000000-0009-0000-0000-000001000000}">
    <filterColumn colId="3">
      <filters>
        <filter val="4"/>
      </filters>
    </filterColumn>
  </autoFilter>
  <phoneticPr fontId="7" type="noConversion"/>
  <pageMargins left="0.75" right="0.75" top="1" bottom="1"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R136"/>
  <sheetViews>
    <sheetView showGridLines="0" tabSelected="1" zoomScale="80" zoomScaleNormal="80" zoomScaleSheetLayoutView="91" workbookViewId="0">
      <selection activeCell="M11" sqref="M11"/>
    </sheetView>
  </sheetViews>
  <sheetFormatPr baseColWidth="10" defaultColWidth="11.42578125" defaultRowHeight="12.75"/>
  <cols>
    <col min="1" max="1" width="3" customWidth="1"/>
    <col min="2" max="2" width="21.28515625" customWidth="1"/>
    <col min="3" max="4" width="13.28515625" customWidth="1"/>
    <col min="5" max="5" width="13.140625" customWidth="1"/>
    <col min="6" max="6" width="18.140625" bestFit="1" customWidth="1"/>
    <col min="7" max="7" width="20.28515625" bestFit="1" customWidth="1"/>
    <col min="8" max="8" width="20.42578125" bestFit="1" customWidth="1"/>
    <col min="9" max="9" width="19.140625" bestFit="1" customWidth="1"/>
    <col min="10" max="10" width="18.42578125" bestFit="1" customWidth="1"/>
    <col min="11" max="11" width="18" bestFit="1" customWidth="1"/>
    <col min="12" max="12" width="19.7109375" customWidth="1"/>
    <col min="13" max="13" width="13.28515625" customWidth="1"/>
    <col min="14" max="14" width="12.7109375" customWidth="1"/>
    <col min="15" max="15" width="12.85546875" customWidth="1"/>
  </cols>
  <sheetData>
    <row r="1" spans="1:18" s="66" customFormat="1" ht="23.25">
      <c r="A1" s="233"/>
      <c r="B1" s="233"/>
      <c r="C1" s="233"/>
      <c r="D1" s="233"/>
      <c r="E1" s="233"/>
      <c r="F1" s="233"/>
      <c r="G1" s="233"/>
      <c r="H1" s="233"/>
      <c r="I1" s="233"/>
      <c r="J1" s="233"/>
      <c r="K1" s="233"/>
      <c r="L1" s="233"/>
      <c r="M1" s="233"/>
      <c r="N1" s="233"/>
      <c r="O1" s="233"/>
      <c r="P1" s="233"/>
    </row>
    <row r="2" spans="1:18">
      <c r="F2" s="235"/>
      <c r="G2" s="235"/>
    </row>
    <row r="5" spans="1:18" ht="18">
      <c r="B5" s="234" t="s">
        <v>1324</v>
      </c>
      <c r="C5" s="234"/>
      <c r="D5" s="234"/>
      <c r="E5" s="234"/>
      <c r="F5" s="234"/>
      <c r="G5" s="234"/>
      <c r="H5" s="234"/>
      <c r="I5" s="234"/>
      <c r="J5" s="234"/>
      <c r="K5" s="234"/>
      <c r="L5" s="234"/>
      <c r="M5" s="234"/>
      <c r="N5" s="234"/>
      <c r="O5" s="234"/>
    </row>
    <row r="6" spans="1:18" ht="65.25" customHeight="1">
      <c r="B6" s="4" t="s">
        <v>588</v>
      </c>
      <c r="C6" s="3" t="s">
        <v>565</v>
      </c>
      <c r="D6" s="3" t="s">
        <v>566</v>
      </c>
      <c r="E6" s="3" t="s">
        <v>567</v>
      </c>
      <c r="F6" s="3" t="s">
        <v>48</v>
      </c>
      <c r="G6" s="3" t="s">
        <v>47</v>
      </c>
      <c r="H6" s="3" t="s">
        <v>42</v>
      </c>
      <c r="I6" s="3" t="s">
        <v>568</v>
      </c>
      <c r="J6" s="3" t="s">
        <v>45</v>
      </c>
      <c r="K6" s="3" t="s">
        <v>44</v>
      </c>
      <c r="L6" s="3" t="s">
        <v>46</v>
      </c>
      <c r="M6" s="3" t="s">
        <v>1264</v>
      </c>
      <c r="N6" s="3" t="s">
        <v>1265</v>
      </c>
      <c r="O6" s="3" t="s">
        <v>569</v>
      </c>
    </row>
    <row r="7" spans="1:18">
      <c r="B7" s="10" t="s">
        <v>598</v>
      </c>
      <c r="C7" s="55">
        <f>+TABLA!D4</f>
        <v>86.266671820999974</v>
      </c>
      <c r="D7" s="55">
        <f>TABLA!B16/1000000</f>
        <v>18.91649595873999</v>
      </c>
      <c r="E7" s="55">
        <f>TABLA!C16/1000000</f>
        <v>24.826760990299992</v>
      </c>
      <c r="F7" s="55">
        <f>+TABLA!B50/1000000</f>
        <v>4.3247845655700115</v>
      </c>
      <c r="G7" s="55">
        <f>+TABLA!C50/1000000</f>
        <v>1.9981221270899965</v>
      </c>
      <c r="H7" s="55">
        <f>+TABLA!B28/1000000</f>
        <v>16.908698698900004</v>
      </c>
      <c r="I7" s="55">
        <f>+TABLA!C28/1000000</f>
        <v>7.8705910588799881</v>
      </c>
      <c r="J7" s="55">
        <f>+TABLA!B40/1000000</f>
        <v>1.0076461086529751</v>
      </c>
      <c r="K7" s="55">
        <f>+TABLA!D40/1000000</f>
        <v>1.4163302954770258</v>
      </c>
      <c r="L7" s="55">
        <f>+J7+K7</f>
        <v>2.4239764041300011</v>
      </c>
      <c r="M7" s="55">
        <f>+SUM(C7:I7)+L7</f>
        <v>163.53610162460996</v>
      </c>
      <c r="N7" s="181"/>
      <c r="O7" s="154"/>
    </row>
    <row r="8" spans="1:18">
      <c r="B8" s="10" t="s">
        <v>52</v>
      </c>
      <c r="C8" s="55">
        <v>0</v>
      </c>
      <c r="D8" s="55">
        <v>0</v>
      </c>
      <c r="E8" s="55">
        <v>0</v>
      </c>
      <c r="F8" s="55">
        <v>0</v>
      </c>
      <c r="G8" s="55">
        <v>0</v>
      </c>
      <c r="H8" s="55">
        <v>0</v>
      </c>
      <c r="I8" s="55">
        <v>0</v>
      </c>
      <c r="J8" s="55">
        <v>0</v>
      </c>
      <c r="K8" s="55">
        <v>0</v>
      </c>
      <c r="L8" s="55">
        <v>0</v>
      </c>
      <c r="M8" s="55">
        <f>+SUM(C8:I8)+L8</f>
        <v>0</v>
      </c>
      <c r="N8" s="181"/>
      <c r="O8" s="154"/>
    </row>
    <row r="9" spans="1:18">
      <c r="B9" s="10" t="s">
        <v>21</v>
      </c>
      <c r="C9" s="55">
        <f>+TABLA!D5</f>
        <v>77.106624976999981</v>
      </c>
      <c r="D9" s="55">
        <f>+GETPIVOTDATA("Pérdidas Energía [kWh] 2019",TABLA!$A$14,"Zona","Norte","Nivel",3)/1000000</f>
        <v>35.601734557039968</v>
      </c>
      <c r="E9" s="55">
        <f>+GETPIVOTDATA("Pérdidas Energía [kWh] 2019",TABLA!$A$14,"Zona","Norte","Nivel",4)/1000000</f>
        <v>24.168006956250057</v>
      </c>
      <c r="F9" s="55">
        <f>+GETPIVOTDATA("Pérdidas Energía [kWh] 2019",TABLA!$A$48,"Zona","Norte","Tipo","Bidevanado")/1000000</f>
        <v>9.0887112554900025</v>
      </c>
      <c r="G9" s="55">
        <f>+GETPIVOTDATA("Pérdidas Energía [kWh] 2019",TABLA!$A$48,"Zona","Norte","Tipo","Tridevanado")/1000000</f>
        <v>7.5868592977999922</v>
      </c>
      <c r="H9" s="55">
        <f>+GETPIVOTDATA("Pérdidas Energía [kWh] 2019",TABLA!$A$26,"Zona","Norte","Nivel Para Perdidas",2)/1000000</f>
        <v>9.3702552319300008</v>
      </c>
      <c r="I9" s="55">
        <f>+GETPIVOTDATA("Pérdidas Energía [kWh] 2019",TABLA!$A$26,"Zona","Norte","Nivel Para Perdidas",3)/1000000</f>
        <v>0.95088447209000004</v>
      </c>
      <c r="J9" s="55">
        <f>+GETPIVOTDATA("Suma de Pérdidas Energía Nivel MV [kWh] 2019",TABLA!$A$37,"Zona","Norte","Nivel Para Perdidas",2.3)/1000000</f>
        <v>2.8288103643670186</v>
      </c>
      <c r="K9" s="55">
        <f>+GETPIVOTDATA("Suma de Pérdidas Energía Nivel LV [kWh] 2019",TABLA!$A$37,"Zona","Norte","Nivel Para Perdidas",2.3)/1000000</f>
        <v>2.4491883957029876</v>
      </c>
      <c r="L9" s="55">
        <f>+J9+K9</f>
        <v>5.2779987600700062</v>
      </c>
      <c r="M9" s="55">
        <f>+SUM(C9:I9)+L9</f>
        <v>169.15107550767001</v>
      </c>
      <c r="N9" s="181"/>
      <c r="O9" s="154"/>
    </row>
    <row r="10" spans="1:18">
      <c r="B10" s="10" t="s">
        <v>595</v>
      </c>
      <c r="C10" s="55">
        <v>0</v>
      </c>
      <c r="D10" s="55">
        <v>0</v>
      </c>
      <c r="E10" s="55">
        <v>0</v>
      </c>
      <c r="F10" s="55">
        <v>0</v>
      </c>
      <c r="G10" s="55">
        <v>0</v>
      </c>
      <c r="H10" s="55">
        <v>0</v>
      </c>
      <c r="I10" s="55">
        <v>0</v>
      </c>
      <c r="J10" s="55">
        <v>0</v>
      </c>
      <c r="K10" s="55">
        <v>0</v>
      </c>
      <c r="L10" s="55">
        <f>+J10+K10</f>
        <v>0</v>
      </c>
      <c r="M10" s="55">
        <f>+SUM(C10:I10)+L10</f>
        <v>0</v>
      </c>
      <c r="N10" s="181"/>
      <c r="O10" s="154"/>
      <c r="R10" s="29"/>
    </row>
    <row r="11" spans="1:18">
      <c r="B11" s="13" t="s">
        <v>570</v>
      </c>
      <c r="C11" s="155">
        <f>SUM(C7:C10)</f>
        <v>163.37329679799996</v>
      </c>
      <c r="D11" s="155">
        <f>+SUM(D7:D10)</f>
        <v>54.518230515779962</v>
      </c>
      <c r="E11" s="155">
        <f>+SUM(E7:E10)</f>
        <v>48.994767946550049</v>
      </c>
      <c r="F11" s="156">
        <f>+SUM(F7:F10)</f>
        <v>13.413495821060014</v>
      </c>
      <c r="G11" s="155">
        <f>+SUM(G7:G10)</f>
        <v>9.5849814248899889</v>
      </c>
      <c r="H11" s="156">
        <f>SUM(H7:H10)</f>
        <v>26.278953930830006</v>
      </c>
      <c r="I11" s="156">
        <f>SUM(I7:I10)</f>
        <v>8.8214755309699875</v>
      </c>
      <c r="J11" s="156">
        <f>SUM(J7:J10)</f>
        <v>3.8364564730199939</v>
      </c>
      <c r="K11" s="156">
        <f>SUM(K7:K10)</f>
        <v>3.8655186911800135</v>
      </c>
      <c r="L11" s="156">
        <f>SUM(L7:L10)</f>
        <v>7.7019751642000074</v>
      </c>
      <c r="M11" s="155">
        <f>+SUM(C11:I11)+L11</f>
        <v>332.68717713227994</v>
      </c>
      <c r="N11" s="155">
        <f>+TABLA!N64/1000000</f>
        <v>8687.2090459999999</v>
      </c>
      <c r="O11" s="157">
        <f>+M11/N11</f>
        <v>3.8296209446630591E-2</v>
      </c>
      <c r="R11" s="56"/>
    </row>
    <row r="12" spans="1:18">
      <c r="B12" s="13" t="s">
        <v>571</v>
      </c>
      <c r="C12" s="158">
        <f>+C11/$N$11</f>
        <v>1.8806189183766069E-2</v>
      </c>
      <c r="D12" s="158">
        <f t="shared" ref="D12:M12" si="0">+D11/$N$11</f>
        <v>6.2756899514099665E-3</v>
      </c>
      <c r="E12" s="158">
        <f t="shared" si="0"/>
        <v>5.6398744046696498E-3</v>
      </c>
      <c r="F12" s="158">
        <f t="shared" si="0"/>
        <v>1.5440512309573371E-3</v>
      </c>
      <c r="G12" s="158">
        <f t="shared" si="0"/>
        <v>1.1033441665943755E-3</v>
      </c>
      <c r="H12" s="158">
        <f t="shared" si="0"/>
        <v>3.025016871549796E-3</v>
      </c>
      <c r="I12" s="158">
        <f t="shared" si="0"/>
        <v>1.0154556525875029E-3</v>
      </c>
      <c r="J12" s="158">
        <f t="shared" si="0"/>
        <v>4.4162129087781988E-4</v>
      </c>
      <c r="K12" s="158">
        <f t="shared" si="0"/>
        <v>4.4496669421807922E-4</v>
      </c>
      <c r="L12" s="158">
        <f t="shared" si="0"/>
        <v>8.8658798509589905E-4</v>
      </c>
      <c r="M12" s="158">
        <f t="shared" si="0"/>
        <v>3.8296209446630591E-2</v>
      </c>
      <c r="N12" s="159"/>
      <c r="O12" s="159"/>
    </row>
    <row r="13" spans="1:18">
      <c r="C13" s="74"/>
      <c r="K13" s="12"/>
      <c r="M13" s="14"/>
    </row>
    <row r="14" spans="1:18">
      <c r="C14" s="75"/>
      <c r="N14" s="66"/>
    </row>
    <row r="15" spans="1:18" ht="18">
      <c r="B15" s="234" t="s">
        <v>587</v>
      </c>
      <c r="C15" s="234"/>
      <c r="D15" s="234"/>
      <c r="E15" s="234"/>
      <c r="F15" s="15"/>
      <c r="G15" s="15"/>
      <c r="H15" s="15"/>
      <c r="I15" s="234" t="s">
        <v>39</v>
      </c>
      <c r="J15" s="234"/>
      <c r="K15" s="234"/>
      <c r="L15" s="234"/>
      <c r="M15" s="234"/>
    </row>
    <row r="16" spans="1:18" ht="18">
      <c r="B16" s="128"/>
      <c r="C16" s="128"/>
      <c r="D16" s="128"/>
      <c r="E16" s="128"/>
      <c r="F16" s="15"/>
      <c r="G16" s="15"/>
      <c r="H16" s="15"/>
      <c r="I16" s="128"/>
      <c r="J16" s="128"/>
      <c r="K16" s="128"/>
      <c r="L16" s="236"/>
      <c r="M16" s="236"/>
    </row>
    <row r="17" spans="2:17" ht="54.75" customHeight="1">
      <c r="B17" s="4" t="s">
        <v>572</v>
      </c>
      <c r="C17" s="3" t="s">
        <v>573</v>
      </c>
      <c r="D17" s="3" t="s">
        <v>1319</v>
      </c>
      <c r="E17" s="3" t="s">
        <v>574</v>
      </c>
      <c r="F17" s="16"/>
      <c r="G17" s="16"/>
      <c r="H17" s="16"/>
      <c r="I17" s="3" t="s">
        <v>575</v>
      </c>
      <c r="J17" s="3" t="s">
        <v>576</v>
      </c>
      <c r="K17" s="3" t="s">
        <v>577</v>
      </c>
      <c r="L17" s="3" t="s">
        <v>1263</v>
      </c>
      <c r="M17" s="3" t="s">
        <v>1262</v>
      </c>
    </row>
    <row r="18" spans="2:17">
      <c r="B18" s="10" t="s">
        <v>578</v>
      </c>
      <c r="C18" s="17">
        <v>9.9000000000000008E-3</v>
      </c>
      <c r="D18" s="18">
        <f>+L18</f>
        <v>8.37454169901416E-3</v>
      </c>
      <c r="E18" s="8">
        <f>+(D18-C18)/C18</f>
        <v>-0.15408669706927683</v>
      </c>
      <c r="F18" s="19"/>
      <c r="G18" s="68"/>
      <c r="H18" s="19"/>
      <c r="I18" s="22" t="s">
        <v>581</v>
      </c>
      <c r="J18" s="182">
        <v>8596.6788130000004</v>
      </c>
      <c r="K18" s="20">
        <f>+E11+F11+G11+(TABLA!C41/1000000)</f>
        <v>71.993245192500055</v>
      </c>
      <c r="L18" s="160">
        <f>+K18/J18</f>
        <v>8.37454169901416E-3</v>
      </c>
      <c r="M18" s="160">
        <f>+K18/$N$11</f>
        <v>8.2872698022213621E-3</v>
      </c>
      <c r="Q18" s="75"/>
    </row>
    <row r="19" spans="2:17">
      <c r="B19" s="10" t="s">
        <v>580</v>
      </c>
      <c r="C19" s="17">
        <v>2.7400000000000001E-2</v>
      </c>
      <c r="D19" s="18">
        <f>+L19</f>
        <v>1.8073680156683133E-2</v>
      </c>
      <c r="E19" s="8">
        <f>+(D19-C19)/C19</f>
        <v>-0.34037663661740392</v>
      </c>
      <c r="F19" s="21"/>
      <c r="G19" s="68"/>
      <c r="H19" s="21"/>
      <c r="I19" s="22" t="s">
        <v>583</v>
      </c>
      <c r="J19" s="182">
        <v>3716.7949159999998</v>
      </c>
      <c r="K19" s="20">
        <f>+D11+I11+J11</f>
        <v>67.176162519769946</v>
      </c>
      <c r="L19" s="160">
        <f>+K19/J19</f>
        <v>1.8073680156683133E-2</v>
      </c>
      <c r="M19" s="160">
        <f>+K19/$N$11</f>
        <v>7.7327668948752896E-3</v>
      </c>
    </row>
    <row r="20" spans="2:17">
      <c r="B20" s="10" t="s">
        <v>582</v>
      </c>
      <c r="C20" s="17">
        <v>2.0199999999999999E-2</v>
      </c>
      <c r="D20" s="18">
        <f>+L20</f>
        <v>2.34710520739741E-2</v>
      </c>
      <c r="E20" s="8">
        <f>+(D20-C20)/C20</f>
        <v>0.16193327098881691</v>
      </c>
      <c r="F20" s="21"/>
      <c r="G20" s="68"/>
      <c r="H20" s="21"/>
      <c r="I20" s="9" t="s">
        <v>579</v>
      </c>
      <c r="J20" s="182">
        <v>8244.955054</v>
      </c>
      <c r="K20" s="20">
        <f>+C11+H11+K11</f>
        <v>193.51776942000996</v>
      </c>
      <c r="L20" s="160">
        <f>+K20/J20</f>
        <v>2.34710520739741E-2</v>
      </c>
      <c r="M20" s="160">
        <f>+K20/$N$11</f>
        <v>2.2276172749533942E-2</v>
      </c>
    </row>
    <row r="21" spans="2:17">
      <c r="B21" s="10" t="s">
        <v>584</v>
      </c>
      <c r="C21" s="17">
        <v>9.0200000000000002E-2</v>
      </c>
      <c r="D21" s="9" t="s">
        <v>585</v>
      </c>
      <c r="E21" s="23"/>
      <c r="F21" s="19"/>
      <c r="G21" s="73"/>
      <c r="H21" s="19"/>
      <c r="I21" s="232" t="s">
        <v>586</v>
      </c>
      <c r="J21" s="232"/>
      <c r="K21" s="232"/>
      <c r="L21" s="232"/>
      <c r="M21" s="232"/>
    </row>
    <row r="22" spans="2:17">
      <c r="E22" s="24"/>
      <c r="F22" s="24"/>
      <c r="G22" s="24"/>
      <c r="H22" s="24"/>
      <c r="I22" s="24"/>
      <c r="J22" s="24"/>
    </row>
    <row r="23" spans="2:17">
      <c r="J23" s="33"/>
      <c r="K23" s="34"/>
    </row>
    <row r="24" spans="2:17">
      <c r="J24" s="33"/>
      <c r="K24" s="34"/>
    </row>
    <row r="25" spans="2:17">
      <c r="C25" s="133"/>
      <c r="I25" s="16"/>
      <c r="J25" s="16"/>
      <c r="K25" s="16"/>
      <c r="L25" s="16"/>
      <c r="M25" s="16"/>
      <c r="N25" s="16"/>
      <c r="O25" s="16"/>
    </row>
    <row r="26" spans="2:17" ht="15" customHeight="1">
      <c r="C26" s="231" t="s">
        <v>1049</v>
      </c>
      <c r="D26" s="231"/>
      <c r="I26" s="21"/>
      <c r="J26" s="165"/>
      <c r="K26" s="148"/>
      <c r="L26" s="149"/>
      <c r="M26" s="149"/>
      <c r="N26" s="149"/>
      <c r="O26" s="149"/>
    </row>
    <row r="27" spans="2:17" ht="30.75" thickBot="1">
      <c r="C27" s="138" t="s">
        <v>1050</v>
      </c>
      <c r="D27" s="138" t="s">
        <v>1051</v>
      </c>
      <c r="I27" s="21"/>
      <c r="J27" s="147"/>
      <c r="K27" s="148"/>
      <c r="L27" s="149"/>
      <c r="M27" s="149"/>
      <c r="N27" s="149"/>
      <c r="O27" s="149"/>
    </row>
    <row r="28" spans="2:17" ht="15">
      <c r="C28" s="161">
        <v>0.99</v>
      </c>
      <c r="D28" s="139" t="s">
        <v>1048</v>
      </c>
      <c r="I28" s="24"/>
      <c r="J28" s="147"/>
      <c r="K28" s="148"/>
      <c r="L28" s="149"/>
      <c r="M28" s="149"/>
      <c r="N28" s="149"/>
      <c r="O28" s="149"/>
    </row>
    <row r="29" spans="2:17" ht="15">
      <c r="C29" s="162">
        <v>2.74</v>
      </c>
      <c r="D29" s="140" t="s">
        <v>1052</v>
      </c>
      <c r="I29" s="237"/>
      <c r="J29" s="237"/>
      <c r="K29" s="237"/>
      <c r="L29" s="237"/>
      <c r="M29" s="237"/>
      <c r="N29" s="24"/>
      <c r="O29" s="24"/>
    </row>
    <row r="30" spans="2:17" ht="15">
      <c r="C30" s="162">
        <v>2.02</v>
      </c>
      <c r="D30" s="140" t="s">
        <v>1053</v>
      </c>
      <c r="K30" s="34"/>
      <c r="L30" s="145"/>
      <c r="M30" s="146"/>
    </row>
    <row r="31" spans="2:17" ht="15">
      <c r="C31" s="162">
        <v>9.02</v>
      </c>
      <c r="D31" s="140" t="s">
        <v>1054</v>
      </c>
      <c r="H31" s="24"/>
      <c r="I31" s="152"/>
      <c r="J31" s="152"/>
      <c r="K31" s="24"/>
      <c r="L31" s="24"/>
      <c r="M31" s="34"/>
    </row>
    <row r="32" spans="2:17" ht="15">
      <c r="C32" s="141"/>
      <c r="D32" s="141"/>
      <c r="H32" s="24"/>
      <c r="I32" s="152"/>
      <c r="J32" s="152"/>
      <c r="K32" s="24"/>
      <c r="L32" s="24"/>
    </row>
    <row r="33" spans="3:12" ht="15" customHeight="1">
      <c r="C33" s="231" t="s">
        <v>1055</v>
      </c>
      <c r="D33" s="231"/>
      <c r="H33" s="24"/>
      <c r="I33" s="152"/>
      <c r="J33" s="152"/>
      <c r="K33" s="24"/>
      <c r="L33" s="24"/>
    </row>
    <row r="34" spans="3:12" ht="30.75" thickBot="1">
      <c r="C34" s="138" t="s">
        <v>1050</v>
      </c>
      <c r="D34" s="138" t="s">
        <v>1051</v>
      </c>
      <c r="H34" s="24"/>
      <c r="I34" s="152"/>
      <c r="J34" s="152"/>
      <c r="K34" s="24"/>
      <c r="L34" s="24"/>
    </row>
    <row r="35" spans="3:12" ht="15">
      <c r="C35" s="161">
        <v>0.99</v>
      </c>
      <c r="D35" s="139" t="s">
        <v>1048</v>
      </c>
      <c r="H35" s="24"/>
      <c r="I35" s="153"/>
      <c r="J35" s="153"/>
      <c r="K35" s="24"/>
      <c r="L35" s="24"/>
    </row>
    <row r="36" spans="3:12" ht="15">
      <c r="C36" s="162">
        <v>2.74</v>
      </c>
      <c r="D36" s="140" t="s">
        <v>1052</v>
      </c>
      <c r="H36" s="24"/>
      <c r="I36" s="24"/>
      <c r="J36" s="33"/>
      <c r="K36" s="24"/>
      <c r="L36" s="24"/>
    </row>
    <row r="37" spans="3:12" ht="15">
      <c r="C37" s="162">
        <v>2.02</v>
      </c>
      <c r="D37" s="140" t="s">
        <v>1053</v>
      </c>
      <c r="J37" s="33"/>
      <c r="K37" s="34"/>
    </row>
    <row r="38" spans="3:12" ht="15">
      <c r="C38" s="162">
        <v>4.76</v>
      </c>
      <c r="D38" s="140" t="s">
        <v>1056</v>
      </c>
      <c r="J38" s="33"/>
      <c r="K38" s="34"/>
    </row>
    <row r="39" spans="3:12">
      <c r="J39" s="33"/>
      <c r="K39" s="34"/>
    </row>
    <row r="40" spans="3:12">
      <c r="J40" s="33"/>
      <c r="K40" s="34"/>
    </row>
    <row r="41" spans="3:12">
      <c r="J41" s="33"/>
      <c r="K41" s="34"/>
    </row>
    <row r="42" spans="3:12">
      <c r="J42" s="33"/>
      <c r="K42" s="34"/>
    </row>
    <row r="43" spans="3:12">
      <c r="J43" s="33"/>
      <c r="K43" s="34"/>
    </row>
    <row r="44" spans="3:12">
      <c r="J44" s="33"/>
      <c r="K44" s="34"/>
    </row>
    <row r="45" spans="3:12">
      <c r="J45" s="33"/>
      <c r="K45" s="34"/>
    </row>
    <row r="46" spans="3:12">
      <c r="J46" s="33"/>
      <c r="K46" s="34"/>
    </row>
    <row r="47" spans="3:12">
      <c r="J47" s="33"/>
      <c r="K47" s="34"/>
    </row>
    <row r="48" spans="3:12">
      <c r="J48" s="33"/>
      <c r="K48" s="34"/>
    </row>
    <row r="49" spans="10:11">
      <c r="J49" s="33"/>
      <c r="K49" s="34"/>
    </row>
    <row r="50" spans="10:11">
      <c r="J50" s="33"/>
      <c r="K50" s="34"/>
    </row>
    <row r="51" spans="10:11">
      <c r="J51" s="33"/>
      <c r="K51" s="34"/>
    </row>
    <row r="52" spans="10:11">
      <c r="J52" s="33"/>
      <c r="K52" s="34"/>
    </row>
    <row r="53" spans="10:11">
      <c r="J53" s="33"/>
      <c r="K53" s="34"/>
    </row>
    <row r="54" spans="10:11">
      <c r="J54" s="33"/>
      <c r="K54" s="34"/>
    </row>
    <row r="55" spans="10:11">
      <c r="J55" s="33"/>
      <c r="K55" s="34"/>
    </row>
    <row r="56" spans="10:11">
      <c r="J56" s="33"/>
      <c r="K56" s="34"/>
    </row>
    <row r="57" spans="10:11">
      <c r="J57" s="33"/>
      <c r="K57" s="34"/>
    </row>
    <row r="58" spans="10:11">
      <c r="J58" s="33"/>
      <c r="K58" s="34"/>
    </row>
    <row r="59" spans="10:11">
      <c r="J59" s="33"/>
      <c r="K59" s="34"/>
    </row>
    <row r="60" spans="10:11">
      <c r="J60" s="33"/>
      <c r="K60" s="34"/>
    </row>
    <row r="61" spans="10:11">
      <c r="J61" s="33"/>
      <c r="K61" s="34"/>
    </row>
    <row r="62" spans="10:11">
      <c r="J62" s="33"/>
      <c r="K62" s="34"/>
    </row>
    <row r="63" spans="10:11">
      <c r="J63" s="33"/>
      <c r="K63" s="34"/>
    </row>
    <row r="64" spans="10:11">
      <c r="J64" s="33"/>
      <c r="K64" s="34"/>
    </row>
    <row r="65" spans="10:11">
      <c r="J65" s="33"/>
      <c r="K65" s="34"/>
    </row>
    <row r="66" spans="10:11">
      <c r="J66" s="33"/>
      <c r="K66" s="34"/>
    </row>
    <row r="67" spans="10:11">
      <c r="J67" s="33"/>
      <c r="K67" s="34"/>
    </row>
    <row r="68" spans="10:11">
      <c r="J68" s="32"/>
      <c r="K68" s="34"/>
    </row>
    <row r="69" spans="10:11">
      <c r="J69" s="33"/>
      <c r="K69" s="34"/>
    </row>
    <row r="70" spans="10:11">
      <c r="J70" s="33"/>
      <c r="K70" s="34"/>
    </row>
    <row r="71" spans="10:11">
      <c r="J71" s="33"/>
      <c r="K71" s="34"/>
    </row>
    <row r="72" spans="10:11">
      <c r="J72" s="33"/>
      <c r="K72" s="34"/>
    </row>
    <row r="73" spans="10:11">
      <c r="J73" s="33"/>
      <c r="K73" s="34"/>
    </row>
    <row r="74" spans="10:11">
      <c r="J74" s="33"/>
      <c r="K74" s="34"/>
    </row>
    <row r="75" spans="10:11">
      <c r="J75" s="33"/>
      <c r="K75" s="34"/>
    </row>
    <row r="76" spans="10:11">
      <c r="J76" s="33"/>
      <c r="K76" s="34"/>
    </row>
    <row r="77" spans="10:11">
      <c r="J77" s="33"/>
      <c r="K77" s="34"/>
    </row>
    <row r="78" spans="10:11">
      <c r="J78" s="33"/>
      <c r="K78" s="34"/>
    </row>
    <row r="79" spans="10:11">
      <c r="J79" s="33"/>
      <c r="K79" s="34"/>
    </row>
    <row r="80" spans="10:11">
      <c r="J80" s="33"/>
      <c r="K80" s="34"/>
    </row>
    <row r="81" spans="10:11">
      <c r="J81" s="33"/>
      <c r="K81" s="34"/>
    </row>
    <row r="82" spans="10:11">
      <c r="J82" s="33"/>
      <c r="K82" s="34"/>
    </row>
    <row r="83" spans="10:11">
      <c r="J83" s="33"/>
      <c r="K83" s="34"/>
    </row>
    <row r="84" spans="10:11">
      <c r="J84" s="33"/>
      <c r="K84" s="34"/>
    </row>
    <row r="85" spans="10:11">
      <c r="J85" s="33"/>
      <c r="K85" s="34"/>
    </row>
    <row r="86" spans="10:11">
      <c r="J86" s="33"/>
      <c r="K86" s="34"/>
    </row>
    <row r="87" spans="10:11">
      <c r="J87" s="33"/>
      <c r="K87" s="34"/>
    </row>
    <row r="88" spans="10:11">
      <c r="J88" s="33"/>
      <c r="K88" s="34"/>
    </row>
    <row r="89" spans="10:11">
      <c r="J89" s="33"/>
      <c r="K89" s="34"/>
    </row>
    <row r="90" spans="10:11">
      <c r="J90" s="33"/>
      <c r="K90" s="34"/>
    </row>
    <row r="91" spans="10:11">
      <c r="J91" s="33"/>
      <c r="K91" s="34"/>
    </row>
    <row r="92" spans="10:11">
      <c r="J92" s="33"/>
      <c r="K92" s="34"/>
    </row>
    <row r="93" spans="10:11">
      <c r="J93" s="33"/>
      <c r="K93" s="34"/>
    </row>
    <row r="94" spans="10:11">
      <c r="J94" s="33"/>
      <c r="K94" s="34"/>
    </row>
    <row r="95" spans="10:11">
      <c r="J95" s="33"/>
      <c r="K95" s="34"/>
    </row>
    <row r="96" spans="10:11">
      <c r="J96" s="33"/>
      <c r="K96" s="34"/>
    </row>
    <row r="97" spans="10:11">
      <c r="J97" s="33"/>
      <c r="K97" s="34"/>
    </row>
    <row r="98" spans="10:11">
      <c r="J98" s="33"/>
      <c r="K98" s="34"/>
    </row>
    <row r="99" spans="10:11">
      <c r="J99" s="33"/>
      <c r="K99" s="34"/>
    </row>
    <row r="100" spans="10:11">
      <c r="J100" s="33"/>
      <c r="K100" s="34"/>
    </row>
    <row r="101" spans="10:11">
      <c r="J101" s="33"/>
      <c r="K101" s="34"/>
    </row>
    <row r="102" spans="10:11">
      <c r="J102" s="33"/>
      <c r="K102" s="34"/>
    </row>
    <row r="103" spans="10:11">
      <c r="J103" s="33"/>
      <c r="K103" s="34"/>
    </row>
    <row r="104" spans="10:11">
      <c r="J104" s="33"/>
      <c r="K104" s="34"/>
    </row>
    <row r="105" spans="10:11">
      <c r="J105" s="33"/>
      <c r="K105" s="34"/>
    </row>
    <row r="106" spans="10:11">
      <c r="J106" s="33"/>
      <c r="K106" s="34"/>
    </row>
    <row r="107" spans="10:11">
      <c r="J107" s="33"/>
      <c r="K107" s="34"/>
    </row>
    <row r="108" spans="10:11">
      <c r="J108" s="33"/>
      <c r="K108" s="34"/>
    </row>
    <row r="109" spans="10:11">
      <c r="J109" s="33"/>
      <c r="K109" s="34"/>
    </row>
    <row r="110" spans="10:11">
      <c r="J110" s="33"/>
      <c r="K110" s="34"/>
    </row>
    <row r="111" spans="10:11">
      <c r="J111" s="33"/>
      <c r="K111" s="34"/>
    </row>
    <row r="112" spans="10:11">
      <c r="J112" s="33"/>
      <c r="K112" s="34"/>
    </row>
    <row r="113" spans="10:11">
      <c r="J113" s="33"/>
      <c r="K113" s="34"/>
    </row>
    <row r="114" spans="10:11">
      <c r="J114" s="33"/>
      <c r="K114" s="34"/>
    </row>
    <row r="115" spans="10:11">
      <c r="J115" s="33"/>
      <c r="K115" s="34"/>
    </row>
    <row r="116" spans="10:11">
      <c r="J116" s="33"/>
      <c r="K116" s="34"/>
    </row>
    <row r="117" spans="10:11">
      <c r="J117" s="33"/>
      <c r="K117" s="34"/>
    </row>
    <row r="118" spans="10:11">
      <c r="J118" s="33"/>
      <c r="K118" s="34"/>
    </row>
    <row r="119" spans="10:11">
      <c r="J119" s="33"/>
      <c r="K119" s="34"/>
    </row>
    <row r="120" spans="10:11">
      <c r="J120" s="33"/>
      <c r="K120" s="34"/>
    </row>
    <row r="121" spans="10:11">
      <c r="J121" s="33"/>
      <c r="K121" s="34"/>
    </row>
    <row r="122" spans="10:11">
      <c r="J122" s="33"/>
      <c r="K122" s="34"/>
    </row>
    <row r="123" spans="10:11">
      <c r="J123" s="33"/>
      <c r="K123" s="34"/>
    </row>
    <row r="124" spans="10:11">
      <c r="J124" s="33"/>
      <c r="K124" s="34"/>
    </row>
    <row r="125" spans="10:11">
      <c r="J125" s="33"/>
      <c r="K125" s="34"/>
    </row>
    <row r="126" spans="10:11">
      <c r="J126" s="32"/>
      <c r="K126" s="34"/>
    </row>
    <row r="127" spans="10:11">
      <c r="J127" s="33"/>
      <c r="K127" s="34"/>
    </row>
    <row r="128" spans="10:11">
      <c r="J128" s="33"/>
      <c r="K128" s="34"/>
    </row>
    <row r="129" spans="10:11">
      <c r="J129" s="33"/>
      <c r="K129" s="34"/>
    </row>
    <row r="130" spans="10:11">
      <c r="J130" s="33"/>
      <c r="K130" s="34"/>
    </row>
    <row r="131" spans="10:11">
      <c r="J131" s="33"/>
      <c r="K131" s="34"/>
    </row>
    <row r="132" spans="10:11">
      <c r="J132" s="33"/>
      <c r="K132" s="34"/>
    </row>
    <row r="133" spans="10:11">
      <c r="J133" s="33"/>
      <c r="K133" s="34"/>
    </row>
    <row r="134" spans="10:11">
      <c r="J134" s="33"/>
      <c r="K134" s="34"/>
    </row>
    <row r="135" spans="10:11">
      <c r="J135" s="32"/>
      <c r="K135" s="34"/>
    </row>
    <row r="136" spans="10:11">
      <c r="K136">
        <f>SUM(K23:K135)</f>
        <v>0</v>
      </c>
    </row>
  </sheetData>
  <mergeCells count="10">
    <mergeCell ref="C26:D26"/>
    <mergeCell ref="C33:D33"/>
    <mergeCell ref="I21:M21"/>
    <mergeCell ref="A1:P1"/>
    <mergeCell ref="B5:O5"/>
    <mergeCell ref="B15:E15"/>
    <mergeCell ref="I15:M15"/>
    <mergeCell ref="F2:G2"/>
    <mergeCell ref="L16:M16"/>
    <mergeCell ref="I29:M29"/>
  </mergeCells>
  <phoneticPr fontId="0" type="noConversion"/>
  <pageMargins left="0.24" right="0.19" top="0.38" bottom="0.48" header="0" footer="0"/>
  <pageSetup scale="55" orientation="landscape"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8"/>
  <sheetViews>
    <sheetView workbookViewId="0">
      <selection activeCell="C27" sqref="C27"/>
    </sheetView>
  </sheetViews>
  <sheetFormatPr baseColWidth="10" defaultRowHeight="12.75"/>
  <cols>
    <col min="1" max="1" width="17.85546875" bestFit="1" customWidth="1"/>
    <col min="2" max="2" width="43.85546875" bestFit="1" customWidth="1"/>
    <col min="3" max="3" width="47.5703125" bestFit="1" customWidth="1"/>
  </cols>
  <sheetData>
    <row r="3" spans="1:1">
      <c r="A3" s="132" t="s">
        <v>1111</v>
      </c>
    </row>
    <row r="4" spans="1:1">
      <c r="A4" s="127" t="s">
        <v>445</v>
      </c>
    </row>
    <row r="5" spans="1:1">
      <c r="A5" s="127" t="s">
        <v>1118</v>
      </c>
    </row>
    <row r="6" spans="1:1">
      <c r="A6" s="127" t="s">
        <v>538</v>
      </c>
    </row>
    <row r="7" spans="1:1">
      <c r="A7" s="127" t="s">
        <v>20</v>
      </c>
    </row>
    <row r="8" spans="1:1">
      <c r="A8" s="127" t="s">
        <v>479</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65"/>
  <sheetViews>
    <sheetView showGridLines="0" topLeftCell="A28" workbookViewId="0">
      <selection activeCell="D40" sqref="D40:D43"/>
    </sheetView>
  </sheetViews>
  <sheetFormatPr baseColWidth="10" defaultRowHeight="12.75"/>
  <cols>
    <col min="1" max="1" width="17.85546875" bestFit="1" customWidth="1"/>
    <col min="2" max="2" width="45" bestFit="1" customWidth="1"/>
    <col min="3" max="3" width="11.140625" bestFit="1" customWidth="1"/>
    <col min="4" max="4" width="44.5703125" bestFit="1" customWidth="1"/>
    <col min="5" max="5" width="11.140625" bestFit="1" customWidth="1"/>
    <col min="6" max="6" width="11" customWidth="1"/>
    <col min="7" max="7" width="11.140625" customWidth="1"/>
    <col min="8" max="13" width="13.28515625" customWidth="1"/>
    <col min="14" max="14" width="15.7109375" customWidth="1"/>
  </cols>
  <sheetData>
    <row r="1" spans="1:4" ht="15.75">
      <c r="A1" s="98" t="s">
        <v>1109</v>
      </c>
    </row>
    <row r="2" spans="1:4">
      <c r="D2">
        <v>1000000</v>
      </c>
    </row>
    <row r="3" spans="1:4">
      <c r="A3" s="132" t="s">
        <v>1111</v>
      </c>
      <c r="B3" t="s">
        <v>1314</v>
      </c>
    </row>
    <row r="4" spans="1:4">
      <c r="A4" s="127" t="s">
        <v>445</v>
      </c>
      <c r="B4" s="223">
        <v>86266671.82099998</v>
      </c>
      <c r="C4" s="171"/>
      <c r="D4" s="171">
        <f>+B4/$D$2</f>
        <v>86.266671820999974</v>
      </c>
    </row>
    <row r="5" spans="1:4">
      <c r="A5" s="127" t="s">
        <v>20</v>
      </c>
      <c r="B5" s="223">
        <v>77106624.976999983</v>
      </c>
      <c r="C5" s="171"/>
      <c r="D5" s="171">
        <f>+B5/$D$2</f>
        <v>77.106624976999981</v>
      </c>
    </row>
    <row r="6" spans="1:4">
      <c r="A6" s="127" t="s">
        <v>1192</v>
      </c>
      <c r="B6" s="223"/>
      <c r="C6" s="171"/>
      <c r="D6" s="171">
        <f>+B6/$D$2</f>
        <v>0</v>
      </c>
    </row>
    <row r="7" spans="1:4">
      <c r="A7" s="127" t="s">
        <v>479</v>
      </c>
      <c r="B7" s="223">
        <v>163373296.79799998</v>
      </c>
      <c r="C7" s="171"/>
      <c r="D7" s="171">
        <f>+B7/$D$2</f>
        <v>163.37329679799998</v>
      </c>
    </row>
    <row r="8" spans="1:4">
      <c r="C8" s="171"/>
      <c r="D8" s="171">
        <f>+B8/$D$2</f>
        <v>0</v>
      </c>
    </row>
    <row r="12" spans="1:4" ht="15.75">
      <c r="A12" s="98" t="s">
        <v>1110</v>
      </c>
    </row>
    <row r="14" spans="1:4">
      <c r="A14" s="132" t="s">
        <v>1254</v>
      </c>
      <c r="B14" s="132" t="s">
        <v>592</v>
      </c>
    </row>
    <row r="15" spans="1:4">
      <c r="A15" s="132" t="s">
        <v>1111</v>
      </c>
      <c r="B15">
        <v>3</v>
      </c>
      <c r="C15">
        <v>4</v>
      </c>
      <c r="D15" t="s">
        <v>1192</v>
      </c>
    </row>
    <row r="16" spans="1:4">
      <c r="A16" s="127" t="s">
        <v>598</v>
      </c>
      <c r="B16" s="144">
        <v>18916495.958739989</v>
      </c>
      <c r="C16" s="144">
        <v>24826760.990299992</v>
      </c>
      <c r="D16" s="144"/>
    </row>
    <row r="17" spans="1:4">
      <c r="A17" s="127" t="s">
        <v>597</v>
      </c>
      <c r="B17" s="144">
        <v>35601734.557039969</v>
      </c>
      <c r="C17" s="144">
        <v>24168006.956250057</v>
      </c>
      <c r="D17" s="144"/>
    </row>
    <row r="18" spans="1:4">
      <c r="A18" s="127" t="s">
        <v>1192</v>
      </c>
      <c r="B18" s="144"/>
      <c r="C18" s="144"/>
      <c r="D18" s="144"/>
    </row>
    <row r="19" spans="1:4">
      <c r="A19" s="127" t="s">
        <v>479</v>
      </c>
      <c r="B19" s="144">
        <v>54518230.515779957</v>
      </c>
      <c r="C19" s="144">
        <v>48994767.946550049</v>
      </c>
      <c r="D19" s="144"/>
    </row>
    <row r="24" spans="1:4" ht="15.75">
      <c r="A24" s="98" t="s">
        <v>1113</v>
      </c>
    </row>
    <row r="25" spans="1:4" ht="15.75">
      <c r="A25" s="98"/>
    </row>
    <row r="26" spans="1:4">
      <c r="A26" s="132" t="s">
        <v>1254</v>
      </c>
      <c r="B26" s="132" t="s">
        <v>1112</v>
      </c>
    </row>
    <row r="27" spans="1:4">
      <c r="A27" s="132" t="s">
        <v>1111</v>
      </c>
      <c r="B27">
        <v>2</v>
      </c>
      <c r="C27">
        <v>3</v>
      </c>
      <c r="D27" t="s">
        <v>1192</v>
      </c>
    </row>
    <row r="28" spans="1:4">
      <c r="A28" s="127" t="s">
        <v>598</v>
      </c>
      <c r="B28" s="144">
        <v>16908698.698900003</v>
      </c>
      <c r="C28" s="144">
        <v>7870591.0588799883</v>
      </c>
      <c r="D28" s="144"/>
    </row>
    <row r="29" spans="1:4">
      <c r="A29" s="127" t="s">
        <v>597</v>
      </c>
      <c r="B29" s="144">
        <v>9370255.2319300007</v>
      </c>
      <c r="C29" s="144">
        <v>950884.47209000005</v>
      </c>
      <c r="D29" s="144"/>
    </row>
    <row r="30" spans="1:4">
      <c r="A30" s="127" t="s">
        <v>1192</v>
      </c>
      <c r="B30" s="144"/>
      <c r="C30" s="144"/>
      <c r="D30" s="144"/>
    </row>
    <row r="31" spans="1:4">
      <c r="A31" s="127" t="s">
        <v>479</v>
      </c>
      <c r="B31" s="144">
        <v>26278953.930830002</v>
      </c>
      <c r="C31" s="144">
        <v>8821475.5309699886</v>
      </c>
      <c r="D31" s="144"/>
    </row>
    <row r="35" spans="1:7" ht="15.75">
      <c r="A35" s="98" t="s">
        <v>1114</v>
      </c>
    </row>
    <row r="37" spans="1:7">
      <c r="B37" s="132" t="s">
        <v>1112</v>
      </c>
    </row>
    <row r="38" spans="1:7">
      <c r="B38" t="s">
        <v>1255</v>
      </c>
      <c r="D38" t="s">
        <v>1256</v>
      </c>
    </row>
    <row r="39" spans="1:7" s="151" customFormat="1">
      <c r="A39" s="150" t="s">
        <v>1111</v>
      </c>
      <c r="B39">
        <v>2.2999999999999998</v>
      </c>
      <c r="C39" t="s">
        <v>1192</v>
      </c>
      <c r="D39">
        <v>2.2999999999999998</v>
      </c>
      <c r="E39" t="s">
        <v>1192</v>
      </c>
      <c r="F39"/>
      <c r="G39"/>
    </row>
    <row r="40" spans="1:7">
      <c r="A40" s="127" t="s">
        <v>598</v>
      </c>
      <c r="B40" s="144">
        <v>1007646.1086529752</v>
      </c>
      <c r="C40" s="144"/>
      <c r="D40" s="144">
        <v>1416330.2954770259</v>
      </c>
      <c r="E40" s="144"/>
    </row>
    <row r="41" spans="1:7">
      <c r="A41" s="127" t="s">
        <v>597</v>
      </c>
      <c r="B41" s="144">
        <v>2828810.3643670185</v>
      </c>
      <c r="C41" s="144"/>
      <c r="D41" s="144">
        <v>2449188.3957029874</v>
      </c>
      <c r="E41" s="144"/>
    </row>
    <row r="42" spans="1:7">
      <c r="A42" s="127" t="s">
        <v>1192</v>
      </c>
      <c r="B42" s="144"/>
      <c r="C42" s="144"/>
      <c r="D42" s="144"/>
      <c r="E42" s="144"/>
    </row>
    <row r="43" spans="1:7">
      <c r="A43" s="127" t="s">
        <v>479</v>
      </c>
      <c r="B43" s="144">
        <v>3836456.4730199939</v>
      </c>
      <c r="C43" s="144"/>
      <c r="D43" s="144">
        <v>3865518.6911800131</v>
      </c>
      <c r="E43" s="144"/>
    </row>
    <row r="46" spans="1:7" ht="15.75">
      <c r="A46" s="98" t="s">
        <v>1115</v>
      </c>
    </row>
    <row r="48" spans="1:7">
      <c r="A48" s="132" t="s">
        <v>1254</v>
      </c>
      <c r="B48" s="132" t="s">
        <v>1112</v>
      </c>
    </row>
    <row r="49" spans="1:14">
      <c r="A49" s="132" t="s">
        <v>1111</v>
      </c>
      <c r="B49" t="s">
        <v>947</v>
      </c>
      <c r="C49" t="s">
        <v>944</v>
      </c>
      <c r="D49" t="s">
        <v>1192</v>
      </c>
    </row>
    <row r="50" spans="1:14">
      <c r="A50" s="127" t="s">
        <v>598</v>
      </c>
      <c r="B50" s="144">
        <v>4324784.5655700117</v>
      </c>
      <c r="C50" s="144">
        <v>1998122.1270899966</v>
      </c>
      <c r="D50" s="144"/>
    </row>
    <row r="51" spans="1:14">
      <c r="A51" s="127" t="s">
        <v>597</v>
      </c>
      <c r="B51" s="144">
        <v>9088711.2554900032</v>
      </c>
      <c r="C51" s="144">
        <v>7586859.2977999924</v>
      </c>
      <c r="D51" s="144"/>
    </row>
    <row r="52" spans="1:14">
      <c r="A52" s="127" t="s">
        <v>1192</v>
      </c>
      <c r="B52" s="144"/>
      <c r="C52" s="144"/>
      <c r="D52" s="144"/>
    </row>
    <row r="53" spans="1:14">
      <c r="A53" s="127" t="s">
        <v>479</v>
      </c>
      <c r="B53" s="144">
        <v>13413495.821060015</v>
      </c>
      <c r="C53" s="144">
        <v>9584981.4248899892</v>
      </c>
      <c r="D53" s="144"/>
    </row>
    <row r="62" spans="1:14" ht="13.5" thickBot="1"/>
    <row r="63" spans="1:14" ht="15.75" thickBot="1">
      <c r="A63" s="212" t="s">
        <v>1266</v>
      </c>
      <c r="B63" s="213">
        <v>43466</v>
      </c>
      <c r="C63" s="213">
        <v>43467</v>
      </c>
      <c r="D63" s="213">
        <v>43468</v>
      </c>
      <c r="E63" s="213">
        <v>43469</v>
      </c>
      <c r="F63" s="213">
        <v>43470</v>
      </c>
      <c r="G63" s="213">
        <v>43471</v>
      </c>
      <c r="H63" s="213">
        <v>43472</v>
      </c>
      <c r="I63" s="213">
        <v>43473</v>
      </c>
      <c r="J63" s="213">
        <v>43474</v>
      </c>
      <c r="K63" s="213">
        <v>43475</v>
      </c>
      <c r="L63" s="213">
        <v>43476</v>
      </c>
      <c r="M63" s="213">
        <v>43477</v>
      </c>
      <c r="N63" s="214" t="s">
        <v>1267</v>
      </c>
    </row>
    <row r="64" spans="1:14" ht="15.75" thickBot="1">
      <c r="A64" s="215" t="s">
        <v>1268</v>
      </c>
      <c r="B64" s="216">
        <v>653951650</v>
      </c>
      <c r="C64" s="216">
        <v>611437941</v>
      </c>
      <c r="D64" s="216">
        <v>677477027</v>
      </c>
      <c r="E64" s="216">
        <v>700560301</v>
      </c>
      <c r="F64" s="216">
        <v>732768410</v>
      </c>
      <c r="G64" s="216">
        <v>735225111</v>
      </c>
      <c r="H64" s="216">
        <v>773418713</v>
      </c>
      <c r="I64" s="216">
        <v>790604108</v>
      </c>
      <c r="J64" s="216">
        <v>752327620</v>
      </c>
      <c r="K64" s="216">
        <v>739625888</v>
      </c>
      <c r="L64" s="216">
        <v>749654597</v>
      </c>
      <c r="M64" s="216">
        <v>770157680</v>
      </c>
      <c r="N64" s="217">
        <v>8687209046</v>
      </c>
    </row>
    <row r="65" spans="1:14" ht="15.75" thickBot="1">
      <c r="A65" s="215" t="s">
        <v>1269</v>
      </c>
      <c r="B65" s="217">
        <v>698853076</v>
      </c>
      <c r="C65" s="217">
        <v>649235817</v>
      </c>
      <c r="D65" s="217">
        <v>725695334</v>
      </c>
      <c r="E65" s="217">
        <v>709907445</v>
      </c>
      <c r="F65" s="217">
        <v>724259838</v>
      </c>
      <c r="G65" s="217">
        <v>715156295</v>
      </c>
      <c r="H65" s="217">
        <v>753251532</v>
      </c>
      <c r="I65" s="217">
        <v>759592342</v>
      </c>
      <c r="J65" s="217">
        <v>719403106</v>
      </c>
      <c r="K65" s="218">
        <v>714819719</v>
      </c>
      <c r="L65" s="217">
        <v>725104928</v>
      </c>
      <c r="M65" s="217">
        <v>774438051</v>
      </c>
      <c r="N65" s="217">
        <v>8669717483</v>
      </c>
    </row>
  </sheetData>
  <pageMargins left="0.7" right="0.7" top="0.75" bottom="0.75" header="0.3" footer="0.3"/>
  <pageSetup paperSize="9"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65117"/>
  <sheetViews>
    <sheetView showGridLines="0" zoomScale="80" zoomScaleNormal="80" zoomScaleSheetLayoutView="80" workbookViewId="0">
      <selection activeCell="M4" sqref="M4"/>
    </sheetView>
  </sheetViews>
  <sheetFormatPr baseColWidth="10" defaultColWidth="11.42578125" defaultRowHeight="12.75"/>
  <cols>
    <col min="1" max="1" width="18" style="57" customWidth="1"/>
    <col min="2" max="2" width="18" style="57" bestFit="1" customWidth="1"/>
    <col min="3" max="3" width="16" style="57" customWidth="1"/>
    <col min="4" max="4" width="29.5703125" style="57" bestFit="1" customWidth="1"/>
    <col min="5" max="5" width="11.7109375" style="57" customWidth="1"/>
    <col min="6" max="6" width="9.85546875" style="57" customWidth="1"/>
    <col min="7" max="7" width="37.140625" style="169" bestFit="1" customWidth="1"/>
    <col min="8" max="9" width="4.7109375" style="57" hidden="1" customWidth="1"/>
    <col min="10" max="10" width="16.140625" style="57" customWidth="1"/>
    <col min="11" max="11" width="16.7109375" style="57" customWidth="1"/>
    <col min="12" max="12" width="20.28515625" style="57" customWidth="1"/>
    <col min="13" max="13" width="15.85546875" style="57" customWidth="1"/>
    <col min="14" max="14" width="13" style="57" customWidth="1"/>
    <col min="15" max="15" width="46.85546875" style="57" customWidth="1"/>
    <col min="16" max="16" width="19.85546875" style="57" customWidth="1"/>
    <col min="17" max="17" width="27.28515625" customWidth="1"/>
    <col min="18" max="18" width="4" customWidth="1"/>
    <col min="19" max="19" width="11" customWidth="1"/>
    <col min="20" max="20" width="11.42578125" customWidth="1"/>
    <col min="21" max="23" width="11.42578125" style="57" customWidth="1"/>
    <col min="24" max="24" width="23.7109375" style="57" bestFit="1" customWidth="1"/>
    <col min="25" max="25" width="12" style="57" bestFit="1" customWidth="1"/>
    <col min="26" max="26" width="13.85546875" style="57" bestFit="1" customWidth="1"/>
    <col min="27" max="29" width="11.42578125" style="57" customWidth="1"/>
    <col min="30" max="16384" width="11.42578125" style="57"/>
  </cols>
  <sheetData>
    <row r="1" spans="1:26" ht="23.25">
      <c r="A1" s="238"/>
      <c r="B1" s="238"/>
      <c r="C1" s="238"/>
      <c r="D1" s="238"/>
      <c r="E1" s="238"/>
      <c r="F1" s="238"/>
      <c r="G1" s="238"/>
      <c r="H1" s="238"/>
      <c r="I1" s="238"/>
      <c r="J1" s="238"/>
      <c r="K1" s="238"/>
      <c r="L1" s="238"/>
      <c r="M1" s="238"/>
      <c r="N1" s="238"/>
      <c r="O1" s="238"/>
      <c r="P1" s="238"/>
    </row>
    <row r="2" spans="1:26" s="59" customFormat="1" ht="21" customHeight="1">
      <c r="B2" s="58"/>
      <c r="D2" s="25"/>
      <c r="E2" s="25"/>
      <c r="F2" s="25"/>
      <c r="G2" s="25"/>
      <c r="H2" s="25"/>
      <c r="I2" s="25"/>
      <c r="J2" s="25"/>
      <c r="L2" s="103">
        <v>1000000</v>
      </c>
      <c r="M2" s="103">
        <v>1000000</v>
      </c>
      <c r="N2" s="71"/>
    </row>
    <row r="3" spans="1:26" s="59" customFormat="1" ht="22.5" customHeight="1" thickBot="1">
      <c r="A3" s="105" t="s">
        <v>1313</v>
      </c>
      <c r="B3" s="105"/>
      <c r="C3" s="105"/>
      <c r="D3" s="105"/>
      <c r="E3" s="105"/>
      <c r="F3" s="105"/>
      <c r="G3" s="105"/>
      <c r="H3" s="105"/>
      <c r="I3" s="105"/>
      <c r="K3" s="60"/>
      <c r="L3" s="60"/>
      <c r="N3" s="71"/>
    </row>
    <row r="4" spans="1:26" s="59" customFormat="1" ht="30" customHeight="1" thickBot="1">
      <c r="B4" s="58"/>
      <c r="D4" s="26"/>
      <c r="E4" s="26"/>
      <c r="F4" s="26"/>
      <c r="G4" s="26"/>
      <c r="H4" s="26"/>
      <c r="I4" s="26"/>
      <c r="J4" s="26"/>
      <c r="K4" s="69" t="s">
        <v>649</v>
      </c>
      <c r="L4" s="102">
        <f>(SUM(L6:L258))/$M$2</f>
        <v>163.37329679800001</v>
      </c>
      <c r="M4" s="76">
        <f>+SUM(K6:K258)</f>
        <v>8221160561.9839058</v>
      </c>
      <c r="N4" s="77"/>
      <c r="O4" s="104"/>
      <c r="P4" s="78"/>
    </row>
    <row r="5" spans="1:26" s="59" customFormat="1" ht="56.25" customHeight="1">
      <c r="A5" s="3" t="s">
        <v>19</v>
      </c>
      <c r="B5" s="3" t="s">
        <v>2</v>
      </c>
      <c r="C5" s="3" t="s">
        <v>53</v>
      </c>
      <c r="D5" s="3" t="s">
        <v>54</v>
      </c>
      <c r="E5" s="3" t="s">
        <v>55</v>
      </c>
      <c r="F5" s="3" t="s">
        <v>56</v>
      </c>
      <c r="G5" s="3" t="s">
        <v>57</v>
      </c>
      <c r="H5" s="3" t="s">
        <v>1154</v>
      </c>
      <c r="I5" s="3" t="s">
        <v>1137</v>
      </c>
      <c r="J5" s="3" t="s">
        <v>58</v>
      </c>
      <c r="K5" s="3" t="s">
        <v>1270</v>
      </c>
      <c r="L5" s="3" t="s">
        <v>1271</v>
      </c>
      <c r="M5" s="3" t="s">
        <v>1272</v>
      </c>
      <c r="N5" s="3" t="s">
        <v>1273</v>
      </c>
      <c r="O5" s="3" t="s">
        <v>1155</v>
      </c>
      <c r="P5" s="3" t="s">
        <v>1140</v>
      </c>
      <c r="Q5" s="3" t="s">
        <v>1046</v>
      </c>
      <c r="R5" s="131"/>
      <c r="S5" s="130"/>
    </row>
    <row r="6" spans="1:26">
      <c r="A6" s="61" t="s">
        <v>445</v>
      </c>
      <c r="B6" s="61" t="s">
        <v>1274</v>
      </c>
      <c r="C6" s="61">
        <v>20700478</v>
      </c>
      <c r="D6" s="61" t="s">
        <v>1275</v>
      </c>
      <c r="E6" s="61" t="s">
        <v>1283</v>
      </c>
      <c r="F6" s="61">
        <v>10910688</v>
      </c>
      <c r="G6" s="72" t="s">
        <v>1298</v>
      </c>
      <c r="H6" s="72"/>
      <c r="I6" s="72"/>
      <c r="J6" s="72" t="s">
        <v>1312</v>
      </c>
      <c r="K6" s="62">
        <v>3233528.182</v>
      </c>
      <c r="L6" s="62">
        <v>86082.50400000019</v>
      </c>
      <c r="M6" s="63">
        <f t="shared" ref="M6:M67" si="0">+L6/K6</f>
        <v>2.6621850546778437E-2</v>
      </c>
      <c r="N6" s="70">
        <f>L6/(Resumen!$N$11*1000000)</f>
        <v>9.9091093058980352E-6</v>
      </c>
      <c r="O6" s="9"/>
      <c r="P6" s="172"/>
      <c r="Q6" s="173"/>
      <c r="S6" s="130"/>
    </row>
    <row r="7" spans="1:26">
      <c r="A7" s="61" t="s">
        <v>445</v>
      </c>
      <c r="B7" s="61" t="s">
        <v>1274</v>
      </c>
      <c r="C7" s="61">
        <v>20026784</v>
      </c>
      <c r="D7" s="61" t="s">
        <v>156</v>
      </c>
      <c r="E7" s="61" t="s">
        <v>1284</v>
      </c>
      <c r="F7" s="61">
        <v>10678401</v>
      </c>
      <c r="G7" s="72" t="s">
        <v>445</v>
      </c>
      <c r="H7" s="72"/>
      <c r="I7" s="72"/>
      <c r="J7" s="72" t="s">
        <v>1312</v>
      </c>
      <c r="K7" s="62">
        <v>31615250.399999999</v>
      </c>
      <c r="L7" s="62">
        <v>205001.47300000043</v>
      </c>
      <c r="M7" s="63">
        <f t="shared" si="0"/>
        <v>6.4842590334188988E-3</v>
      </c>
      <c r="N7" s="70">
        <f>L7/(Resumen!$N$11*1000000)</f>
        <v>2.3598082182032071E-5</v>
      </c>
      <c r="O7" s="9"/>
      <c r="P7" s="172"/>
      <c r="Q7" s="173"/>
      <c r="S7" s="136" t="s">
        <v>1047</v>
      </c>
      <c r="T7" s="130"/>
      <c r="U7" s="130"/>
      <c r="V7" s="130"/>
      <c r="W7" s="130"/>
    </row>
    <row r="8" spans="1:26">
      <c r="A8" s="61" t="s">
        <v>445</v>
      </c>
      <c r="B8" s="61" t="s">
        <v>1274</v>
      </c>
      <c r="C8" s="61">
        <v>20026784</v>
      </c>
      <c r="D8" s="61" t="s">
        <v>156</v>
      </c>
      <c r="E8" s="61" t="s">
        <v>1285</v>
      </c>
      <c r="F8" s="61">
        <v>10678402</v>
      </c>
      <c r="G8" s="72" t="s">
        <v>202</v>
      </c>
      <c r="H8" s="72"/>
      <c r="I8" s="72"/>
      <c r="J8" s="72" t="s">
        <v>1312</v>
      </c>
      <c r="K8" s="62">
        <v>26285529.599999998</v>
      </c>
      <c r="L8" s="62">
        <v>136715.91199999806</v>
      </c>
      <c r="M8" s="63">
        <f t="shared" si="0"/>
        <v>5.20118537006757E-3</v>
      </c>
      <c r="N8" s="70">
        <f>L8/(Resumen!$N$11*1000000)</f>
        <v>1.573761046569364E-5</v>
      </c>
      <c r="O8" s="9"/>
      <c r="P8" s="172"/>
      <c r="Q8" s="174"/>
      <c r="S8" s="137">
        <v>0.02</v>
      </c>
      <c r="T8" s="130"/>
      <c r="U8" s="130"/>
      <c r="V8" s="130"/>
      <c r="W8" s="130"/>
      <c r="X8" s="130"/>
      <c r="Y8" s="130"/>
      <c r="Z8" s="130"/>
    </row>
    <row r="9" spans="1:26">
      <c r="A9" s="61" t="s">
        <v>445</v>
      </c>
      <c r="B9" s="61" t="s">
        <v>1274</v>
      </c>
      <c r="C9" s="61">
        <v>20026784</v>
      </c>
      <c r="D9" s="61" t="s">
        <v>156</v>
      </c>
      <c r="E9" s="61" t="s">
        <v>1286</v>
      </c>
      <c r="F9" s="61">
        <v>10678403</v>
      </c>
      <c r="G9" s="72" t="s">
        <v>163</v>
      </c>
      <c r="H9" s="72"/>
      <c r="I9" s="72"/>
      <c r="J9" s="72" t="s">
        <v>1312</v>
      </c>
      <c r="K9" s="62">
        <v>40114847.520000003</v>
      </c>
      <c r="L9" s="62">
        <v>557062.93700000166</v>
      </c>
      <c r="M9" s="63">
        <f t="shared" si="0"/>
        <v>1.3886702092592214E-2</v>
      </c>
      <c r="N9" s="70">
        <f>L9/(Resumen!$N$11*1000000)</f>
        <v>6.4124500060983302E-5</v>
      </c>
      <c r="O9" s="9"/>
      <c r="P9" s="172"/>
      <c r="Q9" s="173"/>
      <c r="S9" s="137">
        <v>0.03</v>
      </c>
      <c r="T9" s="130"/>
      <c r="U9" s="130"/>
      <c r="V9" s="130"/>
      <c r="W9" s="130"/>
      <c r="X9" s="129"/>
      <c r="Y9" s="129"/>
      <c r="Z9" s="129"/>
    </row>
    <row r="10" spans="1:26">
      <c r="A10" s="61" t="s">
        <v>445</v>
      </c>
      <c r="B10" s="61" t="s">
        <v>1274</v>
      </c>
      <c r="C10" s="61">
        <v>20026784</v>
      </c>
      <c r="D10" s="61" t="s">
        <v>156</v>
      </c>
      <c r="E10" s="61" t="s">
        <v>191</v>
      </c>
      <c r="F10" s="61">
        <v>10678404</v>
      </c>
      <c r="G10" s="72" t="s">
        <v>192</v>
      </c>
      <c r="H10" s="72"/>
      <c r="I10" s="72"/>
      <c r="J10" s="72" t="s">
        <v>1312</v>
      </c>
      <c r="K10" s="62">
        <v>42218281.440000005</v>
      </c>
      <c r="L10" s="62">
        <v>318686.33799999784</v>
      </c>
      <c r="M10" s="63">
        <f t="shared" si="0"/>
        <v>7.5485388587621721E-3</v>
      </c>
      <c r="N10" s="70">
        <f>L10/(Resumen!$N$11*1000000)</f>
        <v>3.6684548088172927E-5</v>
      </c>
      <c r="O10" s="9"/>
      <c r="P10" s="172"/>
      <c r="Q10" s="173"/>
      <c r="S10" s="137">
        <v>0.05</v>
      </c>
      <c r="T10" s="130"/>
      <c r="U10" s="130"/>
      <c r="V10" s="130"/>
      <c r="W10" s="130"/>
      <c r="X10" s="134"/>
      <c r="Y10" s="19"/>
      <c r="Z10" s="21"/>
    </row>
    <row r="11" spans="1:26">
      <c r="A11" s="61" t="s">
        <v>445</v>
      </c>
      <c r="B11" s="61" t="s">
        <v>1274</v>
      </c>
      <c r="C11" s="61">
        <v>20026784</v>
      </c>
      <c r="D11" s="61" t="s">
        <v>156</v>
      </c>
      <c r="E11" s="61" t="s">
        <v>335</v>
      </c>
      <c r="F11" s="61">
        <v>10678405</v>
      </c>
      <c r="G11" s="72" t="s">
        <v>336</v>
      </c>
      <c r="H11" s="72"/>
      <c r="I11" s="72"/>
      <c r="J11" s="72" t="s">
        <v>1312</v>
      </c>
      <c r="K11" s="62">
        <v>38900988.760000005</v>
      </c>
      <c r="L11" s="62">
        <v>554061.72399999853</v>
      </c>
      <c r="M11" s="63">
        <f t="shared" si="0"/>
        <v>1.4242869954239139E-2</v>
      </c>
      <c r="N11" s="70">
        <f>L11/(Resumen!$N$11*1000000)</f>
        <v>6.3779025123738065E-5</v>
      </c>
      <c r="O11" s="9"/>
      <c r="P11" s="172"/>
      <c r="Q11" s="173"/>
      <c r="S11" s="137">
        <v>0.1</v>
      </c>
      <c r="T11" s="130"/>
      <c r="U11" s="130"/>
      <c r="V11" s="130"/>
      <c r="W11" s="130"/>
      <c r="X11" s="134"/>
      <c r="Y11" s="19"/>
      <c r="Z11" s="21"/>
    </row>
    <row r="12" spans="1:26">
      <c r="A12" s="61" t="s">
        <v>445</v>
      </c>
      <c r="B12" s="61" t="s">
        <v>1274</v>
      </c>
      <c r="C12" s="61">
        <v>20026784</v>
      </c>
      <c r="D12" s="61" t="s">
        <v>156</v>
      </c>
      <c r="E12" s="61" t="s">
        <v>300</v>
      </c>
      <c r="F12" s="61">
        <v>10678410</v>
      </c>
      <c r="G12" s="72" t="s">
        <v>301</v>
      </c>
      <c r="H12" s="72"/>
      <c r="I12" s="72"/>
      <c r="J12" s="72" t="s">
        <v>1312</v>
      </c>
      <c r="K12" s="62">
        <v>37750906.079999998</v>
      </c>
      <c r="L12" s="62">
        <v>452880.25499999971</v>
      </c>
      <c r="M12" s="63">
        <f t="shared" si="0"/>
        <v>1.1996540004636617E-2</v>
      </c>
      <c r="N12" s="70">
        <f>L12/(Resumen!$N$11*1000000)</f>
        <v>5.2131847248285926E-5</v>
      </c>
      <c r="O12" s="9"/>
      <c r="P12" s="172"/>
      <c r="Q12" s="173"/>
      <c r="S12" s="137">
        <v>0.15</v>
      </c>
      <c r="T12" s="130"/>
      <c r="U12" s="130"/>
      <c r="V12" s="130"/>
      <c r="W12" s="130"/>
      <c r="X12" s="134"/>
      <c r="Y12" s="19"/>
      <c r="Z12" s="21"/>
    </row>
    <row r="13" spans="1:26">
      <c r="A13" s="61" t="s">
        <v>445</v>
      </c>
      <c r="B13" s="61" t="s">
        <v>1274</v>
      </c>
      <c r="C13" s="61">
        <v>20026784</v>
      </c>
      <c r="D13" s="61" t="s">
        <v>156</v>
      </c>
      <c r="E13" s="61" t="s">
        <v>354</v>
      </c>
      <c r="F13" s="61">
        <v>10678406</v>
      </c>
      <c r="G13" s="72" t="s">
        <v>355</v>
      </c>
      <c r="H13" s="72"/>
      <c r="I13" s="72"/>
      <c r="J13" s="72" t="s">
        <v>1312</v>
      </c>
      <c r="K13" s="62">
        <v>35232127.199999996</v>
      </c>
      <c r="L13" s="62">
        <v>245566.73800000254</v>
      </c>
      <c r="M13" s="63">
        <f t="shared" si="0"/>
        <v>6.9699662641999824E-3</v>
      </c>
      <c r="N13" s="70">
        <f>L13/(Resumen!$N$11*1000000)</f>
        <v>2.8267621591663323E-5</v>
      </c>
      <c r="O13" s="9"/>
      <c r="P13" s="172"/>
      <c r="Q13" s="174"/>
      <c r="S13" s="135"/>
      <c r="T13" s="130"/>
      <c r="U13" s="130"/>
      <c r="V13" s="130"/>
      <c r="W13" s="130"/>
      <c r="X13" s="134"/>
      <c r="Y13" s="19"/>
      <c r="Z13" s="21"/>
    </row>
    <row r="14" spans="1:26">
      <c r="A14" s="61" t="s">
        <v>445</v>
      </c>
      <c r="B14" s="61" t="s">
        <v>1274</v>
      </c>
      <c r="C14" s="61">
        <v>20026784</v>
      </c>
      <c r="D14" s="61" t="s">
        <v>156</v>
      </c>
      <c r="E14" s="61" t="s">
        <v>352</v>
      </c>
      <c r="F14" s="61">
        <v>10678407</v>
      </c>
      <c r="G14" s="72" t="s">
        <v>353</v>
      </c>
      <c r="H14" s="72"/>
      <c r="I14" s="72"/>
      <c r="J14" s="72" t="s">
        <v>1312</v>
      </c>
      <c r="K14" s="62">
        <v>34430503.680000007</v>
      </c>
      <c r="L14" s="62">
        <v>232554.33700000044</v>
      </c>
      <c r="M14" s="63">
        <f t="shared" si="0"/>
        <v>6.754311210819916E-3</v>
      </c>
      <c r="N14" s="70">
        <f>L14/(Resumen!$N$11*1000000)</f>
        <v>2.6769741095050474E-5</v>
      </c>
      <c r="O14" s="9"/>
      <c r="P14" s="172"/>
      <c r="Q14" s="173"/>
      <c r="T14" s="130"/>
      <c r="U14" s="130"/>
      <c r="X14" s="19"/>
      <c r="Y14" s="19"/>
      <c r="Z14" s="21"/>
    </row>
    <row r="15" spans="1:26">
      <c r="A15" s="61" t="s">
        <v>445</v>
      </c>
      <c r="B15" s="61" t="s">
        <v>1274</v>
      </c>
      <c r="C15" s="61">
        <v>20026784</v>
      </c>
      <c r="D15" s="61" t="s">
        <v>156</v>
      </c>
      <c r="E15" s="61" t="s">
        <v>376</v>
      </c>
      <c r="F15" s="61">
        <v>10678408</v>
      </c>
      <c r="G15" s="72" t="s">
        <v>377</v>
      </c>
      <c r="H15" s="72"/>
      <c r="I15" s="72"/>
      <c r="J15" s="72" t="s">
        <v>1312</v>
      </c>
      <c r="K15" s="62">
        <v>30969626.400000002</v>
      </c>
      <c r="L15" s="62">
        <v>89198.049000000348</v>
      </c>
      <c r="M15" s="63">
        <f t="shared" si="0"/>
        <v>2.8801783995689514E-3</v>
      </c>
      <c r="N15" s="70">
        <f>L15/(Resumen!$N$11*1000000)</f>
        <v>1.0267745201903635E-5</v>
      </c>
      <c r="O15" s="9"/>
      <c r="P15" s="172"/>
      <c r="Q15" s="173"/>
      <c r="T15" s="130"/>
      <c r="U15" s="130"/>
      <c r="X15" s="130"/>
      <c r="Y15" s="130"/>
      <c r="Z15" s="130"/>
    </row>
    <row r="16" spans="1:26">
      <c r="A16" s="61" t="s">
        <v>445</v>
      </c>
      <c r="B16" s="61" t="s">
        <v>1274</v>
      </c>
      <c r="C16" s="61">
        <v>20026784</v>
      </c>
      <c r="D16" s="61" t="s">
        <v>156</v>
      </c>
      <c r="E16" s="61" t="s">
        <v>372</v>
      </c>
      <c r="F16" s="61">
        <v>10678409</v>
      </c>
      <c r="G16" s="72" t="s">
        <v>373</v>
      </c>
      <c r="H16" s="72"/>
      <c r="I16" s="72"/>
      <c r="J16" s="72" t="s">
        <v>1312</v>
      </c>
      <c r="K16" s="62">
        <v>35172892.799999997</v>
      </c>
      <c r="L16" s="62">
        <v>198050.167999998</v>
      </c>
      <c r="M16" s="63">
        <f t="shared" si="0"/>
        <v>5.6307614254576758E-3</v>
      </c>
      <c r="N16" s="70">
        <f>L16/(Resumen!$N$11*1000000)</f>
        <v>2.2797905167389707E-5</v>
      </c>
      <c r="O16" s="9"/>
      <c r="P16" s="172"/>
      <c r="Q16" s="173"/>
      <c r="X16" s="130"/>
      <c r="Y16" s="130"/>
      <c r="Z16" s="130"/>
    </row>
    <row r="17" spans="1:17">
      <c r="A17" s="61" t="s">
        <v>445</v>
      </c>
      <c r="B17" s="61" t="s">
        <v>1274</v>
      </c>
      <c r="C17" s="61">
        <v>20026784</v>
      </c>
      <c r="D17" s="61" t="s">
        <v>1276</v>
      </c>
      <c r="E17" s="61" t="s">
        <v>1287</v>
      </c>
      <c r="F17" s="61">
        <v>10910232</v>
      </c>
      <c r="G17" s="72" t="s">
        <v>1299</v>
      </c>
      <c r="H17" s="72"/>
      <c r="I17" s="72"/>
      <c r="J17" s="72" t="s">
        <v>1312</v>
      </c>
      <c r="K17" s="62">
        <v>63421084.79999999</v>
      </c>
      <c r="L17" s="62">
        <v>1583226.5089999868</v>
      </c>
      <c r="M17" s="63">
        <f t="shared" si="0"/>
        <v>2.4963724824208416E-2</v>
      </c>
      <c r="N17" s="70">
        <f>L17/(Resumen!$N$11*1000000)</f>
        <v>1.822480040041144E-4</v>
      </c>
      <c r="O17" s="9"/>
      <c r="P17" s="172"/>
      <c r="Q17" s="173"/>
    </row>
    <row r="18" spans="1:17">
      <c r="A18" s="61" t="s">
        <v>445</v>
      </c>
      <c r="B18" s="61" t="s">
        <v>1274</v>
      </c>
      <c r="C18" s="61">
        <v>20700143</v>
      </c>
      <c r="D18" s="61" t="s">
        <v>163</v>
      </c>
      <c r="E18" s="61" t="s">
        <v>206</v>
      </c>
      <c r="F18" s="61">
        <v>10676801</v>
      </c>
      <c r="G18" s="72" t="s">
        <v>207</v>
      </c>
      <c r="H18" s="72"/>
      <c r="I18" s="72"/>
      <c r="J18" s="72" t="s">
        <v>1312</v>
      </c>
      <c r="K18" s="62">
        <v>75650663.819999978</v>
      </c>
      <c r="L18" s="62">
        <v>2340238.5309999902</v>
      </c>
      <c r="M18" s="63">
        <f t="shared" si="0"/>
        <v>3.0934804968377486E-2</v>
      </c>
      <c r="N18" s="70">
        <f>L18/(Resumen!$N$11*1000000)</f>
        <v>2.6938899692733264E-4</v>
      </c>
      <c r="O18" s="9"/>
      <c r="P18" s="172"/>
      <c r="Q18" s="173"/>
    </row>
    <row r="19" spans="1:17">
      <c r="A19" s="61" t="s">
        <v>445</v>
      </c>
      <c r="B19" s="61" t="s">
        <v>1274</v>
      </c>
      <c r="C19" s="61">
        <v>20700143</v>
      </c>
      <c r="D19" s="61" t="s">
        <v>163</v>
      </c>
      <c r="E19" s="61" t="s">
        <v>1288</v>
      </c>
      <c r="F19" s="61">
        <v>10909442</v>
      </c>
      <c r="G19" s="72" t="s">
        <v>1034</v>
      </c>
      <c r="H19" s="72"/>
      <c r="I19" s="72"/>
      <c r="J19" s="72" t="s">
        <v>1312</v>
      </c>
      <c r="K19" s="62">
        <v>50339455.590300001</v>
      </c>
      <c r="L19" s="62">
        <v>1634052.1710000001</v>
      </c>
      <c r="M19" s="63">
        <f t="shared" si="0"/>
        <v>3.246066434049534E-2</v>
      </c>
      <c r="N19" s="70">
        <f>L19/(Resumen!$N$11*1000000)</f>
        <v>1.880986358619279E-4</v>
      </c>
      <c r="O19" s="9"/>
      <c r="P19" s="172"/>
      <c r="Q19" s="173"/>
    </row>
    <row r="20" spans="1:17">
      <c r="A20" s="61" t="s">
        <v>445</v>
      </c>
      <c r="B20" s="61" t="s">
        <v>1274</v>
      </c>
      <c r="C20" s="61">
        <v>20700143</v>
      </c>
      <c r="D20" s="61" t="s">
        <v>163</v>
      </c>
      <c r="E20" s="61" t="s">
        <v>220</v>
      </c>
      <c r="F20" s="64">
        <v>10676802</v>
      </c>
      <c r="G20" s="72" t="s">
        <v>221</v>
      </c>
      <c r="H20" s="72"/>
      <c r="I20" s="72"/>
      <c r="J20" s="72" t="s">
        <v>1312</v>
      </c>
      <c r="K20" s="62">
        <v>68266184.359999999</v>
      </c>
      <c r="L20" s="62">
        <v>1765016.122</v>
      </c>
      <c r="M20" s="63">
        <f t="shared" si="0"/>
        <v>2.5854911015565658E-2</v>
      </c>
      <c r="N20" s="70">
        <f>L20/(Resumen!$N$11*1000000)</f>
        <v>2.0317412792232695E-4</v>
      </c>
      <c r="O20" s="9"/>
      <c r="P20" s="172"/>
      <c r="Q20" s="173"/>
    </row>
    <row r="21" spans="1:17">
      <c r="A21" s="61" t="s">
        <v>445</v>
      </c>
      <c r="B21" s="61" t="s">
        <v>1274</v>
      </c>
      <c r="C21" s="61">
        <v>20700143</v>
      </c>
      <c r="D21" s="61" t="s">
        <v>163</v>
      </c>
      <c r="E21" s="61" t="s">
        <v>350</v>
      </c>
      <c r="F21" s="61">
        <v>10676805</v>
      </c>
      <c r="G21" s="72" t="s">
        <v>351</v>
      </c>
      <c r="H21" s="72"/>
      <c r="I21" s="72"/>
      <c r="J21" s="72" t="s">
        <v>1312</v>
      </c>
      <c r="K21" s="62">
        <v>39025733.700000003</v>
      </c>
      <c r="L21" s="62">
        <v>277199.88999999902</v>
      </c>
      <c r="M21" s="163">
        <f t="shared" si="0"/>
        <v>7.1030026528367107E-3</v>
      </c>
      <c r="N21" s="70">
        <f>L21/(Resumen!$N$11*1000000)</f>
        <v>3.1908969673940895E-5</v>
      </c>
      <c r="O21" s="9"/>
      <c r="P21" s="172"/>
      <c r="Q21" s="173"/>
    </row>
    <row r="22" spans="1:17">
      <c r="A22" s="61" t="s">
        <v>445</v>
      </c>
      <c r="B22" s="61" t="s">
        <v>1274</v>
      </c>
      <c r="C22" s="61">
        <v>20700143</v>
      </c>
      <c r="D22" s="61" t="s">
        <v>163</v>
      </c>
      <c r="E22" s="61" t="s">
        <v>195</v>
      </c>
      <c r="F22" s="61">
        <v>10908988</v>
      </c>
      <c r="G22" s="72" t="s">
        <v>196</v>
      </c>
      <c r="H22" s="72"/>
      <c r="I22" s="72"/>
      <c r="J22" s="72" t="s">
        <v>1312</v>
      </c>
      <c r="K22" s="62">
        <v>73011542.879999995</v>
      </c>
      <c r="L22" s="62">
        <v>1732285.55</v>
      </c>
      <c r="M22" s="63">
        <f t="shared" si="0"/>
        <v>2.3726187417339509E-2</v>
      </c>
      <c r="N22" s="70">
        <f>L22/(Resumen!$N$11*1000000)</f>
        <v>1.9940645388263401E-4</v>
      </c>
      <c r="O22" s="9"/>
      <c r="P22" s="172"/>
      <c r="Q22" s="173"/>
    </row>
    <row r="23" spans="1:17">
      <c r="A23" s="61" t="s">
        <v>445</v>
      </c>
      <c r="B23" s="61" t="s">
        <v>1274</v>
      </c>
      <c r="C23" s="61">
        <v>20700143</v>
      </c>
      <c r="D23" s="61" t="s">
        <v>163</v>
      </c>
      <c r="E23" s="61" t="s">
        <v>1289</v>
      </c>
      <c r="F23" s="61">
        <v>10676803</v>
      </c>
      <c r="G23" s="72" t="s">
        <v>519</v>
      </c>
      <c r="H23" s="72"/>
      <c r="I23" s="72"/>
      <c r="J23" s="72" t="s">
        <v>1312</v>
      </c>
      <c r="K23" s="62">
        <v>65376148.272699997</v>
      </c>
      <c r="L23" s="62">
        <v>625608.67100000102</v>
      </c>
      <c r="M23" s="63">
        <f t="shared" si="0"/>
        <v>9.5693718202919109E-3</v>
      </c>
      <c r="N23" s="70">
        <f>L23/(Resumen!$N$11*1000000)</f>
        <v>7.2014920751568731E-5</v>
      </c>
      <c r="O23" s="9"/>
      <c r="P23" s="172"/>
      <c r="Q23" s="173"/>
    </row>
    <row r="24" spans="1:17">
      <c r="A24" s="61" t="s">
        <v>445</v>
      </c>
      <c r="B24" s="61" t="s">
        <v>1274</v>
      </c>
      <c r="C24" s="61">
        <v>20700143</v>
      </c>
      <c r="D24" s="61" t="s">
        <v>163</v>
      </c>
      <c r="E24" s="61" t="s">
        <v>366</v>
      </c>
      <c r="F24" s="61">
        <v>10676804</v>
      </c>
      <c r="G24" s="72" t="s">
        <v>367</v>
      </c>
      <c r="H24" s="72"/>
      <c r="I24" s="72"/>
      <c r="J24" s="72" t="s">
        <v>1312</v>
      </c>
      <c r="K24" s="62">
        <v>51373693.32</v>
      </c>
      <c r="L24" s="62">
        <v>277153.78899999999</v>
      </c>
      <c r="M24" s="63">
        <f t="shared" si="0"/>
        <v>5.3948581674602477E-3</v>
      </c>
      <c r="N24" s="70">
        <f>L24/(Resumen!$N$11*1000000)</f>
        <v>3.1903662906283424E-5</v>
      </c>
      <c r="O24" s="9"/>
      <c r="P24" s="172"/>
      <c r="Q24" s="173"/>
    </row>
    <row r="25" spans="1:17">
      <c r="A25" s="61" t="s">
        <v>445</v>
      </c>
      <c r="B25" s="61" t="s">
        <v>1274</v>
      </c>
      <c r="C25" s="61">
        <v>20700143</v>
      </c>
      <c r="D25" s="61" t="s">
        <v>163</v>
      </c>
      <c r="E25" s="61" t="s">
        <v>1147</v>
      </c>
      <c r="F25" s="61">
        <v>10676808</v>
      </c>
      <c r="G25" s="72" t="s">
        <v>1057</v>
      </c>
      <c r="H25" s="72"/>
      <c r="I25" s="72"/>
      <c r="J25" s="72" t="s">
        <v>1312</v>
      </c>
      <c r="K25" s="62">
        <v>49857029.680800006</v>
      </c>
      <c r="L25" s="62">
        <v>1053990.601</v>
      </c>
      <c r="M25" s="63">
        <f t="shared" si="0"/>
        <v>2.1140260616165286E-2</v>
      </c>
      <c r="N25" s="70">
        <f>L25/(Resumen!$N$11*1000000)</f>
        <v>1.2132672247426887E-4</v>
      </c>
      <c r="O25" s="9"/>
      <c r="P25" s="172"/>
      <c r="Q25" s="173"/>
    </row>
    <row r="26" spans="1:17">
      <c r="A26" s="61" t="s">
        <v>445</v>
      </c>
      <c r="B26" s="61" t="s">
        <v>1274</v>
      </c>
      <c r="C26" s="61">
        <v>20700143</v>
      </c>
      <c r="D26" s="61" t="s">
        <v>163</v>
      </c>
      <c r="E26" s="61" t="s">
        <v>1290</v>
      </c>
      <c r="F26" s="61">
        <v>10910084</v>
      </c>
      <c r="G26" s="72" t="s">
        <v>1300</v>
      </c>
      <c r="H26" s="72"/>
      <c r="I26" s="72"/>
      <c r="J26" s="72" t="s">
        <v>1312</v>
      </c>
      <c r="K26" s="62">
        <v>30653628.010299996</v>
      </c>
      <c r="L26" s="62">
        <v>398449.92300000502</v>
      </c>
      <c r="M26" s="63">
        <f t="shared" si="0"/>
        <v>1.2998458872996076E-2</v>
      </c>
      <c r="N26" s="70">
        <f>L26/(Resumen!$N$11*1000000)</f>
        <v>4.5866275450510787E-5</v>
      </c>
      <c r="O26" s="93"/>
      <c r="P26" s="172"/>
      <c r="Q26" s="173"/>
    </row>
    <row r="27" spans="1:17">
      <c r="A27" s="61" t="s">
        <v>445</v>
      </c>
      <c r="B27" s="61" t="s">
        <v>1274</v>
      </c>
      <c r="C27" s="61">
        <v>20026982</v>
      </c>
      <c r="D27" s="61" t="s">
        <v>164</v>
      </c>
      <c r="E27" s="61" t="s">
        <v>356</v>
      </c>
      <c r="F27" s="61">
        <v>10698212</v>
      </c>
      <c r="G27" s="72" t="s">
        <v>360</v>
      </c>
      <c r="H27" s="72"/>
      <c r="I27" s="72"/>
      <c r="J27" s="72" t="s">
        <v>1312</v>
      </c>
      <c r="K27" s="62">
        <v>22199959.026299998</v>
      </c>
      <c r="L27" s="62">
        <v>114493.91299999815</v>
      </c>
      <c r="M27" s="63">
        <f t="shared" si="0"/>
        <v>5.1573929872734776E-3</v>
      </c>
      <c r="N27" s="70">
        <f>L27/(Resumen!$N$11*1000000)</f>
        <v>1.3179596852537644E-5</v>
      </c>
      <c r="O27" s="9"/>
      <c r="P27" s="172"/>
      <c r="Q27" s="173"/>
    </row>
    <row r="28" spans="1:17">
      <c r="A28" s="61" t="s">
        <v>445</v>
      </c>
      <c r="B28" s="61" t="s">
        <v>1274</v>
      </c>
      <c r="C28" s="61">
        <v>20026982</v>
      </c>
      <c r="D28" s="61" t="s">
        <v>164</v>
      </c>
      <c r="E28" s="61" t="s">
        <v>165</v>
      </c>
      <c r="F28" s="61">
        <v>10698213</v>
      </c>
      <c r="G28" s="72" t="s">
        <v>166</v>
      </c>
      <c r="H28" s="72"/>
      <c r="I28" s="72"/>
      <c r="J28" s="72" t="s">
        <v>1312</v>
      </c>
      <c r="K28" s="62">
        <v>55085642.516300008</v>
      </c>
      <c r="L28" s="62">
        <v>951396.00999998394</v>
      </c>
      <c r="M28" s="63">
        <f t="shared" si="0"/>
        <v>1.7271215629707196E-2</v>
      </c>
      <c r="N28" s="70">
        <f>L28/(Resumen!$N$11*1000000)</f>
        <v>1.0951687762573775E-4</v>
      </c>
      <c r="O28" s="9"/>
      <c r="P28" s="172"/>
      <c r="Q28" s="173"/>
    </row>
    <row r="29" spans="1:17">
      <c r="A29" s="61" t="s">
        <v>445</v>
      </c>
      <c r="B29" s="61" t="s">
        <v>1274</v>
      </c>
      <c r="C29" s="61">
        <v>20026982</v>
      </c>
      <c r="D29" s="61" t="s">
        <v>164</v>
      </c>
      <c r="E29" s="61" t="s">
        <v>508</v>
      </c>
      <c r="F29" s="61">
        <v>10698203</v>
      </c>
      <c r="G29" s="72" t="s">
        <v>509</v>
      </c>
      <c r="H29" s="72"/>
      <c r="I29" s="72"/>
      <c r="J29" s="72" t="s">
        <v>1312</v>
      </c>
      <c r="K29" s="62">
        <v>36255142.304099999</v>
      </c>
      <c r="L29" s="62">
        <v>228403.59900000115</v>
      </c>
      <c r="M29" s="63">
        <f t="shared" si="0"/>
        <v>6.2998952558013148E-3</v>
      </c>
      <c r="N29" s="70">
        <f>L29/(Resumen!$N$11*1000000)</f>
        <v>2.6291942301672702E-5</v>
      </c>
      <c r="O29" s="9"/>
      <c r="P29" s="172"/>
      <c r="Q29" s="173"/>
    </row>
    <row r="30" spans="1:17">
      <c r="A30" s="61" t="s">
        <v>445</v>
      </c>
      <c r="B30" s="61" t="s">
        <v>1274</v>
      </c>
      <c r="C30" s="61">
        <v>20026982</v>
      </c>
      <c r="D30" s="61" t="s">
        <v>164</v>
      </c>
      <c r="E30" s="61" t="s">
        <v>247</v>
      </c>
      <c r="F30" s="61">
        <v>10698208</v>
      </c>
      <c r="G30" s="72" t="s">
        <v>248</v>
      </c>
      <c r="H30" s="72"/>
      <c r="I30" s="72"/>
      <c r="J30" s="72" t="s">
        <v>1312</v>
      </c>
      <c r="K30" s="62">
        <v>32405156.898199998</v>
      </c>
      <c r="L30" s="62">
        <v>453695.49100000394</v>
      </c>
      <c r="M30" s="63">
        <f t="shared" si="0"/>
        <v>1.4000718849326271E-2</v>
      </c>
      <c r="N30" s="70">
        <f>L30/(Resumen!$N$11*1000000)</f>
        <v>5.2225690506309007E-5</v>
      </c>
      <c r="O30" s="9"/>
      <c r="P30" s="172"/>
      <c r="Q30" s="173"/>
    </row>
    <row r="31" spans="1:17">
      <c r="A31" s="61" t="s">
        <v>445</v>
      </c>
      <c r="B31" s="61" t="s">
        <v>1274</v>
      </c>
      <c r="C31" s="61">
        <v>20026982</v>
      </c>
      <c r="D31" s="61" t="s">
        <v>164</v>
      </c>
      <c r="E31" s="61" t="s">
        <v>223</v>
      </c>
      <c r="F31" s="61">
        <v>10698210</v>
      </c>
      <c r="G31" s="72" t="s">
        <v>224</v>
      </c>
      <c r="H31" s="72"/>
      <c r="I31" s="72"/>
      <c r="J31" s="72" t="s">
        <v>1312</v>
      </c>
      <c r="K31" s="62">
        <v>38234766.592300005</v>
      </c>
      <c r="L31" s="62">
        <v>459364.51700000057</v>
      </c>
      <c r="M31" s="63">
        <f t="shared" si="0"/>
        <v>1.2014314665451907E-2</v>
      </c>
      <c r="N31" s="70">
        <f>L31/(Resumen!$N$11*1000000)</f>
        <v>5.2878262117050542E-5</v>
      </c>
      <c r="O31" s="9"/>
      <c r="P31" s="172"/>
      <c r="Q31" s="173"/>
    </row>
    <row r="32" spans="1:17">
      <c r="A32" s="61" t="s">
        <v>445</v>
      </c>
      <c r="B32" s="61" t="s">
        <v>1274</v>
      </c>
      <c r="C32" s="61">
        <v>20026982</v>
      </c>
      <c r="D32" s="61" t="s">
        <v>164</v>
      </c>
      <c r="E32" s="61" t="s">
        <v>562</v>
      </c>
      <c r="F32" s="61">
        <v>10909206</v>
      </c>
      <c r="G32" s="72" t="s">
        <v>563</v>
      </c>
      <c r="H32" s="72"/>
      <c r="I32" s="72"/>
      <c r="J32" s="72" t="s">
        <v>1312</v>
      </c>
      <c r="K32" s="62">
        <v>21203546.269699998</v>
      </c>
      <c r="L32" s="62">
        <v>69645.399999999223</v>
      </c>
      <c r="M32" s="63">
        <f t="shared" si="0"/>
        <v>3.284610937912916E-3</v>
      </c>
      <c r="N32" s="70">
        <f>L32/(Resumen!$N$11*1000000)</f>
        <v>8.0170051890333237E-6</v>
      </c>
      <c r="O32" s="9"/>
      <c r="P32" s="172"/>
      <c r="Q32" s="173"/>
    </row>
    <row r="33" spans="1:18">
      <c r="A33" s="61" t="s">
        <v>445</v>
      </c>
      <c r="B33" s="61" t="s">
        <v>1274</v>
      </c>
      <c r="C33" s="61">
        <v>20026982</v>
      </c>
      <c r="D33" s="61" t="s">
        <v>164</v>
      </c>
      <c r="E33" s="61" t="s">
        <v>359</v>
      </c>
      <c r="F33" s="61">
        <v>10909204</v>
      </c>
      <c r="G33" s="72" t="s">
        <v>561</v>
      </c>
      <c r="H33" s="72"/>
      <c r="I33" s="72"/>
      <c r="J33" s="72" t="s">
        <v>1312</v>
      </c>
      <c r="K33" s="62">
        <v>23932051.662999999</v>
      </c>
      <c r="L33" s="62">
        <v>145051.81300000002</v>
      </c>
      <c r="M33" s="163">
        <f t="shared" si="0"/>
        <v>6.0609852862826838E-3</v>
      </c>
      <c r="N33" s="70">
        <f>L33/(Resumen!$N$11*1000000)</f>
        <v>1.6697170775093607E-5</v>
      </c>
      <c r="O33" s="9"/>
      <c r="P33" s="172"/>
      <c r="Q33" s="173"/>
    </row>
    <row r="34" spans="1:18">
      <c r="A34" s="61" t="s">
        <v>445</v>
      </c>
      <c r="B34" s="61" t="s">
        <v>1274</v>
      </c>
      <c r="C34" s="61">
        <v>20026982</v>
      </c>
      <c r="D34" s="61" t="s">
        <v>164</v>
      </c>
      <c r="E34" s="61" t="s">
        <v>406</v>
      </c>
      <c r="F34" s="61">
        <v>10908735</v>
      </c>
      <c r="G34" s="72" t="s">
        <v>1125</v>
      </c>
      <c r="H34" s="72"/>
      <c r="I34" s="72"/>
      <c r="J34" s="72" t="s">
        <v>1312</v>
      </c>
      <c r="K34" s="62">
        <v>22862745.503400002</v>
      </c>
      <c r="L34" s="62">
        <v>113498.62500000012</v>
      </c>
      <c r="M34" s="63">
        <f t="shared" si="0"/>
        <v>4.9643480037479017E-3</v>
      </c>
      <c r="N34" s="70">
        <f>L34/(Resumen!$N$11*1000000)</f>
        <v>1.3065027490303139E-5</v>
      </c>
      <c r="O34" s="9"/>
      <c r="P34" s="172"/>
      <c r="Q34" s="173"/>
    </row>
    <row r="35" spans="1:18">
      <c r="A35" s="61" t="s">
        <v>445</v>
      </c>
      <c r="B35" s="61" t="s">
        <v>1274</v>
      </c>
      <c r="C35" s="61">
        <v>20026982</v>
      </c>
      <c r="D35" s="61" t="s">
        <v>164</v>
      </c>
      <c r="E35" s="61" t="s">
        <v>173</v>
      </c>
      <c r="F35" s="61">
        <v>10698209</v>
      </c>
      <c r="G35" s="72" t="s">
        <v>174</v>
      </c>
      <c r="H35" s="72"/>
      <c r="I35" s="72"/>
      <c r="J35" s="72" t="s">
        <v>1312</v>
      </c>
      <c r="K35" s="62">
        <v>22784104.771200001</v>
      </c>
      <c r="L35" s="62">
        <v>80678.653999999966</v>
      </c>
      <c r="M35" s="63">
        <f t="shared" si="0"/>
        <v>3.5410061009718027E-3</v>
      </c>
      <c r="N35" s="70">
        <f>L35/(Resumen!$N$11*1000000)</f>
        <v>9.2870625735831941E-6</v>
      </c>
      <c r="O35" s="9"/>
      <c r="P35" s="172"/>
      <c r="Q35" s="173"/>
      <c r="R35" s="184"/>
    </row>
    <row r="36" spans="1:18">
      <c r="A36" s="61" t="s">
        <v>445</v>
      </c>
      <c r="B36" s="61" t="s">
        <v>1274</v>
      </c>
      <c r="C36" s="61">
        <v>20026982</v>
      </c>
      <c r="D36" s="61" t="s">
        <v>164</v>
      </c>
      <c r="E36" s="61" t="s">
        <v>1119</v>
      </c>
      <c r="F36" s="61">
        <v>10910211</v>
      </c>
      <c r="G36" s="72" t="s">
        <v>1143</v>
      </c>
      <c r="H36" s="72"/>
      <c r="I36" s="72"/>
      <c r="J36" s="72" t="s">
        <v>1312</v>
      </c>
      <c r="K36" s="62">
        <v>32348211.066800002</v>
      </c>
      <c r="L36" s="62">
        <v>427190.57999999786</v>
      </c>
      <c r="M36" s="63">
        <f t="shared" si="0"/>
        <v>1.3206003235166137E-2</v>
      </c>
      <c r="N36" s="70">
        <f>L36/(Resumen!$N$11*1000000)</f>
        <v>4.9174663316833217E-5</v>
      </c>
      <c r="O36" s="9"/>
      <c r="P36" s="172"/>
      <c r="Q36" s="173"/>
      <c r="R36" s="183"/>
    </row>
    <row r="37" spans="1:18">
      <c r="A37" s="61" t="s">
        <v>445</v>
      </c>
      <c r="B37" s="61" t="s">
        <v>1274</v>
      </c>
      <c r="C37" s="61">
        <v>20700455</v>
      </c>
      <c r="D37" s="61" t="s">
        <v>182</v>
      </c>
      <c r="E37" s="61" t="s">
        <v>1148</v>
      </c>
      <c r="F37" s="61">
        <v>10910246</v>
      </c>
      <c r="G37" s="72" t="s">
        <v>1144</v>
      </c>
      <c r="H37" s="72"/>
      <c r="I37" s="72"/>
      <c r="J37" s="72" t="s">
        <v>1312</v>
      </c>
      <c r="K37" s="62">
        <v>35784159</v>
      </c>
      <c r="L37" s="62">
        <v>761749.7560000004</v>
      </c>
      <c r="M37" s="63">
        <f t="shared" si="0"/>
        <v>2.1287345498325123E-2</v>
      </c>
      <c r="N37" s="70">
        <f>L37/(Resumen!$N$11*1000000)</f>
        <v>8.7686361864486943E-5</v>
      </c>
      <c r="O37" s="9"/>
      <c r="P37" s="172"/>
      <c r="Q37" s="173"/>
      <c r="R37" s="183"/>
    </row>
    <row r="38" spans="1:18">
      <c r="A38" s="61" t="s">
        <v>445</v>
      </c>
      <c r="B38" s="61" t="s">
        <v>1274</v>
      </c>
      <c r="C38" s="61">
        <v>20700455</v>
      </c>
      <c r="D38" s="61" t="s">
        <v>182</v>
      </c>
      <c r="E38" s="61" t="s">
        <v>1149</v>
      </c>
      <c r="F38" s="61">
        <v>10910247</v>
      </c>
      <c r="G38" s="72" t="s">
        <v>1145</v>
      </c>
      <c r="H38" s="72"/>
      <c r="I38" s="72"/>
      <c r="J38" s="72" t="s">
        <v>1312</v>
      </c>
      <c r="K38" s="62">
        <v>10219189.109999999</v>
      </c>
      <c r="L38" s="62">
        <v>60917.324999999975</v>
      </c>
      <c r="M38" s="63">
        <f t="shared" si="0"/>
        <v>5.9610722870750334E-3</v>
      </c>
      <c r="N38" s="70">
        <f>L38/(Resumen!$N$11*1000000)</f>
        <v>7.012301036781103E-6</v>
      </c>
      <c r="O38" s="9"/>
      <c r="P38" s="172"/>
      <c r="Q38" s="173"/>
      <c r="R38" s="183"/>
    </row>
    <row r="39" spans="1:18">
      <c r="A39" s="61" t="s">
        <v>445</v>
      </c>
      <c r="B39" s="61" t="s">
        <v>1274</v>
      </c>
      <c r="C39" s="61">
        <v>20027670</v>
      </c>
      <c r="D39" s="61" t="s">
        <v>318</v>
      </c>
      <c r="E39" s="61" t="s">
        <v>704</v>
      </c>
      <c r="F39" s="61">
        <v>10767002</v>
      </c>
      <c r="G39" s="72" t="s">
        <v>705</v>
      </c>
      <c r="H39" s="72"/>
      <c r="I39" s="72"/>
      <c r="J39" s="72" t="s">
        <v>1312</v>
      </c>
      <c r="K39" s="62">
        <v>43097535.280000001</v>
      </c>
      <c r="L39" s="62">
        <v>632798.3890000009</v>
      </c>
      <c r="M39" s="63">
        <f t="shared" si="0"/>
        <v>1.4682936852160537E-2</v>
      </c>
      <c r="N39" s="70">
        <f>L39/(Resumen!$N$11*1000000)</f>
        <v>7.2842541908367116E-5</v>
      </c>
      <c r="O39" s="9"/>
      <c r="P39" s="172"/>
      <c r="Q39" s="173"/>
      <c r="R39" s="183"/>
    </row>
    <row r="40" spans="1:18">
      <c r="A40" s="61" t="s">
        <v>445</v>
      </c>
      <c r="B40" s="61" t="s">
        <v>1274</v>
      </c>
      <c r="C40" s="61">
        <v>20027670</v>
      </c>
      <c r="D40" s="61" t="s">
        <v>318</v>
      </c>
      <c r="E40" s="61" t="s">
        <v>332</v>
      </c>
      <c r="F40" s="61">
        <v>10767001</v>
      </c>
      <c r="G40" s="72" t="s">
        <v>333</v>
      </c>
      <c r="H40" s="72"/>
      <c r="I40" s="72"/>
      <c r="J40" s="72" t="s">
        <v>1312</v>
      </c>
      <c r="K40" s="62">
        <v>29905279.200000003</v>
      </c>
      <c r="L40" s="62">
        <v>137956.22800000105</v>
      </c>
      <c r="M40" s="63">
        <f t="shared" si="0"/>
        <v>4.6131061702310086E-3</v>
      </c>
      <c r="N40" s="70">
        <f>L40/(Resumen!$N$11*1000000)</f>
        <v>1.588038543443623E-5</v>
      </c>
      <c r="O40" s="9"/>
      <c r="P40" s="172"/>
      <c r="Q40" s="173"/>
      <c r="R40" s="184"/>
    </row>
    <row r="41" spans="1:18">
      <c r="A41" s="61" t="s">
        <v>445</v>
      </c>
      <c r="B41" s="61" t="s">
        <v>1274</v>
      </c>
      <c r="C41" s="61">
        <v>20027670</v>
      </c>
      <c r="D41" s="61" t="s">
        <v>318</v>
      </c>
      <c r="E41" s="61" t="s">
        <v>443</v>
      </c>
      <c r="F41" s="61">
        <v>10767004</v>
      </c>
      <c r="G41" s="72" t="s">
        <v>444</v>
      </c>
      <c r="H41" s="72"/>
      <c r="I41" s="72"/>
      <c r="J41" s="72" t="s">
        <v>1312</v>
      </c>
      <c r="K41" s="62">
        <v>34090432.159999996</v>
      </c>
      <c r="L41" s="62">
        <v>169262.0679999995</v>
      </c>
      <c r="M41" s="63">
        <f t="shared" si="0"/>
        <v>4.9650901228117349E-3</v>
      </c>
      <c r="N41" s="70">
        <f>L41/(Resumen!$N$11*1000000)</f>
        <v>1.948405605341519E-5</v>
      </c>
      <c r="O41" s="9"/>
      <c r="P41" s="172"/>
      <c r="Q41" s="173"/>
      <c r="R41" s="183"/>
    </row>
    <row r="42" spans="1:18">
      <c r="A42" s="61" t="s">
        <v>445</v>
      </c>
      <c r="B42" s="61" t="s">
        <v>1274</v>
      </c>
      <c r="C42" s="61">
        <v>20027670</v>
      </c>
      <c r="D42" s="61" t="s">
        <v>318</v>
      </c>
      <c r="E42" s="61" t="s">
        <v>319</v>
      </c>
      <c r="F42" s="61">
        <v>10767003</v>
      </c>
      <c r="G42" s="72" t="s">
        <v>320</v>
      </c>
      <c r="H42" s="72"/>
      <c r="I42" s="72"/>
      <c r="J42" s="72" t="s">
        <v>1312</v>
      </c>
      <c r="K42" s="62">
        <v>22288911.84</v>
      </c>
      <c r="L42" s="62">
        <v>85749.264000000097</v>
      </c>
      <c r="M42" s="63">
        <f t="shared" si="0"/>
        <v>3.8471713924639983E-3</v>
      </c>
      <c r="N42" s="70">
        <f>L42/(Resumen!$N$11*1000000)</f>
        <v>9.8707494600332084E-6</v>
      </c>
      <c r="O42" s="9"/>
      <c r="P42" s="172"/>
      <c r="Q42" s="173"/>
      <c r="R42" s="183"/>
    </row>
    <row r="43" spans="1:18">
      <c r="A43" s="61" t="s">
        <v>445</v>
      </c>
      <c r="B43" s="61" t="s">
        <v>1274</v>
      </c>
      <c r="C43" s="61">
        <v>20027670</v>
      </c>
      <c r="D43" s="61" t="s">
        <v>318</v>
      </c>
      <c r="E43" s="61" t="s">
        <v>425</v>
      </c>
      <c r="F43" s="61">
        <v>10767005</v>
      </c>
      <c r="G43" s="72" t="s">
        <v>426</v>
      </c>
      <c r="H43" s="72"/>
      <c r="I43" s="72"/>
      <c r="J43" s="72" t="s">
        <v>1312</v>
      </c>
      <c r="K43" s="62">
        <v>37415031.840000004</v>
      </c>
      <c r="L43" s="62">
        <v>660840.81600000069</v>
      </c>
      <c r="M43" s="63">
        <f t="shared" si="0"/>
        <v>1.7662441631106751E-2</v>
      </c>
      <c r="N43" s="70">
        <f>L43/(Resumen!$N$11*1000000)</f>
        <v>7.6070555284298464E-5</v>
      </c>
      <c r="O43" s="9"/>
      <c r="P43" s="172"/>
      <c r="Q43" s="173"/>
      <c r="R43" s="183"/>
    </row>
    <row r="44" spans="1:18">
      <c r="A44" s="61" t="s">
        <v>445</v>
      </c>
      <c r="B44" s="61" t="s">
        <v>1274</v>
      </c>
      <c r="C44" s="61">
        <v>20027670</v>
      </c>
      <c r="D44" s="61" t="s">
        <v>318</v>
      </c>
      <c r="E44" s="61" t="s">
        <v>1291</v>
      </c>
      <c r="F44" s="61">
        <v>10908796</v>
      </c>
      <c r="G44" s="72" t="s">
        <v>1301</v>
      </c>
      <c r="H44" s="72"/>
      <c r="I44" s="72"/>
      <c r="J44" s="72" t="s">
        <v>1312</v>
      </c>
      <c r="K44" s="62">
        <v>15073932.959999999</v>
      </c>
      <c r="L44" s="62">
        <v>165611.85900000005</v>
      </c>
      <c r="M44" s="63">
        <f t="shared" si="0"/>
        <v>1.0986638950794436E-2</v>
      </c>
      <c r="N44" s="70">
        <f>L44/(Resumen!$N$11*1000000)</f>
        <v>1.906387403860801E-5</v>
      </c>
      <c r="O44" s="9"/>
      <c r="P44" s="172"/>
      <c r="Q44" s="173"/>
      <c r="R44" s="183"/>
    </row>
    <row r="45" spans="1:18">
      <c r="A45" s="61" t="s">
        <v>445</v>
      </c>
      <c r="B45" s="61" t="s">
        <v>1274</v>
      </c>
      <c r="C45" s="61">
        <v>20027670</v>
      </c>
      <c r="D45" s="61" t="s">
        <v>318</v>
      </c>
      <c r="E45" s="61" t="s">
        <v>419</v>
      </c>
      <c r="F45" s="61">
        <v>10767006</v>
      </c>
      <c r="G45" s="72" t="s">
        <v>420</v>
      </c>
      <c r="H45" s="72"/>
      <c r="I45" s="72"/>
      <c r="J45" s="72" t="s">
        <v>1312</v>
      </c>
      <c r="K45" s="62">
        <v>30081598.48</v>
      </c>
      <c r="L45" s="62">
        <v>127825.18500000182</v>
      </c>
      <c r="M45" s="63">
        <f t="shared" si="0"/>
        <v>4.2492816691568919E-3</v>
      </c>
      <c r="N45" s="70">
        <f>L45/(Resumen!$N$11*1000000)</f>
        <v>1.4714183154008312E-5</v>
      </c>
      <c r="O45" s="9"/>
      <c r="P45" s="172"/>
      <c r="Q45" s="173"/>
      <c r="R45" s="183"/>
    </row>
    <row r="46" spans="1:18">
      <c r="A46" s="61" t="s">
        <v>445</v>
      </c>
      <c r="B46" s="61" t="s">
        <v>1274</v>
      </c>
      <c r="C46" s="61">
        <v>20027771</v>
      </c>
      <c r="D46" s="61" t="s">
        <v>105</v>
      </c>
      <c r="E46" s="61" t="s">
        <v>3</v>
      </c>
      <c r="F46" s="61">
        <v>10909368</v>
      </c>
      <c r="G46" s="72" t="s">
        <v>4</v>
      </c>
      <c r="H46" s="72"/>
      <c r="I46" s="72"/>
      <c r="J46" s="72" t="s">
        <v>1312</v>
      </c>
      <c r="K46" s="62">
        <v>8838302.4600000009</v>
      </c>
      <c r="L46" s="62">
        <v>19895.902000000107</v>
      </c>
      <c r="M46" s="63">
        <f t="shared" si="0"/>
        <v>2.2510999244531519E-3</v>
      </c>
      <c r="N46" s="70">
        <f>L46/(Resumen!$N$11*1000000)</f>
        <v>2.2902524728769039E-6</v>
      </c>
      <c r="O46" s="9"/>
      <c r="P46" s="172"/>
      <c r="Q46" s="173"/>
      <c r="R46" s="183"/>
    </row>
    <row r="47" spans="1:18">
      <c r="A47" s="61" t="s">
        <v>445</v>
      </c>
      <c r="B47" s="61" t="s">
        <v>1274</v>
      </c>
      <c r="C47" s="61">
        <v>20027771</v>
      </c>
      <c r="D47" s="61" t="s">
        <v>105</v>
      </c>
      <c r="E47" s="61" t="s">
        <v>311</v>
      </c>
      <c r="F47" s="61">
        <v>10777101</v>
      </c>
      <c r="G47" s="72" t="s">
        <v>312</v>
      </c>
      <c r="H47" s="72"/>
      <c r="I47" s="72"/>
      <c r="J47" s="72" t="s">
        <v>1312</v>
      </c>
      <c r="K47" s="62">
        <v>44261549.280000001</v>
      </c>
      <c r="L47" s="62">
        <v>456149.58200000151</v>
      </c>
      <c r="M47" s="63">
        <f t="shared" si="0"/>
        <v>1.0305775315599199E-2</v>
      </c>
      <c r="N47" s="70">
        <f>L47/(Resumen!$N$11*1000000)</f>
        <v>5.2508185262335115E-5</v>
      </c>
      <c r="O47" s="9"/>
      <c r="P47" s="172"/>
      <c r="Q47" s="173"/>
      <c r="R47" s="183"/>
    </row>
    <row r="48" spans="1:18">
      <c r="A48" s="61" t="s">
        <v>445</v>
      </c>
      <c r="B48" s="61" t="s">
        <v>1274</v>
      </c>
      <c r="C48" s="61">
        <v>20027771</v>
      </c>
      <c r="D48" s="61" t="s">
        <v>105</v>
      </c>
      <c r="E48" s="61" t="s">
        <v>370</v>
      </c>
      <c r="F48" s="61">
        <v>10777102</v>
      </c>
      <c r="G48" s="72" t="s">
        <v>371</v>
      </c>
      <c r="H48" s="72"/>
      <c r="I48" s="72"/>
      <c r="J48" s="72" t="s">
        <v>1312</v>
      </c>
      <c r="K48" s="62">
        <v>59767639.200000003</v>
      </c>
      <c r="L48" s="62">
        <v>700886.16300000099</v>
      </c>
      <c r="M48" s="63">
        <f t="shared" si="0"/>
        <v>1.1726850388964351E-2</v>
      </c>
      <c r="N48" s="70">
        <f>L48/(Resumen!$N$11*1000000)</f>
        <v>8.0680246013271895E-5</v>
      </c>
      <c r="O48" s="9"/>
      <c r="P48" s="172"/>
      <c r="Q48" s="173"/>
      <c r="R48" s="183"/>
    </row>
    <row r="49" spans="1:18">
      <c r="A49" s="61" t="s">
        <v>445</v>
      </c>
      <c r="B49" s="61" t="s">
        <v>1274</v>
      </c>
      <c r="C49" s="61">
        <v>20027771</v>
      </c>
      <c r="D49" s="61" t="s">
        <v>105</v>
      </c>
      <c r="E49" s="61" t="s">
        <v>106</v>
      </c>
      <c r="F49" s="61">
        <v>10777103</v>
      </c>
      <c r="G49" s="72" t="s">
        <v>107</v>
      </c>
      <c r="H49" s="72"/>
      <c r="I49" s="72"/>
      <c r="J49" s="72" t="s">
        <v>1312</v>
      </c>
      <c r="K49" s="62">
        <v>66663368.640000001</v>
      </c>
      <c r="L49" s="62">
        <v>1865094.3330000076</v>
      </c>
      <c r="M49" s="63">
        <f t="shared" si="0"/>
        <v>2.7977799067911122E-2</v>
      </c>
      <c r="N49" s="70">
        <f>L49/(Resumen!$N$11*1000000)</f>
        <v>2.1469430781785834E-4</v>
      </c>
      <c r="O49" s="9"/>
      <c r="P49" s="172"/>
      <c r="Q49" s="173"/>
      <c r="R49" s="183"/>
    </row>
    <row r="50" spans="1:18">
      <c r="A50" s="61" t="s">
        <v>445</v>
      </c>
      <c r="B50" s="61" t="s">
        <v>1274</v>
      </c>
      <c r="C50" s="61">
        <v>20700159</v>
      </c>
      <c r="D50" s="61" t="s">
        <v>180</v>
      </c>
      <c r="E50" s="61" t="s">
        <v>477</v>
      </c>
      <c r="F50" s="64">
        <v>10909082</v>
      </c>
      <c r="G50" s="72" t="s">
        <v>483</v>
      </c>
      <c r="H50" s="72"/>
      <c r="I50" s="72"/>
      <c r="J50" s="72" t="s">
        <v>1312</v>
      </c>
      <c r="K50" s="62">
        <v>22386807.624000002</v>
      </c>
      <c r="L50" s="62">
        <v>166632.63299999922</v>
      </c>
      <c r="M50" s="63">
        <f t="shared" si="0"/>
        <v>7.4433405512163795E-3</v>
      </c>
      <c r="N50" s="70">
        <f>L50/(Resumen!$N$11*1000000)</f>
        <v>1.9181377139384567E-5</v>
      </c>
      <c r="O50" s="9"/>
      <c r="P50" s="172"/>
      <c r="Q50" s="173"/>
      <c r="R50" s="183"/>
    </row>
    <row r="51" spans="1:18">
      <c r="A51" s="61" t="s">
        <v>445</v>
      </c>
      <c r="B51" s="61" t="s">
        <v>1274</v>
      </c>
      <c r="C51" s="61">
        <v>20700159</v>
      </c>
      <c r="D51" s="61" t="s">
        <v>180</v>
      </c>
      <c r="E51" s="61" t="s">
        <v>181</v>
      </c>
      <c r="F51" s="61">
        <v>10909083</v>
      </c>
      <c r="G51" s="72" t="s">
        <v>182</v>
      </c>
      <c r="H51" s="72"/>
      <c r="I51" s="72"/>
      <c r="J51" s="72" t="s">
        <v>1312</v>
      </c>
      <c r="K51" s="62">
        <v>30267413.543200001</v>
      </c>
      <c r="L51" s="62">
        <v>227052.29599999939</v>
      </c>
      <c r="M51" s="63">
        <f t="shared" si="0"/>
        <v>7.501542729309617E-3</v>
      </c>
      <c r="N51" s="70">
        <f>L51/(Resumen!$N$11*1000000)</f>
        <v>2.6136391423036489E-5</v>
      </c>
      <c r="O51" s="9"/>
      <c r="P51" s="172"/>
      <c r="Q51" s="173"/>
      <c r="R51" s="183"/>
    </row>
    <row r="52" spans="1:18">
      <c r="A52" s="61" t="s">
        <v>445</v>
      </c>
      <c r="B52" s="61" t="s">
        <v>1274</v>
      </c>
      <c r="C52" s="61">
        <v>20700159</v>
      </c>
      <c r="D52" s="61" t="s">
        <v>180</v>
      </c>
      <c r="E52" s="61" t="s">
        <v>429</v>
      </c>
      <c r="F52" s="61">
        <v>10909084</v>
      </c>
      <c r="G52" s="72" t="s">
        <v>430</v>
      </c>
      <c r="H52" s="72"/>
      <c r="I52" s="72"/>
      <c r="J52" s="72" t="s">
        <v>1312</v>
      </c>
      <c r="K52" s="62">
        <v>32855705.414500002</v>
      </c>
      <c r="L52" s="62">
        <v>262080.00499999663</v>
      </c>
      <c r="M52" s="63">
        <f t="shared" si="0"/>
        <v>7.9766969448275635E-3</v>
      </c>
      <c r="N52" s="70">
        <f>L52/(Resumen!$N$11*1000000)</f>
        <v>3.0168492966181192E-5</v>
      </c>
      <c r="O52" s="9"/>
      <c r="P52" s="172"/>
      <c r="Q52" s="173"/>
      <c r="R52" s="183"/>
    </row>
    <row r="53" spans="1:18">
      <c r="A53" s="61" t="s">
        <v>445</v>
      </c>
      <c r="B53" s="61" t="s">
        <v>1274</v>
      </c>
      <c r="C53" s="61">
        <v>20700159</v>
      </c>
      <c r="D53" s="61" t="s">
        <v>180</v>
      </c>
      <c r="E53" s="61" t="s">
        <v>270</v>
      </c>
      <c r="F53" s="61">
        <v>10909089</v>
      </c>
      <c r="G53" s="72" t="s">
        <v>271</v>
      </c>
      <c r="H53" s="72"/>
      <c r="I53" s="72"/>
      <c r="J53" s="72" t="s">
        <v>1312</v>
      </c>
      <c r="K53" s="62">
        <v>47328982.822700001</v>
      </c>
      <c r="L53" s="62">
        <v>552687.30800000404</v>
      </c>
      <c r="M53" s="163">
        <f t="shared" si="0"/>
        <v>1.1677565733251365E-2</v>
      </c>
      <c r="N53" s="70">
        <f>L53/(Resumen!$N$11*1000000)</f>
        <v>6.3620813666788329E-5</v>
      </c>
      <c r="O53" s="9"/>
      <c r="P53" s="172"/>
      <c r="Q53" s="173"/>
      <c r="R53" s="183"/>
    </row>
    <row r="54" spans="1:18">
      <c r="A54" s="61" t="s">
        <v>445</v>
      </c>
      <c r="B54" s="61" t="s">
        <v>1274</v>
      </c>
      <c r="C54" s="61">
        <v>20700159</v>
      </c>
      <c r="D54" s="61" t="s">
        <v>180</v>
      </c>
      <c r="E54" s="61" t="s">
        <v>1150</v>
      </c>
      <c r="F54" s="61">
        <v>10910244</v>
      </c>
      <c r="G54" s="72" t="s">
        <v>1302</v>
      </c>
      <c r="H54" s="72"/>
      <c r="I54" s="72"/>
      <c r="J54" s="72" t="s">
        <v>1312</v>
      </c>
      <c r="K54" s="62">
        <v>39142502.159999996</v>
      </c>
      <c r="L54" s="62">
        <v>698988.10900000168</v>
      </c>
      <c r="M54" s="63">
        <f t="shared" si="0"/>
        <v>1.7857522397081264E-2</v>
      </c>
      <c r="N54" s="70">
        <f>L54/(Resumen!$N$11*1000000)</f>
        <v>8.0461757659883726E-5</v>
      </c>
      <c r="O54" s="9"/>
      <c r="P54" s="172"/>
      <c r="Q54" s="173"/>
      <c r="R54" s="183"/>
    </row>
    <row r="55" spans="1:18">
      <c r="A55" s="61" t="s">
        <v>445</v>
      </c>
      <c r="B55" s="61" t="s">
        <v>1274</v>
      </c>
      <c r="C55" s="61">
        <v>20700159</v>
      </c>
      <c r="D55" s="61" t="s">
        <v>180</v>
      </c>
      <c r="E55" s="61" t="s">
        <v>1151</v>
      </c>
      <c r="F55" s="61">
        <v>10910245</v>
      </c>
      <c r="G55" s="72" t="s">
        <v>1303</v>
      </c>
      <c r="H55" s="72"/>
      <c r="I55" s="72"/>
      <c r="J55" s="72" t="s">
        <v>1312</v>
      </c>
      <c r="K55" s="62">
        <v>39042464.580000006</v>
      </c>
      <c r="L55" s="62">
        <v>844315.69300000323</v>
      </c>
      <c r="M55" s="63">
        <f t="shared" si="0"/>
        <v>2.1625573643537722E-2</v>
      </c>
      <c r="N55" s="70">
        <f>L55/(Resumen!$N$11*1000000)</f>
        <v>9.7190672922596005E-5</v>
      </c>
      <c r="O55" s="9"/>
      <c r="P55" s="172"/>
      <c r="Q55" s="173"/>
      <c r="R55" s="183"/>
    </row>
    <row r="56" spans="1:18">
      <c r="A56" s="61" t="s">
        <v>445</v>
      </c>
      <c r="B56" s="61" t="s">
        <v>1274</v>
      </c>
      <c r="C56" s="61">
        <v>20700159</v>
      </c>
      <c r="D56" s="61" t="s">
        <v>180</v>
      </c>
      <c r="E56" s="61" t="s">
        <v>1152</v>
      </c>
      <c r="F56" s="61">
        <v>10910243</v>
      </c>
      <c r="G56" s="72" t="s">
        <v>1304</v>
      </c>
      <c r="H56" s="72"/>
      <c r="I56" s="72"/>
      <c r="J56" s="72" t="s">
        <v>1312</v>
      </c>
      <c r="K56" s="62">
        <v>35727559.680000007</v>
      </c>
      <c r="L56" s="62">
        <v>519687.1819999984</v>
      </c>
      <c r="M56" s="163">
        <f t="shared" si="0"/>
        <v>1.4545834830440854E-2</v>
      </c>
      <c r="N56" s="70">
        <f>L56/(Resumen!$N$11*1000000)</f>
        <v>5.9822110789343422E-5</v>
      </c>
      <c r="O56" s="9"/>
      <c r="P56" s="172"/>
      <c r="Q56" s="173"/>
      <c r="R56" s="183"/>
    </row>
    <row r="57" spans="1:18">
      <c r="A57" s="61" t="s">
        <v>445</v>
      </c>
      <c r="B57" s="61" t="s">
        <v>1274</v>
      </c>
      <c r="C57" s="61">
        <v>20700159</v>
      </c>
      <c r="D57" s="61" t="s">
        <v>180</v>
      </c>
      <c r="E57" s="61" t="s">
        <v>1292</v>
      </c>
      <c r="F57" s="61">
        <v>10910242</v>
      </c>
      <c r="G57" s="72" t="s">
        <v>1305</v>
      </c>
      <c r="H57" s="72"/>
      <c r="I57" s="72"/>
      <c r="J57" s="72" t="s">
        <v>1312</v>
      </c>
      <c r="K57" s="62">
        <v>3742048.0199999996</v>
      </c>
      <c r="L57" s="62">
        <v>535.77699999999993</v>
      </c>
      <c r="M57" s="163">
        <f t="shared" si="0"/>
        <v>1.4317747851883526E-4</v>
      </c>
      <c r="N57" s="70">
        <f>L57/(Resumen!$N$11*1000000)</f>
        <v>6.1674238200437565E-8</v>
      </c>
      <c r="O57" s="9"/>
      <c r="P57" s="172"/>
      <c r="Q57" s="173"/>
      <c r="R57" s="183"/>
    </row>
    <row r="58" spans="1:18">
      <c r="A58" s="61" t="s">
        <v>445</v>
      </c>
      <c r="B58" s="61" t="s">
        <v>1274</v>
      </c>
      <c r="C58" s="61">
        <v>20027965</v>
      </c>
      <c r="D58" s="61" t="s">
        <v>208</v>
      </c>
      <c r="E58" s="61" t="s">
        <v>455</v>
      </c>
      <c r="F58" s="61">
        <v>10796501</v>
      </c>
      <c r="G58" s="72" t="s">
        <v>456</v>
      </c>
      <c r="H58" s="72"/>
      <c r="I58" s="72"/>
      <c r="J58" s="72" t="s">
        <v>1312</v>
      </c>
      <c r="K58" s="62">
        <v>33954778.079999998</v>
      </c>
      <c r="L58" s="62">
        <v>97430.215999999695</v>
      </c>
      <c r="M58" s="63">
        <f t="shared" si="0"/>
        <v>2.8694110669917152E-3</v>
      </c>
      <c r="N58" s="70">
        <f>L58/(Resumen!$N$11*1000000)</f>
        <v>1.1215364507069294E-5</v>
      </c>
      <c r="O58" s="9"/>
      <c r="P58" s="172"/>
      <c r="Q58" s="173"/>
      <c r="R58" s="183"/>
    </row>
    <row r="59" spans="1:18">
      <c r="A59" s="61" t="s">
        <v>445</v>
      </c>
      <c r="B59" s="61" t="s">
        <v>1274</v>
      </c>
      <c r="C59" s="61">
        <v>20027965</v>
      </c>
      <c r="D59" s="61" t="s">
        <v>208</v>
      </c>
      <c r="E59" s="61" t="s">
        <v>345</v>
      </c>
      <c r="F59" s="61">
        <v>10796502</v>
      </c>
      <c r="G59" s="72" t="s">
        <v>346</v>
      </c>
      <c r="H59" s="72"/>
      <c r="I59" s="72"/>
      <c r="J59" s="72" t="s">
        <v>1312</v>
      </c>
      <c r="K59" s="62">
        <v>34456772.160000004</v>
      </c>
      <c r="L59" s="62">
        <v>259787.91900000017</v>
      </c>
      <c r="M59" s="63">
        <f t="shared" si="0"/>
        <v>7.5395314974274173E-3</v>
      </c>
      <c r="N59" s="70">
        <f>L59/(Resumen!$N$11*1000000)</f>
        <v>2.9904646892274194E-5</v>
      </c>
      <c r="O59" s="9"/>
      <c r="P59" s="172"/>
      <c r="Q59" s="173"/>
      <c r="R59" s="183"/>
    </row>
    <row r="60" spans="1:18">
      <c r="A60" s="61" t="s">
        <v>445</v>
      </c>
      <c r="B60" s="61" t="s">
        <v>1274</v>
      </c>
      <c r="C60" s="61">
        <v>20027965</v>
      </c>
      <c r="D60" s="61" t="s">
        <v>208</v>
      </c>
      <c r="E60" s="61" t="s">
        <v>466</v>
      </c>
      <c r="F60" s="61">
        <v>10796503</v>
      </c>
      <c r="G60" s="72" t="s">
        <v>105</v>
      </c>
      <c r="H60" s="72"/>
      <c r="I60" s="72"/>
      <c r="J60" s="72" t="s">
        <v>1312</v>
      </c>
      <c r="K60" s="62">
        <v>27465251.239999998</v>
      </c>
      <c r="L60" s="62">
        <v>96761.664999999892</v>
      </c>
      <c r="M60" s="163">
        <f t="shared" si="0"/>
        <v>3.5230577049693099E-3</v>
      </c>
      <c r="N60" s="70">
        <f>L60/(Resumen!$N$11*1000000)</f>
        <v>1.1138406418866312E-5</v>
      </c>
      <c r="O60" s="9"/>
      <c r="P60" s="172"/>
      <c r="Q60" s="173"/>
      <c r="R60" s="183"/>
    </row>
    <row r="61" spans="1:18">
      <c r="A61" s="61" t="s">
        <v>445</v>
      </c>
      <c r="B61" s="61" t="s">
        <v>1274</v>
      </c>
      <c r="C61" s="61">
        <v>20027965</v>
      </c>
      <c r="D61" s="61" t="s">
        <v>208</v>
      </c>
      <c r="E61" s="61" t="s">
        <v>209</v>
      </c>
      <c r="F61" s="61">
        <v>10796504</v>
      </c>
      <c r="G61" s="72" t="s">
        <v>210</v>
      </c>
      <c r="H61" s="72"/>
      <c r="I61" s="72"/>
      <c r="J61" s="72" t="s">
        <v>1312</v>
      </c>
      <c r="K61" s="62">
        <v>31458107.520000003</v>
      </c>
      <c r="L61" s="62">
        <v>169142.7210000006</v>
      </c>
      <c r="M61" s="63">
        <f t="shared" si="0"/>
        <v>5.3767608522688583E-3</v>
      </c>
      <c r="N61" s="70">
        <f>L61/(Resumen!$N$11*1000000)</f>
        <v>1.9470317809133632E-5</v>
      </c>
      <c r="O61" s="9"/>
      <c r="P61" s="172"/>
      <c r="Q61" s="173"/>
      <c r="R61" s="183"/>
    </row>
    <row r="62" spans="1:18">
      <c r="A62" s="61" t="s">
        <v>445</v>
      </c>
      <c r="B62" s="61" t="s">
        <v>1274</v>
      </c>
      <c r="C62" s="61">
        <v>20027965</v>
      </c>
      <c r="D62" s="61" t="s">
        <v>208</v>
      </c>
      <c r="E62" s="61" t="s">
        <v>564</v>
      </c>
      <c r="F62" s="61">
        <v>10909365</v>
      </c>
      <c r="G62" s="72" t="s">
        <v>1061</v>
      </c>
      <c r="H62" s="72"/>
      <c r="I62" s="72"/>
      <c r="J62" s="72" t="s">
        <v>1312</v>
      </c>
      <c r="K62" s="62">
        <v>18134715.040000003</v>
      </c>
      <c r="L62" s="62">
        <v>240938.644</v>
      </c>
      <c r="M62" s="63">
        <f t="shared" si="0"/>
        <v>1.3286045215960557E-2</v>
      </c>
      <c r="N62" s="70">
        <f>L62/(Resumen!$N$11*1000000)</f>
        <v>2.7734873504735045E-5</v>
      </c>
      <c r="O62" s="9"/>
      <c r="P62" s="172"/>
      <c r="Q62" s="173"/>
      <c r="R62" s="183"/>
    </row>
    <row r="63" spans="1:18">
      <c r="A63" s="61" t="s">
        <v>445</v>
      </c>
      <c r="B63" s="61" t="s">
        <v>1274</v>
      </c>
      <c r="C63" s="61">
        <v>20027965</v>
      </c>
      <c r="D63" s="61" t="s">
        <v>208</v>
      </c>
      <c r="E63" s="61" t="s">
        <v>559</v>
      </c>
      <c r="F63" s="61">
        <v>10909335</v>
      </c>
      <c r="G63" s="72" t="s">
        <v>560</v>
      </c>
      <c r="H63" s="72"/>
      <c r="I63" s="72"/>
      <c r="J63" s="72" t="s">
        <v>1312</v>
      </c>
      <c r="K63" s="62">
        <v>46041308.640000001</v>
      </c>
      <c r="L63" s="62">
        <v>287790.29399999982</v>
      </c>
      <c r="M63" s="63">
        <f t="shared" si="0"/>
        <v>6.2506975257860488E-3</v>
      </c>
      <c r="N63" s="70">
        <f>L63/(Resumen!$N$11*1000000)</f>
        <v>3.3128049811637954E-5</v>
      </c>
      <c r="O63" s="9"/>
      <c r="P63" s="172"/>
      <c r="Q63" s="173"/>
      <c r="R63" s="184"/>
    </row>
    <row r="64" spans="1:18">
      <c r="A64" s="61" t="s">
        <v>445</v>
      </c>
      <c r="B64" s="61" t="s">
        <v>1274</v>
      </c>
      <c r="C64" s="61">
        <v>20027965</v>
      </c>
      <c r="D64" s="61" t="s">
        <v>208</v>
      </c>
      <c r="E64" s="61" t="s">
        <v>245</v>
      </c>
      <c r="F64" s="61">
        <v>10796505</v>
      </c>
      <c r="G64" s="72" t="s">
        <v>246</v>
      </c>
      <c r="H64" s="72"/>
      <c r="I64" s="72"/>
      <c r="J64" s="72" t="s">
        <v>1312</v>
      </c>
      <c r="K64" s="62">
        <v>38763702.719999999</v>
      </c>
      <c r="L64" s="62">
        <v>314075.58300000057</v>
      </c>
      <c r="M64" s="163">
        <f t="shared" si="0"/>
        <v>8.1023112076946749E-3</v>
      </c>
      <c r="N64" s="70">
        <f>L64/(Resumen!$N$11*1000000)</f>
        <v>3.615379592420603E-5</v>
      </c>
      <c r="O64" s="9"/>
      <c r="P64" s="172"/>
      <c r="Q64" s="173"/>
    </row>
    <row r="65" spans="1:17">
      <c r="A65" s="61" t="s">
        <v>445</v>
      </c>
      <c r="B65" s="61" t="s">
        <v>1274</v>
      </c>
      <c r="C65" s="61">
        <v>20027965</v>
      </c>
      <c r="D65" s="61" t="s">
        <v>208</v>
      </c>
      <c r="E65" s="61" t="s">
        <v>266</v>
      </c>
      <c r="F65" s="61">
        <v>10796506</v>
      </c>
      <c r="G65" s="72" t="s">
        <v>267</v>
      </c>
      <c r="H65" s="72"/>
      <c r="I65" s="72"/>
      <c r="J65" s="72" t="s">
        <v>1312</v>
      </c>
      <c r="K65" s="62">
        <v>56769873.120000005</v>
      </c>
      <c r="L65" s="62">
        <v>478116.54400000378</v>
      </c>
      <c r="M65" s="63">
        <f t="shared" si="0"/>
        <v>8.422011847540373E-3</v>
      </c>
      <c r="N65" s="70">
        <f>L65/(Resumen!$N$11*1000000)</f>
        <v>5.5036841115289052E-5</v>
      </c>
      <c r="O65" s="9"/>
      <c r="P65" s="172"/>
      <c r="Q65" s="173"/>
    </row>
    <row r="66" spans="1:17">
      <c r="A66" s="61" t="s">
        <v>445</v>
      </c>
      <c r="B66" s="61" t="s">
        <v>1274</v>
      </c>
      <c r="C66" s="61">
        <v>20027965</v>
      </c>
      <c r="D66" s="61" t="s">
        <v>208</v>
      </c>
      <c r="E66" s="61" t="s">
        <v>453</v>
      </c>
      <c r="F66" s="61">
        <v>10796508</v>
      </c>
      <c r="G66" s="72" t="s">
        <v>454</v>
      </c>
      <c r="H66" s="72"/>
      <c r="I66" s="72"/>
      <c r="J66" s="72" t="s">
        <v>1312</v>
      </c>
      <c r="K66" s="62">
        <v>30545972.640000001</v>
      </c>
      <c r="L66" s="62">
        <v>110852.0490000003</v>
      </c>
      <c r="M66" s="163">
        <f t="shared" si="0"/>
        <v>3.629023384079097E-3</v>
      </c>
      <c r="N66" s="70">
        <f>L66/(Resumen!$N$11*1000000)</f>
        <v>1.2760375445442032E-5</v>
      </c>
      <c r="O66" s="9"/>
      <c r="P66" s="172"/>
      <c r="Q66" s="173"/>
    </row>
    <row r="67" spans="1:17">
      <c r="A67" s="61" t="s">
        <v>445</v>
      </c>
      <c r="B67" s="61" t="s">
        <v>1274</v>
      </c>
      <c r="C67" s="61">
        <v>20027965</v>
      </c>
      <c r="D67" s="61" t="s">
        <v>208</v>
      </c>
      <c r="E67" s="61" t="s">
        <v>363</v>
      </c>
      <c r="F67" s="61">
        <v>10796507</v>
      </c>
      <c r="G67" s="72" t="s">
        <v>364</v>
      </c>
      <c r="H67" s="72"/>
      <c r="I67" s="72"/>
      <c r="J67" s="72" t="s">
        <v>1312</v>
      </c>
      <c r="K67" s="62">
        <v>23250581.279999994</v>
      </c>
      <c r="L67" s="62">
        <v>203853.02799999723</v>
      </c>
      <c r="M67" s="63">
        <f t="shared" si="0"/>
        <v>8.7676529694055583E-3</v>
      </c>
      <c r="N67" s="70">
        <f>L67/(Resumen!$N$11*1000000)</f>
        <v>2.3465882646609125E-5</v>
      </c>
      <c r="O67" s="9"/>
      <c r="P67" s="172"/>
      <c r="Q67" s="173"/>
    </row>
    <row r="68" spans="1:17">
      <c r="A68" s="61" t="s">
        <v>445</v>
      </c>
      <c r="B68" s="61" t="s">
        <v>1274</v>
      </c>
      <c r="C68" s="61">
        <v>20027965</v>
      </c>
      <c r="D68" s="61" t="s">
        <v>208</v>
      </c>
      <c r="E68" s="61" t="s">
        <v>484</v>
      </c>
      <c r="F68" s="61">
        <v>10796510</v>
      </c>
      <c r="G68" s="72" t="s">
        <v>485</v>
      </c>
      <c r="H68" s="72"/>
      <c r="I68" s="72"/>
      <c r="J68" s="72" t="s">
        <v>1312</v>
      </c>
      <c r="K68" s="62">
        <v>24824214.720000003</v>
      </c>
      <c r="L68" s="62">
        <v>59913.174000000676</v>
      </c>
      <c r="M68" s="63">
        <f t="shared" ref="M68:M131" si="1">+L68/K68</f>
        <v>2.4134972516061393E-3</v>
      </c>
      <c r="N68" s="70">
        <f>L68/(Resumen!$N$11*1000000)</f>
        <v>6.8967114389387833E-6</v>
      </c>
      <c r="O68" s="9"/>
      <c r="P68" s="172"/>
      <c r="Q68" s="173"/>
    </row>
    <row r="69" spans="1:17">
      <c r="A69" s="61" t="s">
        <v>445</v>
      </c>
      <c r="B69" s="61" t="s">
        <v>1274</v>
      </c>
      <c r="C69" s="61">
        <v>20027965</v>
      </c>
      <c r="D69" s="61" t="s">
        <v>208</v>
      </c>
      <c r="E69" s="61" t="s">
        <v>361</v>
      </c>
      <c r="F69" s="61">
        <v>10796509</v>
      </c>
      <c r="G69" s="72" t="s">
        <v>362</v>
      </c>
      <c r="H69" s="72"/>
      <c r="I69" s="72"/>
      <c r="J69" s="72" t="s">
        <v>1312</v>
      </c>
      <c r="K69" s="62">
        <v>34444460.160000011</v>
      </c>
      <c r="L69" s="62">
        <v>220967.0059999965</v>
      </c>
      <c r="M69" s="163">
        <f t="shared" si="1"/>
        <v>6.4151682149631468E-3</v>
      </c>
      <c r="N69" s="70">
        <f>L69/(Resumen!$N$11*1000000)</f>
        <v>2.5435902926929117E-5</v>
      </c>
      <c r="O69" s="9"/>
      <c r="P69" s="172"/>
      <c r="Q69" s="173"/>
    </row>
    <row r="70" spans="1:17">
      <c r="A70" s="61" t="s">
        <v>445</v>
      </c>
      <c r="B70" s="61" t="s">
        <v>1274</v>
      </c>
      <c r="C70" s="61">
        <v>20700262</v>
      </c>
      <c r="D70" s="61" t="s">
        <v>234</v>
      </c>
      <c r="E70" s="61" t="s">
        <v>510</v>
      </c>
      <c r="F70" s="61">
        <v>10909315</v>
      </c>
      <c r="G70" s="72" t="s">
        <v>511</v>
      </c>
      <c r="H70" s="72"/>
      <c r="I70" s="72"/>
      <c r="J70" s="72" t="s">
        <v>1312</v>
      </c>
      <c r="K70" s="62">
        <v>6644546.8199999994</v>
      </c>
      <c r="L70" s="62">
        <v>10634.179999999978</v>
      </c>
      <c r="M70" s="63">
        <f t="shared" si="1"/>
        <v>1.6004372138655469E-3</v>
      </c>
      <c r="N70" s="70">
        <f>L70/(Resumen!$N$11*1000000)</f>
        <v>1.2241192704918797E-6</v>
      </c>
      <c r="O70" s="9"/>
      <c r="P70" s="172"/>
      <c r="Q70" s="173"/>
    </row>
    <row r="71" spans="1:17">
      <c r="A71" s="61" t="s">
        <v>445</v>
      </c>
      <c r="B71" s="61" t="s">
        <v>1274</v>
      </c>
      <c r="C71" s="61">
        <v>20700262</v>
      </c>
      <c r="D71" s="61" t="s">
        <v>234</v>
      </c>
      <c r="E71" s="61" t="s">
        <v>235</v>
      </c>
      <c r="F71" s="61">
        <v>10909316</v>
      </c>
      <c r="G71" s="72" t="s">
        <v>236</v>
      </c>
      <c r="H71" s="72"/>
      <c r="I71" s="72"/>
      <c r="J71" s="72" t="s">
        <v>1312</v>
      </c>
      <c r="K71" s="62">
        <v>32899039.920000002</v>
      </c>
      <c r="L71" s="62">
        <v>804049.90399999812</v>
      </c>
      <c r="M71" s="63">
        <f t="shared" si="1"/>
        <v>2.4439920008461999E-2</v>
      </c>
      <c r="N71" s="70">
        <f>L71/(Resumen!$N$11*1000000)</f>
        <v>9.2555606725064419E-5</v>
      </c>
      <c r="O71" s="9"/>
      <c r="P71" s="172"/>
      <c r="Q71" s="173"/>
    </row>
    <row r="72" spans="1:17">
      <c r="A72" s="61" t="s">
        <v>445</v>
      </c>
      <c r="B72" s="61" t="s">
        <v>1274</v>
      </c>
      <c r="C72" s="61">
        <v>20700262</v>
      </c>
      <c r="D72" s="61" t="s">
        <v>234</v>
      </c>
      <c r="E72" s="61" t="s">
        <v>706</v>
      </c>
      <c r="F72" s="61">
        <v>10909427</v>
      </c>
      <c r="G72" s="72" t="s">
        <v>707</v>
      </c>
      <c r="H72" s="72"/>
      <c r="I72" s="72"/>
      <c r="J72" s="72" t="s">
        <v>1312</v>
      </c>
      <c r="K72" s="62">
        <v>17137640.400000002</v>
      </c>
      <c r="L72" s="62">
        <v>241918.67299999992</v>
      </c>
      <c r="M72" s="63">
        <f t="shared" si="1"/>
        <v>1.4116218298056942E-2</v>
      </c>
      <c r="N72" s="70">
        <f>L72/(Resumen!$N$11*1000000)</f>
        <v>2.7847686376488275E-5</v>
      </c>
      <c r="O72" s="9"/>
      <c r="P72" s="172"/>
      <c r="Q72" s="173"/>
    </row>
    <row r="73" spans="1:17">
      <c r="A73" s="61" t="s">
        <v>445</v>
      </c>
      <c r="B73" s="61" t="s">
        <v>1274</v>
      </c>
      <c r="C73" s="61">
        <v>20700262</v>
      </c>
      <c r="D73" s="61" t="s">
        <v>234</v>
      </c>
      <c r="E73" s="61" t="s">
        <v>286</v>
      </c>
      <c r="F73" s="61">
        <v>10909317</v>
      </c>
      <c r="G73" s="72" t="s">
        <v>287</v>
      </c>
      <c r="H73" s="72"/>
      <c r="I73" s="72"/>
      <c r="J73" s="72" t="s">
        <v>1312</v>
      </c>
      <c r="K73" s="62">
        <v>41350302.060000002</v>
      </c>
      <c r="L73" s="62">
        <v>973988.56700000109</v>
      </c>
      <c r="M73" s="63">
        <f t="shared" si="1"/>
        <v>2.35545695793643E-2</v>
      </c>
      <c r="N73" s="70">
        <f>L73/(Resumen!$N$11*1000000)</f>
        <v>1.1211754682575197E-4</v>
      </c>
      <c r="O73" s="9"/>
      <c r="P73" s="172"/>
      <c r="Q73" s="173"/>
    </row>
    <row r="74" spans="1:17">
      <c r="A74" s="61" t="s">
        <v>445</v>
      </c>
      <c r="B74" s="61" t="s">
        <v>1274</v>
      </c>
      <c r="C74" s="61">
        <v>20700262</v>
      </c>
      <c r="D74" s="61" t="s">
        <v>234</v>
      </c>
      <c r="E74" s="61" t="s">
        <v>488</v>
      </c>
      <c r="F74" s="61">
        <v>10909318</v>
      </c>
      <c r="G74" s="72" t="s">
        <v>489</v>
      </c>
      <c r="H74" s="72"/>
      <c r="I74" s="72"/>
      <c r="J74" s="72" t="s">
        <v>1312</v>
      </c>
      <c r="K74" s="62">
        <v>17318254.799999997</v>
      </c>
      <c r="L74" s="62">
        <v>92302.764000000083</v>
      </c>
      <c r="M74" s="63">
        <f t="shared" si="1"/>
        <v>5.3297959330174593E-3</v>
      </c>
      <c r="N74" s="70">
        <f>L74/(Resumen!$N$11*1000000)</f>
        <v>1.0625134437452109E-5</v>
      </c>
      <c r="O74" s="9"/>
      <c r="P74" s="172"/>
      <c r="Q74" s="173"/>
    </row>
    <row r="75" spans="1:17">
      <c r="A75" s="61" t="s">
        <v>445</v>
      </c>
      <c r="B75" s="61" t="s">
        <v>1274</v>
      </c>
      <c r="C75" s="61">
        <v>20700273</v>
      </c>
      <c r="D75" s="61" t="s">
        <v>158</v>
      </c>
      <c r="E75" s="61" t="s">
        <v>5</v>
      </c>
      <c r="F75" s="61">
        <v>10909389</v>
      </c>
      <c r="G75" s="72" t="s">
        <v>6</v>
      </c>
      <c r="H75" s="72"/>
      <c r="I75" s="72"/>
      <c r="J75" s="72" t="s">
        <v>1312</v>
      </c>
      <c r="K75" s="62">
        <v>44225462.685499996</v>
      </c>
      <c r="L75" s="62">
        <v>488356.97600000101</v>
      </c>
      <c r="M75" s="63">
        <f t="shared" si="1"/>
        <v>1.1042439046321531E-2</v>
      </c>
      <c r="N75" s="70">
        <f>L75/(Resumen!$N$11*1000000)</f>
        <v>5.6215635357003821E-5</v>
      </c>
      <c r="O75" s="9"/>
      <c r="P75" s="172"/>
      <c r="Q75" s="173"/>
    </row>
    <row r="76" spans="1:17">
      <c r="A76" s="61" t="s">
        <v>445</v>
      </c>
      <c r="B76" s="61" t="s">
        <v>1274</v>
      </c>
      <c r="C76" s="61">
        <v>20700273</v>
      </c>
      <c r="D76" s="61" t="s">
        <v>158</v>
      </c>
      <c r="E76" s="61" t="s">
        <v>435</v>
      </c>
      <c r="F76" s="61">
        <v>10827705</v>
      </c>
      <c r="G76" s="72" t="s">
        <v>436</v>
      </c>
      <c r="H76" s="72"/>
      <c r="I76" s="72"/>
      <c r="J76" s="72" t="s">
        <v>1312</v>
      </c>
      <c r="K76" s="62">
        <v>32973433.462899998</v>
      </c>
      <c r="L76" s="62">
        <v>83593.818000000727</v>
      </c>
      <c r="M76" s="63">
        <f t="shared" si="1"/>
        <v>2.5351869435755355E-3</v>
      </c>
      <c r="N76" s="70">
        <f>L76/(Resumen!$N$11*1000000)</f>
        <v>9.6226322582269683E-6</v>
      </c>
      <c r="O76" s="9"/>
      <c r="P76" s="172"/>
      <c r="Q76" s="173"/>
    </row>
    <row r="77" spans="1:17">
      <c r="A77" s="61" t="s">
        <v>445</v>
      </c>
      <c r="B77" s="61" t="s">
        <v>1274</v>
      </c>
      <c r="C77" s="61">
        <v>20700273</v>
      </c>
      <c r="D77" s="61" t="s">
        <v>158</v>
      </c>
      <c r="E77" s="61" t="s">
        <v>228</v>
      </c>
      <c r="F77" s="61">
        <v>10827701</v>
      </c>
      <c r="G77" s="72" t="s">
        <v>229</v>
      </c>
      <c r="H77" s="72"/>
      <c r="I77" s="72"/>
      <c r="J77" s="72" t="s">
        <v>1312</v>
      </c>
      <c r="K77" s="62">
        <v>40863385.2465</v>
      </c>
      <c r="L77" s="62">
        <v>352877.837</v>
      </c>
      <c r="M77" s="163">
        <f t="shared" si="1"/>
        <v>8.6355507472358622E-3</v>
      </c>
      <c r="N77" s="70">
        <f>L77/(Resumen!$N$11*1000000)</f>
        <v>4.0620392019054907E-5</v>
      </c>
      <c r="O77" s="9"/>
      <c r="P77" s="172"/>
      <c r="Q77" s="173"/>
    </row>
    <row r="78" spans="1:17">
      <c r="A78" s="61" t="s">
        <v>445</v>
      </c>
      <c r="B78" s="61" t="s">
        <v>1274</v>
      </c>
      <c r="C78" s="61">
        <v>20700273</v>
      </c>
      <c r="D78" s="61" t="s">
        <v>158</v>
      </c>
      <c r="E78" s="61" t="s">
        <v>433</v>
      </c>
      <c r="F78" s="61">
        <v>10827707</v>
      </c>
      <c r="G78" s="72" t="s">
        <v>434</v>
      </c>
      <c r="H78" s="72"/>
      <c r="I78" s="72"/>
      <c r="J78" s="72" t="s">
        <v>1312</v>
      </c>
      <c r="K78" s="62">
        <v>18720778.9067</v>
      </c>
      <c r="L78" s="62">
        <v>52438.604000000101</v>
      </c>
      <c r="M78" s="63">
        <f t="shared" si="1"/>
        <v>2.8010909301018874E-3</v>
      </c>
      <c r="N78" s="70">
        <f>L78/(Resumen!$N$11*1000000)</f>
        <v>6.0363004645485429E-6</v>
      </c>
      <c r="O78" s="9"/>
      <c r="P78" s="172"/>
      <c r="Q78" s="173"/>
    </row>
    <row r="79" spans="1:17">
      <c r="A79" s="61" t="s">
        <v>445</v>
      </c>
      <c r="B79" s="61" t="s">
        <v>1274</v>
      </c>
      <c r="C79" s="61">
        <v>20700273</v>
      </c>
      <c r="D79" s="61" t="s">
        <v>158</v>
      </c>
      <c r="E79" s="61" t="s">
        <v>214</v>
      </c>
      <c r="F79" s="61">
        <v>10827710</v>
      </c>
      <c r="G79" s="72" t="s">
        <v>215</v>
      </c>
      <c r="H79" s="72"/>
      <c r="I79" s="72"/>
      <c r="J79" s="72" t="s">
        <v>1312</v>
      </c>
      <c r="K79" s="62">
        <v>37216072.338399999</v>
      </c>
      <c r="L79" s="62">
        <v>469539.33799999743</v>
      </c>
      <c r="M79" s="63">
        <f t="shared" si="1"/>
        <v>1.2616574197581861E-2</v>
      </c>
      <c r="N79" s="70">
        <f>L79/(Resumen!$N$11*1000000)</f>
        <v>5.4049503760496639E-5</v>
      </c>
      <c r="O79" s="9"/>
      <c r="P79" s="172"/>
      <c r="Q79" s="173"/>
    </row>
    <row r="80" spans="1:17">
      <c r="A80" s="61" t="s">
        <v>445</v>
      </c>
      <c r="B80" s="61" t="s">
        <v>1274</v>
      </c>
      <c r="C80" s="61">
        <v>20700273</v>
      </c>
      <c r="D80" s="61" t="s">
        <v>158</v>
      </c>
      <c r="E80" s="61" t="s">
        <v>368</v>
      </c>
      <c r="F80" s="61">
        <v>10827703</v>
      </c>
      <c r="G80" s="72" t="s">
        <v>369</v>
      </c>
      <c r="H80" s="72"/>
      <c r="I80" s="72"/>
      <c r="J80" s="72" t="s">
        <v>1312</v>
      </c>
      <c r="K80" s="62">
        <v>47322543.991600007</v>
      </c>
      <c r="L80" s="62">
        <v>225253.26799999902</v>
      </c>
      <c r="M80" s="63">
        <f t="shared" si="1"/>
        <v>4.7599568619975845E-3</v>
      </c>
      <c r="N80" s="70">
        <f>L80/(Resumen!$N$11*1000000)</f>
        <v>2.5929302127674277E-5</v>
      </c>
      <c r="O80" s="9"/>
      <c r="P80" s="172"/>
      <c r="Q80" s="173"/>
    </row>
    <row r="81" spans="1:17">
      <c r="A81" s="61" t="s">
        <v>445</v>
      </c>
      <c r="B81" s="61" t="s">
        <v>1274</v>
      </c>
      <c r="C81" s="61">
        <v>20700273</v>
      </c>
      <c r="D81" s="61" t="s">
        <v>158</v>
      </c>
      <c r="E81" s="61" t="s">
        <v>348</v>
      </c>
      <c r="F81" s="61">
        <v>10827702</v>
      </c>
      <c r="G81" s="72" t="s">
        <v>349</v>
      </c>
      <c r="H81" s="72"/>
      <c r="I81" s="72"/>
      <c r="J81" s="72" t="s">
        <v>1312</v>
      </c>
      <c r="K81" s="62">
        <v>43506739.117899999</v>
      </c>
      <c r="L81" s="62">
        <v>428263.52000000537</v>
      </c>
      <c r="M81" s="63">
        <f t="shared" si="1"/>
        <v>9.8436133960636153E-3</v>
      </c>
      <c r="N81" s="70">
        <f>L81/(Resumen!$N$11*1000000)</f>
        <v>4.9298171338146634E-5</v>
      </c>
      <c r="O81" s="9"/>
      <c r="P81" s="172"/>
      <c r="Q81" s="173"/>
    </row>
    <row r="82" spans="1:17">
      <c r="A82" s="61" t="s">
        <v>445</v>
      </c>
      <c r="B82" s="61" t="s">
        <v>1274</v>
      </c>
      <c r="C82" s="61">
        <v>20700273</v>
      </c>
      <c r="D82" s="61" t="s">
        <v>158</v>
      </c>
      <c r="E82" s="61" t="s">
        <v>410</v>
      </c>
      <c r="F82" s="61">
        <v>10827704</v>
      </c>
      <c r="G82" s="72" t="s">
        <v>411</v>
      </c>
      <c r="H82" s="72"/>
      <c r="I82" s="72"/>
      <c r="J82" s="72" t="s">
        <v>1312</v>
      </c>
      <c r="K82" s="62">
        <v>22956322.579599999</v>
      </c>
      <c r="L82" s="62">
        <v>96272.099999999802</v>
      </c>
      <c r="M82" s="63">
        <f t="shared" si="1"/>
        <v>4.1937074052771604E-3</v>
      </c>
      <c r="N82" s="70">
        <f>L82/(Resumen!$N$11*1000000)</f>
        <v>1.1082051725729797E-5</v>
      </c>
      <c r="O82" s="9"/>
      <c r="P82" s="172"/>
      <c r="Q82" s="173"/>
    </row>
    <row r="83" spans="1:17">
      <c r="A83" s="61" t="s">
        <v>445</v>
      </c>
      <c r="B83" s="61" t="s">
        <v>1274</v>
      </c>
      <c r="C83" s="61">
        <v>20700273</v>
      </c>
      <c r="D83" s="61" t="s">
        <v>158</v>
      </c>
      <c r="E83" s="61" t="s">
        <v>378</v>
      </c>
      <c r="F83" s="61">
        <v>10827706</v>
      </c>
      <c r="G83" s="72" t="s">
        <v>379</v>
      </c>
      <c r="H83" s="72"/>
      <c r="I83" s="72"/>
      <c r="J83" s="72" t="s">
        <v>1312</v>
      </c>
      <c r="K83" s="62">
        <v>4927424.9885</v>
      </c>
      <c r="L83" s="62">
        <v>1359.3980000000122</v>
      </c>
      <c r="M83" s="63">
        <f t="shared" si="1"/>
        <v>2.7588405773252336E-4</v>
      </c>
      <c r="N83" s="70">
        <f>L83/(Resumen!$N$11*1000000)</f>
        <v>1.5648270840517452E-7</v>
      </c>
      <c r="O83" s="9"/>
      <c r="P83" s="172"/>
      <c r="Q83" s="173"/>
    </row>
    <row r="84" spans="1:17">
      <c r="A84" s="61" t="s">
        <v>445</v>
      </c>
      <c r="B84" s="61" t="s">
        <v>1274</v>
      </c>
      <c r="C84" s="61">
        <v>20700273</v>
      </c>
      <c r="D84" s="61" t="s">
        <v>158</v>
      </c>
      <c r="E84" s="61" t="s">
        <v>243</v>
      </c>
      <c r="F84" s="61">
        <v>10827709</v>
      </c>
      <c r="G84" s="72" t="s">
        <v>244</v>
      </c>
      <c r="H84" s="72"/>
      <c r="I84" s="72"/>
      <c r="J84" s="72" t="s">
        <v>1312</v>
      </c>
      <c r="K84" s="62">
        <v>45310719.273799993</v>
      </c>
      <c r="L84" s="62">
        <v>639328.4890000032</v>
      </c>
      <c r="M84" s="163">
        <f t="shared" si="1"/>
        <v>1.4109872878793207E-2</v>
      </c>
      <c r="N84" s="70">
        <f>L84/(Resumen!$N$11*1000000)</f>
        <v>7.3594233270394267E-5</v>
      </c>
      <c r="O84" s="9"/>
      <c r="P84" s="172"/>
      <c r="Q84" s="173"/>
    </row>
    <row r="85" spans="1:17">
      <c r="A85" s="61" t="s">
        <v>445</v>
      </c>
      <c r="B85" s="61" t="s">
        <v>1274</v>
      </c>
      <c r="C85" s="61">
        <v>20700273</v>
      </c>
      <c r="D85" s="61" t="s">
        <v>158</v>
      </c>
      <c r="E85" s="61" t="s">
        <v>159</v>
      </c>
      <c r="F85" s="61">
        <v>10827708</v>
      </c>
      <c r="G85" s="72" t="s">
        <v>160</v>
      </c>
      <c r="H85" s="72"/>
      <c r="I85" s="72"/>
      <c r="J85" s="72" t="s">
        <v>1312</v>
      </c>
      <c r="K85" s="62">
        <v>17729848.078600001</v>
      </c>
      <c r="L85" s="62">
        <v>48090.27999999973</v>
      </c>
      <c r="M85" s="163">
        <f t="shared" si="1"/>
        <v>2.7123909797086695E-3</v>
      </c>
      <c r="N85" s="70">
        <f>L85/(Resumen!$N$11*1000000)</f>
        <v>5.535757197202795E-6</v>
      </c>
      <c r="O85" s="9"/>
      <c r="P85" s="172"/>
      <c r="Q85" s="173"/>
    </row>
    <row r="86" spans="1:17">
      <c r="A86" s="61" t="s">
        <v>445</v>
      </c>
      <c r="B86" s="61" t="s">
        <v>1274</v>
      </c>
      <c r="C86" s="61">
        <v>20700273</v>
      </c>
      <c r="D86" s="61" t="s">
        <v>158</v>
      </c>
      <c r="E86" s="61" t="s">
        <v>1120</v>
      </c>
      <c r="F86" s="61">
        <v>10910073</v>
      </c>
      <c r="G86" s="72" t="s">
        <v>1126</v>
      </c>
      <c r="H86" s="72"/>
      <c r="I86" s="72"/>
      <c r="J86" s="72" t="s">
        <v>1312</v>
      </c>
      <c r="K86" s="62">
        <v>41925646.016099997</v>
      </c>
      <c r="L86" s="62">
        <v>427986.61599999835</v>
      </c>
      <c r="M86" s="63">
        <f t="shared" si="1"/>
        <v>1.0208229488834731E-2</v>
      </c>
      <c r="N86" s="70">
        <f>L86/(Resumen!$N$11*1000000)</f>
        <v>4.9266296428893183E-5</v>
      </c>
      <c r="O86" s="9"/>
      <c r="P86" s="172"/>
      <c r="Q86" s="173"/>
    </row>
    <row r="87" spans="1:17">
      <c r="A87" s="61" t="s">
        <v>445</v>
      </c>
      <c r="B87" s="61" t="s">
        <v>1274</v>
      </c>
      <c r="C87" s="61">
        <v>20700273</v>
      </c>
      <c r="D87" s="61" t="s">
        <v>158</v>
      </c>
      <c r="E87" s="61" t="s">
        <v>1293</v>
      </c>
      <c r="F87" s="61">
        <v>10910263</v>
      </c>
      <c r="G87" s="72" t="s">
        <v>1306</v>
      </c>
      <c r="H87" s="72"/>
      <c r="I87" s="72"/>
      <c r="J87" s="72" t="s">
        <v>1312</v>
      </c>
      <c r="K87" s="62">
        <v>18182526.931400001</v>
      </c>
      <c r="L87" s="62">
        <v>48192.88600000005</v>
      </c>
      <c r="M87" s="63">
        <f t="shared" si="1"/>
        <v>2.6505054100469487E-3</v>
      </c>
      <c r="N87" s="70">
        <f>L87/(Resumen!$N$11*1000000)</f>
        <v>5.5475683553615329E-6</v>
      </c>
      <c r="O87" s="9"/>
      <c r="P87" s="172"/>
      <c r="Q87" s="173"/>
    </row>
    <row r="88" spans="1:17">
      <c r="A88" s="61" t="s">
        <v>445</v>
      </c>
      <c r="B88" s="61" t="s">
        <v>1274</v>
      </c>
      <c r="C88" s="61">
        <v>20028373</v>
      </c>
      <c r="D88" s="61" t="s">
        <v>203</v>
      </c>
      <c r="E88" s="61" t="s">
        <v>464</v>
      </c>
      <c r="F88" s="61">
        <v>10837302</v>
      </c>
      <c r="G88" s="72" t="s">
        <v>465</v>
      </c>
      <c r="H88" s="72"/>
      <c r="I88" s="72"/>
      <c r="J88" s="72" t="s">
        <v>1312</v>
      </c>
      <c r="K88" s="62">
        <v>7651859.04</v>
      </c>
      <c r="L88" s="62">
        <v>20667.541999999983</v>
      </c>
      <c r="M88" s="63">
        <f t="shared" si="1"/>
        <v>2.7009831064530409E-3</v>
      </c>
      <c r="N88" s="70">
        <f>L88/(Resumen!$N$11*1000000)</f>
        <v>2.3790773182229673E-6</v>
      </c>
      <c r="O88" s="9"/>
      <c r="P88" s="172"/>
      <c r="Q88" s="173"/>
    </row>
    <row r="89" spans="1:17">
      <c r="A89" s="61" t="s">
        <v>445</v>
      </c>
      <c r="B89" s="61" t="s">
        <v>1274</v>
      </c>
      <c r="C89" s="61">
        <v>20028373</v>
      </c>
      <c r="D89" s="61" t="s">
        <v>203</v>
      </c>
      <c r="E89" s="61" t="s">
        <v>439</v>
      </c>
      <c r="F89" s="61">
        <v>10837304</v>
      </c>
      <c r="G89" s="72" t="s">
        <v>440</v>
      </c>
      <c r="H89" s="72"/>
      <c r="I89" s="72"/>
      <c r="J89" s="72" t="s">
        <v>1312</v>
      </c>
      <c r="K89" s="62">
        <v>26346524.160000004</v>
      </c>
      <c r="L89" s="62">
        <v>118429.10899999907</v>
      </c>
      <c r="M89" s="63">
        <f t="shared" si="1"/>
        <v>4.4950562844946846E-3</v>
      </c>
      <c r="N89" s="70">
        <f>L89/(Resumen!$N$11*1000000)</f>
        <v>1.3632584225025573E-5</v>
      </c>
      <c r="O89" s="9"/>
      <c r="P89" s="172"/>
      <c r="Q89" s="173"/>
    </row>
    <row r="90" spans="1:17">
      <c r="A90" s="61" t="s">
        <v>445</v>
      </c>
      <c r="B90" s="61" t="s">
        <v>1274</v>
      </c>
      <c r="C90" s="61">
        <v>20028373</v>
      </c>
      <c r="D90" s="61" t="s">
        <v>203</v>
      </c>
      <c r="E90" s="61" t="s">
        <v>218</v>
      </c>
      <c r="F90" s="61">
        <v>10837303</v>
      </c>
      <c r="G90" s="72" t="s">
        <v>219</v>
      </c>
      <c r="H90" s="72"/>
      <c r="I90" s="72"/>
      <c r="J90" s="72" t="s">
        <v>1312</v>
      </c>
      <c r="K90" s="62">
        <v>51919462.079999998</v>
      </c>
      <c r="L90" s="62">
        <v>537501.93499999924</v>
      </c>
      <c r="M90" s="63">
        <f t="shared" si="1"/>
        <v>1.0352609858934795E-2</v>
      </c>
      <c r="N90" s="70">
        <f>L90/(Resumen!$N$11*1000000)</f>
        <v>6.1872798519507305E-5</v>
      </c>
      <c r="O90" s="9"/>
      <c r="P90" s="172"/>
      <c r="Q90" s="173"/>
    </row>
    <row r="91" spans="1:17">
      <c r="A91" s="61" t="s">
        <v>445</v>
      </c>
      <c r="B91" s="61" t="s">
        <v>1274</v>
      </c>
      <c r="C91" s="61">
        <v>20028373</v>
      </c>
      <c r="D91" s="61" t="s">
        <v>203</v>
      </c>
      <c r="E91" s="61" t="s">
        <v>339</v>
      </c>
      <c r="F91" s="61">
        <v>10837301</v>
      </c>
      <c r="G91" s="72" t="s">
        <v>340</v>
      </c>
      <c r="H91" s="72"/>
      <c r="I91" s="72"/>
      <c r="J91" s="72" t="s">
        <v>1312</v>
      </c>
      <c r="K91" s="62">
        <v>51127156.080000006</v>
      </c>
      <c r="L91" s="62">
        <v>325915.98599999928</v>
      </c>
      <c r="M91" s="63">
        <f t="shared" si="1"/>
        <v>6.3746159768798792E-3</v>
      </c>
      <c r="N91" s="70">
        <f>L91/(Resumen!$N$11*1000000)</f>
        <v>3.7516765657903254E-5</v>
      </c>
      <c r="O91" s="9"/>
      <c r="P91" s="172"/>
      <c r="Q91" s="173"/>
    </row>
    <row r="92" spans="1:17">
      <c r="A92" s="61" t="s">
        <v>445</v>
      </c>
      <c r="B92" s="61" t="s">
        <v>1274</v>
      </c>
      <c r="C92" s="61">
        <v>20028373</v>
      </c>
      <c r="D92" s="61" t="s">
        <v>203</v>
      </c>
      <c r="E92" s="61" t="s">
        <v>252</v>
      </c>
      <c r="F92" s="61">
        <v>10837305</v>
      </c>
      <c r="G92" s="72" t="s">
        <v>253</v>
      </c>
      <c r="H92" s="72"/>
      <c r="I92" s="72"/>
      <c r="J92" s="72" t="s">
        <v>1312</v>
      </c>
      <c r="K92" s="62">
        <v>43436075.519999996</v>
      </c>
      <c r="L92" s="62">
        <v>406042.18200000067</v>
      </c>
      <c r="M92" s="63">
        <f t="shared" si="1"/>
        <v>9.348040243945149E-3</v>
      </c>
      <c r="N92" s="70">
        <f>L92/(Resumen!$N$11*1000000)</f>
        <v>4.6740233813869324E-5</v>
      </c>
      <c r="O92" s="9"/>
      <c r="P92" s="172"/>
      <c r="Q92" s="173"/>
    </row>
    <row r="93" spans="1:17">
      <c r="A93" s="61" t="s">
        <v>445</v>
      </c>
      <c r="B93" s="61" t="s">
        <v>1274</v>
      </c>
      <c r="C93" s="61">
        <v>20028373</v>
      </c>
      <c r="D93" s="61" t="s">
        <v>203</v>
      </c>
      <c r="E93" s="61" t="s">
        <v>309</v>
      </c>
      <c r="F93" s="61">
        <v>10837306</v>
      </c>
      <c r="G93" s="72" t="s">
        <v>310</v>
      </c>
      <c r="H93" s="72"/>
      <c r="I93" s="72"/>
      <c r="J93" s="72" t="s">
        <v>1312</v>
      </c>
      <c r="K93" s="62">
        <v>51675855.359999999</v>
      </c>
      <c r="L93" s="62">
        <v>570421.12799999502</v>
      </c>
      <c r="M93" s="63">
        <f t="shared" si="1"/>
        <v>1.1038445789163132E-2</v>
      </c>
      <c r="N93" s="70">
        <f>L93/(Resumen!$N$11*1000000)</f>
        <v>6.566218505615952E-5</v>
      </c>
      <c r="O93" s="9"/>
      <c r="P93" s="172"/>
      <c r="Q93" s="173"/>
    </row>
    <row r="94" spans="1:17">
      <c r="A94" s="61" t="s">
        <v>445</v>
      </c>
      <c r="B94" s="61" t="s">
        <v>1274</v>
      </c>
      <c r="C94" s="61">
        <v>20028373</v>
      </c>
      <c r="D94" s="61" t="s">
        <v>203</v>
      </c>
      <c r="E94" s="61" t="s">
        <v>204</v>
      </c>
      <c r="F94" s="61">
        <v>10837307</v>
      </c>
      <c r="G94" s="72" t="s">
        <v>205</v>
      </c>
      <c r="H94" s="72"/>
      <c r="I94" s="72"/>
      <c r="J94" s="72" t="s">
        <v>1312</v>
      </c>
      <c r="K94" s="62">
        <v>33894232.240000002</v>
      </c>
      <c r="L94" s="62">
        <v>239809.75899999947</v>
      </c>
      <c r="M94" s="63">
        <f t="shared" si="1"/>
        <v>7.0752379727011469E-3</v>
      </c>
      <c r="N94" s="70">
        <f>L94/(Resumen!$N$11*1000000)</f>
        <v>2.760492555551189E-5</v>
      </c>
      <c r="O94" s="9"/>
      <c r="P94" s="172"/>
      <c r="Q94" s="173"/>
    </row>
    <row r="95" spans="1:17">
      <c r="A95" s="61" t="s">
        <v>445</v>
      </c>
      <c r="B95" s="61" t="s">
        <v>1274</v>
      </c>
      <c r="C95" s="61">
        <v>20028373</v>
      </c>
      <c r="D95" s="61" t="s">
        <v>203</v>
      </c>
      <c r="E95" s="61" t="s">
        <v>326</v>
      </c>
      <c r="F95" s="61">
        <v>10837308</v>
      </c>
      <c r="G95" s="72" t="s">
        <v>327</v>
      </c>
      <c r="H95" s="72"/>
      <c r="I95" s="72"/>
      <c r="J95" s="72" t="s">
        <v>1312</v>
      </c>
      <c r="K95" s="62">
        <v>60603361.279999994</v>
      </c>
      <c r="L95" s="62">
        <v>867305.5839999899</v>
      </c>
      <c r="M95" s="63">
        <f t="shared" si="1"/>
        <v>1.4311179539908021E-2</v>
      </c>
      <c r="N95" s="70">
        <f>L95/(Resumen!$N$11*1000000)</f>
        <v>9.9837079942186754E-5</v>
      </c>
      <c r="O95" s="9"/>
      <c r="P95" s="172"/>
      <c r="Q95" s="173"/>
    </row>
    <row r="96" spans="1:17">
      <c r="A96" s="61" t="s">
        <v>445</v>
      </c>
      <c r="B96" s="61" t="s">
        <v>1274</v>
      </c>
      <c r="C96" s="61">
        <v>20028373</v>
      </c>
      <c r="D96" s="61" t="s">
        <v>203</v>
      </c>
      <c r="E96" s="61" t="s">
        <v>539</v>
      </c>
      <c r="F96" s="61">
        <v>10908999</v>
      </c>
      <c r="G96" s="72" t="s">
        <v>540</v>
      </c>
      <c r="H96" s="72"/>
      <c r="I96" s="72"/>
      <c r="J96" s="72" t="s">
        <v>1312</v>
      </c>
      <c r="K96" s="62">
        <v>51146150.400000006</v>
      </c>
      <c r="L96" s="62">
        <v>717875.671000003</v>
      </c>
      <c r="M96" s="170">
        <f t="shared" si="1"/>
        <v>1.4035771321706412E-2</v>
      </c>
      <c r="N96" s="70">
        <f>L96/(Resumen!$N$11*1000000)</f>
        <v>8.2635938331718489E-5</v>
      </c>
      <c r="O96" s="9"/>
      <c r="P96" s="172"/>
      <c r="Q96" s="173"/>
    </row>
    <row r="97" spans="1:17">
      <c r="A97" s="61" t="s">
        <v>445</v>
      </c>
      <c r="B97" s="61" t="s">
        <v>1274</v>
      </c>
      <c r="C97" s="61">
        <v>20028373</v>
      </c>
      <c r="D97" s="61" t="s">
        <v>203</v>
      </c>
      <c r="E97" s="61" t="s">
        <v>1153</v>
      </c>
      <c r="F97" s="61">
        <v>10909458</v>
      </c>
      <c r="G97" s="72" t="s">
        <v>1035</v>
      </c>
      <c r="H97" s="72"/>
      <c r="I97" s="72"/>
      <c r="J97" s="72" t="s">
        <v>1312</v>
      </c>
      <c r="K97" s="62">
        <v>28661723.640000001</v>
      </c>
      <c r="L97" s="62">
        <v>223084.03300000037</v>
      </c>
      <c r="M97" s="163">
        <f t="shared" si="1"/>
        <v>7.783343242088436E-3</v>
      </c>
      <c r="N97" s="70">
        <f>L97/(Resumen!$N$11*1000000)</f>
        <v>2.5679597649686901E-5</v>
      </c>
      <c r="O97" s="9"/>
      <c r="P97" s="172"/>
      <c r="Q97" s="173"/>
    </row>
    <row r="98" spans="1:17">
      <c r="A98" s="61" t="s">
        <v>445</v>
      </c>
      <c r="B98" s="61" t="s">
        <v>1274</v>
      </c>
      <c r="C98" s="61">
        <v>20028578</v>
      </c>
      <c r="D98" s="61" t="s">
        <v>249</v>
      </c>
      <c r="E98" s="61" t="s">
        <v>1294</v>
      </c>
      <c r="F98" s="61">
        <v>10857806</v>
      </c>
      <c r="G98" s="72" t="s">
        <v>405</v>
      </c>
      <c r="H98" s="72"/>
      <c r="I98" s="72"/>
      <c r="J98" s="72" t="s">
        <v>1312</v>
      </c>
      <c r="K98" s="62">
        <v>59786634.039999999</v>
      </c>
      <c r="L98" s="62">
        <v>566762.66099999542</v>
      </c>
      <c r="M98" s="63">
        <f t="shared" si="1"/>
        <v>9.4797553015077782E-3</v>
      </c>
      <c r="N98" s="70">
        <f>L98/(Resumen!$N$11*1000000)</f>
        <v>6.5241052448364832E-5</v>
      </c>
      <c r="O98" s="9"/>
      <c r="P98" s="172"/>
      <c r="Q98" s="173"/>
    </row>
    <row r="99" spans="1:17">
      <c r="A99" s="61" t="s">
        <v>445</v>
      </c>
      <c r="B99" s="61" t="s">
        <v>1274</v>
      </c>
      <c r="C99" s="61">
        <v>20028578</v>
      </c>
      <c r="D99" s="61" t="s">
        <v>249</v>
      </c>
      <c r="E99" s="61" t="s">
        <v>343</v>
      </c>
      <c r="F99" s="61">
        <v>10857810</v>
      </c>
      <c r="G99" s="72" t="s">
        <v>344</v>
      </c>
      <c r="H99" s="72"/>
      <c r="I99" s="72"/>
      <c r="J99" s="72" t="s">
        <v>1312</v>
      </c>
      <c r="K99" s="62">
        <v>49765294.240000002</v>
      </c>
      <c r="L99" s="62">
        <v>487258.42899999802</v>
      </c>
      <c r="M99" s="163">
        <f t="shared" si="1"/>
        <v>9.791129268725449E-3</v>
      </c>
      <c r="N99" s="70">
        <f>L99/(Resumen!$N$11*1000000)</f>
        <v>5.608917966862496E-5</v>
      </c>
      <c r="O99" s="9"/>
      <c r="P99" s="172"/>
      <c r="Q99" s="173"/>
    </row>
    <row r="100" spans="1:17">
      <c r="A100" s="61" t="s">
        <v>445</v>
      </c>
      <c r="B100" s="61" t="s">
        <v>1274</v>
      </c>
      <c r="C100" s="61">
        <v>20028578</v>
      </c>
      <c r="D100" s="61" t="s">
        <v>249</v>
      </c>
      <c r="E100" s="61" t="s">
        <v>421</v>
      </c>
      <c r="F100" s="61">
        <v>10857801</v>
      </c>
      <c r="G100" s="72" t="s">
        <v>422</v>
      </c>
      <c r="H100" s="72"/>
      <c r="I100" s="72"/>
      <c r="J100" s="72" t="s">
        <v>1312</v>
      </c>
      <c r="K100" s="62">
        <v>19217468.160000004</v>
      </c>
      <c r="L100" s="62">
        <v>139969.59000000262</v>
      </c>
      <c r="M100" s="163">
        <f t="shared" si="1"/>
        <v>7.2834563239366169E-3</v>
      </c>
      <c r="N100" s="70">
        <f>L100/(Resumen!$N$11*1000000)</f>
        <v>1.6112147095671792E-5</v>
      </c>
      <c r="O100" s="9"/>
      <c r="P100" s="172"/>
      <c r="Q100" s="173"/>
    </row>
    <row r="101" spans="1:17">
      <c r="A101" s="61" t="s">
        <v>445</v>
      </c>
      <c r="B101" s="61" t="s">
        <v>1274</v>
      </c>
      <c r="C101" s="61">
        <v>20028578</v>
      </c>
      <c r="D101" s="61" t="s">
        <v>249</v>
      </c>
      <c r="E101" s="61" t="s">
        <v>1121</v>
      </c>
      <c r="F101" s="61">
        <v>10857802</v>
      </c>
      <c r="G101" s="72" t="s">
        <v>1307</v>
      </c>
      <c r="H101" s="72"/>
      <c r="I101" s="72"/>
      <c r="J101" s="72" t="s">
        <v>1312</v>
      </c>
      <c r="K101" s="62">
        <v>31256962.559999999</v>
      </c>
      <c r="L101" s="62">
        <v>183193.2170000014</v>
      </c>
      <c r="M101" s="163">
        <f t="shared" si="1"/>
        <v>5.8608771293227483E-3</v>
      </c>
      <c r="N101" s="70">
        <f>L101/(Resumen!$N$11*1000000)</f>
        <v>2.1087695257471925E-5</v>
      </c>
      <c r="O101" s="9"/>
      <c r="P101" s="172"/>
      <c r="Q101" s="173"/>
    </row>
    <row r="102" spans="1:17">
      <c r="A102" s="61" t="s">
        <v>445</v>
      </c>
      <c r="B102" s="61" t="s">
        <v>1274</v>
      </c>
      <c r="C102" s="61">
        <v>20028578</v>
      </c>
      <c r="D102" s="61" t="s">
        <v>249</v>
      </c>
      <c r="E102" s="61" t="s">
        <v>341</v>
      </c>
      <c r="F102" s="61">
        <v>10857803</v>
      </c>
      <c r="G102" s="72" t="s">
        <v>1308</v>
      </c>
      <c r="H102" s="72"/>
      <c r="I102" s="72"/>
      <c r="J102" s="72" t="s">
        <v>1312</v>
      </c>
      <c r="K102" s="62">
        <v>57964137.11999999</v>
      </c>
      <c r="L102" s="62">
        <v>538485.85300000105</v>
      </c>
      <c r="M102" s="63">
        <f t="shared" si="1"/>
        <v>9.2899830784197342E-3</v>
      </c>
      <c r="N102" s="70">
        <f>L102/(Resumen!$N$11*1000000)</f>
        <v>6.198605906092996E-5</v>
      </c>
      <c r="O102" s="9"/>
      <c r="P102" s="172"/>
      <c r="Q102" s="174"/>
    </row>
    <row r="103" spans="1:17">
      <c r="A103" s="61" t="s">
        <v>445</v>
      </c>
      <c r="B103" s="61" t="s">
        <v>1274</v>
      </c>
      <c r="C103" s="61">
        <v>20028578</v>
      </c>
      <c r="D103" s="61" t="s">
        <v>249</v>
      </c>
      <c r="E103" s="61" t="s">
        <v>342</v>
      </c>
      <c r="F103" s="61">
        <v>10857804</v>
      </c>
      <c r="G103" s="72" t="s">
        <v>213</v>
      </c>
      <c r="H103" s="72"/>
      <c r="I103" s="72"/>
      <c r="J103" s="72" t="s">
        <v>1312</v>
      </c>
      <c r="K103" s="62">
        <v>61926435.360000007</v>
      </c>
      <c r="L103" s="62">
        <v>1621064.9100000039</v>
      </c>
      <c r="M103" s="63">
        <f t="shared" si="1"/>
        <v>2.617726824701256E-2</v>
      </c>
      <c r="N103" s="70">
        <f>L103/(Resumen!$N$11*1000000)</f>
        <v>1.8660364927518562E-4</v>
      </c>
      <c r="O103" s="9"/>
      <c r="P103" s="172"/>
      <c r="Q103" s="173"/>
    </row>
    <row r="104" spans="1:17">
      <c r="A104" s="61" t="s">
        <v>445</v>
      </c>
      <c r="B104" s="61" t="s">
        <v>1274</v>
      </c>
      <c r="C104" s="61">
        <v>20028578</v>
      </c>
      <c r="D104" s="61" t="s">
        <v>249</v>
      </c>
      <c r="E104" s="61" t="s">
        <v>462</v>
      </c>
      <c r="F104" s="61">
        <v>10857805</v>
      </c>
      <c r="G104" s="72" t="s">
        <v>463</v>
      </c>
      <c r="H104" s="72"/>
      <c r="I104" s="72"/>
      <c r="J104" s="72" t="s">
        <v>1312</v>
      </c>
      <c r="K104" s="62">
        <v>54507191.039999999</v>
      </c>
      <c r="L104" s="62">
        <v>188410.76199999999</v>
      </c>
      <c r="M104" s="63">
        <f t="shared" si="1"/>
        <v>3.4566221154514291E-3</v>
      </c>
      <c r="N104" s="70">
        <f>L104/(Resumen!$N$11*1000000)</f>
        <v>2.1688296091683574E-5</v>
      </c>
      <c r="O104" s="9"/>
      <c r="P104" s="172"/>
      <c r="Q104" s="173"/>
    </row>
    <row r="105" spans="1:17">
      <c r="A105" s="61" t="s">
        <v>445</v>
      </c>
      <c r="B105" s="61" t="s">
        <v>1274</v>
      </c>
      <c r="C105" s="61">
        <v>20028578</v>
      </c>
      <c r="D105" s="61" t="s">
        <v>249</v>
      </c>
      <c r="E105" s="61" t="s">
        <v>288</v>
      </c>
      <c r="F105" s="61">
        <v>10857807</v>
      </c>
      <c r="G105" s="72" t="s">
        <v>289</v>
      </c>
      <c r="H105" s="72"/>
      <c r="I105" s="72"/>
      <c r="J105" s="72" t="s">
        <v>1312</v>
      </c>
      <c r="K105" s="62">
        <v>38583073.440000005</v>
      </c>
      <c r="L105" s="62">
        <v>549458.4379999995</v>
      </c>
      <c r="M105" s="63">
        <f t="shared" si="1"/>
        <v>1.424091937244073E-2</v>
      </c>
      <c r="N105" s="70">
        <f>L105/(Resumen!$N$11*1000000)</f>
        <v>6.3249132729572806E-5</v>
      </c>
      <c r="O105" s="9"/>
      <c r="P105" s="172"/>
      <c r="Q105" s="173"/>
    </row>
    <row r="106" spans="1:17">
      <c r="A106" s="61" t="s">
        <v>445</v>
      </c>
      <c r="B106" s="61" t="s">
        <v>1274</v>
      </c>
      <c r="C106" s="61">
        <v>20028578</v>
      </c>
      <c r="D106" s="61" t="s">
        <v>249</v>
      </c>
      <c r="E106" s="61" t="s">
        <v>250</v>
      </c>
      <c r="F106" s="61">
        <v>10857809</v>
      </c>
      <c r="G106" s="72" t="s">
        <v>251</v>
      </c>
      <c r="H106" s="72"/>
      <c r="I106" s="72"/>
      <c r="J106" s="72" t="s">
        <v>1312</v>
      </c>
      <c r="K106" s="62">
        <v>56863768.32</v>
      </c>
      <c r="L106" s="62">
        <v>631775.22200000111</v>
      </c>
      <c r="M106" s="63">
        <f t="shared" si="1"/>
        <v>1.1110329840342194E-2</v>
      </c>
      <c r="N106" s="70">
        <f>L106/(Resumen!$N$11*1000000)</f>
        <v>7.2724763345127536E-5</v>
      </c>
      <c r="O106" s="9"/>
      <c r="P106" s="172"/>
      <c r="Q106" s="173"/>
    </row>
    <row r="107" spans="1:17">
      <c r="A107" s="61" t="s">
        <v>445</v>
      </c>
      <c r="B107" s="61" t="s">
        <v>1274</v>
      </c>
      <c r="C107" s="61">
        <v>20028578</v>
      </c>
      <c r="D107" s="61" t="s">
        <v>249</v>
      </c>
      <c r="E107" s="61" t="s">
        <v>395</v>
      </c>
      <c r="F107" s="61">
        <v>10857808</v>
      </c>
      <c r="G107" s="72" t="s">
        <v>396</v>
      </c>
      <c r="H107" s="72"/>
      <c r="I107" s="72"/>
      <c r="J107" s="72" t="s">
        <v>1312</v>
      </c>
      <c r="K107" s="62">
        <v>43626574.079999998</v>
      </c>
      <c r="L107" s="62">
        <v>385712.11600000056</v>
      </c>
      <c r="M107" s="63">
        <f t="shared" si="1"/>
        <v>8.8412194662066072E-3</v>
      </c>
      <c r="N107" s="70">
        <f>L107/(Resumen!$N$11*1000000)</f>
        <v>4.4400003954964172E-5</v>
      </c>
      <c r="O107" s="9"/>
      <c r="P107" s="172"/>
      <c r="Q107" s="173"/>
    </row>
    <row r="108" spans="1:17">
      <c r="A108" s="61" t="s">
        <v>445</v>
      </c>
      <c r="B108" s="61" t="s">
        <v>1274</v>
      </c>
      <c r="C108" s="61">
        <v>20028674</v>
      </c>
      <c r="D108" s="61" t="s">
        <v>81</v>
      </c>
      <c r="E108" s="61" t="s">
        <v>401</v>
      </c>
      <c r="F108" s="61">
        <v>10867403</v>
      </c>
      <c r="G108" s="72" t="s">
        <v>402</v>
      </c>
      <c r="H108" s="72"/>
      <c r="I108" s="72"/>
      <c r="J108" s="72" t="s">
        <v>1312</v>
      </c>
      <c r="K108" s="62">
        <v>24371668.02</v>
      </c>
      <c r="L108" s="62">
        <v>116813.77899999986</v>
      </c>
      <c r="M108" s="63">
        <f t="shared" si="1"/>
        <v>4.7930153530788113E-3</v>
      </c>
      <c r="N108" s="70">
        <f>L108/(Resumen!$N$11*1000000)</f>
        <v>1.3446640731385003E-5</v>
      </c>
      <c r="O108" s="9"/>
      <c r="P108" s="172"/>
      <c r="Q108" s="173"/>
    </row>
    <row r="109" spans="1:17">
      <c r="A109" s="61" t="s">
        <v>445</v>
      </c>
      <c r="B109" s="61" t="s">
        <v>1274</v>
      </c>
      <c r="C109" s="61">
        <v>20028674</v>
      </c>
      <c r="D109" s="61" t="s">
        <v>81</v>
      </c>
      <c r="E109" s="61" t="s">
        <v>216</v>
      </c>
      <c r="F109" s="61">
        <v>10867407</v>
      </c>
      <c r="G109" s="72" t="s">
        <v>217</v>
      </c>
      <c r="H109" s="72"/>
      <c r="I109" s="72"/>
      <c r="J109" s="72" t="s">
        <v>1312</v>
      </c>
      <c r="K109" s="62">
        <v>40182641.280000001</v>
      </c>
      <c r="L109" s="62">
        <v>473501.9619999982</v>
      </c>
      <c r="M109" s="163">
        <f t="shared" si="1"/>
        <v>1.1783744097371545E-2</v>
      </c>
      <c r="N109" s="70">
        <f>L109/(Resumen!$N$11*1000000)</f>
        <v>5.450564841858166E-5</v>
      </c>
      <c r="O109" s="9"/>
      <c r="P109" s="172"/>
      <c r="Q109" s="173"/>
    </row>
    <row r="110" spans="1:17">
      <c r="A110" s="61" t="s">
        <v>445</v>
      </c>
      <c r="B110" s="61" t="s">
        <v>1274</v>
      </c>
      <c r="C110" s="61">
        <v>20028674</v>
      </c>
      <c r="D110" s="61" t="s">
        <v>81</v>
      </c>
      <c r="E110" s="61" t="s">
        <v>9</v>
      </c>
      <c r="F110" s="61">
        <v>10867413</v>
      </c>
      <c r="G110" s="72" t="s">
        <v>10</v>
      </c>
      <c r="H110" s="72"/>
      <c r="I110" s="72"/>
      <c r="J110" s="72" t="s">
        <v>1312</v>
      </c>
      <c r="K110" s="62">
        <v>82103955.599999994</v>
      </c>
      <c r="L110" s="62">
        <v>1447903.5119999992</v>
      </c>
      <c r="M110" s="63">
        <f t="shared" si="1"/>
        <v>1.7635003105745607E-2</v>
      </c>
      <c r="N110" s="70">
        <f>L110/(Resumen!$N$11*1000000)</f>
        <v>1.6667073444798502E-4</v>
      </c>
      <c r="O110" s="9"/>
      <c r="P110" s="172"/>
      <c r="Q110" s="173"/>
    </row>
    <row r="111" spans="1:17">
      <c r="A111" s="61" t="s">
        <v>445</v>
      </c>
      <c r="B111" s="61" t="s">
        <v>1274</v>
      </c>
      <c r="C111" s="61">
        <v>20028674</v>
      </c>
      <c r="D111" s="61" t="s">
        <v>81</v>
      </c>
      <c r="E111" s="61" t="s">
        <v>337</v>
      </c>
      <c r="F111" s="61">
        <v>10909447</v>
      </c>
      <c r="G111" s="72" t="s">
        <v>1036</v>
      </c>
      <c r="H111" s="72"/>
      <c r="I111" s="72"/>
      <c r="J111" s="72" t="s">
        <v>1312</v>
      </c>
      <c r="K111" s="62">
        <v>76405380</v>
      </c>
      <c r="L111" s="62">
        <v>3055420.7249999982</v>
      </c>
      <c r="M111" s="63">
        <f t="shared" si="1"/>
        <v>3.9989601844791535E-2</v>
      </c>
      <c r="N111" s="70">
        <f>L111/(Resumen!$N$11*1000000)</f>
        <v>3.5171488435711785E-4</v>
      </c>
      <c r="O111" s="9"/>
      <c r="P111" s="172"/>
      <c r="Q111" s="173"/>
    </row>
    <row r="112" spans="1:17">
      <c r="A112" s="61" t="s">
        <v>445</v>
      </c>
      <c r="B112" s="61" t="s">
        <v>1274</v>
      </c>
      <c r="C112" s="61">
        <v>20028674</v>
      </c>
      <c r="D112" s="61" t="s">
        <v>81</v>
      </c>
      <c r="E112" s="61" t="s">
        <v>187</v>
      </c>
      <c r="F112" s="61">
        <v>10867401</v>
      </c>
      <c r="G112" s="72" t="s">
        <v>188</v>
      </c>
      <c r="H112" s="72"/>
      <c r="I112" s="72"/>
      <c r="J112" s="72" t="s">
        <v>1312</v>
      </c>
      <c r="K112" s="62">
        <v>73677251.520000011</v>
      </c>
      <c r="L112" s="62">
        <v>1784462.7660000012</v>
      </c>
      <c r="M112" s="163">
        <f t="shared" si="1"/>
        <v>2.4219996392178134E-2</v>
      </c>
      <c r="N112" s="70">
        <f>L112/(Resumen!$N$11*1000000)</f>
        <v>2.0541266551213613E-4</v>
      </c>
      <c r="O112" s="9"/>
      <c r="P112" s="172"/>
      <c r="Q112" s="173"/>
    </row>
    <row r="113" spans="1:17">
      <c r="A113" s="61" t="s">
        <v>445</v>
      </c>
      <c r="B113" s="61" t="s">
        <v>1274</v>
      </c>
      <c r="C113" s="61">
        <v>20028674</v>
      </c>
      <c r="D113" s="61" t="s">
        <v>81</v>
      </c>
      <c r="E113" s="61" t="s">
        <v>7</v>
      </c>
      <c r="F113" s="61">
        <v>10909396</v>
      </c>
      <c r="G113" s="72" t="s">
        <v>104</v>
      </c>
      <c r="H113" s="72"/>
      <c r="I113" s="72"/>
      <c r="J113" s="72" t="s">
        <v>1312</v>
      </c>
      <c r="K113" s="62">
        <v>56746404</v>
      </c>
      <c r="L113" s="62">
        <v>1768470.2469999995</v>
      </c>
      <c r="M113" s="163">
        <f t="shared" si="1"/>
        <v>3.1164446067807213E-2</v>
      </c>
      <c r="N113" s="70">
        <f>L113/(Resumen!$N$11*1000000)</f>
        <v>2.0357173836104317E-4</v>
      </c>
      <c r="O113" s="9"/>
      <c r="P113" s="172"/>
      <c r="Q113" s="174"/>
    </row>
    <row r="114" spans="1:17">
      <c r="A114" s="61" t="s">
        <v>445</v>
      </c>
      <c r="B114" s="61" t="s">
        <v>1274</v>
      </c>
      <c r="C114" s="61">
        <v>20028674</v>
      </c>
      <c r="D114" s="61" t="s">
        <v>81</v>
      </c>
      <c r="E114" s="61" t="s">
        <v>161</v>
      </c>
      <c r="F114" s="61">
        <v>10867411</v>
      </c>
      <c r="G114" s="72" t="s">
        <v>162</v>
      </c>
      <c r="H114" s="72"/>
      <c r="I114" s="72"/>
      <c r="J114" s="72" t="s">
        <v>1312</v>
      </c>
      <c r="K114" s="62">
        <v>54680405.759999998</v>
      </c>
      <c r="L114" s="62">
        <v>314304.28300000052</v>
      </c>
      <c r="M114" s="170">
        <f t="shared" si="1"/>
        <v>5.748023970040133E-3</v>
      </c>
      <c r="N114" s="70">
        <f>L114/(Resumen!$N$11*1000000)</f>
        <v>3.6180121985751106E-5</v>
      </c>
      <c r="O114" s="9"/>
      <c r="P114" s="172"/>
      <c r="Q114" s="173"/>
    </row>
    <row r="115" spans="1:17">
      <c r="A115" s="61" t="s">
        <v>445</v>
      </c>
      <c r="B115" s="61" t="s">
        <v>1274</v>
      </c>
      <c r="C115" s="61">
        <v>20028674</v>
      </c>
      <c r="D115" s="61" t="s">
        <v>81</v>
      </c>
      <c r="E115" s="61" t="s">
        <v>1038</v>
      </c>
      <c r="F115" s="61">
        <v>10867406</v>
      </c>
      <c r="G115" s="72" t="s">
        <v>338</v>
      </c>
      <c r="H115" s="72"/>
      <c r="I115" s="72"/>
      <c r="J115" s="72" t="s">
        <v>1312</v>
      </c>
      <c r="K115" s="62">
        <v>44567412</v>
      </c>
      <c r="L115" s="62">
        <v>572460.76799999853</v>
      </c>
      <c r="M115" s="170">
        <f t="shared" si="1"/>
        <v>1.2844828593592074E-2</v>
      </c>
      <c r="N115" s="70">
        <f>L115/(Resumen!$N$11*1000000)</f>
        <v>6.5896971624458198E-5</v>
      </c>
      <c r="O115" s="9"/>
      <c r="P115" s="172"/>
      <c r="Q115" s="173"/>
    </row>
    <row r="116" spans="1:17">
      <c r="A116" s="61" t="s">
        <v>445</v>
      </c>
      <c r="B116" s="61" t="s">
        <v>1274</v>
      </c>
      <c r="C116" s="61">
        <v>20028674</v>
      </c>
      <c r="D116" s="61" t="s">
        <v>81</v>
      </c>
      <c r="E116" s="61" t="s">
        <v>167</v>
      </c>
      <c r="F116" s="61">
        <v>10867404</v>
      </c>
      <c r="G116" s="72" t="s">
        <v>168</v>
      </c>
      <c r="H116" s="72"/>
      <c r="I116" s="72"/>
      <c r="J116" s="72" t="s">
        <v>1312</v>
      </c>
      <c r="K116" s="62">
        <v>79416692.640000001</v>
      </c>
      <c r="L116" s="62">
        <v>1922447.569999991</v>
      </c>
      <c r="M116" s="170">
        <f t="shared" si="1"/>
        <v>2.4207096846938034E-2</v>
      </c>
      <c r="N116" s="70">
        <f>L116/(Resumen!$N$11*1000000)</f>
        <v>2.2129634038047885E-4</v>
      </c>
      <c r="O116" s="9"/>
      <c r="P116" s="172"/>
      <c r="Q116" s="173"/>
    </row>
    <row r="117" spans="1:17">
      <c r="A117" s="61" t="s">
        <v>445</v>
      </c>
      <c r="B117" s="61" t="s">
        <v>1274</v>
      </c>
      <c r="C117" s="61">
        <v>20028674</v>
      </c>
      <c r="D117" s="61" t="s">
        <v>81</v>
      </c>
      <c r="E117" s="61" t="s">
        <v>131</v>
      </c>
      <c r="F117" s="61">
        <v>10867405</v>
      </c>
      <c r="G117" s="72" t="s">
        <v>132</v>
      </c>
      <c r="H117" s="72"/>
      <c r="I117" s="72"/>
      <c r="J117" s="72" t="s">
        <v>1312</v>
      </c>
      <c r="K117" s="62">
        <v>5908020</v>
      </c>
      <c r="L117" s="62">
        <v>18121.069000000094</v>
      </c>
      <c r="M117" s="170">
        <f t="shared" si="1"/>
        <v>3.0671983168642108E-3</v>
      </c>
      <c r="N117" s="70">
        <f>L117/(Resumen!$N$11*1000000)</f>
        <v>2.0859483067630203E-6</v>
      </c>
      <c r="O117" s="9"/>
      <c r="P117" s="172"/>
      <c r="Q117" s="173"/>
    </row>
    <row r="118" spans="1:17">
      <c r="A118" s="61" t="s">
        <v>445</v>
      </c>
      <c r="B118" s="61" t="s">
        <v>1274</v>
      </c>
      <c r="C118" s="61">
        <v>20028674</v>
      </c>
      <c r="D118" s="61" t="s">
        <v>81</v>
      </c>
      <c r="E118" s="61" t="s">
        <v>471</v>
      </c>
      <c r="F118" s="61">
        <v>10867409</v>
      </c>
      <c r="G118" s="72" t="s">
        <v>472</v>
      </c>
      <c r="H118" s="72"/>
      <c r="I118" s="72"/>
      <c r="J118" s="72" t="s">
        <v>1312</v>
      </c>
      <c r="K118" s="62">
        <v>34627152.960000008</v>
      </c>
      <c r="L118" s="62">
        <v>124272.36799999973</v>
      </c>
      <c r="M118" s="170">
        <f t="shared" si="1"/>
        <v>3.5888705070138026E-3</v>
      </c>
      <c r="N118" s="70">
        <f>L118/(Resumen!$N$11*1000000)</f>
        <v>1.4305212104596535E-5</v>
      </c>
      <c r="O118" s="9"/>
      <c r="P118" s="172"/>
      <c r="Q118" s="173"/>
    </row>
    <row r="119" spans="1:17">
      <c r="A119" s="61" t="s">
        <v>445</v>
      </c>
      <c r="B119" s="61" t="s">
        <v>1274</v>
      </c>
      <c r="C119" s="61">
        <v>20028674</v>
      </c>
      <c r="D119" s="61" t="s">
        <v>81</v>
      </c>
      <c r="E119" s="61" t="s">
        <v>273</v>
      </c>
      <c r="F119" s="61">
        <v>10867410</v>
      </c>
      <c r="G119" s="72" t="s">
        <v>82</v>
      </c>
      <c r="H119" s="72"/>
      <c r="I119" s="72"/>
      <c r="J119" s="72" t="s">
        <v>1312</v>
      </c>
      <c r="K119" s="62">
        <v>43297705.440000005</v>
      </c>
      <c r="L119" s="62">
        <v>1264030.1369999927</v>
      </c>
      <c r="M119" s="170">
        <f t="shared" si="1"/>
        <v>2.9193928965857745E-2</v>
      </c>
      <c r="N119" s="70">
        <f>L119/(Resumen!$N$11*1000000)</f>
        <v>1.45504745000008E-4</v>
      </c>
      <c r="O119" s="9"/>
      <c r="P119" s="172"/>
      <c r="Q119" s="174"/>
    </row>
    <row r="120" spans="1:17">
      <c r="A120" s="61" t="s">
        <v>445</v>
      </c>
      <c r="B120" s="61" t="s">
        <v>1274</v>
      </c>
      <c r="C120" s="61">
        <v>20028674</v>
      </c>
      <c r="D120" s="61" t="s">
        <v>81</v>
      </c>
      <c r="E120" s="61" t="s">
        <v>103</v>
      </c>
      <c r="F120" s="61">
        <v>10867402</v>
      </c>
      <c r="G120" s="72" t="s">
        <v>8</v>
      </c>
      <c r="H120" s="72"/>
      <c r="I120" s="72"/>
      <c r="J120" s="72" t="s">
        <v>1312</v>
      </c>
      <c r="K120" s="62">
        <v>55379073.600000001</v>
      </c>
      <c r="L120" s="62">
        <v>1308262.6099999996</v>
      </c>
      <c r="M120" s="170">
        <f t="shared" si="1"/>
        <v>2.3623772030740498E-2</v>
      </c>
      <c r="N120" s="70">
        <f>L120/(Resumen!$N$11*1000000)</f>
        <v>1.505964232094064E-4</v>
      </c>
      <c r="O120" s="9"/>
      <c r="P120" s="172"/>
      <c r="Q120" s="173"/>
    </row>
    <row r="121" spans="1:17">
      <c r="A121" s="61" t="s">
        <v>445</v>
      </c>
      <c r="B121" s="61" t="s">
        <v>1274</v>
      </c>
      <c r="C121" s="61">
        <v>20028674</v>
      </c>
      <c r="D121" s="61" t="s">
        <v>81</v>
      </c>
      <c r="E121" s="61" t="s">
        <v>273</v>
      </c>
      <c r="F121" s="61">
        <v>10910686</v>
      </c>
      <c r="G121" s="72" t="s">
        <v>1309</v>
      </c>
      <c r="H121" s="72"/>
      <c r="I121" s="72"/>
      <c r="J121" s="72" t="s">
        <v>1312</v>
      </c>
      <c r="K121" s="62">
        <v>43297705.440000005</v>
      </c>
      <c r="L121" s="62">
        <v>141174.29799999989</v>
      </c>
      <c r="M121" s="170">
        <f t="shared" si="1"/>
        <v>3.2605491807327488E-3</v>
      </c>
      <c r="N121" s="70">
        <f>L121/(Resumen!$N$11*1000000)</f>
        <v>1.6250823164547097E-5</v>
      </c>
      <c r="O121" s="9"/>
      <c r="P121" s="172"/>
      <c r="Q121" s="173"/>
    </row>
    <row r="122" spans="1:17">
      <c r="A122" s="61" t="s">
        <v>445</v>
      </c>
      <c r="B122" s="61" t="s">
        <v>550</v>
      </c>
      <c r="C122" s="61">
        <v>20026580</v>
      </c>
      <c r="D122" s="61" t="s">
        <v>112</v>
      </c>
      <c r="E122" s="61" t="s">
        <v>135</v>
      </c>
      <c r="F122" s="61">
        <v>10658001</v>
      </c>
      <c r="G122" s="72" t="s">
        <v>136</v>
      </c>
      <c r="H122" s="72"/>
      <c r="I122" s="72"/>
      <c r="J122" s="72" t="s">
        <v>1312</v>
      </c>
      <c r="K122" s="62">
        <v>33404099.999999933</v>
      </c>
      <c r="L122" s="62">
        <v>1856242.87900001</v>
      </c>
      <c r="M122" s="170">
        <f t="shared" si="1"/>
        <v>5.5569312719097763E-2</v>
      </c>
      <c r="N122" s="70">
        <f>L122/(Resumen!$N$11*1000000)</f>
        <v>2.1367540129067246E-4</v>
      </c>
      <c r="O122" s="9"/>
      <c r="P122" s="172"/>
      <c r="Q122" s="173"/>
    </row>
    <row r="123" spans="1:17">
      <c r="A123" s="61" t="s">
        <v>445</v>
      </c>
      <c r="B123" s="61" t="s">
        <v>550</v>
      </c>
      <c r="C123" s="61">
        <v>20026580</v>
      </c>
      <c r="D123" s="61" t="s">
        <v>112</v>
      </c>
      <c r="E123" s="61" t="s">
        <v>113</v>
      </c>
      <c r="F123" s="61">
        <v>10658002</v>
      </c>
      <c r="G123" s="72" t="s">
        <v>114</v>
      </c>
      <c r="H123" s="72"/>
      <c r="I123" s="72"/>
      <c r="J123" s="72" t="s">
        <v>1312</v>
      </c>
      <c r="K123" s="62">
        <v>1320570.0000000428</v>
      </c>
      <c r="L123" s="62">
        <v>5286.1990000000187</v>
      </c>
      <c r="M123" s="170">
        <f t="shared" si="1"/>
        <v>4.0029676579051831E-3</v>
      </c>
      <c r="N123" s="70">
        <f>L123/(Resumen!$N$11*1000000)</f>
        <v>6.085037175931703E-7</v>
      </c>
      <c r="O123" s="9"/>
      <c r="P123" s="172"/>
      <c r="Q123" s="173"/>
    </row>
    <row r="124" spans="1:17">
      <c r="A124" s="61" t="s">
        <v>445</v>
      </c>
      <c r="B124" s="61" t="s">
        <v>550</v>
      </c>
      <c r="C124" s="61">
        <v>20026678</v>
      </c>
      <c r="D124" s="61" t="s">
        <v>129</v>
      </c>
      <c r="E124" s="61" t="s">
        <v>130</v>
      </c>
      <c r="F124" s="61">
        <v>10667801</v>
      </c>
      <c r="G124" s="72" t="s">
        <v>129</v>
      </c>
      <c r="H124" s="72"/>
      <c r="I124" s="72"/>
      <c r="J124" s="72" t="s">
        <v>1312</v>
      </c>
      <c r="K124" s="62">
        <v>46466012.621500008</v>
      </c>
      <c r="L124" s="62">
        <v>2206456.4730000081</v>
      </c>
      <c r="M124" s="170">
        <f t="shared" si="1"/>
        <v>4.7485384445900829E-2</v>
      </c>
      <c r="N124" s="70">
        <f>L124/(Resumen!$N$11*1000000)</f>
        <v>2.5398910758524506E-4</v>
      </c>
      <c r="O124" s="9"/>
      <c r="P124" s="172"/>
      <c r="Q124" s="173"/>
    </row>
    <row r="125" spans="1:17">
      <c r="A125" s="61" t="s">
        <v>445</v>
      </c>
      <c r="B125" s="61" t="s">
        <v>550</v>
      </c>
      <c r="C125" s="61">
        <v>20026678</v>
      </c>
      <c r="D125" s="61" t="s">
        <v>129</v>
      </c>
      <c r="E125" s="61" t="s">
        <v>254</v>
      </c>
      <c r="F125" s="61">
        <v>10667802</v>
      </c>
      <c r="G125" s="72" t="s">
        <v>255</v>
      </c>
      <c r="H125" s="72"/>
      <c r="I125" s="72"/>
      <c r="J125" s="72" t="s">
        <v>1312</v>
      </c>
      <c r="K125" s="62">
        <v>29051625.7623</v>
      </c>
      <c r="L125" s="62">
        <v>1737142.0640000016</v>
      </c>
      <c r="M125" s="170">
        <f t="shared" si="1"/>
        <v>5.9795003495269901E-2</v>
      </c>
      <c r="N125" s="70">
        <f>L125/(Resumen!$N$11*1000000)</f>
        <v>1.9996549579981199E-4</v>
      </c>
      <c r="O125" s="9"/>
      <c r="P125" s="172"/>
      <c r="Q125" s="173"/>
    </row>
    <row r="126" spans="1:17">
      <c r="A126" s="61" t="s">
        <v>445</v>
      </c>
      <c r="B126" s="61" t="s">
        <v>550</v>
      </c>
      <c r="C126" s="61">
        <v>20026678</v>
      </c>
      <c r="D126" s="61" t="s">
        <v>129</v>
      </c>
      <c r="E126" s="61" t="s">
        <v>151</v>
      </c>
      <c r="F126" s="61">
        <v>10667803</v>
      </c>
      <c r="G126" s="72" t="s">
        <v>152</v>
      </c>
      <c r="H126" s="72"/>
      <c r="I126" s="72"/>
      <c r="J126" s="72" t="s">
        <v>1312</v>
      </c>
      <c r="K126" s="62">
        <v>28104039.978799995</v>
      </c>
      <c r="L126" s="62">
        <v>1538440.6470000027</v>
      </c>
      <c r="M126" s="170">
        <f t="shared" si="1"/>
        <v>5.4740907291638857E-2</v>
      </c>
      <c r="N126" s="70">
        <f>L126/(Resumen!$N$11*1000000)</f>
        <v>1.770926242080445E-4</v>
      </c>
      <c r="O126" s="9"/>
      <c r="P126" s="172"/>
      <c r="Q126" s="173"/>
    </row>
    <row r="127" spans="1:17">
      <c r="A127" s="61" t="s">
        <v>445</v>
      </c>
      <c r="B127" s="61" t="s">
        <v>550</v>
      </c>
      <c r="C127" s="61">
        <v>20026678</v>
      </c>
      <c r="D127" s="61" t="s">
        <v>129</v>
      </c>
      <c r="E127" s="61" t="s">
        <v>457</v>
      </c>
      <c r="F127" s="61">
        <v>10666501</v>
      </c>
      <c r="G127" s="72" t="s">
        <v>458</v>
      </c>
      <c r="H127" s="72"/>
      <c r="I127" s="72"/>
      <c r="J127" s="72" t="s">
        <v>1312</v>
      </c>
      <c r="K127" s="62">
        <v>14670297.0034</v>
      </c>
      <c r="L127" s="62">
        <v>508865.51600000105</v>
      </c>
      <c r="M127" s="170">
        <f t="shared" si="1"/>
        <v>3.4686790313929294E-2</v>
      </c>
      <c r="N127" s="70">
        <f>L127/(Resumen!$N$11*1000000)</f>
        <v>5.8576409673749788E-5</v>
      </c>
      <c r="O127" s="9"/>
      <c r="P127" s="172"/>
      <c r="Q127" s="173"/>
    </row>
    <row r="128" spans="1:17">
      <c r="A128" s="61" t="s">
        <v>445</v>
      </c>
      <c r="B128" s="61" t="s">
        <v>550</v>
      </c>
      <c r="C128" s="61">
        <v>20026767</v>
      </c>
      <c r="D128" s="61" t="s">
        <v>137</v>
      </c>
      <c r="E128" s="61" t="s">
        <v>708</v>
      </c>
      <c r="F128" s="61">
        <v>10909435</v>
      </c>
      <c r="G128" s="72" t="s">
        <v>11</v>
      </c>
      <c r="H128" s="72"/>
      <c r="I128" s="72"/>
      <c r="J128" s="72" t="s">
        <v>1312</v>
      </c>
      <c r="K128" s="62">
        <v>16607621.799999999</v>
      </c>
      <c r="L128" s="62">
        <v>145290.73799999829</v>
      </c>
      <c r="M128" s="170">
        <f t="shared" si="1"/>
        <v>8.7484372988309682E-3</v>
      </c>
      <c r="N128" s="70">
        <f>L128/(Resumen!$N$11*1000000)</f>
        <v>1.6724673854475391E-5</v>
      </c>
      <c r="O128" s="9"/>
      <c r="P128" s="172"/>
      <c r="Q128" s="173"/>
    </row>
    <row r="129" spans="1:17">
      <c r="A129" s="61" t="s">
        <v>445</v>
      </c>
      <c r="B129" s="61" t="s">
        <v>550</v>
      </c>
      <c r="C129" s="61">
        <v>20026767</v>
      </c>
      <c r="D129" s="61" t="s">
        <v>137</v>
      </c>
      <c r="E129" s="61" t="s">
        <v>321</v>
      </c>
      <c r="F129" s="61">
        <v>10676701</v>
      </c>
      <c r="G129" s="72" t="s">
        <v>322</v>
      </c>
      <c r="H129" s="72"/>
      <c r="I129" s="72"/>
      <c r="J129" s="72" t="s">
        <v>1312</v>
      </c>
      <c r="K129" s="62">
        <v>14041127.760000002</v>
      </c>
      <c r="L129" s="62">
        <v>682383.53699999664</v>
      </c>
      <c r="M129" s="170">
        <f t="shared" si="1"/>
        <v>4.8598912328392384E-2</v>
      </c>
      <c r="N129" s="70">
        <f>L129/(Resumen!$N$11*1000000)</f>
        <v>7.8550376005306113E-5</v>
      </c>
      <c r="O129" s="9"/>
      <c r="P129" s="172"/>
      <c r="Q129" s="173"/>
    </row>
    <row r="130" spans="1:17">
      <c r="A130" s="61" t="s">
        <v>445</v>
      </c>
      <c r="B130" s="61" t="s">
        <v>550</v>
      </c>
      <c r="C130" s="61">
        <v>20026767</v>
      </c>
      <c r="D130" s="61" t="s">
        <v>137</v>
      </c>
      <c r="E130" s="61" t="s">
        <v>138</v>
      </c>
      <c r="F130" s="61">
        <v>10676702</v>
      </c>
      <c r="G130" s="72" t="s">
        <v>139</v>
      </c>
      <c r="H130" s="72"/>
      <c r="I130" s="72"/>
      <c r="J130" s="72" t="s">
        <v>1312</v>
      </c>
      <c r="K130" s="62">
        <v>27091910.999999993</v>
      </c>
      <c r="L130" s="62">
        <v>2726140.0479999925</v>
      </c>
      <c r="M130" s="170">
        <f t="shared" si="1"/>
        <v>0.10062560917168203</v>
      </c>
      <c r="N130" s="70">
        <f>L130/(Resumen!$N$11*1000000)</f>
        <v>3.1381080316643649E-4</v>
      </c>
      <c r="O130" s="9"/>
      <c r="P130" s="172"/>
      <c r="Q130" s="173"/>
    </row>
    <row r="131" spans="1:17">
      <c r="A131" s="61" t="s">
        <v>445</v>
      </c>
      <c r="B131" s="61" t="s">
        <v>550</v>
      </c>
      <c r="C131" s="61">
        <v>20027468</v>
      </c>
      <c r="D131" s="61" t="s">
        <v>256</v>
      </c>
      <c r="E131" s="61" t="s">
        <v>524</v>
      </c>
      <c r="F131" s="64">
        <v>10746801</v>
      </c>
      <c r="G131" s="72" t="s">
        <v>525</v>
      </c>
      <c r="H131" s="72"/>
      <c r="I131" s="72"/>
      <c r="J131" s="72" t="s">
        <v>1312</v>
      </c>
      <c r="K131" s="62">
        <v>9245790.4000000004</v>
      </c>
      <c r="L131" s="62">
        <v>11524.588999999718</v>
      </c>
      <c r="M131" s="170">
        <f t="shared" si="1"/>
        <v>1.2464687713448185E-3</v>
      </c>
      <c r="N131" s="70">
        <f>L131/(Resumen!$N$11*1000000)</f>
        <v>1.3266158255171931E-6</v>
      </c>
      <c r="O131" s="9"/>
      <c r="P131" s="172"/>
      <c r="Q131" s="173"/>
    </row>
    <row r="132" spans="1:17">
      <c r="A132" s="61" t="s">
        <v>445</v>
      </c>
      <c r="B132" s="61" t="s">
        <v>550</v>
      </c>
      <c r="C132" s="61">
        <v>20027468</v>
      </c>
      <c r="D132" s="61" t="s">
        <v>256</v>
      </c>
      <c r="E132" s="61" t="s">
        <v>257</v>
      </c>
      <c r="F132" s="61">
        <v>10746802</v>
      </c>
      <c r="G132" s="72" t="s">
        <v>258</v>
      </c>
      <c r="H132" s="72"/>
      <c r="I132" s="72"/>
      <c r="J132" s="72" t="s">
        <v>1312</v>
      </c>
      <c r="K132" s="62">
        <v>16563602</v>
      </c>
      <c r="L132" s="62">
        <v>575848.80399998929</v>
      </c>
      <c r="M132" s="170">
        <f t="shared" ref="M132:M153" si="2">+L132/K132</f>
        <v>3.4765916495698782E-2</v>
      </c>
      <c r="N132" s="70">
        <f>L132/(Resumen!$N$11*1000000)</f>
        <v>6.6286974441479243E-5</v>
      </c>
      <c r="O132" s="9"/>
      <c r="P132" s="172"/>
      <c r="Q132" s="173"/>
    </row>
    <row r="133" spans="1:17">
      <c r="A133" s="61" t="s">
        <v>445</v>
      </c>
      <c r="B133" s="61" t="s">
        <v>550</v>
      </c>
      <c r="C133" s="61">
        <v>20027468</v>
      </c>
      <c r="D133" s="61" t="s">
        <v>256</v>
      </c>
      <c r="E133" s="61" t="s">
        <v>330</v>
      </c>
      <c r="F133" s="61">
        <v>10746803</v>
      </c>
      <c r="G133" s="72" t="s">
        <v>331</v>
      </c>
      <c r="H133" s="72"/>
      <c r="I133" s="72"/>
      <c r="J133" s="72" t="s">
        <v>1312</v>
      </c>
      <c r="K133" s="62">
        <v>5333049.6999999993</v>
      </c>
      <c r="L133" s="62">
        <v>8657.0419999999904</v>
      </c>
      <c r="M133" s="170">
        <f t="shared" si="2"/>
        <v>1.623281703150074E-3</v>
      </c>
      <c r="N133" s="70">
        <f>L133/(Resumen!$N$11*1000000)</f>
        <v>9.9652741797276074E-7</v>
      </c>
      <c r="O133" s="9"/>
      <c r="P133" s="172"/>
      <c r="Q133" s="173"/>
    </row>
    <row r="134" spans="1:17">
      <c r="A134" s="61" t="s">
        <v>445</v>
      </c>
      <c r="B134" s="61" t="s">
        <v>550</v>
      </c>
      <c r="C134" s="61">
        <v>20027766</v>
      </c>
      <c r="D134" s="61" t="s">
        <v>88</v>
      </c>
      <c r="E134" s="61" t="s">
        <v>1058</v>
      </c>
      <c r="F134" s="61">
        <v>10776601</v>
      </c>
      <c r="G134" s="72" t="s">
        <v>111</v>
      </c>
      <c r="H134" s="72"/>
      <c r="I134" s="72"/>
      <c r="J134" s="72" t="s">
        <v>1312</v>
      </c>
      <c r="K134" s="62">
        <v>43703647.799999997</v>
      </c>
      <c r="L134" s="62">
        <v>1378270.9400000081</v>
      </c>
      <c r="M134" s="170">
        <f t="shared" si="2"/>
        <v>3.1536748289464483E-2</v>
      </c>
      <c r="N134" s="70">
        <f>L134/(Resumen!$N$11*1000000)</f>
        <v>1.5865520591272394E-4</v>
      </c>
      <c r="O134" s="9"/>
      <c r="P134" s="172"/>
      <c r="Q134" s="173"/>
    </row>
    <row r="135" spans="1:17">
      <c r="A135" s="61" t="s">
        <v>445</v>
      </c>
      <c r="B135" s="61" t="s">
        <v>550</v>
      </c>
      <c r="C135" s="61">
        <v>20027766</v>
      </c>
      <c r="D135" s="61" t="s">
        <v>88</v>
      </c>
      <c r="E135" s="61" t="s">
        <v>541</v>
      </c>
      <c r="F135" s="61">
        <v>10909306</v>
      </c>
      <c r="G135" s="72" t="s">
        <v>542</v>
      </c>
      <c r="H135" s="72"/>
      <c r="I135" s="72"/>
      <c r="J135" s="72" t="s">
        <v>1312</v>
      </c>
      <c r="K135" s="62">
        <v>69718670.88000001</v>
      </c>
      <c r="L135" s="62">
        <v>1303742.4709999869</v>
      </c>
      <c r="M135" s="170">
        <f t="shared" si="2"/>
        <v>1.8700047699474826E-2</v>
      </c>
      <c r="N135" s="70">
        <f>L135/(Resumen!$N$11*1000000)</f>
        <v>1.5007610201348744E-4</v>
      </c>
      <c r="O135" s="9"/>
      <c r="P135" s="172"/>
      <c r="Q135" s="174"/>
    </row>
    <row r="136" spans="1:17">
      <c r="A136" s="61" t="s">
        <v>445</v>
      </c>
      <c r="B136" s="61" t="s">
        <v>550</v>
      </c>
      <c r="C136" s="61">
        <v>20027766</v>
      </c>
      <c r="D136" s="61" t="s">
        <v>88</v>
      </c>
      <c r="E136" s="61" t="s">
        <v>1059</v>
      </c>
      <c r="F136" s="61">
        <v>10776602</v>
      </c>
      <c r="G136" s="72" t="s">
        <v>89</v>
      </c>
      <c r="H136" s="72"/>
      <c r="I136" s="72"/>
      <c r="J136" s="72" t="s">
        <v>1312</v>
      </c>
      <c r="K136" s="62">
        <v>66915072.539999992</v>
      </c>
      <c r="L136" s="62">
        <v>2212430.6359999939</v>
      </c>
      <c r="M136" s="170">
        <f t="shared" si="2"/>
        <v>3.3063262909525555E-2</v>
      </c>
      <c r="N136" s="70">
        <f>L136/(Resumen!$N$11*1000000)</f>
        <v>2.5467680405580903E-4</v>
      </c>
      <c r="O136" s="9"/>
      <c r="P136" s="172"/>
      <c r="Q136" s="173"/>
    </row>
    <row r="137" spans="1:17">
      <c r="A137" s="61" t="s">
        <v>445</v>
      </c>
      <c r="B137" s="61" t="s">
        <v>550</v>
      </c>
      <c r="C137" s="61">
        <v>20027766</v>
      </c>
      <c r="D137" s="61" t="s">
        <v>88</v>
      </c>
      <c r="E137" s="61" t="s">
        <v>1295</v>
      </c>
      <c r="F137" s="61">
        <v>10776603</v>
      </c>
      <c r="G137" s="72" t="s">
        <v>157</v>
      </c>
      <c r="H137" s="72"/>
      <c r="I137" s="72"/>
      <c r="J137" s="72" t="s">
        <v>1312</v>
      </c>
      <c r="K137" s="62">
        <v>17862388.800000001</v>
      </c>
      <c r="L137" s="62">
        <v>222990.11</v>
      </c>
      <c r="M137" s="170">
        <f t="shared" si="2"/>
        <v>1.248377876535752E-2</v>
      </c>
      <c r="N137" s="70">
        <f>L137/(Resumen!$N$11*1000000)</f>
        <v>2.5668786007017423E-5</v>
      </c>
      <c r="O137" s="9"/>
      <c r="P137" s="172"/>
      <c r="Q137" s="173"/>
    </row>
    <row r="138" spans="1:17">
      <c r="A138" s="61" t="s">
        <v>445</v>
      </c>
      <c r="B138" s="61" t="s">
        <v>550</v>
      </c>
      <c r="C138" s="61">
        <v>20027766</v>
      </c>
      <c r="D138" s="61" t="s">
        <v>88</v>
      </c>
      <c r="E138" s="61" t="s">
        <v>1060</v>
      </c>
      <c r="F138" s="61">
        <v>10909152</v>
      </c>
      <c r="G138" s="72" t="s">
        <v>384</v>
      </c>
      <c r="H138" s="72"/>
      <c r="I138" s="72"/>
      <c r="J138" s="72" t="s">
        <v>1312</v>
      </c>
      <c r="K138" s="62">
        <v>48601763.219999999</v>
      </c>
      <c r="L138" s="62">
        <v>523827.58300000126</v>
      </c>
      <c r="M138" s="170">
        <f t="shared" si="2"/>
        <v>1.0777954302374821E-2</v>
      </c>
      <c r="N138" s="70">
        <f>L138/(Resumen!$N$11*1000000)</f>
        <v>6.0298719672366599E-5</v>
      </c>
      <c r="O138" s="9"/>
      <c r="P138" s="172"/>
      <c r="Q138" s="174"/>
    </row>
    <row r="139" spans="1:17">
      <c r="A139" s="61" t="s">
        <v>445</v>
      </c>
      <c r="B139" s="61" t="s">
        <v>550</v>
      </c>
      <c r="C139" s="61">
        <v>20027766</v>
      </c>
      <c r="D139" s="61" t="s">
        <v>88</v>
      </c>
      <c r="E139" s="61" t="s">
        <v>1062</v>
      </c>
      <c r="F139" s="61">
        <v>10776604</v>
      </c>
      <c r="G139" s="72" t="s">
        <v>169</v>
      </c>
      <c r="H139" s="72"/>
      <c r="I139" s="72"/>
      <c r="J139" s="72" t="s">
        <v>1312</v>
      </c>
      <c r="K139" s="62">
        <v>48342922.139999993</v>
      </c>
      <c r="L139" s="62">
        <v>1347829.2670000084</v>
      </c>
      <c r="M139" s="170">
        <f t="shared" si="2"/>
        <v>2.7880591559954232E-2</v>
      </c>
      <c r="N139" s="70">
        <f>L139/(Resumen!$N$11*1000000)</f>
        <v>1.5515101108573096E-4</v>
      </c>
      <c r="O139" s="9"/>
      <c r="P139" s="172"/>
      <c r="Q139" s="173"/>
    </row>
    <row r="140" spans="1:17">
      <c r="A140" s="61" t="s">
        <v>445</v>
      </c>
      <c r="B140" s="61" t="s">
        <v>550</v>
      </c>
      <c r="C140" s="61">
        <v>20700077</v>
      </c>
      <c r="D140" s="61" t="s">
        <v>12</v>
      </c>
      <c r="E140" s="61" t="s">
        <v>13</v>
      </c>
      <c r="F140" s="61">
        <v>10909423</v>
      </c>
      <c r="G140" s="72" t="s">
        <v>14</v>
      </c>
      <c r="H140" s="72"/>
      <c r="I140" s="72"/>
      <c r="J140" s="72" t="s">
        <v>1312</v>
      </c>
      <c r="K140" s="62">
        <v>1369885.8800000001</v>
      </c>
      <c r="L140" s="62">
        <v>1150.0910000000063</v>
      </c>
      <c r="M140" s="170">
        <f t="shared" si="2"/>
        <v>8.3955241585525803E-4</v>
      </c>
      <c r="N140" s="70">
        <f>L140/(Resumen!$N$11*1000000)</f>
        <v>1.3238900939416926E-7</v>
      </c>
      <c r="O140" s="9"/>
      <c r="P140" s="172"/>
      <c r="Q140" s="173"/>
    </row>
    <row r="141" spans="1:17">
      <c r="A141" s="61" t="s">
        <v>445</v>
      </c>
      <c r="B141" s="61" t="s">
        <v>550</v>
      </c>
      <c r="C141" s="61">
        <v>20700077</v>
      </c>
      <c r="D141" s="61" t="s">
        <v>12</v>
      </c>
      <c r="E141" s="61" t="s">
        <v>15</v>
      </c>
      <c r="F141" s="61">
        <v>10909424</v>
      </c>
      <c r="G141" s="72" t="s">
        <v>16</v>
      </c>
      <c r="H141" s="72"/>
      <c r="I141" s="72"/>
      <c r="J141" s="72" t="s">
        <v>1312</v>
      </c>
      <c r="K141" s="62">
        <v>13838175.560000001</v>
      </c>
      <c r="L141" s="62">
        <v>108157.65299999976</v>
      </c>
      <c r="M141" s="170">
        <f t="shared" si="2"/>
        <v>7.8158896402958887E-3</v>
      </c>
      <c r="N141" s="70">
        <f>L141/(Resumen!$N$11*1000000)</f>
        <v>1.2450218755792533E-5</v>
      </c>
      <c r="O141" s="9"/>
      <c r="P141" s="172"/>
      <c r="Q141" s="173"/>
    </row>
    <row r="142" spans="1:17">
      <c r="A142" s="61" t="s">
        <v>445</v>
      </c>
      <c r="B142" s="61" t="s">
        <v>550</v>
      </c>
      <c r="C142" s="61">
        <v>20028080</v>
      </c>
      <c r="D142" s="61" t="s">
        <v>263</v>
      </c>
      <c r="E142" s="61" t="s">
        <v>264</v>
      </c>
      <c r="F142" s="61">
        <v>10808001</v>
      </c>
      <c r="G142" s="72" t="s">
        <v>265</v>
      </c>
      <c r="H142" s="72"/>
      <c r="I142" s="72"/>
      <c r="J142" s="72" t="s">
        <v>1312</v>
      </c>
      <c r="K142" s="62">
        <v>28454979.600000005</v>
      </c>
      <c r="L142" s="62">
        <v>1134488.8239999975</v>
      </c>
      <c r="M142" s="170">
        <f t="shared" si="2"/>
        <v>3.9869605951149488E-2</v>
      </c>
      <c r="N142" s="70">
        <f>L142/(Resumen!$N$11*1000000)</f>
        <v>1.3059301531627923E-4</v>
      </c>
      <c r="O142" s="9"/>
      <c r="P142" s="172"/>
      <c r="Q142" s="174"/>
    </row>
    <row r="143" spans="1:17">
      <c r="A143" s="61" t="s">
        <v>445</v>
      </c>
      <c r="B143" s="61" t="s">
        <v>550</v>
      </c>
      <c r="C143" s="61">
        <v>20028080</v>
      </c>
      <c r="D143" s="61" t="s">
        <v>263</v>
      </c>
      <c r="E143" s="61" t="s">
        <v>302</v>
      </c>
      <c r="F143" s="61">
        <v>10808002</v>
      </c>
      <c r="G143" s="72" t="s">
        <v>303</v>
      </c>
      <c r="H143" s="72"/>
      <c r="I143" s="72"/>
      <c r="J143" s="72" t="s">
        <v>1312</v>
      </c>
      <c r="K143" s="62">
        <v>1022222.88</v>
      </c>
      <c r="L143" s="62">
        <v>854.92000000000417</v>
      </c>
      <c r="M143" s="170">
        <f t="shared" si="2"/>
        <v>8.3633424444579465E-4</v>
      </c>
      <c r="N143" s="70">
        <f>L143/(Resumen!$N$11*1000000)</f>
        <v>9.8411353459215951E-8</v>
      </c>
      <c r="O143" s="9"/>
      <c r="P143" s="172"/>
      <c r="Q143" s="173"/>
    </row>
    <row r="144" spans="1:17">
      <c r="A144" s="61" t="s">
        <v>445</v>
      </c>
      <c r="B144" s="61" t="s">
        <v>550</v>
      </c>
      <c r="C144" s="61">
        <v>20700422</v>
      </c>
      <c r="D144" s="61" t="s">
        <v>114</v>
      </c>
      <c r="E144" s="61" t="s">
        <v>1063</v>
      </c>
      <c r="F144" s="61">
        <v>10909543</v>
      </c>
      <c r="G144" s="72" t="s">
        <v>1064</v>
      </c>
      <c r="H144" s="72"/>
      <c r="I144" s="72"/>
      <c r="J144" s="72" t="s">
        <v>1312</v>
      </c>
      <c r="K144" s="62">
        <v>3076470.389</v>
      </c>
      <c r="L144" s="62">
        <v>20817.661999999902</v>
      </c>
      <c r="M144" s="170">
        <f t="shared" si="2"/>
        <v>6.766735696346695E-3</v>
      </c>
      <c r="N144" s="70">
        <f>L144/(Resumen!$N$11*1000000)</f>
        <v>2.3963578969686857E-6</v>
      </c>
      <c r="O144" s="9"/>
      <c r="P144" s="172"/>
      <c r="Q144" s="173"/>
    </row>
    <row r="145" spans="1:17">
      <c r="A145" s="61" t="s">
        <v>445</v>
      </c>
      <c r="B145" s="61" t="s">
        <v>550</v>
      </c>
      <c r="C145" s="61">
        <v>20700422</v>
      </c>
      <c r="D145" s="61" t="s">
        <v>114</v>
      </c>
      <c r="E145" s="61" t="s">
        <v>1065</v>
      </c>
      <c r="F145" s="61">
        <v>10909544</v>
      </c>
      <c r="G145" s="72" t="s">
        <v>1066</v>
      </c>
      <c r="H145" s="72"/>
      <c r="I145" s="72"/>
      <c r="J145" s="72" t="s">
        <v>1312</v>
      </c>
      <c r="K145" s="62">
        <v>15660920.498199999</v>
      </c>
      <c r="L145" s="62">
        <v>312542.02400000091</v>
      </c>
      <c r="M145" s="170">
        <f t="shared" si="2"/>
        <v>1.9956810586958997E-2</v>
      </c>
      <c r="N145" s="70">
        <f>L145/(Resumen!$N$11*1000000)</f>
        <v>3.5977265235019289E-5</v>
      </c>
      <c r="O145" s="9"/>
      <c r="P145" s="172"/>
      <c r="Q145" s="173"/>
    </row>
    <row r="146" spans="1:17">
      <c r="A146" s="61" t="s">
        <v>445</v>
      </c>
      <c r="B146" s="61" t="s">
        <v>550</v>
      </c>
      <c r="C146" s="61">
        <v>20700359</v>
      </c>
      <c r="D146" s="61" t="s">
        <v>306</v>
      </c>
      <c r="E146" s="61" t="s">
        <v>307</v>
      </c>
      <c r="F146" s="61">
        <v>10909321</v>
      </c>
      <c r="G146" s="72" t="s">
        <v>308</v>
      </c>
      <c r="H146" s="72"/>
      <c r="I146" s="72"/>
      <c r="J146" s="72" t="s">
        <v>1312</v>
      </c>
      <c r="K146" s="62">
        <v>37765982.599999994</v>
      </c>
      <c r="L146" s="62">
        <v>441175.61200000346</v>
      </c>
      <c r="M146" s="170">
        <f t="shared" si="2"/>
        <v>1.1681825326054234E-2</v>
      </c>
      <c r="N146" s="70">
        <f>L146/(Resumen!$N$11*1000000)</f>
        <v>5.0784505088333456E-5</v>
      </c>
      <c r="O146" s="9"/>
      <c r="P146" s="172"/>
      <c r="Q146" s="173"/>
    </row>
    <row r="147" spans="1:17">
      <c r="A147" s="61" t="s">
        <v>445</v>
      </c>
      <c r="B147" s="61" t="s">
        <v>550</v>
      </c>
      <c r="C147" s="61">
        <v>20700359</v>
      </c>
      <c r="D147" s="61" t="s">
        <v>306</v>
      </c>
      <c r="E147" s="61" t="s">
        <v>380</v>
      </c>
      <c r="F147" s="61">
        <v>10909322</v>
      </c>
      <c r="G147" s="72" t="s">
        <v>381</v>
      </c>
      <c r="H147" s="72"/>
      <c r="I147" s="72"/>
      <c r="J147" s="72" t="s">
        <v>1312</v>
      </c>
      <c r="K147" s="62">
        <v>36951147.700000003</v>
      </c>
      <c r="L147" s="62">
        <v>941960.63700000616</v>
      </c>
      <c r="M147" s="170">
        <f t="shared" si="2"/>
        <v>2.549205357970535E-2</v>
      </c>
      <c r="N147" s="70">
        <f>L147/(Resumen!$N$11*1000000)</f>
        <v>1.0843075514957582E-4</v>
      </c>
      <c r="O147" s="9"/>
      <c r="P147" s="172"/>
      <c r="Q147" s="173"/>
    </row>
    <row r="148" spans="1:17">
      <c r="A148" s="61" t="s">
        <v>445</v>
      </c>
      <c r="B148" s="61" t="s">
        <v>550</v>
      </c>
      <c r="C148" s="61">
        <v>20700359</v>
      </c>
      <c r="D148" s="61" t="s">
        <v>306</v>
      </c>
      <c r="E148" s="61" t="s">
        <v>556</v>
      </c>
      <c r="F148" s="61">
        <v>10909323</v>
      </c>
      <c r="G148" s="72" t="s">
        <v>557</v>
      </c>
      <c r="H148" s="72"/>
      <c r="I148" s="72"/>
      <c r="J148" s="72" t="s">
        <v>1312</v>
      </c>
      <c r="K148" s="62">
        <v>29041734.699999999</v>
      </c>
      <c r="L148" s="62">
        <v>486611.25700000167</v>
      </c>
      <c r="M148" s="170">
        <f t="shared" si="2"/>
        <v>1.6755585092511766E-2</v>
      </c>
      <c r="N148" s="70">
        <f>L148/(Resumen!$N$11*1000000)</f>
        <v>5.601468255492947E-5</v>
      </c>
      <c r="O148" s="9"/>
      <c r="P148" s="172"/>
      <c r="Q148" s="173"/>
    </row>
    <row r="149" spans="1:17">
      <c r="A149" s="61" t="s">
        <v>445</v>
      </c>
      <c r="B149" s="61" t="s">
        <v>550</v>
      </c>
      <c r="C149" s="61">
        <v>20028371</v>
      </c>
      <c r="D149" s="61" t="s">
        <v>50</v>
      </c>
      <c r="E149" s="61" t="s">
        <v>133</v>
      </c>
      <c r="F149" s="61">
        <v>10837101</v>
      </c>
      <c r="G149" s="72" t="s">
        <v>134</v>
      </c>
      <c r="H149" s="72"/>
      <c r="I149" s="72"/>
      <c r="J149" s="72" t="s">
        <v>1312</v>
      </c>
      <c r="K149" s="62">
        <v>65931768.476400003</v>
      </c>
      <c r="L149" s="62">
        <v>2944674.9789999989</v>
      </c>
      <c r="M149" s="170">
        <f t="shared" si="2"/>
        <v>4.4662460101521965E-2</v>
      </c>
      <c r="N149" s="70">
        <f>L149/(Resumen!$N$11*1000000)</f>
        <v>3.3896674563804421E-4</v>
      </c>
      <c r="O149" s="9"/>
      <c r="P149" s="172"/>
      <c r="Q149" s="173"/>
    </row>
    <row r="150" spans="1:17">
      <c r="A150" s="61" t="s">
        <v>445</v>
      </c>
      <c r="B150" s="61" t="s">
        <v>550</v>
      </c>
      <c r="C150" s="61">
        <v>20028371</v>
      </c>
      <c r="D150" s="61" t="s">
        <v>50</v>
      </c>
      <c r="E150" s="61" t="s">
        <v>399</v>
      </c>
      <c r="F150" s="61">
        <v>10837102</v>
      </c>
      <c r="G150" s="72" t="s">
        <v>400</v>
      </c>
      <c r="H150" s="72"/>
      <c r="I150" s="72"/>
      <c r="J150" s="72" t="s">
        <v>1312</v>
      </c>
      <c r="K150" s="62">
        <v>13219308.972199999</v>
      </c>
      <c r="L150" s="62">
        <v>441264.74900000129</v>
      </c>
      <c r="M150" s="170">
        <f t="shared" si="2"/>
        <v>3.3380318890191177E-2</v>
      </c>
      <c r="N150" s="70">
        <f>L150/(Resumen!$N$11*1000000)</f>
        <v>5.0794765806076737E-5</v>
      </c>
      <c r="O150" s="9"/>
      <c r="P150" s="172"/>
      <c r="Q150" s="173"/>
    </row>
    <row r="151" spans="1:17">
      <c r="A151" s="61" t="s">
        <v>445</v>
      </c>
      <c r="B151" s="61" t="s">
        <v>550</v>
      </c>
      <c r="C151" s="61">
        <v>20028371</v>
      </c>
      <c r="D151" s="61" t="s">
        <v>50</v>
      </c>
      <c r="E151" s="61" t="s">
        <v>149</v>
      </c>
      <c r="F151" s="61">
        <v>10837103</v>
      </c>
      <c r="G151" s="72" t="s">
        <v>150</v>
      </c>
      <c r="H151" s="72"/>
      <c r="I151" s="72"/>
      <c r="J151" s="72" t="s">
        <v>1312</v>
      </c>
      <c r="K151" s="62">
        <v>44744579.380400002</v>
      </c>
      <c r="L151" s="62">
        <v>1760339.1659999972</v>
      </c>
      <c r="M151" s="170">
        <f t="shared" si="2"/>
        <v>3.9341953603682762E-2</v>
      </c>
      <c r="N151" s="70">
        <f>L151/(Resumen!$N$11*1000000)</f>
        <v>2.0263575524414717E-4</v>
      </c>
      <c r="O151" s="9"/>
      <c r="P151" s="172"/>
      <c r="Q151" s="173"/>
    </row>
    <row r="152" spans="1:17">
      <c r="A152" s="61" t="s">
        <v>445</v>
      </c>
      <c r="B152" s="61" t="s">
        <v>550</v>
      </c>
      <c r="C152" s="61">
        <v>20700415</v>
      </c>
      <c r="D152" s="61" t="s">
        <v>1277</v>
      </c>
      <c r="E152" s="61" t="s">
        <v>718</v>
      </c>
      <c r="F152" s="61">
        <v>10909509</v>
      </c>
      <c r="G152" s="72" t="s">
        <v>719</v>
      </c>
      <c r="H152" s="72"/>
      <c r="I152" s="72"/>
      <c r="J152" s="72" t="s">
        <v>1312</v>
      </c>
      <c r="K152" s="62">
        <v>5703845.7599999998</v>
      </c>
      <c r="L152" s="62">
        <v>30503.095000000001</v>
      </c>
      <c r="M152" s="170">
        <f t="shared" si="2"/>
        <v>5.3478120348050932E-3</v>
      </c>
      <c r="N152" s="70">
        <f>L152/(Resumen!$N$11*1000000)</f>
        <v>3.5112652220617462E-6</v>
      </c>
      <c r="O152" s="9"/>
      <c r="P152" s="172"/>
      <c r="Q152" s="173"/>
    </row>
    <row r="153" spans="1:17">
      <c r="A153" s="61" t="s">
        <v>445</v>
      </c>
      <c r="B153" s="61" t="s">
        <v>550</v>
      </c>
      <c r="C153" s="61">
        <v>20700415</v>
      </c>
      <c r="D153" s="61" t="s">
        <v>1277</v>
      </c>
      <c r="E153" s="61" t="s">
        <v>720</v>
      </c>
      <c r="F153" s="61">
        <v>10909510</v>
      </c>
      <c r="G153" s="72" t="s">
        <v>721</v>
      </c>
      <c r="H153" s="72"/>
      <c r="I153" s="72"/>
      <c r="J153" s="72" t="s">
        <v>1312</v>
      </c>
      <c r="K153" s="62">
        <v>9018597.5999999996</v>
      </c>
      <c r="L153" s="62">
        <v>72678.659999999902</v>
      </c>
      <c r="M153" s="170">
        <f t="shared" si="2"/>
        <v>8.0587540572826868E-3</v>
      </c>
      <c r="N153" s="70">
        <f>L153/(Resumen!$N$11*1000000)</f>
        <v>8.36616911313589E-6</v>
      </c>
      <c r="O153" s="9"/>
      <c r="P153" s="172"/>
      <c r="Q153" s="173"/>
    </row>
    <row r="154" spans="1:17">
      <c r="A154" s="61" t="s">
        <v>20</v>
      </c>
      <c r="B154" s="61" t="s">
        <v>547</v>
      </c>
      <c r="C154" s="61">
        <v>20026676</v>
      </c>
      <c r="D154" s="61" t="s">
        <v>534</v>
      </c>
      <c r="E154" s="61" t="s">
        <v>535</v>
      </c>
      <c r="F154" s="61">
        <v>10667601</v>
      </c>
      <c r="G154" s="72" t="s">
        <v>536</v>
      </c>
      <c r="H154" s="72"/>
      <c r="I154" s="72"/>
      <c r="J154" s="72" t="s">
        <v>1312</v>
      </c>
      <c r="K154" s="62">
        <v>910686.4800000001</v>
      </c>
      <c r="L154" s="62">
        <v>521.728000000002</v>
      </c>
      <c r="M154" s="170">
        <f t="shared" ref="M154:M157" si="3">+L154/K154</f>
        <v>5.7289529542593179E-4</v>
      </c>
      <c r="N154" s="70">
        <f>L154/(Resumen!$N$11*1000000)</f>
        <v>6.0057032959305857E-8</v>
      </c>
      <c r="O154" s="9"/>
      <c r="P154" s="172"/>
      <c r="Q154" s="173"/>
    </row>
    <row r="155" spans="1:17">
      <c r="A155" s="61" t="s">
        <v>20</v>
      </c>
      <c r="B155" s="61" t="s">
        <v>547</v>
      </c>
      <c r="C155" s="61">
        <v>20026682</v>
      </c>
      <c r="D155" s="61" t="s">
        <v>494</v>
      </c>
      <c r="E155" s="61" t="s">
        <v>495</v>
      </c>
      <c r="F155" s="61">
        <v>10668201</v>
      </c>
      <c r="G155" s="72" t="s">
        <v>496</v>
      </c>
      <c r="H155" s="72"/>
      <c r="I155" s="72"/>
      <c r="J155" s="72" t="s">
        <v>1312</v>
      </c>
      <c r="K155" s="62">
        <v>16569888.5</v>
      </c>
      <c r="L155" s="62">
        <v>121388.79199999988</v>
      </c>
      <c r="M155" s="170">
        <f t="shared" si="3"/>
        <v>7.325866556072474E-3</v>
      </c>
      <c r="N155" s="70">
        <f>L155/(Resumen!$N$11*1000000)</f>
        <v>1.3973278570508557E-5</v>
      </c>
      <c r="O155" s="9"/>
      <c r="P155" s="172"/>
      <c r="Q155" s="173"/>
    </row>
    <row r="156" spans="1:17">
      <c r="A156" s="61" t="s">
        <v>20</v>
      </c>
      <c r="B156" s="61" t="s">
        <v>547</v>
      </c>
      <c r="C156" s="61">
        <v>20026682</v>
      </c>
      <c r="D156" s="61" t="s">
        <v>494</v>
      </c>
      <c r="E156" s="61" t="s">
        <v>499</v>
      </c>
      <c r="F156" s="61">
        <v>10668202</v>
      </c>
      <c r="G156" s="72" t="s">
        <v>500</v>
      </c>
      <c r="H156" s="72"/>
      <c r="I156" s="72"/>
      <c r="J156" s="72" t="s">
        <v>1312</v>
      </c>
      <c r="K156" s="62">
        <v>19541909.200000003</v>
      </c>
      <c r="L156" s="62">
        <v>281976.70100000099</v>
      </c>
      <c r="M156" s="170">
        <f t="shared" si="3"/>
        <v>1.4429332268108223E-2</v>
      </c>
      <c r="N156" s="70">
        <f>L156/(Resumen!$N$11*1000000)</f>
        <v>3.2458836837803087E-5</v>
      </c>
      <c r="O156" s="9"/>
      <c r="P156" s="172"/>
      <c r="Q156" s="174"/>
    </row>
    <row r="157" spans="1:17">
      <c r="A157" s="61" t="s">
        <v>20</v>
      </c>
      <c r="B157" s="61" t="s">
        <v>547</v>
      </c>
      <c r="C157" s="61">
        <v>20026682</v>
      </c>
      <c r="D157" s="61" t="s">
        <v>494</v>
      </c>
      <c r="E157" s="61" t="s">
        <v>515</v>
      </c>
      <c r="F157" s="61">
        <v>10668203</v>
      </c>
      <c r="G157" s="72" t="s">
        <v>516</v>
      </c>
      <c r="H157" s="72"/>
      <c r="I157" s="72"/>
      <c r="J157" s="72" t="s">
        <v>1312</v>
      </c>
      <c r="K157" s="62">
        <v>10131656.799999999</v>
      </c>
      <c r="L157" s="62">
        <v>31301.3999999999</v>
      </c>
      <c r="M157" s="170">
        <f t="shared" si="3"/>
        <v>3.0894650912375856E-3</v>
      </c>
      <c r="N157" s="70">
        <f>L157/(Resumen!$N$11*1000000)</f>
        <v>3.6031595227252576E-6</v>
      </c>
      <c r="O157" s="9"/>
      <c r="P157" s="172"/>
      <c r="Q157" s="173"/>
    </row>
    <row r="158" spans="1:17">
      <c r="A158" s="61" t="s">
        <v>20</v>
      </c>
      <c r="B158" s="61" t="s">
        <v>547</v>
      </c>
      <c r="C158" s="61">
        <v>20027577</v>
      </c>
      <c r="D158" s="61" t="s">
        <v>291</v>
      </c>
      <c r="E158" s="61" t="s">
        <v>532</v>
      </c>
      <c r="F158" s="61">
        <v>10757701</v>
      </c>
      <c r="G158" s="72" t="s">
        <v>533</v>
      </c>
      <c r="H158" s="72"/>
      <c r="I158" s="72"/>
      <c r="J158" s="72" t="s">
        <v>1312</v>
      </c>
      <c r="K158" s="62">
        <v>4734670.3800000008</v>
      </c>
      <c r="L158" s="62">
        <v>10337.839999999997</v>
      </c>
      <c r="M158" s="170">
        <f t="shared" ref="M158:M220" si="4">+L158/K158</f>
        <v>2.1834339394921076E-3</v>
      </c>
      <c r="N158" s="70">
        <f>L158/(Resumen!$N$11*1000000)</f>
        <v>1.1900070488990967E-6</v>
      </c>
      <c r="O158" s="9"/>
      <c r="P158" s="172"/>
      <c r="Q158" s="173"/>
    </row>
    <row r="159" spans="1:17">
      <c r="A159" s="61" t="s">
        <v>20</v>
      </c>
      <c r="B159" s="61" t="s">
        <v>547</v>
      </c>
      <c r="C159" s="61">
        <v>20027577</v>
      </c>
      <c r="D159" s="61" t="s">
        <v>291</v>
      </c>
      <c r="E159" s="61" t="s">
        <v>292</v>
      </c>
      <c r="F159" s="61">
        <v>10757702</v>
      </c>
      <c r="G159" s="72" t="s">
        <v>293</v>
      </c>
      <c r="H159" s="72"/>
      <c r="I159" s="72"/>
      <c r="J159" s="72" t="s">
        <v>1312</v>
      </c>
      <c r="K159" s="62">
        <v>11549631.300000003</v>
      </c>
      <c r="L159" s="62">
        <v>1374557.034000013</v>
      </c>
      <c r="M159" s="170">
        <f t="shared" si="4"/>
        <v>0.11901306615735974</v>
      </c>
      <c r="N159" s="70">
        <f>L159/(Resumen!$N$11*1000000)</f>
        <v>1.5822769162357429E-4</v>
      </c>
      <c r="O159" s="9"/>
      <c r="P159" s="172"/>
      <c r="Q159" s="173"/>
    </row>
    <row r="160" spans="1:17">
      <c r="A160" s="61" t="s">
        <v>20</v>
      </c>
      <c r="B160" s="61" t="s">
        <v>547</v>
      </c>
      <c r="C160" s="61">
        <v>20028185</v>
      </c>
      <c r="D160" s="61" t="s">
        <v>49</v>
      </c>
      <c r="E160" s="61" t="s">
        <v>709</v>
      </c>
      <c r="F160" s="61">
        <v>10818502</v>
      </c>
      <c r="G160" s="72" t="s">
        <v>710</v>
      </c>
      <c r="H160" s="72"/>
      <c r="I160" s="72"/>
      <c r="J160" s="72" t="s">
        <v>1312</v>
      </c>
      <c r="K160" s="62">
        <v>22247049.502900001</v>
      </c>
      <c r="L160" s="62">
        <v>643375.38400000054</v>
      </c>
      <c r="M160" s="170">
        <f t="shared" si="4"/>
        <v>2.8919582523342421E-2</v>
      </c>
      <c r="N160" s="70">
        <f>L160/(Resumen!$N$11*1000000)</f>
        <v>7.4060078512355003E-5</v>
      </c>
      <c r="O160" s="9"/>
      <c r="P160" s="172"/>
      <c r="Q160" s="173"/>
    </row>
    <row r="161" spans="1:17">
      <c r="A161" s="61" t="s">
        <v>20</v>
      </c>
      <c r="B161" s="61" t="s">
        <v>547</v>
      </c>
      <c r="C161" s="61">
        <v>20028185</v>
      </c>
      <c r="D161" s="61" t="s">
        <v>49</v>
      </c>
      <c r="E161" s="61" t="s">
        <v>178</v>
      </c>
      <c r="F161" s="61">
        <v>10818501</v>
      </c>
      <c r="G161" s="72" t="s">
        <v>179</v>
      </c>
      <c r="H161" s="72"/>
      <c r="I161" s="72"/>
      <c r="J161" s="72" t="s">
        <v>1312</v>
      </c>
      <c r="K161" s="62">
        <v>18063464.333900001</v>
      </c>
      <c r="L161" s="62">
        <v>1293571.4769999925</v>
      </c>
      <c r="M161" s="170">
        <f t="shared" si="4"/>
        <v>7.1612590646431301E-2</v>
      </c>
      <c r="N161" s="70">
        <f>L161/(Resumen!$N$11*1000000)</f>
        <v>1.4890530090278116E-4</v>
      </c>
      <c r="O161" s="9"/>
      <c r="P161" s="172"/>
      <c r="Q161" s="173"/>
    </row>
    <row r="162" spans="1:17">
      <c r="A162" s="61" t="s">
        <v>20</v>
      </c>
      <c r="B162" s="61" t="s">
        <v>547</v>
      </c>
      <c r="C162" s="61">
        <v>20027079</v>
      </c>
      <c r="D162" s="61" t="s">
        <v>294</v>
      </c>
      <c r="E162" s="61" t="s">
        <v>295</v>
      </c>
      <c r="F162" s="61">
        <v>10707903</v>
      </c>
      <c r="G162" s="72" t="s">
        <v>296</v>
      </c>
      <c r="H162" s="72"/>
      <c r="I162" s="72"/>
      <c r="J162" s="72" t="s">
        <v>1312</v>
      </c>
      <c r="K162" s="62">
        <v>18346717.254300002</v>
      </c>
      <c r="L162" s="62">
        <v>824020.96399999957</v>
      </c>
      <c r="M162" s="170">
        <f t="shared" si="4"/>
        <v>4.4913809515806979E-2</v>
      </c>
      <c r="N162" s="70">
        <f>L162/(Resumen!$N$11*1000000)</f>
        <v>9.4854510768267698E-5</v>
      </c>
      <c r="O162" s="9"/>
      <c r="P162" s="172"/>
      <c r="Q162" s="173"/>
    </row>
    <row r="163" spans="1:17">
      <c r="A163" s="61" t="s">
        <v>20</v>
      </c>
      <c r="B163" s="61" t="s">
        <v>547</v>
      </c>
      <c r="C163" s="61">
        <v>20027079</v>
      </c>
      <c r="D163" s="61" t="s">
        <v>294</v>
      </c>
      <c r="E163" s="61" t="s">
        <v>451</v>
      </c>
      <c r="F163" s="61">
        <v>10707901</v>
      </c>
      <c r="G163" s="72" t="s">
        <v>452</v>
      </c>
      <c r="H163" s="72"/>
      <c r="I163" s="72"/>
      <c r="J163" s="72" t="s">
        <v>1312</v>
      </c>
      <c r="K163" s="62">
        <v>30319395.3805</v>
      </c>
      <c r="L163" s="62">
        <v>223359.08999999872</v>
      </c>
      <c r="M163" s="170">
        <f t="shared" si="4"/>
        <v>7.3668715090424502E-3</v>
      </c>
      <c r="N163" s="70">
        <f>L163/(Resumen!$N$11*1000000)</f>
        <v>2.5711259947502212E-5</v>
      </c>
      <c r="O163" s="9"/>
      <c r="P163" s="172"/>
      <c r="Q163" s="173"/>
    </row>
    <row r="164" spans="1:17">
      <c r="A164" s="61" t="s">
        <v>20</v>
      </c>
      <c r="B164" s="61" t="s">
        <v>547</v>
      </c>
      <c r="C164" s="61">
        <v>20027079</v>
      </c>
      <c r="D164" s="61" t="s">
        <v>294</v>
      </c>
      <c r="E164" s="61" t="s">
        <v>467</v>
      </c>
      <c r="F164" s="61">
        <v>10707902</v>
      </c>
      <c r="G164" s="72" t="s">
        <v>468</v>
      </c>
      <c r="H164" s="72"/>
      <c r="I164" s="72"/>
      <c r="J164" s="72" t="s">
        <v>1312</v>
      </c>
      <c r="K164" s="62">
        <v>29405098.9652</v>
      </c>
      <c r="L164" s="62">
        <v>225025.38299999834</v>
      </c>
      <c r="M164" s="170">
        <f t="shared" si="4"/>
        <v>7.6525973698068055E-3</v>
      </c>
      <c r="N164" s="70">
        <f>L164/(Resumen!$N$11*1000000)</f>
        <v>2.5903069882220761E-5</v>
      </c>
      <c r="O164" s="9"/>
      <c r="P164" s="172"/>
      <c r="Q164" s="173"/>
    </row>
    <row r="165" spans="1:17">
      <c r="A165" s="61" t="s">
        <v>20</v>
      </c>
      <c r="B165" s="61" t="s">
        <v>547</v>
      </c>
      <c r="C165" s="61">
        <v>20027278</v>
      </c>
      <c r="D165" s="61" t="s">
        <v>446</v>
      </c>
      <c r="E165" s="61" t="s">
        <v>447</v>
      </c>
      <c r="F165" s="61">
        <v>10727801</v>
      </c>
      <c r="G165" s="72" t="s">
        <v>448</v>
      </c>
      <c r="H165" s="72"/>
      <c r="I165" s="72"/>
      <c r="J165" s="72" t="s">
        <v>1312</v>
      </c>
      <c r="K165" s="62">
        <v>22840342</v>
      </c>
      <c r="L165" s="62">
        <v>396930.03499999788</v>
      </c>
      <c r="M165" s="170">
        <f t="shared" si="4"/>
        <v>1.737846285313932E-2</v>
      </c>
      <c r="N165" s="70">
        <f>L165/(Resumen!$N$11*1000000)</f>
        <v>4.5691318454315679E-5</v>
      </c>
      <c r="O165" s="9"/>
      <c r="P165" s="172"/>
      <c r="Q165" s="173"/>
    </row>
    <row r="166" spans="1:17">
      <c r="A166" s="61" t="s">
        <v>20</v>
      </c>
      <c r="B166" s="61" t="s">
        <v>547</v>
      </c>
      <c r="C166" s="61">
        <v>20027278</v>
      </c>
      <c r="D166" s="61" t="s">
        <v>446</v>
      </c>
      <c r="E166" s="61" t="s">
        <v>530</v>
      </c>
      <c r="F166" s="61">
        <v>10727802</v>
      </c>
      <c r="G166" s="72" t="s">
        <v>531</v>
      </c>
      <c r="H166" s="72"/>
      <c r="I166" s="72"/>
      <c r="J166" s="72" t="s">
        <v>1312</v>
      </c>
      <c r="K166" s="62">
        <v>3571442.42</v>
      </c>
      <c r="L166" s="62">
        <v>7014.0159999999978</v>
      </c>
      <c r="M166" s="170">
        <f t="shared" si="4"/>
        <v>1.9639168647159646E-3</v>
      </c>
      <c r="N166" s="70">
        <f>L166/(Resumen!$N$11*1000000)</f>
        <v>8.0739578878092971E-7</v>
      </c>
      <c r="O166" s="9"/>
      <c r="P166" s="172"/>
      <c r="Q166" s="173"/>
    </row>
    <row r="167" spans="1:17">
      <c r="A167" s="61" t="s">
        <v>20</v>
      </c>
      <c r="B167" s="61" t="s">
        <v>547</v>
      </c>
      <c r="C167" s="61">
        <v>20027767</v>
      </c>
      <c r="D167" s="61" t="s">
        <v>231</v>
      </c>
      <c r="E167" s="61" t="s">
        <v>374</v>
      </c>
      <c r="F167" s="61">
        <v>10776701</v>
      </c>
      <c r="G167" s="72" t="s">
        <v>386</v>
      </c>
      <c r="H167" s="72"/>
      <c r="I167" s="72"/>
      <c r="J167" s="72" t="s">
        <v>1312</v>
      </c>
      <c r="K167" s="62">
        <v>52185221.760000005</v>
      </c>
      <c r="L167" s="62">
        <v>509748.61299999966</v>
      </c>
      <c r="M167" s="170">
        <f t="shared" si="4"/>
        <v>9.7680645172753145E-3</v>
      </c>
      <c r="N167" s="70">
        <f>L167/(Resumen!$N$11*1000000)</f>
        <v>5.867806453152085E-5</v>
      </c>
      <c r="O167" s="9"/>
      <c r="P167" s="172"/>
      <c r="Q167" s="173"/>
    </row>
    <row r="168" spans="1:17">
      <c r="A168" s="61" t="s">
        <v>20</v>
      </c>
      <c r="B168" s="61" t="s">
        <v>547</v>
      </c>
      <c r="C168" s="61">
        <v>20027767</v>
      </c>
      <c r="D168" s="61" t="s">
        <v>231</v>
      </c>
      <c r="E168" s="61" t="s">
        <v>397</v>
      </c>
      <c r="F168" s="61">
        <v>10776702</v>
      </c>
      <c r="G168" s="72" t="s">
        <v>398</v>
      </c>
      <c r="H168" s="72"/>
      <c r="I168" s="72"/>
      <c r="J168" s="72" t="s">
        <v>1312</v>
      </c>
      <c r="K168" s="62">
        <v>39619794.239999995</v>
      </c>
      <c r="L168" s="62">
        <v>839144.76700000255</v>
      </c>
      <c r="M168" s="170">
        <f t="shared" si="4"/>
        <v>2.11799375311446E-2</v>
      </c>
      <c r="N168" s="70">
        <f>L168/(Resumen!$N$11*1000000)</f>
        <v>9.6595438483937981E-5</v>
      </c>
      <c r="O168" s="9"/>
      <c r="P168" s="172"/>
      <c r="Q168" s="173"/>
    </row>
    <row r="169" spans="1:17">
      <c r="A169" s="61" t="s">
        <v>20</v>
      </c>
      <c r="B169" s="61" t="s">
        <v>547</v>
      </c>
      <c r="C169" s="61">
        <v>20027767</v>
      </c>
      <c r="D169" s="61" t="s">
        <v>231</v>
      </c>
      <c r="E169" s="61" t="s">
        <v>232</v>
      </c>
      <c r="F169" s="61">
        <v>10776703</v>
      </c>
      <c r="G169" s="72" t="s">
        <v>233</v>
      </c>
      <c r="H169" s="72"/>
      <c r="I169" s="72"/>
      <c r="J169" s="72" t="s">
        <v>1312</v>
      </c>
      <c r="K169" s="62">
        <v>47794471.68</v>
      </c>
      <c r="L169" s="62">
        <v>801826.87399999832</v>
      </c>
      <c r="M169" s="170">
        <f t="shared" si="4"/>
        <v>1.6776561092012855E-2</v>
      </c>
      <c r="N169" s="70">
        <f>L169/(Resumen!$N$11*1000000)</f>
        <v>9.2299709809469494E-5</v>
      </c>
      <c r="O169" s="9"/>
      <c r="P169" s="172"/>
      <c r="Q169" s="173"/>
    </row>
    <row r="170" spans="1:17">
      <c r="A170" s="61" t="s">
        <v>20</v>
      </c>
      <c r="B170" s="61" t="s">
        <v>547</v>
      </c>
      <c r="C170" s="61">
        <v>20027767</v>
      </c>
      <c r="D170" s="61" t="s">
        <v>231</v>
      </c>
      <c r="E170" s="61" t="s">
        <v>385</v>
      </c>
      <c r="F170" s="61">
        <v>10776704</v>
      </c>
      <c r="G170" s="72" t="s">
        <v>375</v>
      </c>
      <c r="H170" s="72"/>
      <c r="I170" s="72"/>
      <c r="J170" s="72" t="s">
        <v>1312</v>
      </c>
      <c r="K170" s="62">
        <v>57224787.102399997</v>
      </c>
      <c r="L170" s="62">
        <v>1144194.6010000028</v>
      </c>
      <c r="M170" s="170">
        <f t="shared" si="4"/>
        <v>1.9994737576787165E-2</v>
      </c>
      <c r="N170" s="70">
        <f>L170/(Resumen!$N$11*1000000)</f>
        <v>1.317102644751992E-4</v>
      </c>
      <c r="O170" s="9"/>
      <c r="P170" s="172"/>
      <c r="Q170" s="173"/>
    </row>
    <row r="171" spans="1:17">
      <c r="A171" s="61" t="s">
        <v>20</v>
      </c>
      <c r="B171" s="61" t="s">
        <v>547</v>
      </c>
      <c r="C171" s="61">
        <v>20027767</v>
      </c>
      <c r="D171" s="61" t="s">
        <v>231</v>
      </c>
      <c r="E171" s="61" t="s">
        <v>237</v>
      </c>
      <c r="F171" s="61">
        <v>10776705</v>
      </c>
      <c r="G171" s="72" t="s">
        <v>238</v>
      </c>
      <c r="H171" s="72"/>
      <c r="I171" s="72"/>
      <c r="J171" s="72" t="s">
        <v>1312</v>
      </c>
      <c r="K171" s="62">
        <v>33308394.239999998</v>
      </c>
      <c r="L171" s="62">
        <v>375235.29999999917</v>
      </c>
      <c r="M171" s="170">
        <f t="shared" si="4"/>
        <v>1.126548753134967E-2</v>
      </c>
      <c r="N171" s="70">
        <f>L171/(Resumen!$N$11*1000000)</f>
        <v>4.3193999132871698E-5</v>
      </c>
      <c r="O171" s="9"/>
      <c r="P171" s="172"/>
      <c r="Q171" s="173"/>
    </row>
    <row r="172" spans="1:17">
      <c r="A172" s="61" t="s">
        <v>20</v>
      </c>
      <c r="B172" s="61" t="s">
        <v>547</v>
      </c>
      <c r="C172" s="61">
        <v>20027778</v>
      </c>
      <c r="D172" s="61" t="s">
        <v>334</v>
      </c>
      <c r="E172" s="61" t="s">
        <v>507</v>
      </c>
      <c r="F172" s="61">
        <v>10777801</v>
      </c>
      <c r="G172" s="72" t="s">
        <v>334</v>
      </c>
      <c r="H172" s="72"/>
      <c r="I172" s="72"/>
      <c r="J172" s="72" t="s">
        <v>1312</v>
      </c>
      <c r="K172" s="62">
        <v>16490914.6943</v>
      </c>
      <c r="L172" s="62">
        <v>151375.97600000026</v>
      </c>
      <c r="M172" s="170">
        <f t="shared" si="4"/>
        <v>9.1793559548472223E-3</v>
      </c>
      <c r="N172" s="70">
        <f>L172/(Resumen!$N$11*1000000)</f>
        <v>1.7425156364770673E-5</v>
      </c>
      <c r="O172" s="9"/>
      <c r="P172" s="172"/>
      <c r="Q172" s="173"/>
    </row>
    <row r="173" spans="1:17">
      <c r="A173" s="61" t="s">
        <v>20</v>
      </c>
      <c r="B173" s="61" t="s">
        <v>547</v>
      </c>
      <c r="C173" s="61">
        <v>20027778</v>
      </c>
      <c r="D173" s="61" t="s">
        <v>334</v>
      </c>
      <c r="E173" s="61" t="s">
        <v>1067</v>
      </c>
      <c r="F173" s="61">
        <v>10777803</v>
      </c>
      <c r="G173" s="72" t="s">
        <v>1068</v>
      </c>
      <c r="H173" s="72"/>
      <c r="I173" s="72"/>
      <c r="J173" s="72" t="s">
        <v>1312</v>
      </c>
      <c r="K173" s="62">
        <v>1163083.0686000001</v>
      </c>
      <c r="L173" s="62">
        <v>3015.8879999999194</v>
      </c>
      <c r="M173" s="170">
        <f t="shared" si="4"/>
        <v>2.5930116957425366E-3</v>
      </c>
      <c r="N173" s="70">
        <f>L173/(Resumen!$N$11*1000000)</f>
        <v>3.4716420245332721E-7</v>
      </c>
      <c r="O173" s="9"/>
      <c r="P173" s="172"/>
      <c r="Q173" s="173"/>
    </row>
    <row r="174" spans="1:17">
      <c r="A174" s="61" t="s">
        <v>20</v>
      </c>
      <c r="B174" s="61" t="s">
        <v>547</v>
      </c>
      <c r="C174" s="61">
        <v>20027778</v>
      </c>
      <c r="D174" s="61" t="s">
        <v>334</v>
      </c>
      <c r="E174" s="61" t="s">
        <v>382</v>
      </c>
      <c r="F174" s="61">
        <v>10777802</v>
      </c>
      <c r="G174" s="72" t="s">
        <v>383</v>
      </c>
      <c r="H174" s="72"/>
      <c r="I174" s="72"/>
      <c r="J174" s="72" t="s">
        <v>1312</v>
      </c>
      <c r="K174" s="62">
        <v>2016489.1184999999</v>
      </c>
      <c r="L174" s="62">
        <v>3439.6969999999601</v>
      </c>
      <c r="M174" s="170">
        <f t="shared" si="4"/>
        <v>1.705785054054067E-3</v>
      </c>
      <c r="N174" s="70">
        <f>L174/(Resumen!$N$11*1000000)</f>
        <v>3.959496061147232E-7</v>
      </c>
      <c r="O174" s="9"/>
      <c r="P174" s="172"/>
      <c r="Q174" s="173"/>
    </row>
    <row r="175" spans="1:17">
      <c r="A175" s="61" t="s">
        <v>20</v>
      </c>
      <c r="B175" s="61" t="s">
        <v>547</v>
      </c>
      <c r="C175" s="61">
        <v>20028272</v>
      </c>
      <c r="D175" s="61" t="s">
        <v>197</v>
      </c>
      <c r="E175" s="61" t="s">
        <v>403</v>
      </c>
      <c r="F175" s="61">
        <v>10909051</v>
      </c>
      <c r="G175" s="72" t="s">
        <v>404</v>
      </c>
      <c r="H175" s="72"/>
      <c r="I175" s="72"/>
      <c r="J175" s="72" t="s">
        <v>1312</v>
      </c>
      <c r="K175" s="62">
        <v>6868854.7199999997</v>
      </c>
      <c r="L175" s="62">
        <v>53923.574000000102</v>
      </c>
      <c r="M175" s="170">
        <f t="shared" si="4"/>
        <v>7.8504461366741655E-3</v>
      </c>
      <c r="N175" s="70">
        <f>L175/(Resumen!$N$11*1000000)</f>
        <v>6.2072379879967379E-6</v>
      </c>
      <c r="O175" s="9"/>
      <c r="P175" s="172"/>
      <c r="Q175" s="173"/>
    </row>
    <row r="176" spans="1:17">
      <c r="A176" s="61" t="s">
        <v>20</v>
      </c>
      <c r="B176" s="61" t="s">
        <v>547</v>
      </c>
      <c r="C176" s="61">
        <v>20028272</v>
      </c>
      <c r="D176" s="61" t="s">
        <v>197</v>
      </c>
      <c r="E176" s="61" t="s">
        <v>200</v>
      </c>
      <c r="F176" s="61">
        <v>10827201</v>
      </c>
      <c r="G176" s="72" t="s">
        <v>498</v>
      </c>
      <c r="H176" s="72"/>
      <c r="I176" s="72"/>
      <c r="J176" s="72" t="s">
        <v>1312</v>
      </c>
      <c r="K176" s="62">
        <v>21135457.440000001</v>
      </c>
      <c r="L176" s="62">
        <v>145045.43399999966</v>
      </c>
      <c r="M176" s="170">
        <f t="shared" si="4"/>
        <v>6.8626588476620003E-3</v>
      </c>
      <c r="N176" s="70">
        <f>L176/(Resumen!$N$11*1000000)</f>
        <v>1.6696436477119819E-5</v>
      </c>
      <c r="O176" s="9"/>
      <c r="P176" s="172"/>
      <c r="Q176" s="173"/>
    </row>
    <row r="177" spans="1:17">
      <c r="A177" s="61" t="s">
        <v>20</v>
      </c>
      <c r="B177" s="61" t="s">
        <v>547</v>
      </c>
      <c r="C177" s="61">
        <v>20028272</v>
      </c>
      <c r="D177" s="61" t="s">
        <v>197</v>
      </c>
      <c r="E177" s="61" t="s">
        <v>412</v>
      </c>
      <c r="F177" s="61">
        <v>10827202</v>
      </c>
      <c r="G177" s="72" t="s">
        <v>413</v>
      </c>
      <c r="H177" s="72"/>
      <c r="I177" s="72"/>
      <c r="J177" s="72" t="s">
        <v>1312</v>
      </c>
      <c r="K177" s="62">
        <v>40164893.280000001</v>
      </c>
      <c r="L177" s="62">
        <v>588825.66000000027</v>
      </c>
      <c r="M177" s="170">
        <f t="shared" si="4"/>
        <v>1.4660207258491693E-2</v>
      </c>
      <c r="N177" s="70">
        <f>L177/(Resumen!$N$11*1000000)</f>
        <v>6.7780763290267924E-5</v>
      </c>
      <c r="O177" s="9"/>
      <c r="P177" s="172"/>
      <c r="Q177" s="173"/>
    </row>
    <row r="178" spans="1:17">
      <c r="A178" s="61" t="s">
        <v>20</v>
      </c>
      <c r="B178" s="61" t="s">
        <v>547</v>
      </c>
      <c r="C178" s="61">
        <v>20028272</v>
      </c>
      <c r="D178" s="61" t="s">
        <v>197</v>
      </c>
      <c r="E178" s="61" t="s">
        <v>497</v>
      </c>
      <c r="F178" s="61">
        <v>10827203</v>
      </c>
      <c r="G178" s="72" t="s">
        <v>201</v>
      </c>
      <c r="H178" s="72"/>
      <c r="I178" s="72"/>
      <c r="J178" s="72" t="s">
        <v>1312</v>
      </c>
      <c r="K178" s="62">
        <v>44145396.840000004</v>
      </c>
      <c r="L178" s="62">
        <v>1013377.7769999894</v>
      </c>
      <c r="M178" s="170">
        <f t="shared" si="4"/>
        <v>2.2955457409814719E-2</v>
      </c>
      <c r="N178" s="70">
        <f>L178/(Resumen!$N$11*1000000)</f>
        <v>1.1665170846402001E-4</v>
      </c>
      <c r="O178" s="9"/>
      <c r="P178" s="172"/>
      <c r="Q178" s="173"/>
    </row>
    <row r="179" spans="1:17">
      <c r="A179" s="61" t="s">
        <v>20</v>
      </c>
      <c r="B179" s="61" t="s">
        <v>547</v>
      </c>
      <c r="C179" s="61">
        <v>20028272</v>
      </c>
      <c r="D179" s="61" t="s">
        <v>197</v>
      </c>
      <c r="E179" s="61" t="s">
        <v>198</v>
      </c>
      <c r="F179" s="61">
        <v>10827204</v>
      </c>
      <c r="G179" s="72" t="s">
        <v>314</v>
      </c>
      <c r="H179" s="72"/>
      <c r="I179" s="72"/>
      <c r="J179" s="72" t="s">
        <v>1312</v>
      </c>
      <c r="K179" s="62">
        <v>20846358.719999999</v>
      </c>
      <c r="L179" s="62">
        <v>537749.88100000063</v>
      </c>
      <c r="M179" s="170">
        <f t="shared" si="4"/>
        <v>2.5795866233659471E-2</v>
      </c>
      <c r="N179" s="70">
        <f>L179/(Resumen!$N$11*1000000)</f>
        <v>6.1901340022156592E-5</v>
      </c>
      <c r="O179" s="9"/>
      <c r="P179" s="172"/>
      <c r="Q179" s="173"/>
    </row>
    <row r="180" spans="1:17">
      <c r="A180" s="61" t="s">
        <v>20</v>
      </c>
      <c r="B180" s="61" t="s">
        <v>547</v>
      </c>
      <c r="C180" s="61">
        <v>20028272</v>
      </c>
      <c r="D180" s="61" t="s">
        <v>197</v>
      </c>
      <c r="E180" s="61" t="s">
        <v>313</v>
      </c>
      <c r="F180" s="61">
        <v>10827205</v>
      </c>
      <c r="G180" s="72" t="s">
        <v>199</v>
      </c>
      <c r="H180" s="72"/>
      <c r="I180" s="72"/>
      <c r="J180" s="72" t="s">
        <v>1312</v>
      </c>
      <c r="K180" s="62">
        <v>46362123.959999993</v>
      </c>
      <c r="L180" s="62">
        <v>1115818.5360000057</v>
      </c>
      <c r="M180" s="170">
        <f t="shared" si="4"/>
        <v>2.4067459397733897E-2</v>
      </c>
      <c r="N180" s="70">
        <f>L180/(Resumen!$N$11*1000000)</f>
        <v>1.2844384543891932E-4</v>
      </c>
      <c r="O180" s="9"/>
      <c r="P180" s="172"/>
      <c r="Q180" s="173"/>
    </row>
    <row r="181" spans="1:17">
      <c r="A181" s="61" t="s">
        <v>20</v>
      </c>
      <c r="B181" s="61" t="s">
        <v>547</v>
      </c>
      <c r="C181" s="61">
        <v>20028272</v>
      </c>
      <c r="D181" s="61" t="s">
        <v>197</v>
      </c>
      <c r="E181" s="61" t="s">
        <v>268</v>
      </c>
      <c r="F181" s="61">
        <v>10908994</v>
      </c>
      <c r="G181" s="72" t="s">
        <v>269</v>
      </c>
      <c r="H181" s="72"/>
      <c r="I181" s="72"/>
      <c r="J181" s="72" t="s">
        <v>1312</v>
      </c>
      <c r="K181" s="62">
        <v>61548155.999999985</v>
      </c>
      <c r="L181" s="62">
        <v>1408233.5309999888</v>
      </c>
      <c r="M181" s="170">
        <f t="shared" si="4"/>
        <v>2.2880190447947604E-2</v>
      </c>
      <c r="N181" s="70">
        <f>L181/(Resumen!$N$11*1000000)</f>
        <v>1.6210425276325148E-4</v>
      </c>
      <c r="O181" s="9"/>
      <c r="P181" s="172"/>
      <c r="Q181" s="173"/>
    </row>
    <row r="182" spans="1:17">
      <c r="A182" s="61" t="s">
        <v>20</v>
      </c>
      <c r="B182" s="61" t="s">
        <v>547</v>
      </c>
      <c r="C182" s="61">
        <v>20028272</v>
      </c>
      <c r="D182" s="61" t="s">
        <v>197</v>
      </c>
      <c r="E182" s="61" t="s">
        <v>1069</v>
      </c>
      <c r="F182" s="61">
        <v>10909579</v>
      </c>
      <c r="G182" s="72" t="s">
        <v>1070</v>
      </c>
      <c r="H182" s="72"/>
      <c r="I182" s="72"/>
      <c r="J182" s="72" t="s">
        <v>1312</v>
      </c>
      <c r="K182" s="62">
        <v>51001794.880000003</v>
      </c>
      <c r="L182" s="62">
        <v>1035782.5739999948</v>
      </c>
      <c r="M182" s="170">
        <f t="shared" si="4"/>
        <v>2.0308747494809633E-2</v>
      </c>
      <c r="N182" s="70">
        <f>L182/(Resumen!$N$11*1000000)</f>
        <v>1.1923076427830614E-4</v>
      </c>
      <c r="O182" s="9"/>
      <c r="P182" s="172"/>
      <c r="Q182" s="173"/>
    </row>
    <row r="183" spans="1:17">
      <c r="A183" s="61" t="s">
        <v>20</v>
      </c>
      <c r="B183" s="61" t="s">
        <v>547</v>
      </c>
      <c r="C183" s="61">
        <v>20028374</v>
      </c>
      <c r="D183" s="61" t="s">
        <v>416</v>
      </c>
      <c r="E183" s="61" t="s">
        <v>417</v>
      </c>
      <c r="F183" s="61">
        <v>10837404</v>
      </c>
      <c r="G183" s="72" t="s">
        <v>418</v>
      </c>
      <c r="H183" s="72"/>
      <c r="I183" s="72"/>
      <c r="J183" s="72" t="s">
        <v>1312</v>
      </c>
      <c r="K183" s="62">
        <v>13222942.26</v>
      </c>
      <c r="L183" s="62">
        <v>467723.70099999715</v>
      </c>
      <c r="M183" s="170">
        <f t="shared" si="4"/>
        <v>3.5372135172584286E-2</v>
      </c>
      <c r="N183" s="70">
        <f>L183/(Resumen!$N$11*1000000)</f>
        <v>5.3840502573764946E-5</v>
      </c>
      <c r="O183" s="9"/>
      <c r="P183" s="172"/>
      <c r="Q183" s="173"/>
    </row>
    <row r="184" spans="1:17">
      <c r="A184" s="61" t="s">
        <v>20</v>
      </c>
      <c r="B184" s="61" t="s">
        <v>547</v>
      </c>
      <c r="C184" s="61">
        <v>20028374</v>
      </c>
      <c r="D184" s="61" t="s">
        <v>416</v>
      </c>
      <c r="E184" s="61" t="s">
        <v>501</v>
      </c>
      <c r="F184" s="61">
        <v>10837403</v>
      </c>
      <c r="G184" s="72" t="s">
        <v>502</v>
      </c>
      <c r="H184" s="72"/>
      <c r="I184" s="72"/>
      <c r="J184" s="72" t="s">
        <v>1312</v>
      </c>
      <c r="K184" s="62">
        <v>6068093.6799999988</v>
      </c>
      <c r="L184" s="62">
        <v>97916.199000000503</v>
      </c>
      <c r="M184" s="170">
        <f t="shared" si="4"/>
        <v>1.61362372045648E-2</v>
      </c>
      <c r="N184" s="70">
        <f>L184/(Resumen!$N$11*1000000)</f>
        <v>1.1271306869849728E-5</v>
      </c>
      <c r="O184" s="9"/>
      <c r="P184" s="172"/>
      <c r="Q184" s="173"/>
    </row>
    <row r="185" spans="1:17">
      <c r="A185" s="61" t="s">
        <v>20</v>
      </c>
      <c r="B185" s="61" t="s">
        <v>547</v>
      </c>
      <c r="C185" s="61">
        <v>20028374</v>
      </c>
      <c r="D185" s="61" t="s">
        <v>416</v>
      </c>
      <c r="E185" s="61" t="s">
        <v>449</v>
      </c>
      <c r="F185" s="61">
        <v>10837401</v>
      </c>
      <c r="G185" s="72" t="s">
        <v>450</v>
      </c>
      <c r="H185" s="72"/>
      <c r="I185" s="72"/>
      <c r="J185" s="72" t="s">
        <v>1312</v>
      </c>
      <c r="K185" s="62">
        <v>30920282.800000001</v>
      </c>
      <c r="L185" s="62">
        <v>328844.78200000152</v>
      </c>
      <c r="M185" s="170">
        <f t="shared" si="4"/>
        <v>1.0635244966129531E-2</v>
      </c>
      <c r="N185" s="70">
        <f>L185/(Resumen!$N$11*1000000)</f>
        <v>3.78539045461807E-5</v>
      </c>
      <c r="O185" s="9"/>
      <c r="P185" s="172"/>
      <c r="Q185" s="173"/>
    </row>
    <row r="186" spans="1:17">
      <c r="A186" s="61" t="s">
        <v>20</v>
      </c>
      <c r="B186" s="61" t="s">
        <v>547</v>
      </c>
      <c r="C186" s="61">
        <v>20028374</v>
      </c>
      <c r="D186" s="61" t="s">
        <v>416</v>
      </c>
      <c r="E186" s="61" t="s">
        <v>473</v>
      </c>
      <c r="F186" s="61">
        <v>10837402</v>
      </c>
      <c r="G186" s="72" t="s">
        <v>474</v>
      </c>
      <c r="H186" s="72"/>
      <c r="I186" s="72"/>
      <c r="J186" s="72" t="s">
        <v>1312</v>
      </c>
      <c r="K186" s="62">
        <v>20062281.359999999</v>
      </c>
      <c r="L186" s="62">
        <v>207745.23800000586</v>
      </c>
      <c r="M186" s="170">
        <f t="shared" si="4"/>
        <v>1.0355015677040922E-2</v>
      </c>
      <c r="N186" s="70">
        <f>L186/(Resumen!$N$11*1000000)</f>
        <v>2.3913921824600451E-5</v>
      </c>
      <c r="O186" s="9"/>
      <c r="P186" s="172"/>
      <c r="Q186" s="173"/>
    </row>
    <row r="187" spans="1:17">
      <c r="A187" s="61" t="s">
        <v>20</v>
      </c>
      <c r="B187" s="61" t="s">
        <v>547</v>
      </c>
      <c r="C187" s="61">
        <v>20028474</v>
      </c>
      <c r="D187" s="61" t="s">
        <v>116</v>
      </c>
      <c r="E187" s="61" t="s">
        <v>117</v>
      </c>
      <c r="F187" s="61">
        <v>10847401</v>
      </c>
      <c r="G187" s="72" t="s">
        <v>118</v>
      </c>
      <c r="H187" s="72"/>
      <c r="I187" s="72"/>
      <c r="J187" s="72" t="s">
        <v>1312</v>
      </c>
      <c r="K187" s="62">
        <v>32939827.513500001</v>
      </c>
      <c r="L187" s="62">
        <v>5023296.3280000053</v>
      </c>
      <c r="M187" s="170">
        <f t="shared" si="4"/>
        <v>0.15249916915749684</v>
      </c>
      <c r="N187" s="70">
        <f>L187/(Resumen!$N$11*1000000)</f>
        <v>5.7824052597341006E-4</v>
      </c>
      <c r="O187" s="9"/>
      <c r="P187" s="172"/>
      <c r="Q187" s="173"/>
    </row>
    <row r="188" spans="1:17">
      <c r="A188" s="61" t="s">
        <v>20</v>
      </c>
      <c r="B188" s="61" t="s">
        <v>547</v>
      </c>
      <c r="C188" s="61">
        <v>20700425</v>
      </c>
      <c r="D188" s="61" t="s">
        <v>1278</v>
      </c>
      <c r="E188" s="61" t="s">
        <v>1071</v>
      </c>
      <c r="F188" s="61">
        <v>10909555</v>
      </c>
      <c r="G188" s="72" t="s">
        <v>1072</v>
      </c>
      <c r="H188" s="72"/>
      <c r="I188" s="72"/>
      <c r="J188" s="72" t="s">
        <v>1312</v>
      </c>
      <c r="K188" s="62">
        <v>7777123.1995999999</v>
      </c>
      <c r="L188" s="62">
        <v>32625.412</v>
      </c>
      <c r="M188" s="170">
        <f t="shared" si="4"/>
        <v>4.1950488841012599E-3</v>
      </c>
      <c r="N188" s="70">
        <f>L188/(Resumen!$N$11*1000000)</f>
        <v>3.75556888607651E-6</v>
      </c>
      <c r="O188" s="9"/>
      <c r="P188" s="172"/>
      <c r="Q188" s="173"/>
    </row>
    <row r="189" spans="1:17">
      <c r="A189" s="61" t="s">
        <v>20</v>
      </c>
      <c r="B189" s="61" t="s">
        <v>547</v>
      </c>
      <c r="C189" s="61">
        <v>20700425</v>
      </c>
      <c r="D189" s="61" t="s">
        <v>1278</v>
      </c>
      <c r="E189" s="61" t="s">
        <v>1073</v>
      </c>
      <c r="F189" s="61">
        <v>10909556</v>
      </c>
      <c r="G189" s="72" t="s">
        <v>1074</v>
      </c>
      <c r="H189" s="72"/>
      <c r="I189" s="72"/>
      <c r="J189" s="72" t="s">
        <v>1312</v>
      </c>
      <c r="K189" s="62">
        <v>32894800.591300003</v>
      </c>
      <c r="L189" s="62">
        <v>462435.35699999973</v>
      </c>
      <c r="M189" s="170">
        <f t="shared" si="4"/>
        <v>1.4058007608725385E-2</v>
      </c>
      <c r="N189" s="70">
        <f>L189/(Resumen!$N$11*1000000)</f>
        <v>5.323175194142781E-5</v>
      </c>
      <c r="O189" s="9"/>
      <c r="P189" s="172"/>
      <c r="Q189" s="173"/>
    </row>
    <row r="190" spans="1:17">
      <c r="A190" s="61" t="s">
        <v>20</v>
      </c>
      <c r="B190" s="61" t="s">
        <v>547</v>
      </c>
      <c r="C190" s="61">
        <v>20028673</v>
      </c>
      <c r="D190" s="61" t="s">
        <v>274</v>
      </c>
      <c r="E190" s="61" t="s">
        <v>490</v>
      </c>
      <c r="F190" s="61">
        <v>10867303</v>
      </c>
      <c r="G190" s="72" t="s">
        <v>491</v>
      </c>
      <c r="H190" s="72"/>
      <c r="I190" s="72"/>
      <c r="J190" s="72" t="s">
        <v>1312</v>
      </c>
      <c r="K190" s="62">
        <v>9513872.6399999987</v>
      </c>
      <c r="L190" s="62">
        <v>217805.90300000025</v>
      </c>
      <c r="M190" s="170">
        <f t="shared" si="4"/>
        <v>2.2893506276745815E-2</v>
      </c>
      <c r="N190" s="70">
        <f>L190/(Resumen!$N$11*1000000)</f>
        <v>2.5072022768956889E-5</v>
      </c>
      <c r="O190" s="9"/>
      <c r="P190" s="172"/>
      <c r="Q190" s="173"/>
    </row>
    <row r="191" spans="1:17">
      <c r="A191" s="61" t="s">
        <v>20</v>
      </c>
      <c r="B191" s="61" t="s">
        <v>547</v>
      </c>
      <c r="C191" s="61">
        <v>20028673</v>
      </c>
      <c r="D191" s="61" t="s">
        <v>274</v>
      </c>
      <c r="E191" s="61" t="s">
        <v>275</v>
      </c>
      <c r="F191" s="61">
        <v>10867304</v>
      </c>
      <c r="G191" s="72" t="s">
        <v>276</v>
      </c>
      <c r="H191" s="72"/>
      <c r="I191" s="72"/>
      <c r="J191" s="72" t="s">
        <v>1312</v>
      </c>
      <c r="K191" s="62">
        <v>15805391.759999998</v>
      </c>
      <c r="L191" s="62">
        <v>1242699.7940000063</v>
      </c>
      <c r="M191" s="170">
        <f t="shared" si="4"/>
        <v>7.8625054846473891E-2</v>
      </c>
      <c r="N191" s="70">
        <f>L191/(Resumen!$N$11*1000000)</f>
        <v>1.430493714862547E-4</v>
      </c>
      <c r="O191" s="9"/>
      <c r="P191" s="172"/>
      <c r="Q191" s="173"/>
    </row>
    <row r="192" spans="1:17">
      <c r="A192" s="61" t="s">
        <v>20</v>
      </c>
      <c r="B192" s="61" t="s">
        <v>547</v>
      </c>
      <c r="C192" s="61">
        <v>20028673</v>
      </c>
      <c r="D192" s="61" t="s">
        <v>274</v>
      </c>
      <c r="E192" s="61" t="s">
        <v>517</v>
      </c>
      <c r="F192" s="61">
        <v>10867301</v>
      </c>
      <c r="G192" s="72" t="s">
        <v>518</v>
      </c>
      <c r="H192" s="72"/>
      <c r="I192" s="72"/>
      <c r="J192" s="72" t="s">
        <v>1312</v>
      </c>
      <c r="K192" s="62">
        <v>6831893.8800000008</v>
      </c>
      <c r="L192" s="62">
        <v>21630.902000000253</v>
      </c>
      <c r="M192" s="170">
        <f t="shared" si="4"/>
        <v>3.1661648116818012E-3</v>
      </c>
      <c r="N192" s="70">
        <f>L192/(Resumen!$N$11*1000000)</f>
        <v>2.4899713919006171E-6</v>
      </c>
      <c r="O192" s="9"/>
      <c r="P192" s="172"/>
      <c r="Q192" s="173"/>
    </row>
    <row r="193" spans="1:17">
      <c r="A193" s="61" t="s">
        <v>20</v>
      </c>
      <c r="B193" s="61" t="s">
        <v>547</v>
      </c>
      <c r="C193" s="61">
        <v>20028673</v>
      </c>
      <c r="D193" s="61" t="s">
        <v>274</v>
      </c>
      <c r="E193" s="61" t="s">
        <v>505</v>
      </c>
      <c r="F193" s="61">
        <v>10867302</v>
      </c>
      <c r="G193" s="72" t="s">
        <v>506</v>
      </c>
      <c r="H193" s="72"/>
      <c r="I193" s="72"/>
      <c r="J193" s="72" t="s">
        <v>1312</v>
      </c>
      <c r="K193" s="62">
        <v>19258044.119999994</v>
      </c>
      <c r="L193" s="62">
        <v>74277.588000000193</v>
      </c>
      <c r="M193" s="170">
        <f t="shared" si="4"/>
        <v>3.856964265797944E-3</v>
      </c>
      <c r="N193" s="70">
        <f>L193/(Resumen!$N$11*1000000)</f>
        <v>8.5502245435432553E-6</v>
      </c>
      <c r="O193" s="9"/>
      <c r="P193" s="172"/>
      <c r="Q193" s="173"/>
    </row>
    <row r="194" spans="1:17">
      <c r="A194" s="61" t="s">
        <v>20</v>
      </c>
      <c r="B194" s="61" t="s">
        <v>105</v>
      </c>
      <c r="C194" s="61">
        <v>20026579</v>
      </c>
      <c r="D194" s="61" t="s">
        <v>387</v>
      </c>
      <c r="E194" s="61" t="s">
        <v>388</v>
      </c>
      <c r="F194" s="61">
        <v>10657901</v>
      </c>
      <c r="G194" s="72" t="s">
        <v>389</v>
      </c>
      <c r="H194" s="72"/>
      <c r="I194" s="72"/>
      <c r="J194" s="72" t="s">
        <v>1312</v>
      </c>
      <c r="K194" s="62">
        <v>42764490.180000007</v>
      </c>
      <c r="L194" s="62">
        <v>455599.78400000324</v>
      </c>
      <c r="M194" s="170">
        <f t="shared" si="4"/>
        <v>1.0653693802552966E-2</v>
      </c>
      <c r="N194" s="70">
        <f>L194/(Resumen!$N$11*1000000)</f>
        <v>5.2444897042023278E-5</v>
      </c>
      <c r="O194" s="9"/>
      <c r="P194" s="172"/>
      <c r="Q194" s="173"/>
    </row>
    <row r="195" spans="1:17">
      <c r="A195" s="61" t="s">
        <v>20</v>
      </c>
      <c r="B195" s="61" t="s">
        <v>105</v>
      </c>
      <c r="C195" s="61">
        <v>20026579</v>
      </c>
      <c r="D195" s="61" t="s">
        <v>387</v>
      </c>
      <c r="E195" s="61" t="s">
        <v>459</v>
      </c>
      <c r="F195" s="61">
        <v>10657902</v>
      </c>
      <c r="G195" s="72" t="s">
        <v>460</v>
      </c>
      <c r="H195" s="72"/>
      <c r="I195" s="72"/>
      <c r="J195" s="72" t="s">
        <v>1312</v>
      </c>
      <c r="K195" s="62">
        <v>20807377.800000001</v>
      </c>
      <c r="L195" s="62">
        <v>298383.59699999844</v>
      </c>
      <c r="M195" s="170">
        <f t="shared" si="4"/>
        <v>1.4340278715946534E-2</v>
      </c>
      <c r="N195" s="70">
        <f>L195/(Resumen!$N$11*1000000)</f>
        <v>3.4347463658352768E-5</v>
      </c>
      <c r="O195" s="9"/>
      <c r="P195" s="172"/>
      <c r="Q195" s="173"/>
    </row>
    <row r="196" spans="1:17">
      <c r="A196" s="61" t="s">
        <v>20</v>
      </c>
      <c r="B196" s="61" t="s">
        <v>105</v>
      </c>
      <c r="C196" s="61">
        <v>20026585</v>
      </c>
      <c r="D196" s="61" t="s">
        <v>153</v>
      </c>
      <c r="E196" s="61" t="s">
        <v>154</v>
      </c>
      <c r="F196" s="61">
        <v>10658401</v>
      </c>
      <c r="G196" s="72" t="s">
        <v>155</v>
      </c>
      <c r="H196" s="72"/>
      <c r="I196" s="72"/>
      <c r="J196" s="72" t="s">
        <v>1312</v>
      </c>
      <c r="K196" s="62">
        <v>2775246.0999999996</v>
      </c>
      <c r="L196" s="62">
        <v>5288.8759999999947</v>
      </c>
      <c r="M196" s="170">
        <f t="shared" si="4"/>
        <v>1.9057322519973978E-3</v>
      </c>
      <c r="N196" s="70">
        <f>L196/(Resumen!$N$11*1000000)</f>
        <v>6.0881187179848543E-7</v>
      </c>
      <c r="O196" s="9"/>
      <c r="P196" s="172"/>
      <c r="Q196" s="173"/>
    </row>
    <row r="197" spans="1:17">
      <c r="A197" s="61" t="s">
        <v>20</v>
      </c>
      <c r="B197" s="61" t="s">
        <v>105</v>
      </c>
      <c r="C197" s="61">
        <v>20026585</v>
      </c>
      <c r="D197" s="61" t="s">
        <v>153</v>
      </c>
      <c r="E197" s="61" t="s">
        <v>189</v>
      </c>
      <c r="F197" s="61">
        <v>10658402</v>
      </c>
      <c r="G197" s="72" t="s">
        <v>190</v>
      </c>
      <c r="H197" s="72"/>
      <c r="I197" s="72"/>
      <c r="J197" s="72" t="s">
        <v>1312</v>
      </c>
      <c r="K197" s="62">
        <v>23539873.5</v>
      </c>
      <c r="L197" s="62">
        <v>1350763.542999991</v>
      </c>
      <c r="M197" s="170">
        <f t="shared" si="4"/>
        <v>5.7381937205397089E-2</v>
      </c>
      <c r="N197" s="70">
        <f>L197/(Resumen!$N$11*1000000)</f>
        <v>1.5548878078649968E-4</v>
      </c>
      <c r="O197" s="9"/>
      <c r="P197" s="172"/>
      <c r="Q197" s="173"/>
    </row>
    <row r="198" spans="1:17">
      <c r="A198" s="61" t="s">
        <v>20</v>
      </c>
      <c r="B198" s="61" t="s">
        <v>105</v>
      </c>
      <c r="C198" s="61">
        <v>20026585</v>
      </c>
      <c r="D198" s="61" t="s">
        <v>153</v>
      </c>
      <c r="E198" s="61" t="s">
        <v>423</v>
      </c>
      <c r="F198" s="61">
        <v>10658403</v>
      </c>
      <c r="G198" s="72" t="s">
        <v>424</v>
      </c>
      <c r="H198" s="72"/>
      <c r="I198" s="72"/>
      <c r="J198" s="72" t="s">
        <v>1312</v>
      </c>
      <c r="K198" s="62">
        <v>14272236.440000001</v>
      </c>
      <c r="L198" s="62">
        <v>182962.37499999869</v>
      </c>
      <c r="M198" s="170">
        <f t="shared" si="4"/>
        <v>1.2819460759998359E-2</v>
      </c>
      <c r="N198" s="70">
        <f>L198/(Resumen!$N$11*1000000)</f>
        <v>2.1061122626517566E-5</v>
      </c>
      <c r="O198" s="9"/>
      <c r="P198" s="172"/>
      <c r="Q198" s="173"/>
    </row>
    <row r="199" spans="1:17">
      <c r="A199" s="61" t="s">
        <v>20</v>
      </c>
      <c r="B199" s="61" t="s">
        <v>105</v>
      </c>
      <c r="C199" s="61">
        <v>20700423</v>
      </c>
      <c r="D199" s="61" t="s">
        <v>69</v>
      </c>
      <c r="E199" s="61" t="s">
        <v>1075</v>
      </c>
      <c r="F199" s="61">
        <v>10909546</v>
      </c>
      <c r="G199" s="72" t="s">
        <v>1076</v>
      </c>
      <c r="H199" s="72"/>
      <c r="I199" s="72"/>
      <c r="J199" s="72" t="s">
        <v>1312</v>
      </c>
      <c r="K199" s="62">
        <v>46531065.899999991</v>
      </c>
      <c r="L199" s="62">
        <v>486951.34699999925</v>
      </c>
      <c r="M199" s="170">
        <f t="shared" si="4"/>
        <v>1.0465080427052915E-2</v>
      </c>
      <c r="N199" s="70">
        <f>L199/(Resumen!$N$11*1000000)</f>
        <v>5.6053830916410899E-5</v>
      </c>
      <c r="O199" s="9"/>
      <c r="P199" s="172"/>
      <c r="Q199" s="173"/>
    </row>
    <row r="200" spans="1:17">
      <c r="A200" s="61" t="s">
        <v>20</v>
      </c>
      <c r="B200" s="61" t="s">
        <v>105</v>
      </c>
      <c r="C200" s="61">
        <v>20700423</v>
      </c>
      <c r="D200" s="61" t="s">
        <v>69</v>
      </c>
      <c r="E200" s="61" t="s">
        <v>1077</v>
      </c>
      <c r="F200" s="61">
        <v>10909547</v>
      </c>
      <c r="G200" s="72" t="s">
        <v>1078</v>
      </c>
      <c r="H200" s="72"/>
      <c r="I200" s="72"/>
      <c r="J200" s="72" t="s">
        <v>1312</v>
      </c>
      <c r="K200" s="62">
        <v>25104522.300000001</v>
      </c>
      <c r="L200" s="62">
        <v>2417302.6829999951</v>
      </c>
      <c r="M200" s="170">
        <f t="shared" si="4"/>
        <v>9.6289531189366423E-2</v>
      </c>
      <c r="N200" s="70">
        <f>L200/(Resumen!$N$11*1000000)</f>
        <v>2.7825998778204089E-4</v>
      </c>
      <c r="O200" s="9"/>
      <c r="P200" s="172"/>
      <c r="Q200" s="173"/>
    </row>
    <row r="201" spans="1:17">
      <c r="A201" s="61" t="s">
        <v>20</v>
      </c>
      <c r="B201" s="61" t="s">
        <v>105</v>
      </c>
      <c r="C201" s="61">
        <v>20026770</v>
      </c>
      <c r="D201" s="61" t="s">
        <v>145</v>
      </c>
      <c r="E201" s="61" t="s">
        <v>146</v>
      </c>
      <c r="F201" s="61">
        <v>10677001</v>
      </c>
      <c r="G201" s="72" t="s">
        <v>145</v>
      </c>
      <c r="H201" s="72"/>
      <c r="I201" s="72"/>
      <c r="J201" s="72" t="s">
        <v>1312</v>
      </c>
      <c r="K201" s="62">
        <v>12704187.98</v>
      </c>
      <c r="L201" s="62">
        <v>1384455.3119999876</v>
      </c>
      <c r="M201" s="170">
        <f t="shared" si="4"/>
        <v>0.10897629302868576</v>
      </c>
      <c r="N201" s="70">
        <f>L201/(Resumen!$N$11*1000000)</f>
        <v>1.5936709991311375E-4</v>
      </c>
      <c r="O201" s="9"/>
      <c r="P201" s="172"/>
      <c r="Q201" s="173"/>
    </row>
    <row r="202" spans="1:17">
      <c r="A202" s="61" t="s">
        <v>20</v>
      </c>
      <c r="B202" s="61" t="s">
        <v>105</v>
      </c>
      <c r="C202" s="61">
        <v>20026773</v>
      </c>
      <c r="D202" s="61" t="s">
        <v>108</v>
      </c>
      <c r="E202" s="61" t="s">
        <v>109</v>
      </c>
      <c r="F202" s="61">
        <v>10677301</v>
      </c>
      <c r="G202" s="72" t="s">
        <v>110</v>
      </c>
      <c r="H202" s="72"/>
      <c r="I202" s="72"/>
      <c r="J202" s="72" t="s">
        <v>1312</v>
      </c>
      <c r="K202" s="62">
        <v>78885304.533899993</v>
      </c>
      <c r="L202" s="62">
        <v>3265260.6850000122</v>
      </c>
      <c r="M202" s="170">
        <f t="shared" si="4"/>
        <v>4.1392509090166549E-2</v>
      </c>
      <c r="N202" s="70">
        <f>L202/(Resumen!$N$11*1000000)</f>
        <v>3.7586993333647151E-4</v>
      </c>
      <c r="O202" s="9"/>
      <c r="P202" s="172"/>
      <c r="Q202" s="173"/>
    </row>
    <row r="203" spans="1:17">
      <c r="A203" s="61" t="s">
        <v>20</v>
      </c>
      <c r="B203" s="61" t="s">
        <v>105</v>
      </c>
      <c r="C203" s="61">
        <v>20026773</v>
      </c>
      <c r="D203" s="61" t="s">
        <v>108</v>
      </c>
      <c r="E203" s="61" t="s">
        <v>193</v>
      </c>
      <c r="F203" s="61">
        <v>10677302</v>
      </c>
      <c r="G203" s="72" t="s">
        <v>194</v>
      </c>
      <c r="H203" s="72"/>
      <c r="I203" s="72"/>
      <c r="J203" s="72" t="s">
        <v>1312</v>
      </c>
      <c r="K203" s="62">
        <v>70288077.691699997</v>
      </c>
      <c r="L203" s="62">
        <v>1121231.9250000035</v>
      </c>
      <c r="M203" s="170">
        <f t="shared" si="4"/>
        <v>1.5951950342389359E-2</v>
      </c>
      <c r="N203" s="70">
        <f>L203/(Resumen!$N$11*1000000)</f>
        <v>1.2906699022239733E-4</v>
      </c>
      <c r="O203" s="9"/>
      <c r="P203" s="172"/>
      <c r="Q203" s="173"/>
    </row>
    <row r="204" spans="1:17">
      <c r="A204" s="61" t="s">
        <v>20</v>
      </c>
      <c r="B204" s="61" t="s">
        <v>105</v>
      </c>
      <c r="C204" s="61">
        <v>20026773</v>
      </c>
      <c r="D204" s="61" t="s">
        <v>108</v>
      </c>
      <c r="E204" s="61" t="s">
        <v>259</v>
      </c>
      <c r="F204" s="61">
        <v>10677303</v>
      </c>
      <c r="G204" s="72" t="s">
        <v>260</v>
      </c>
      <c r="H204" s="72"/>
      <c r="I204" s="72"/>
      <c r="J204" s="72" t="s">
        <v>1312</v>
      </c>
      <c r="K204" s="62">
        <v>71060149.052400008</v>
      </c>
      <c r="L204" s="62">
        <v>2051169.8070000033</v>
      </c>
      <c r="M204" s="170">
        <f t="shared" si="4"/>
        <v>2.8865261814852983E-2</v>
      </c>
      <c r="N204" s="70">
        <f>L204/(Resumen!$N$11*1000000)</f>
        <v>2.3611378477699445E-4</v>
      </c>
      <c r="O204" s="9"/>
      <c r="P204" s="172"/>
      <c r="Q204" s="173"/>
    </row>
    <row r="205" spans="1:17">
      <c r="A205" s="61" t="s">
        <v>20</v>
      </c>
      <c r="B205" s="61" t="s">
        <v>105</v>
      </c>
      <c r="C205" s="61">
        <v>20700442</v>
      </c>
      <c r="D205" s="61" t="s">
        <v>1146</v>
      </c>
      <c r="E205" s="61" t="s">
        <v>1124</v>
      </c>
      <c r="F205" s="61">
        <v>10910052</v>
      </c>
      <c r="G205" s="72" t="s">
        <v>1129</v>
      </c>
      <c r="H205" s="72"/>
      <c r="I205" s="72"/>
      <c r="J205" s="72" t="s">
        <v>1312</v>
      </c>
      <c r="K205" s="62">
        <v>4915064.3499999996</v>
      </c>
      <c r="L205" s="62">
        <v>102902.73100000051</v>
      </c>
      <c r="M205" s="170">
        <f t="shared" si="4"/>
        <v>2.0936192015471887E-2</v>
      </c>
      <c r="N205" s="70">
        <f>L205/(Resumen!$N$11*1000000)</f>
        <v>1.1845315388995015E-5</v>
      </c>
      <c r="O205" s="9"/>
      <c r="P205" s="172"/>
      <c r="Q205" s="173"/>
    </row>
    <row r="206" spans="1:17">
      <c r="A206" s="61" t="s">
        <v>20</v>
      </c>
      <c r="B206" s="61" t="s">
        <v>105</v>
      </c>
      <c r="C206" s="61">
        <v>20027068</v>
      </c>
      <c r="D206" s="61" t="s">
        <v>121</v>
      </c>
      <c r="E206" s="61" t="s">
        <v>431</v>
      </c>
      <c r="F206" s="61">
        <v>10706801</v>
      </c>
      <c r="G206" s="72" t="s">
        <v>432</v>
      </c>
      <c r="H206" s="72"/>
      <c r="I206" s="72"/>
      <c r="J206" s="72" t="s">
        <v>1312</v>
      </c>
      <c r="K206" s="62">
        <v>5093007.6737000002</v>
      </c>
      <c r="L206" s="62">
        <v>236258.716999998</v>
      </c>
      <c r="M206" s="170">
        <f t="shared" si="4"/>
        <v>4.6388839785187146E-2</v>
      </c>
      <c r="N206" s="70">
        <f>L206/(Resumen!$N$11*1000000)</f>
        <v>2.7196158829489964E-5</v>
      </c>
      <c r="O206" s="9"/>
      <c r="P206" s="172"/>
      <c r="Q206" s="173"/>
    </row>
    <row r="207" spans="1:17">
      <c r="A207" s="61" t="s">
        <v>20</v>
      </c>
      <c r="B207" s="61" t="s">
        <v>105</v>
      </c>
      <c r="C207" s="61">
        <v>20027068</v>
      </c>
      <c r="D207" s="61" t="s">
        <v>121</v>
      </c>
      <c r="E207" s="61" t="s">
        <v>122</v>
      </c>
      <c r="F207" s="61">
        <v>10706802</v>
      </c>
      <c r="G207" s="72" t="s">
        <v>123</v>
      </c>
      <c r="H207" s="72"/>
      <c r="I207" s="72"/>
      <c r="J207" s="72" t="s">
        <v>1312</v>
      </c>
      <c r="K207" s="62">
        <v>56953587.075799994</v>
      </c>
      <c r="L207" s="62">
        <v>1548493.1720000072</v>
      </c>
      <c r="M207" s="170">
        <f t="shared" si="4"/>
        <v>2.7188685586021211E-2</v>
      </c>
      <c r="N207" s="70">
        <f>L207/(Resumen!$N$11*1000000)</f>
        <v>1.7824978814260333E-4</v>
      </c>
      <c r="O207" s="9"/>
      <c r="P207" s="172"/>
      <c r="Q207" s="173"/>
    </row>
    <row r="208" spans="1:17">
      <c r="A208" s="61" t="s">
        <v>20</v>
      </c>
      <c r="B208" s="61" t="s">
        <v>105</v>
      </c>
      <c r="C208" s="61">
        <v>20027068</v>
      </c>
      <c r="D208" s="61" t="s">
        <v>121</v>
      </c>
      <c r="E208" s="61" t="s">
        <v>261</v>
      </c>
      <c r="F208" s="61">
        <v>10706803</v>
      </c>
      <c r="G208" s="72" t="s">
        <v>262</v>
      </c>
      <c r="H208" s="72"/>
      <c r="I208" s="72"/>
      <c r="J208" s="72" t="s">
        <v>1312</v>
      </c>
      <c r="K208" s="62">
        <v>34775525.778499998</v>
      </c>
      <c r="L208" s="62">
        <v>973706.07900000166</v>
      </c>
      <c r="M208" s="170">
        <f t="shared" si="4"/>
        <v>2.799975146894821E-2</v>
      </c>
      <c r="N208" s="70">
        <f>L208/(Resumen!$N$11*1000000)</f>
        <v>1.1208502913238191E-4</v>
      </c>
      <c r="O208" s="9"/>
      <c r="P208" s="172"/>
      <c r="Q208" s="173"/>
    </row>
    <row r="209" spans="1:17">
      <c r="A209" s="61" t="s">
        <v>20</v>
      </c>
      <c r="B209" s="61" t="s">
        <v>105</v>
      </c>
      <c r="C209" s="61">
        <v>20027165</v>
      </c>
      <c r="D209" s="61" t="s">
        <v>297</v>
      </c>
      <c r="E209" s="61" t="s">
        <v>298</v>
      </c>
      <c r="F209" s="61">
        <v>10716504</v>
      </c>
      <c r="G209" s="72" t="s">
        <v>299</v>
      </c>
      <c r="H209" s="72"/>
      <c r="I209" s="72"/>
      <c r="J209" s="72" t="s">
        <v>1312</v>
      </c>
      <c r="K209" s="62">
        <v>61574055.903400004</v>
      </c>
      <c r="L209" s="62">
        <v>1744203.9009999982</v>
      </c>
      <c r="M209" s="170">
        <f t="shared" si="4"/>
        <v>2.8326928856796108E-2</v>
      </c>
      <c r="N209" s="70">
        <f>L209/(Resumen!$N$11*1000000)</f>
        <v>2.0077839634849258E-4</v>
      </c>
      <c r="O209" s="9"/>
      <c r="P209" s="172"/>
      <c r="Q209" s="173"/>
    </row>
    <row r="210" spans="1:17">
      <c r="A210" s="61" t="s">
        <v>20</v>
      </c>
      <c r="B210" s="61" t="s">
        <v>105</v>
      </c>
      <c r="C210" s="61">
        <v>20027165</v>
      </c>
      <c r="D210" s="61" t="s">
        <v>297</v>
      </c>
      <c r="E210" s="61" t="s">
        <v>357</v>
      </c>
      <c r="F210" s="61">
        <v>10716501</v>
      </c>
      <c r="G210" s="72" t="s">
        <v>358</v>
      </c>
      <c r="H210" s="72"/>
      <c r="I210" s="72"/>
      <c r="J210" s="72" t="s">
        <v>1312</v>
      </c>
      <c r="K210" s="62">
        <v>47093764.580899991</v>
      </c>
      <c r="L210" s="62">
        <v>534646.71500000288</v>
      </c>
      <c r="M210" s="170">
        <f t="shared" si="4"/>
        <v>1.1352813260056124E-2</v>
      </c>
      <c r="N210" s="70">
        <f>L210/(Resumen!$N$11*1000000)</f>
        <v>6.1544129094738364E-5</v>
      </c>
      <c r="O210" s="9"/>
      <c r="P210" s="172"/>
      <c r="Q210" s="174"/>
    </row>
    <row r="211" spans="1:17">
      <c r="A211" s="61" t="s">
        <v>20</v>
      </c>
      <c r="B211" s="61" t="s">
        <v>105</v>
      </c>
      <c r="C211" s="61">
        <v>20027165</v>
      </c>
      <c r="D211" s="61" t="s">
        <v>297</v>
      </c>
      <c r="E211" s="61" t="s">
        <v>486</v>
      </c>
      <c r="F211" s="61">
        <v>10716502</v>
      </c>
      <c r="G211" s="72" t="s">
        <v>487</v>
      </c>
      <c r="H211" s="72"/>
      <c r="I211" s="72"/>
      <c r="J211" s="72" t="s">
        <v>1312</v>
      </c>
      <c r="K211" s="62">
        <v>38144182.060199998</v>
      </c>
      <c r="L211" s="62">
        <v>227451.1089999995</v>
      </c>
      <c r="M211" s="170">
        <f t="shared" si="4"/>
        <v>5.9629305628059112E-3</v>
      </c>
      <c r="N211" s="70">
        <f>L211/(Resumen!$N$11*1000000)</f>
        <v>2.6182299492922725E-5</v>
      </c>
      <c r="O211" s="9"/>
      <c r="P211" s="172"/>
      <c r="Q211" s="173"/>
    </row>
    <row r="212" spans="1:17">
      <c r="A212" s="61" t="s">
        <v>20</v>
      </c>
      <c r="B212" s="61" t="s">
        <v>105</v>
      </c>
      <c r="C212" s="61">
        <v>20027165</v>
      </c>
      <c r="D212" s="61" t="s">
        <v>297</v>
      </c>
      <c r="E212" s="61" t="s">
        <v>414</v>
      </c>
      <c r="F212" s="61">
        <v>10716503</v>
      </c>
      <c r="G212" s="72" t="s">
        <v>415</v>
      </c>
      <c r="H212" s="72"/>
      <c r="I212" s="72"/>
      <c r="J212" s="72" t="s">
        <v>1312</v>
      </c>
      <c r="K212" s="62">
        <v>43216900.725900002</v>
      </c>
      <c r="L212" s="62">
        <v>747152.22500000347</v>
      </c>
      <c r="M212" s="170">
        <f t="shared" si="4"/>
        <v>1.7288426806419118E-2</v>
      </c>
      <c r="N212" s="70">
        <f>L212/(Resumen!$N$11*1000000)</f>
        <v>8.6006014249654506E-5</v>
      </c>
      <c r="O212" s="9"/>
      <c r="P212" s="172"/>
      <c r="Q212" s="173"/>
    </row>
    <row r="213" spans="1:17">
      <c r="A213" s="61" t="s">
        <v>20</v>
      </c>
      <c r="B213" s="61" t="s">
        <v>105</v>
      </c>
      <c r="C213" s="61">
        <v>20027189</v>
      </c>
      <c r="D213" s="61" t="s">
        <v>407</v>
      </c>
      <c r="E213" s="61" t="s">
        <v>503</v>
      </c>
      <c r="F213" s="61">
        <v>10718901</v>
      </c>
      <c r="G213" s="72" t="s">
        <v>504</v>
      </c>
      <c r="H213" s="72"/>
      <c r="I213" s="72"/>
      <c r="J213" s="72" t="s">
        <v>1312</v>
      </c>
      <c r="K213" s="62">
        <v>8398363.098100001</v>
      </c>
      <c r="L213" s="62">
        <v>56457.126999999855</v>
      </c>
      <c r="M213" s="170">
        <f t="shared" si="4"/>
        <v>6.7223965361502885E-3</v>
      </c>
      <c r="N213" s="70">
        <f>L213/(Resumen!$N$11*1000000)</f>
        <v>6.4988797554026135E-6</v>
      </c>
      <c r="O213" s="9"/>
      <c r="P213" s="172"/>
      <c r="Q213" s="173"/>
    </row>
    <row r="214" spans="1:17">
      <c r="A214" s="61" t="s">
        <v>20</v>
      </c>
      <c r="B214" s="61" t="s">
        <v>105</v>
      </c>
      <c r="C214" s="61">
        <v>20027189</v>
      </c>
      <c r="D214" s="61" t="s">
        <v>407</v>
      </c>
      <c r="E214" s="61" t="s">
        <v>469</v>
      </c>
      <c r="F214" s="61">
        <v>10718902</v>
      </c>
      <c r="G214" s="72" t="s">
        <v>470</v>
      </c>
      <c r="H214" s="72"/>
      <c r="I214" s="72"/>
      <c r="J214" s="72" t="s">
        <v>1312</v>
      </c>
      <c r="K214" s="62">
        <v>12369032.8355</v>
      </c>
      <c r="L214" s="62">
        <v>263355.4549999981</v>
      </c>
      <c r="M214" s="170">
        <f t="shared" si="4"/>
        <v>2.1291515553596825E-2</v>
      </c>
      <c r="N214" s="70">
        <f>L214/(Resumen!$N$11*1000000)</f>
        <v>3.0315312271811779E-5</v>
      </c>
      <c r="O214" s="9"/>
      <c r="P214" s="172"/>
      <c r="Q214" s="173"/>
    </row>
    <row r="215" spans="1:17">
      <c r="A215" s="61" t="s">
        <v>20</v>
      </c>
      <c r="B215" s="61" t="s">
        <v>105</v>
      </c>
      <c r="C215" s="61">
        <v>20027189</v>
      </c>
      <c r="D215" s="61" t="s">
        <v>407</v>
      </c>
      <c r="E215" s="61" t="s">
        <v>408</v>
      </c>
      <c r="F215" s="61">
        <v>10718903</v>
      </c>
      <c r="G215" s="72" t="s">
        <v>409</v>
      </c>
      <c r="H215" s="72"/>
      <c r="I215" s="72"/>
      <c r="J215" s="72" t="s">
        <v>1312</v>
      </c>
      <c r="K215" s="62">
        <v>14482960.747400001</v>
      </c>
      <c r="L215" s="62">
        <v>415727.02600000123</v>
      </c>
      <c r="M215" s="170">
        <f t="shared" si="4"/>
        <v>2.8704560707632457E-2</v>
      </c>
      <c r="N215" s="70">
        <f>L215/(Resumen!$N$11*1000000)</f>
        <v>4.785507333813056E-5</v>
      </c>
      <c r="O215" s="9"/>
      <c r="P215" s="172"/>
      <c r="Q215" s="174"/>
    </row>
    <row r="216" spans="1:17">
      <c r="A216" s="61" t="s">
        <v>20</v>
      </c>
      <c r="B216" s="61" t="s">
        <v>105</v>
      </c>
      <c r="C216" s="61">
        <v>20027189</v>
      </c>
      <c r="D216" s="61" t="s">
        <v>407</v>
      </c>
      <c r="E216" s="61" t="s">
        <v>441</v>
      </c>
      <c r="F216" s="61">
        <v>10909055</v>
      </c>
      <c r="G216" s="72" t="s">
        <v>442</v>
      </c>
      <c r="H216" s="72"/>
      <c r="I216" s="72"/>
      <c r="J216" s="72" t="s">
        <v>1312</v>
      </c>
      <c r="K216" s="62">
        <v>7558601.6414999999</v>
      </c>
      <c r="L216" s="62">
        <v>131182.10800000152</v>
      </c>
      <c r="M216" s="170">
        <f t="shared" si="4"/>
        <v>1.7355340871485391E-2</v>
      </c>
      <c r="N216" s="70">
        <f>L216/(Resumen!$N$11*1000000)</f>
        <v>1.5100604498564926E-5</v>
      </c>
      <c r="O216" s="9"/>
      <c r="P216" s="172"/>
      <c r="Q216" s="173"/>
    </row>
    <row r="217" spans="1:17">
      <c r="A217" s="61" t="s">
        <v>20</v>
      </c>
      <c r="B217" s="61" t="s">
        <v>105</v>
      </c>
      <c r="C217" s="61">
        <v>20027682</v>
      </c>
      <c r="D217" s="61" t="s">
        <v>526</v>
      </c>
      <c r="E217" s="61" t="s">
        <v>527</v>
      </c>
      <c r="F217" s="61">
        <v>10768201</v>
      </c>
      <c r="G217" s="72" t="s">
        <v>526</v>
      </c>
      <c r="H217" s="72"/>
      <c r="I217" s="72"/>
      <c r="J217" s="72" t="s">
        <v>1312</v>
      </c>
      <c r="K217" s="62">
        <v>1973729.824</v>
      </c>
      <c r="L217" s="62">
        <v>7012.9659999999676</v>
      </c>
      <c r="M217" s="170">
        <f t="shared" si="4"/>
        <v>3.5531539903406596E-3</v>
      </c>
      <c r="N217" s="70">
        <f>L217/(Resumen!$N$11*1000000)</f>
        <v>8.0727492142359203E-7</v>
      </c>
      <c r="O217" s="9"/>
      <c r="P217" s="172"/>
      <c r="Q217" s="173"/>
    </row>
    <row r="218" spans="1:17">
      <c r="A218" s="61" t="s">
        <v>20</v>
      </c>
      <c r="B218" s="61" t="s">
        <v>105</v>
      </c>
      <c r="C218" s="61">
        <v>20027666</v>
      </c>
      <c r="D218" s="61" t="s">
        <v>184</v>
      </c>
      <c r="E218" s="61" t="s">
        <v>211</v>
      </c>
      <c r="F218" s="61">
        <v>10909285</v>
      </c>
      <c r="G218" s="72" t="s">
        <v>558</v>
      </c>
      <c r="H218" s="72"/>
      <c r="I218" s="72"/>
      <c r="J218" s="72" t="s">
        <v>1312</v>
      </c>
      <c r="K218" s="62">
        <v>49632686.947899997</v>
      </c>
      <c r="L218" s="62">
        <v>1133854.9939999999</v>
      </c>
      <c r="M218" s="170">
        <f t="shared" si="4"/>
        <v>2.2844924660037458E-2</v>
      </c>
      <c r="N218" s="70">
        <f>L218/(Resumen!$N$11*1000000)</f>
        <v>1.3052005402380414E-4</v>
      </c>
      <c r="O218" s="9"/>
      <c r="P218" s="172"/>
      <c r="Q218" s="173"/>
    </row>
    <row r="219" spans="1:17">
      <c r="A219" s="61" t="s">
        <v>20</v>
      </c>
      <c r="B219" s="61" t="s">
        <v>105</v>
      </c>
      <c r="C219" s="61">
        <v>20027666</v>
      </c>
      <c r="D219" s="61" t="s">
        <v>184</v>
      </c>
      <c r="E219" s="61" t="s">
        <v>185</v>
      </c>
      <c r="F219" s="61">
        <v>10766602</v>
      </c>
      <c r="G219" s="72" t="s">
        <v>186</v>
      </c>
      <c r="H219" s="72"/>
      <c r="I219" s="72"/>
      <c r="J219" s="72" t="s">
        <v>1312</v>
      </c>
      <c r="K219" s="62">
        <v>49570156.388300002</v>
      </c>
      <c r="L219" s="62">
        <v>316240.472000001</v>
      </c>
      <c r="M219" s="170">
        <f t="shared" si="4"/>
        <v>6.3796545147604767E-3</v>
      </c>
      <c r="N219" s="70">
        <f>L219/(Resumen!$N$11*1000000)</f>
        <v>3.6403000126446017E-5</v>
      </c>
      <c r="O219" s="9"/>
      <c r="P219" s="172"/>
      <c r="Q219" s="173"/>
    </row>
    <row r="220" spans="1:17">
      <c r="A220" s="61" t="s">
        <v>20</v>
      </c>
      <c r="B220" s="61" t="s">
        <v>105</v>
      </c>
      <c r="C220" s="61">
        <v>20027666</v>
      </c>
      <c r="D220" s="61" t="s">
        <v>184</v>
      </c>
      <c r="E220" s="61" t="s">
        <v>712</v>
      </c>
      <c r="F220" s="61">
        <v>10766603</v>
      </c>
      <c r="G220" s="72" t="s">
        <v>212</v>
      </c>
      <c r="H220" s="72"/>
      <c r="I220" s="72"/>
      <c r="J220" s="72" t="s">
        <v>1312</v>
      </c>
      <c r="K220" s="62">
        <v>21237400.603900004</v>
      </c>
      <c r="L220" s="62">
        <v>50222.212999999902</v>
      </c>
      <c r="M220" s="170">
        <f t="shared" si="4"/>
        <v>2.3648003791376035E-3</v>
      </c>
      <c r="N220" s="70">
        <f>L220/(Resumen!$N$11*1000000)</f>
        <v>5.7811677759872223E-6</v>
      </c>
      <c r="O220" s="9"/>
      <c r="P220" s="172"/>
      <c r="Q220" s="174"/>
    </row>
    <row r="221" spans="1:17">
      <c r="A221" s="61" t="s">
        <v>20</v>
      </c>
      <c r="B221" s="61" t="s">
        <v>105</v>
      </c>
      <c r="C221" s="61">
        <v>20027666</v>
      </c>
      <c r="D221" s="61" t="s">
        <v>184</v>
      </c>
      <c r="E221" s="61" t="s">
        <v>393</v>
      </c>
      <c r="F221" s="61">
        <v>10909284</v>
      </c>
      <c r="G221" s="72" t="s">
        <v>184</v>
      </c>
      <c r="H221" s="72"/>
      <c r="I221" s="72"/>
      <c r="J221" s="72" t="s">
        <v>1312</v>
      </c>
      <c r="K221" s="62">
        <v>32951399.000100002</v>
      </c>
      <c r="L221" s="62">
        <v>116287.743999999</v>
      </c>
      <c r="M221" s="170">
        <f t="shared" ref="M221:M258" si="5">+L221/K221</f>
        <v>3.5290684926502238E-3</v>
      </c>
      <c r="N221" s="70">
        <f>L221/(Resumen!$N$11*1000000)</f>
        <v>1.3386087912036991E-5</v>
      </c>
      <c r="O221" s="9"/>
      <c r="P221" s="172"/>
      <c r="Q221" s="173"/>
    </row>
    <row r="222" spans="1:17">
      <c r="A222" s="61" t="s">
        <v>20</v>
      </c>
      <c r="B222" s="61" t="s">
        <v>105</v>
      </c>
      <c r="C222" s="61">
        <v>20027666</v>
      </c>
      <c r="D222" s="61" t="s">
        <v>184</v>
      </c>
      <c r="E222" s="61" t="s">
        <v>272</v>
      </c>
      <c r="F222" s="61">
        <v>10766604</v>
      </c>
      <c r="G222" s="72" t="s">
        <v>1079</v>
      </c>
      <c r="H222" s="72"/>
      <c r="I222" s="72"/>
      <c r="J222" s="72" t="s">
        <v>1312</v>
      </c>
      <c r="K222" s="62">
        <v>37432585.180799991</v>
      </c>
      <c r="L222" s="62">
        <v>192578.499000001</v>
      </c>
      <c r="M222" s="170">
        <f t="shared" si="5"/>
        <v>5.1446753695969369E-3</v>
      </c>
      <c r="N222" s="70">
        <f>L222/(Resumen!$N$11*1000000)</f>
        <v>2.2168051670020905E-5</v>
      </c>
      <c r="O222" s="9"/>
      <c r="P222" s="172"/>
      <c r="Q222" s="173"/>
    </row>
    <row r="223" spans="1:17">
      <c r="A223" s="61" t="s">
        <v>20</v>
      </c>
      <c r="B223" s="61" t="s">
        <v>105</v>
      </c>
      <c r="C223" s="61">
        <v>20027666</v>
      </c>
      <c r="D223" s="61" t="s">
        <v>184</v>
      </c>
      <c r="E223" s="61" t="s">
        <v>552</v>
      </c>
      <c r="F223" s="61">
        <v>10909286</v>
      </c>
      <c r="G223" s="72" t="s">
        <v>553</v>
      </c>
      <c r="H223" s="72"/>
      <c r="I223" s="72"/>
      <c r="J223" s="72" t="s">
        <v>1312</v>
      </c>
      <c r="K223" s="62">
        <v>51820536.565399997</v>
      </c>
      <c r="L223" s="62">
        <v>1102771.1669999999</v>
      </c>
      <c r="M223" s="170">
        <f t="shared" si="5"/>
        <v>2.1280581794212994E-2</v>
      </c>
      <c r="N223" s="70">
        <f>L223/(Resumen!$N$11*1000000)</f>
        <v>1.269419397139715E-4</v>
      </c>
      <c r="O223" s="9"/>
      <c r="P223" s="172"/>
      <c r="Q223" s="173"/>
    </row>
    <row r="224" spans="1:17">
      <c r="A224" s="61" t="s">
        <v>20</v>
      </c>
      <c r="B224" s="61" t="s">
        <v>105</v>
      </c>
      <c r="C224" s="61">
        <v>20027666</v>
      </c>
      <c r="D224" s="61" t="s">
        <v>184</v>
      </c>
      <c r="E224" s="61" t="s">
        <v>554</v>
      </c>
      <c r="F224" s="61">
        <v>10909287</v>
      </c>
      <c r="G224" s="72" t="s">
        <v>555</v>
      </c>
      <c r="H224" s="72"/>
      <c r="I224" s="72"/>
      <c r="J224" s="72" t="s">
        <v>1312</v>
      </c>
      <c r="K224" s="62">
        <v>66698100.784199998</v>
      </c>
      <c r="L224" s="62">
        <v>1160478.0319999999</v>
      </c>
      <c r="M224" s="170">
        <f t="shared" si="5"/>
        <v>1.7398966662554558E-2</v>
      </c>
      <c r="N224" s="70">
        <f>L224/(Resumen!$N$11*1000000)</f>
        <v>1.3358467902120286E-4</v>
      </c>
      <c r="O224" s="9"/>
      <c r="P224" s="172"/>
      <c r="Q224" s="173"/>
    </row>
    <row r="225" spans="1:17">
      <c r="A225" s="61" t="s">
        <v>20</v>
      </c>
      <c r="B225" s="61" t="s">
        <v>105</v>
      </c>
      <c r="C225" s="61">
        <v>20027666</v>
      </c>
      <c r="D225" s="61" t="s">
        <v>184</v>
      </c>
      <c r="E225" s="61" t="s">
        <v>711</v>
      </c>
      <c r="F225" s="61">
        <v>10766605</v>
      </c>
      <c r="G225" s="72" t="s">
        <v>394</v>
      </c>
      <c r="H225" s="72"/>
      <c r="I225" s="72"/>
      <c r="J225" s="72" t="s">
        <v>1312</v>
      </c>
      <c r="K225" s="62">
        <v>32486141.9142</v>
      </c>
      <c r="L225" s="62">
        <v>244897.56200000001</v>
      </c>
      <c r="M225" s="170">
        <f t="shared" si="5"/>
        <v>7.5385240465551543E-3</v>
      </c>
      <c r="N225" s="70">
        <f>L225/(Resumen!$N$11*1000000)</f>
        <v>2.8190591558604472E-5</v>
      </c>
      <c r="O225" s="9"/>
      <c r="P225" s="172"/>
      <c r="Q225" s="173"/>
    </row>
    <row r="226" spans="1:17">
      <c r="A226" s="61" t="s">
        <v>20</v>
      </c>
      <c r="B226" s="61" t="s">
        <v>105</v>
      </c>
      <c r="C226" s="61">
        <v>20027790</v>
      </c>
      <c r="D226" s="61" t="s">
        <v>239</v>
      </c>
      <c r="E226" s="61" t="s">
        <v>714</v>
      </c>
      <c r="F226" s="61">
        <v>10779001</v>
      </c>
      <c r="G226" s="72" t="s">
        <v>317</v>
      </c>
      <c r="H226" s="72"/>
      <c r="I226" s="72"/>
      <c r="J226" s="72" t="s">
        <v>1312</v>
      </c>
      <c r="K226" s="62">
        <v>64958739.2491</v>
      </c>
      <c r="L226" s="62">
        <v>618556.84899999853</v>
      </c>
      <c r="M226" s="170">
        <f t="shared" si="5"/>
        <v>9.5223037908416398E-3</v>
      </c>
      <c r="N226" s="70">
        <f>L226/(Resumen!$N$11*1000000)</f>
        <v>7.1203173047252867E-5</v>
      </c>
      <c r="O226" s="9"/>
      <c r="P226" s="172"/>
      <c r="Q226" s="173"/>
    </row>
    <row r="227" spans="1:17">
      <c r="A227" s="61" t="s">
        <v>20</v>
      </c>
      <c r="B227" s="61" t="s">
        <v>105</v>
      </c>
      <c r="C227" s="61">
        <v>20027790</v>
      </c>
      <c r="D227" s="61" t="s">
        <v>239</v>
      </c>
      <c r="E227" s="61" t="s">
        <v>716</v>
      </c>
      <c r="F227" s="61">
        <v>10779002</v>
      </c>
      <c r="G227" s="72" t="s">
        <v>240</v>
      </c>
      <c r="H227" s="72"/>
      <c r="I227" s="72"/>
      <c r="J227" s="72" t="s">
        <v>1312</v>
      </c>
      <c r="K227" s="62">
        <v>31298524.954599995</v>
      </c>
      <c r="L227" s="62">
        <v>176620.27699999773</v>
      </c>
      <c r="M227" s="170">
        <f t="shared" si="5"/>
        <v>5.6430862878104919E-3</v>
      </c>
      <c r="N227" s="70">
        <f>L227/(Resumen!$N$11*1000000)</f>
        <v>2.0331072507265382E-5</v>
      </c>
      <c r="O227" s="9"/>
      <c r="P227" s="172"/>
      <c r="Q227" s="173"/>
    </row>
    <row r="228" spans="1:17">
      <c r="A228" s="61" t="s">
        <v>20</v>
      </c>
      <c r="B228" s="61" t="s">
        <v>105</v>
      </c>
      <c r="C228" s="61">
        <v>20027790</v>
      </c>
      <c r="D228" s="61" t="s">
        <v>239</v>
      </c>
      <c r="E228" s="61" t="s">
        <v>717</v>
      </c>
      <c r="F228" s="61">
        <v>10779003</v>
      </c>
      <c r="G228" s="72" t="s">
        <v>239</v>
      </c>
      <c r="H228" s="72"/>
      <c r="I228" s="72"/>
      <c r="J228" s="72" t="s">
        <v>1312</v>
      </c>
      <c r="K228" s="62">
        <v>48537515.064199999</v>
      </c>
      <c r="L228" s="62">
        <v>167917.78499999977</v>
      </c>
      <c r="M228" s="170">
        <f t="shared" si="5"/>
        <v>3.4595463895895143E-3</v>
      </c>
      <c r="N228" s="70">
        <f>L228/(Resumen!$N$11*1000000)</f>
        <v>1.9329313259396817E-5</v>
      </c>
      <c r="O228" s="9"/>
      <c r="P228" s="172"/>
      <c r="Q228" s="173"/>
    </row>
    <row r="229" spans="1:17">
      <c r="A229" s="61" t="s">
        <v>20</v>
      </c>
      <c r="B229" s="61" t="s">
        <v>105</v>
      </c>
      <c r="C229" s="61">
        <v>20027790</v>
      </c>
      <c r="D229" s="61" t="s">
        <v>239</v>
      </c>
      <c r="E229" s="61" t="s">
        <v>316</v>
      </c>
      <c r="F229" s="61">
        <v>10779008</v>
      </c>
      <c r="G229" s="72" t="s">
        <v>713</v>
      </c>
      <c r="H229" s="72"/>
      <c r="I229" s="72"/>
      <c r="J229" s="72" t="s">
        <v>1312</v>
      </c>
      <c r="K229" s="62">
        <v>19805813.3367</v>
      </c>
      <c r="L229" s="62">
        <v>175482.08999999907</v>
      </c>
      <c r="M229" s="170">
        <f t="shared" si="5"/>
        <v>8.8601304585069623E-3</v>
      </c>
      <c r="N229" s="70">
        <f>L229/(Resumen!$N$11*1000000)</f>
        <v>2.0200053788368229E-5</v>
      </c>
      <c r="O229" s="9"/>
      <c r="P229" s="172"/>
      <c r="Q229" s="173"/>
    </row>
    <row r="230" spans="1:17">
      <c r="A230" s="61" t="s">
        <v>20</v>
      </c>
      <c r="B230" s="61" t="s">
        <v>105</v>
      </c>
      <c r="C230" s="61">
        <v>20027790</v>
      </c>
      <c r="D230" s="61" t="s">
        <v>239</v>
      </c>
      <c r="E230" s="61" t="s">
        <v>1039</v>
      </c>
      <c r="F230" s="61">
        <v>10909412</v>
      </c>
      <c r="G230" s="72" t="s">
        <v>1037</v>
      </c>
      <c r="H230" s="72"/>
      <c r="I230" s="72"/>
      <c r="J230" s="72" t="s">
        <v>1312</v>
      </c>
      <c r="K230" s="62">
        <v>38537841.8561</v>
      </c>
      <c r="L230" s="62">
        <v>364412.3730000027</v>
      </c>
      <c r="M230" s="170">
        <f t="shared" si="5"/>
        <v>9.4559621257649992E-3</v>
      </c>
      <c r="N230" s="70">
        <f>L230/(Resumen!$N$11*1000000)</f>
        <v>4.1948152861337594E-5</v>
      </c>
      <c r="O230" s="9"/>
      <c r="P230" s="172"/>
      <c r="Q230" s="173"/>
    </row>
    <row r="231" spans="1:17">
      <c r="A231" s="61" t="s">
        <v>20</v>
      </c>
      <c r="B231" s="61" t="s">
        <v>105</v>
      </c>
      <c r="C231" s="61">
        <v>20027790</v>
      </c>
      <c r="D231" s="61" t="s">
        <v>239</v>
      </c>
      <c r="E231" s="61" t="s">
        <v>715</v>
      </c>
      <c r="F231" s="61">
        <v>10779004</v>
      </c>
      <c r="G231" s="72" t="s">
        <v>1080</v>
      </c>
      <c r="H231" s="72"/>
      <c r="I231" s="72"/>
      <c r="J231" s="72" t="s">
        <v>1312</v>
      </c>
      <c r="K231" s="62">
        <v>38671238.685599998</v>
      </c>
      <c r="L231" s="62">
        <v>392623.4980000006</v>
      </c>
      <c r="M231" s="170">
        <f t="shared" si="5"/>
        <v>1.0152855490150145E-2</v>
      </c>
      <c r="N231" s="70">
        <f>L231/(Resumen!$N$11*1000000)</f>
        <v>4.5195585362456881E-5</v>
      </c>
      <c r="O231" s="9"/>
      <c r="P231" s="172"/>
      <c r="Q231" s="173"/>
    </row>
    <row r="232" spans="1:17">
      <c r="A232" s="61" t="s">
        <v>20</v>
      </c>
      <c r="B232" s="61" t="s">
        <v>105</v>
      </c>
      <c r="C232" s="61">
        <v>20027790</v>
      </c>
      <c r="D232" s="61" t="s">
        <v>239</v>
      </c>
      <c r="E232" s="61" t="s">
        <v>315</v>
      </c>
      <c r="F232" s="61">
        <v>10779005</v>
      </c>
      <c r="G232" s="72" t="s">
        <v>305</v>
      </c>
      <c r="H232" s="72"/>
      <c r="I232" s="72"/>
      <c r="J232" s="72" t="s">
        <v>1312</v>
      </c>
      <c r="K232" s="62">
        <v>32242669.262899999</v>
      </c>
      <c r="L232" s="62">
        <v>309392.11099999282</v>
      </c>
      <c r="M232" s="170">
        <f t="shared" si="5"/>
        <v>9.5957350328930296E-3</v>
      </c>
      <c r="N232" s="70">
        <f>L232/(Resumen!$N$11*1000000)</f>
        <v>3.5614673177739573E-5</v>
      </c>
      <c r="O232" s="9"/>
      <c r="P232" s="172"/>
      <c r="Q232" s="173"/>
    </row>
    <row r="233" spans="1:17">
      <c r="A233" s="61" t="s">
        <v>20</v>
      </c>
      <c r="B233" s="61" t="s">
        <v>105</v>
      </c>
      <c r="C233" s="61">
        <v>20027790</v>
      </c>
      <c r="D233" s="61" t="s">
        <v>239</v>
      </c>
      <c r="E233" s="61" t="s">
        <v>304</v>
      </c>
      <c r="F233" s="61">
        <v>10779006</v>
      </c>
      <c r="G233" s="72" t="s">
        <v>347</v>
      </c>
      <c r="H233" s="72"/>
      <c r="I233" s="72"/>
      <c r="J233" s="72" t="s">
        <v>1312</v>
      </c>
      <c r="K233" s="62">
        <v>46693161.624299996</v>
      </c>
      <c r="L233" s="62">
        <v>402865.02200000203</v>
      </c>
      <c r="M233" s="170">
        <f t="shared" si="5"/>
        <v>8.6279234043201633E-3</v>
      </c>
      <c r="N233" s="70">
        <f>L233/(Resumen!$N$11*1000000)</f>
        <v>4.6374505306223757E-5</v>
      </c>
      <c r="O233" s="9"/>
      <c r="P233" s="172"/>
      <c r="Q233" s="173"/>
    </row>
    <row r="234" spans="1:17">
      <c r="A234" s="61" t="s">
        <v>20</v>
      </c>
      <c r="B234" s="61" t="s">
        <v>105</v>
      </c>
      <c r="C234" s="61">
        <v>20028074</v>
      </c>
      <c r="D234" s="61" t="s">
        <v>277</v>
      </c>
      <c r="E234" s="61" t="s">
        <v>278</v>
      </c>
      <c r="F234" s="61">
        <v>10807401</v>
      </c>
      <c r="G234" s="72" t="s">
        <v>279</v>
      </c>
      <c r="H234" s="72"/>
      <c r="I234" s="72"/>
      <c r="J234" s="72" t="s">
        <v>1312</v>
      </c>
      <c r="K234" s="62">
        <v>30826433</v>
      </c>
      <c r="L234" s="62">
        <v>203678.12100000033</v>
      </c>
      <c r="M234" s="170">
        <f t="shared" si="5"/>
        <v>6.6072555653779444E-3</v>
      </c>
      <c r="N234" s="70">
        <f>L234/(Resumen!$N$11*1000000)</f>
        <v>2.3445748792448287E-5</v>
      </c>
      <c r="O234" s="9"/>
      <c r="P234" s="172"/>
      <c r="Q234" s="173"/>
    </row>
    <row r="235" spans="1:17">
      <c r="A235" s="61" t="s">
        <v>20</v>
      </c>
      <c r="B235" s="61" t="s">
        <v>105</v>
      </c>
      <c r="C235" s="61">
        <v>20028074</v>
      </c>
      <c r="D235" s="61" t="s">
        <v>277</v>
      </c>
      <c r="E235" s="61" t="s">
        <v>475</v>
      </c>
      <c r="F235" s="61">
        <v>10807402</v>
      </c>
      <c r="G235" s="72" t="s">
        <v>476</v>
      </c>
      <c r="H235" s="72"/>
      <c r="I235" s="72"/>
      <c r="J235" s="72" t="s">
        <v>1312</v>
      </c>
      <c r="K235" s="62">
        <v>4688826.78</v>
      </c>
      <c r="L235" s="62">
        <v>108178.25099999912</v>
      </c>
      <c r="M235" s="170">
        <f t="shared" si="5"/>
        <v>2.3071496575951374E-2</v>
      </c>
      <c r="N235" s="70">
        <f>L235/(Resumen!$N$11*1000000)</f>
        <v>1.245258982800805E-5</v>
      </c>
      <c r="O235" s="9"/>
      <c r="P235" s="172"/>
      <c r="Q235" s="173"/>
    </row>
    <row r="236" spans="1:17">
      <c r="A236" s="61" t="s">
        <v>20</v>
      </c>
      <c r="B236" s="61" t="s">
        <v>105</v>
      </c>
      <c r="C236" s="61">
        <v>20028065</v>
      </c>
      <c r="D236" s="61" t="s">
        <v>283</v>
      </c>
      <c r="E236" s="61" t="s">
        <v>328</v>
      </c>
      <c r="F236" s="61">
        <v>10806501</v>
      </c>
      <c r="G236" s="72" t="s">
        <v>329</v>
      </c>
      <c r="H236" s="72"/>
      <c r="I236" s="72"/>
      <c r="J236" s="72" t="s">
        <v>1312</v>
      </c>
      <c r="K236" s="62">
        <v>34380595.5</v>
      </c>
      <c r="L236" s="62">
        <v>331680.23699999874</v>
      </c>
      <c r="M236" s="170">
        <f t="shared" si="5"/>
        <v>9.6473092503589347E-3</v>
      </c>
      <c r="N236" s="70">
        <f>L236/(Resumen!$N$11*1000000)</f>
        <v>3.8180298786837635E-5</v>
      </c>
      <c r="O236" s="9"/>
      <c r="P236" s="172"/>
      <c r="Q236" s="173"/>
    </row>
    <row r="237" spans="1:17">
      <c r="A237" s="61" t="s">
        <v>20</v>
      </c>
      <c r="B237" s="61" t="s">
        <v>105</v>
      </c>
      <c r="C237" s="61">
        <v>20028065</v>
      </c>
      <c r="D237" s="61" t="s">
        <v>283</v>
      </c>
      <c r="E237" s="61" t="s">
        <v>437</v>
      </c>
      <c r="F237" s="61">
        <v>10806502</v>
      </c>
      <c r="G237" s="72" t="s">
        <v>438</v>
      </c>
      <c r="H237" s="72"/>
      <c r="I237" s="72"/>
      <c r="J237" s="72" t="s">
        <v>1312</v>
      </c>
      <c r="K237" s="62">
        <v>20860263.539999995</v>
      </c>
      <c r="L237" s="62">
        <v>233113.48199999999</v>
      </c>
      <c r="M237" s="170">
        <f t="shared" si="5"/>
        <v>1.1175001770854906E-2</v>
      </c>
      <c r="N237" s="70">
        <f>L237/(Resumen!$N$11*1000000)</f>
        <v>2.6834105265066277E-5</v>
      </c>
      <c r="O237" s="9"/>
      <c r="P237" s="172"/>
      <c r="Q237" s="173"/>
    </row>
    <row r="238" spans="1:17">
      <c r="A238" s="61" t="s">
        <v>20</v>
      </c>
      <c r="B238" s="61" t="s">
        <v>105</v>
      </c>
      <c r="C238" s="61">
        <v>20028065</v>
      </c>
      <c r="D238" s="61" t="s">
        <v>283</v>
      </c>
      <c r="E238" s="61" t="s">
        <v>284</v>
      </c>
      <c r="F238" s="61">
        <v>10806503</v>
      </c>
      <c r="G238" s="72" t="s">
        <v>285</v>
      </c>
      <c r="H238" s="72"/>
      <c r="I238" s="72"/>
      <c r="J238" s="72" t="s">
        <v>1312</v>
      </c>
      <c r="K238" s="62">
        <v>14413655.639999999</v>
      </c>
      <c r="L238" s="62">
        <v>749077.23600000015</v>
      </c>
      <c r="M238" s="170">
        <f t="shared" si="5"/>
        <v>5.1969968945366048E-2</v>
      </c>
      <c r="N238" s="70">
        <f>L238/(Resumen!$N$11*1000000)</f>
        <v>8.622760567099632E-5</v>
      </c>
      <c r="O238" s="9"/>
      <c r="P238" s="172"/>
      <c r="Q238" s="173"/>
    </row>
    <row r="239" spans="1:17">
      <c r="A239" s="61" t="s">
        <v>20</v>
      </c>
      <c r="B239" s="61" t="s">
        <v>105</v>
      </c>
      <c r="C239" s="61">
        <v>20028279</v>
      </c>
      <c r="D239" s="61" t="s">
        <v>85</v>
      </c>
      <c r="E239" s="61" t="s">
        <v>86</v>
      </c>
      <c r="F239" s="61">
        <v>10910066</v>
      </c>
      <c r="G239" s="72" t="s">
        <v>1127</v>
      </c>
      <c r="H239" s="72"/>
      <c r="I239" s="72"/>
      <c r="J239" s="72" t="s">
        <v>1312</v>
      </c>
      <c r="K239" s="62">
        <v>14180032.726</v>
      </c>
      <c r="L239" s="62">
        <v>1779535.7720000052</v>
      </c>
      <c r="M239" s="170">
        <f t="shared" si="5"/>
        <v>0.12549588610871906</v>
      </c>
      <c r="N239" s="70">
        <f>L239/(Resumen!$N$11*1000000)</f>
        <v>2.0484551051748746E-4</v>
      </c>
      <c r="O239" s="9"/>
      <c r="P239" s="172"/>
      <c r="Q239" s="173"/>
    </row>
    <row r="240" spans="1:17">
      <c r="A240" s="61" t="s">
        <v>20</v>
      </c>
      <c r="B240" s="61" t="s">
        <v>105</v>
      </c>
      <c r="C240" s="61">
        <v>20028279</v>
      </c>
      <c r="D240" s="61" t="s">
        <v>85</v>
      </c>
      <c r="E240" s="61" t="s">
        <v>528</v>
      </c>
      <c r="F240" s="61">
        <v>10827901</v>
      </c>
      <c r="G240" s="72" t="s">
        <v>87</v>
      </c>
      <c r="H240" s="72"/>
      <c r="I240" s="72"/>
      <c r="J240" s="72" t="s">
        <v>1312</v>
      </c>
      <c r="K240" s="62">
        <v>14732740.748700002</v>
      </c>
      <c r="L240" s="62">
        <v>2646594.3119999943</v>
      </c>
      <c r="M240" s="170">
        <f t="shared" si="5"/>
        <v>0.17964032335487382</v>
      </c>
      <c r="N240" s="70">
        <f>L240/(Resumen!$N$11*1000000)</f>
        <v>3.046541527878405E-4</v>
      </c>
      <c r="O240" s="9"/>
      <c r="P240" s="172"/>
      <c r="Q240" s="173"/>
    </row>
    <row r="241" spans="1:17">
      <c r="A241" s="61" t="s">
        <v>20</v>
      </c>
      <c r="B241" s="61" t="s">
        <v>105</v>
      </c>
      <c r="C241" s="61">
        <v>20028279</v>
      </c>
      <c r="D241" s="61" t="s">
        <v>85</v>
      </c>
      <c r="E241" s="61" t="s">
        <v>1122</v>
      </c>
      <c r="F241" s="61">
        <v>10827902</v>
      </c>
      <c r="G241" s="72" t="s">
        <v>529</v>
      </c>
      <c r="H241" s="72"/>
      <c r="I241" s="72"/>
      <c r="J241" s="72" t="s">
        <v>1312</v>
      </c>
      <c r="K241" s="62">
        <v>1235601.7575999999</v>
      </c>
      <c r="L241" s="62">
        <v>2762.0599999999795</v>
      </c>
      <c r="M241" s="170">
        <f t="shared" si="5"/>
        <v>2.2353966259848414E-3</v>
      </c>
      <c r="N241" s="70">
        <f>L241/(Resumen!$N$11*1000000)</f>
        <v>3.1794561237958948E-7</v>
      </c>
      <c r="O241" s="9"/>
      <c r="P241" s="172"/>
      <c r="Q241" s="173"/>
    </row>
    <row r="242" spans="1:17">
      <c r="A242" s="61" t="s">
        <v>20</v>
      </c>
      <c r="B242" s="61" t="s">
        <v>105</v>
      </c>
      <c r="C242" s="61">
        <v>20700454</v>
      </c>
      <c r="D242" s="61" t="s">
        <v>1279</v>
      </c>
      <c r="E242" s="61" t="s">
        <v>1296</v>
      </c>
      <c r="F242" s="61">
        <v>10910237</v>
      </c>
      <c r="G242" s="72" t="s">
        <v>1310</v>
      </c>
      <c r="H242" s="72"/>
      <c r="I242" s="72"/>
      <c r="J242" s="72" t="s">
        <v>1312</v>
      </c>
      <c r="K242" s="62">
        <v>380579.10000000003</v>
      </c>
      <c r="L242" s="62">
        <v>299.449999999998</v>
      </c>
      <c r="M242" s="170">
        <f t="shared" si="5"/>
        <v>7.8682723249909933E-4</v>
      </c>
      <c r="N242" s="70">
        <f>L242/(Resumen!$N$11*1000000)</f>
        <v>3.4470219194032045E-8</v>
      </c>
      <c r="O242" s="9"/>
      <c r="P242" s="172"/>
      <c r="Q242" s="173"/>
    </row>
    <row r="243" spans="1:17">
      <c r="A243" s="61" t="s">
        <v>20</v>
      </c>
      <c r="B243" s="61" t="s">
        <v>105</v>
      </c>
      <c r="C243" s="61">
        <v>20700454</v>
      </c>
      <c r="D243" s="61" t="s">
        <v>1280</v>
      </c>
      <c r="E243" s="61" t="s">
        <v>1297</v>
      </c>
      <c r="F243" s="61">
        <v>10910240</v>
      </c>
      <c r="G243" s="72" t="s">
        <v>1311</v>
      </c>
      <c r="H243" s="72"/>
      <c r="I243" s="72"/>
      <c r="J243" s="72" t="s">
        <v>1312</v>
      </c>
      <c r="K243" s="62">
        <v>22666093.999999996</v>
      </c>
      <c r="L243" s="62">
        <v>1299641.513</v>
      </c>
      <c r="M243" s="170">
        <f t="shared" si="5"/>
        <v>5.7338574215742698E-2</v>
      </c>
      <c r="N243" s="70">
        <f>L243/(Resumen!$N$11*1000000)</f>
        <v>1.4960403348396643E-4</v>
      </c>
      <c r="O243" s="9"/>
      <c r="P243" s="172"/>
      <c r="Q243" s="173"/>
    </row>
    <row r="244" spans="1:17">
      <c r="A244" s="61" t="s">
        <v>20</v>
      </c>
      <c r="B244" s="61" t="s">
        <v>105</v>
      </c>
      <c r="C244" s="61">
        <v>20700442</v>
      </c>
      <c r="D244" s="61" t="s">
        <v>1281</v>
      </c>
      <c r="E244" s="61" t="s">
        <v>1123</v>
      </c>
      <c r="F244" s="61">
        <v>10910051</v>
      </c>
      <c r="G244" s="72" t="s">
        <v>1128</v>
      </c>
      <c r="H244" s="72"/>
      <c r="I244" s="72"/>
      <c r="J244" s="72" t="s">
        <v>1312</v>
      </c>
      <c r="K244" s="62">
        <v>14220533.609999998</v>
      </c>
      <c r="L244" s="62">
        <v>95580.087999999436</v>
      </c>
      <c r="M244" s="170">
        <f t="shared" si="5"/>
        <v>6.7212729579139508E-3</v>
      </c>
      <c r="N244" s="70">
        <f>L244/(Resumen!$N$11*1000000)</f>
        <v>1.1002393000316828E-5</v>
      </c>
      <c r="O244" s="9"/>
      <c r="P244" s="172"/>
      <c r="Q244" s="173"/>
    </row>
    <row r="245" spans="1:17">
      <c r="A245" s="61" t="s">
        <v>20</v>
      </c>
      <c r="B245" s="61" t="s">
        <v>105</v>
      </c>
      <c r="C245" s="61">
        <v>20028267</v>
      </c>
      <c r="D245" s="61" t="s">
        <v>390</v>
      </c>
      <c r="E245" s="61" t="s">
        <v>391</v>
      </c>
      <c r="F245" s="61">
        <v>10826701</v>
      </c>
      <c r="G245" s="72" t="s">
        <v>392</v>
      </c>
      <c r="H245" s="72"/>
      <c r="I245" s="72"/>
      <c r="J245" s="72" t="s">
        <v>1312</v>
      </c>
      <c r="K245" s="62">
        <v>28226580.030000001</v>
      </c>
      <c r="L245" s="62">
        <v>343264.31800000026</v>
      </c>
      <c r="M245" s="170">
        <f t="shared" si="5"/>
        <v>1.2161031114473284E-2</v>
      </c>
      <c r="N245" s="70">
        <f>L245/(Resumen!$N$11*1000000)</f>
        <v>3.9513762841709823E-5</v>
      </c>
      <c r="O245" s="9"/>
      <c r="P245" s="172"/>
      <c r="Q245" s="173"/>
    </row>
    <row r="246" spans="1:17">
      <c r="A246" s="61" t="s">
        <v>20</v>
      </c>
      <c r="B246" s="61" t="s">
        <v>105</v>
      </c>
      <c r="C246" s="61">
        <v>20028267</v>
      </c>
      <c r="D246" s="61" t="s">
        <v>390</v>
      </c>
      <c r="E246" s="61" t="s">
        <v>522</v>
      </c>
      <c r="F246" s="61">
        <v>10826702</v>
      </c>
      <c r="G246" s="72" t="s">
        <v>523</v>
      </c>
      <c r="H246" s="72"/>
      <c r="I246" s="72"/>
      <c r="J246" s="72" t="s">
        <v>1312</v>
      </c>
      <c r="K246" s="62">
        <v>2689533.06</v>
      </c>
      <c r="L246" s="62">
        <v>632.13600000000758</v>
      </c>
      <c r="M246" s="170">
        <f t="shared" si="5"/>
        <v>2.3503559387368436E-4</v>
      </c>
      <c r="N246" s="70">
        <f>L246/(Resumen!$N$11*1000000)</f>
        <v>7.2766293138884785E-8</v>
      </c>
      <c r="O246" s="9"/>
      <c r="P246" s="172"/>
      <c r="Q246" s="173"/>
    </row>
    <row r="247" spans="1:17">
      <c r="A247" s="61" t="s">
        <v>20</v>
      </c>
      <c r="B247" s="61" t="s">
        <v>105</v>
      </c>
      <c r="C247" s="61">
        <v>20028376</v>
      </c>
      <c r="D247" s="61" t="s">
        <v>76</v>
      </c>
      <c r="E247" s="61" t="s">
        <v>77</v>
      </c>
      <c r="F247" s="61">
        <v>10837601</v>
      </c>
      <c r="G247" s="72" t="s">
        <v>78</v>
      </c>
      <c r="H247" s="72"/>
      <c r="I247" s="72"/>
      <c r="J247" s="72" t="s">
        <v>1312</v>
      </c>
      <c r="K247" s="62">
        <v>39191587.104599997</v>
      </c>
      <c r="L247" s="62">
        <v>9137904.6159999892</v>
      </c>
      <c r="M247" s="170">
        <f t="shared" si="5"/>
        <v>0.2331598511591651</v>
      </c>
      <c r="N247" s="70">
        <f>L247/(Resumen!$N$11*1000000)</f>
        <v>1.0518803642934678E-3</v>
      </c>
      <c r="O247" s="9"/>
      <c r="P247" s="172"/>
      <c r="Q247" s="173"/>
    </row>
    <row r="248" spans="1:17">
      <c r="A248" s="61" t="s">
        <v>20</v>
      </c>
      <c r="B248" s="61" t="s">
        <v>105</v>
      </c>
      <c r="C248" s="61">
        <v>20028376</v>
      </c>
      <c r="D248" s="61" t="s">
        <v>76</v>
      </c>
      <c r="E248" s="61" t="s">
        <v>520</v>
      </c>
      <c r="F248" s="61">
        <v>10837602</v>
      </c>
      <c r="G248" s="72" t="s">
        <v>521</v>
      </c>
      <c r="H248" s="72"/>
      <c r="I248" s="72"/>
      <c r="J248" s="72" t="s">
        <v>1312</v>
      </c>
      <c r="K248" s="62">
        <v>6878829.5853999993</v>
      </c>
      <c r="L248" s="62">
        <v>14670.383999999942</v>
      </c>
      <c r="M248" s="170">
        <f t="shared" si="5"/>
        <v>2.1326860649574981E-3</v>
      </c>
      <c r="N248" s="70">
        <f>L248/(Resumen!$N$11*1000000)</f>
        <v>1.6887338525317148E-6</v>
      </c>
      <c r="O248" s="9"/>
      <c r="P248" s="172"/>
      <c r="Q248" s="173"/>
    </row>
    <row r="249" spans="1:17">
      <c r="A249" s="61" t="s">
        <v>20</v>
      </c>
      <c r="B249" s="61" t="s">
        <v>105</v>
      </c>
      <c r="C249" s="61">
        <v>20028376</v>
      </c>
      <c r="D249" s="61" t="s">
        <v>76</v>
      </c>
      <c r="E249" s="61" t="s">
        <v>101</v>
      </c>
      <c r="F249" s="61">
        <v>10837603</v>
      </c>
      <c r="G249" s="72" t="s">
        <v>102</v>
      </c>
      <c r="H249" s="72"/>
      <c r="I249" s="72"/>
      <c r="J249" s="72" t="s">
        <v>1312</v>
      </c>
      <c r="K249" s="62">
        <v>5720844.4042000007</v>
      </c>
      <c r="L249" s="62">
        <v>123369.80700000083</v>
      </c>
      <c r="M249" s="170">
        <f t="shared" si="5"/>
        <v>2.1564964589742726E-2</v>
      </c>
      <c r="N249" s="70">
        <f>L249/(Resumen!$N$11*1000000)</f>
        <v>1.4201316711355772E-5</v>
      </c>
      <c r="O249" s="9"/>
      <c r="P249" s="172"/>
      <c r="Q249" s="173"/>
    </row>
    <row r="250" spans="1:17">
      <c r="A250" s="61" t="s">
        <v>20</v>
      </c>
      <c r="B250" s="61" t="s">
        <v>105</v>
      </c>
      <c r="C250" s="61">
        <v>20028377</v>
      </c>
      <c r="D250" s="61" t="s">
        <v>1282</v>
      </c>
      <c r="E250" s="61" t="s">
        <v>68</v>
      </c>
      <c r="F250" s="61">
        <v>10837701</v>
      </c>
      <c r="G250" s="72" t="s">
        <v>69</v>
      </c>
      <c r="H250" s="72"/>
      <c r="I250" s="72"/>
      <c r="J250" s="72" t="s">
        <v>1312</v>
      </c>
      <c r="K250" s="62">
        <v>63416625.951000005</v>
      </c>
      <c r="L250" s="62">
        <v>2419577.0369999986</v>
      </c>
      <c r="M250" s="170">
        <f t="shared" si="5"/>
        <v>3.8153670283082045E-2</v>
      </c>
      <c r="N250" s="70">
        <f>L250/(Resumen!$N$11*1000000)</f>
        <v>2.7852179269406273E-4</v>
      </c>
      <c r="O250" s="9"/>
      <c r="P250" s="172"/>
      <c r="Q250" s="173"/>
    </row>
    <row r="251" spans="1:17">
      <c r="A251" s="61" t="s">
        <v>20</v>
      </c>
      <c r="B251" s="61" t="s">
        <v>105</v>
      </c>
      <c r="C251" s="61">
        <v>20028377</v>
      </c>
      <c r="D251" s="61" t="s">
        <v>1282</v>
      </c>
      <c r="E251" s="61" t="s">
        <v>241</v>
      </c>
      <c r="F251" s="61">
        <v>10837702</v>
      </c>
      <c r="G251" s="72" t="s">
        <v>242</v>
      </c>
      <c r="H251" s="72"/>
      <c r="I251" s="72"/>
      <c r="J251" s="72" t="s">
        <v>1312</v>
      </c>
      <c r="K251" s="62">
        <v>32751737.215399999</v>
      </c>
      <c r="L251" s="62">
        <v>1603795.9339999999</v>
      </c>
      <c r="M251" s="170">
        <f t="shared" si="5"/>
        <v>4.8968270704305983E-2</v>
      </c>
      <c r="N251" s="70">
        <f>L251/(Resumen!$N$11*1000000)</f>
        <v>1.846157869009107E-4</v>
      </c>
      <c r="O251" s="9"/>
      <c r="P251" s="172"/>
      <c r="Q251" s="173"/>
    </row>
    <row r="252" spans="1:17">
      <c r="A252" s="61" t="s">
        <v>20</v>
      </c>
      <c r="B252" s="61" t="s">
        <v>105</v>
      </c>
      <c r="C252" s="61">
        <v>20028377</v>
      </c>
      <c r="D252" s="61" t="s">
        <v>1282</v>
      </c>
      <c r="E252" s="61" t="s">
        <v>147</v>
      </c>
      <c r="F252" s="61">
        <v>10837703</v>
      </c>
      <c r="G252" s="72" t="s">
        <v>148</v>
      </c>
      <c r="H252" s="72"/>
      <c r="I252" s="72"/>
      <c r="J252" s="72" t="s">
        <v>1312</v>
      </c>
      <c r="K252" s="62">
        <v>53375039.583099999</v>
      </c>
      <c r="L252" s="62">
        <v>419488.14800000127</v>
      </c>
      <c r="M252" s="170">
        <f t="shared" si="5"/>
        <v>7.8592568975409758E-3</v>
      </c>
      <c r="N252" s="70">
        <f>L252/(Resumen!$N$11*1000000)</f>
        <v>4.8288022744560679E-5</v>
      </c>
      <c r="O252" s="9"/>
      <c r="P252" s="172"/>
      <c r="Q252" s="173"/>
    </row>
    <row r="253" spans="1:17">
      <c r="A253" s="61" t="s">
        <v>20</v>
      </c>
      <c r="B253" s="61" t="s">
        <v>105</v>
      </c>
      <c r="C253" s="61">
        <v>20028377</v>
      </c>
      <c r="D253" s="61" t="s">
        <v>1282</v>
      </c>
      <c r="E253" s="61" t="s">
        <v>323</v>
      </c>
      <c r="F253" s="61">
        <v>10837705</v>
      </c>
      <c r="G253" s="72" t="s">
        <v>324</v>
      </c>
      <c r="H253" s="72"/>
      <c r="I253" s="72"/>
      <c r="J253" s="72" t="s">
        <v>1312</v>
      </c>
      <c r="K253" s="62">
        <v>38749650.282399997</v>
      </c>
      <c r="L253" s="62">
        <v>155881.30499999999</v>
      </c>
      <c r="M253" s="170">
        <f t="shared" si="5"/>
        <v>4.0227796603057586E-3</v>
      </c>
      <c r="N253" s="70">
        <f>L253/(Resumen!$N$11*1000000)</f>
        <v>1.794377275539088E-5</v>
      </c>
      <c r="O253" s="9"/>
      <c r="P253" s="172"/>
      <c r="Q253" s="173"/>
    </row>
    <row r="254" spans="1:17">
      <c r="A254" s="61" t="s">
        <v>20</v>
      </c>
      <c r="B254" s="61" t="s">
        <v>105</v>
      </c>
      <c r="C254" s="61">
        <v>20028377</v>
      </c>
      <c r="D254" s="61" t="s">
        <v>1282</v>
      </c>
      <c r="E254" s="61" t="s">
        <v>427</v>
      </c>
      <c r="F254" s="61">
        <v>10837706</v>
      </c>
      <c r="G254" s="72" t="s">
        <v>428</v>
      </c>
      <c r="H254" s="72"/>
      <c r="I254" s="72"/>
      <c r="J254" s="72" t="s">
        <v>1312</v>
      </c>
      <c r="K254" s="62">
        <v>32821507.505100001</v>
      </c>
      <c r="L254" s="62">
        <v>137413.55199999898</v>
      </c>
      <c r="M254" s="170">
        <f t="shared" si="5"/>
        <v>4.1866922772711415E-3</v>
      </c>
      <c r="N254" s="70">
        <f>L254/(Resumen!$N$11*1000000)</f>
        <v>1.5817917040141982E-5</v>
      </c>
      <c r="O254" s="9"/>
      <c r="P254" s="172"/>
      <c r="Q254" s="173"/>
    </row>
    <row r="255" spans="1:17">
      <c r="A255" s="61" t="s">
        <v>20</v>
      </c>
      <c r="B255" s="61" t="s">
        <v>105</v>
      </c>
      <c r="C255" s="61">
        <v>20028377</v>
      </c>
      <c r="D255" s="61" t="s">
        <v>1282</v>
      </c>
      <c r="E255" s="61" t="s">
        <v>17</v>
      </c>
      <c r="F255" s="61">
        <v>10909432</v>
      </c>
      <c r="G255" s="72" t="s">
        <v>18</v>
      </c>
      <c r="H255" s="72"/>
      <c r="I255" s="72"/>
      <c r="J255" s="72" t="s">
        <v>1312</v>
      </c>
      <c r="K255" s="62">
        <v>39561177.602700002</v>
      </c>
      <c r="L255" s="62">
        <v>711638.493000002</v>
      </c>
      <c r="M255" s="170">
        <f t="shared" si="5"/>
        <v>1.7988304093137852E-2</v>
      </c>
      <c r="N255" s="70">
        <f>L255/(Resumen!$N$11*1000000)</f>
        <v>8.1917965739258211E-5</v>
      </c>
      <c r="O255" s="9"/>
      <c r="P255" s="172"/>
      <c r="Q255" s="173"/>
    </row>
    <row r="256" spans="1:17">
      <c r="A256" s="61" t="s">
        <v>20</v>
      </c>
      <c r="B256" s="61" t="s">
        <v>105</v>
      </c>
      <c r="C256" s="61">
        <v>20029087</v>
      </c>
      <c r="D256" s="61" t="s">
        <v>175</v>
      </c>
      <c r="E256" s="61" t="s">
        <v>1040</v>
      </c>
      <c r="F256" s="61">
        <v>10908701</v>
      </c>
      <c r="G256" s="72" t="s">
        <v>177</v>
      </c>
      <c r="H256" s="72"/>
      <c r="I256" s="72"/>
      <c r="J256" s="72" t="s">
        <v>1312</v>
      </c>
      <c r="K256" s="62">
        <v>30507896.159999996</v>
      </c>
      <c r="L256" s="62">
        <v>2874946.22</v>
      </c>
      <c r="M256" s="170">
        <f t="shared" si="5"/>
        <v>9.4236134963952251E-2</v>
      </c>
      <c r="N256" s="70">
        <f>L256/(Resumen!$N$11*1000000)</f>
        <v>3.309401448470681E-4</v>
      </c>
      <c r="O256" s="9"/>
      <c r="P256" s="172"/>
      <c r="Q256" s="173"/>
    </row>
    <row r="257" spans="1:17">
      <c r="A257" s="61" t="s">
        <v>20</v>
      </c>
      <c r="B257" s="61" t="s">
        <v>105</v>
      </c>
      <c r="C257" s="61">
        <v>20029087</v>
      </c>
      <c r="D257" s="61" t="s">
        <v>175</v>
      </c>
      <c r="E257" s="61" t="s">
        <v>1041</v>
      </c>
      <c r="F257" s="61">
        <v>10908702</v>
      </c>
      <c r="G257" s="72" t="s">
        <v>222</v>
      </c>
      <c r="H257" s="72"/>
      <c r="I257" s="72"/>
      <c r="J257" s="72" t="s">
        <v>1312</v>
      </c>
      <c r="K257" s="62">
        <v>26405215.259999998</v>
      </c>
      <c r="L257" s="62">
        <v>1338998.5209999855</v>
      </c>
      <c r="M257" s="170">
        <f t="shared" si="5"/>
        <v>5.0709623376120345E-2</v>
      </c>
      <c r="N257" s="70">
        <f>L257/(Resumen!$N$11*1000000)</f>
        <v>1.5413448829305237E-4</v>
      </c>
      <c r="O257" s="9"/>
      <c r="P257" s="172"/>
      <c r="Q257" s="173"/>
    </row>
    <row r="258" spans="1:17">
      <c r="A258" s="61" t="s">
        <v>20</v>
      </c>
      <c r="B258" s="61" t="s">
        <v>105</v>
      </c>
      <c r="C258" s="61">
        <v>20029087</v>
      </c>
      <c r="D258" s="61" t="s">
        <v>175</v>
      </c>
      <c r="E258" s="61" t="s">
        <v>176</v>
      </c>
      <c r="F258" s="61">
        <v>10908703</v>
      </c>
      <c r="G258" s="72" t="s">
        <v>175</v>
      </c>
      <c r="H258" s="72"/>
      <c r="I258" s="72"/>
      <c r="J258" s="72" t="s">
        <v>1312</v>
      </c>
      <c r="K258" s="62">
        <v>8043413.4199999981</v>
      </c>
      <c r="L258" s="62">
        <v>104664.30000000072</v>
      </c>
      <c r="M258" s="170">
        <f t="shared" si="5"/>
        <v>1.3012423275391052E-2</v>
      </c>
      <c r="N258" s="70">
        <f>L258/(Resumen!$N$11*1000000)</f>
        <v>1.2048092712606368E-5</v>
      </c>
      <c r="O258" s="9"/>
      <c r="P258" s="172"/>
      <c r="Q258" s="173"/>
    </row>
    <row r="259" spans="1:17">
      <c r="B259" s="65"/>
      <c r="N259" s="71"/>
    </row>
    <row r="260" spans="1:17">
      <c r="B260" s="65"/>
      <c r="N260" s="71"/>
    </row>
    <row r="261" spans="1:17">
      <c r="B261" s="65"/>
      <c r="N261" s="71"/>
    </row>
    <row r="262" spans="1:17">
      <c r="B262" s="65"/>
      <c r="N262" s="71"/>
    </row>
    <row r="263" spans="1:17">
      <c r="B263" s="65"/>
      <c r="N263" s="71"/>
    </row>
    <row r="264" spans="1:17">
      <c r="B264" s="65"/>
      <c r="N264" s="71"/>
    </row>
    <row r="265" spans="1:17">
      <c r="B265" s="65"/>
      <c r="N265" s="71"/>
    </row>
    <row r="266" spans="1:17">
      <c r="B266" s="65"/>
      <c r="N266" s="71"/>
    </row>
    <row r="267" spans="1:17">
      <c r="B267" s="65"/>
      <c r="N267" s="71"/>
    </row>
    <row r="268" spans="1:17">
      <c r="B268" s="65"/>
      <c r="N268" s="71"/>
    </row>
    <row r="269" spans="1:17">
      <c r="B269" s="65"/>
      <c r="N269" s="71"/>
    </row>
    <row r="270" spans="1:17">
      <c r="B270" s="65"/>
      <c r="N270" s="71"/>
    </row>
    <row r="271" spans="1:17">
      <c r="B271" s="65"/>
      <c r="N271" s="71"/>
    </row>
    <row r="272" spans="1:17">
      <c r="B272" s="65"/>
      <c r="N272" s="71"/>
    </row>
    <row r="273" spans="2:14">
      <c r="B273" s="65"/>
      <c r="N273" s="71"/>
    </row>
    <row r="274" spans="2:14">
      <c r="B274" s="65"/>
      <c r="N274" s="71"/>
    </row>
    <row r="275" spans="2:14">
      <c r="B275" s="65"/>
      <c r="N275" s="71"/>
    </row>
    <row r="276" spans="2:14">
      <c r="B276" s="65"/>
      <c r="N276" s="71"/>
    </row>
    <row r="277" spans="2:14">
      <c r="B277" s="65"/>
      <c r="N277" s="71"/>
    </row>
    <row r="278" spans="2:14">
      <c r="B278" s="65"/>
      <c r="N278" s="71"/>
    </row>
    <row r="279" spans="2:14">
      <c r="B279" s="65"/>
      <c r="N279" s="71"/>
    </row>
    <row r="280" spans="2:14">
      <c r="B280" s="65"/>
      <c r="N280" s="71"/>
    </row>
    <row r="281" spans="2:14">
      <c r="B281" s="65"/>
      <c r="N281" s="71"/>
    </row>
    <row r="282" spans="2:14">
      <c r="B282" s="65"/>
      <c r="N282" s="71"/>
    </row>
    <row r="283" spans="2:14">
      <c r="B283" s="65"/>
      <c r="N283" s="71"/>
    </row>
    <row r="284" spans="2:14">
      <c r="B284" s="65"/>
      <c r="N284" s="71"/>
    </row>
    <row r="285" spans="2:14">
      <c r="B285" s="65"/>
      <c r="N285" s="71"/>
    </row>
    <row r="286" spans="2:14">
      <c r="B286" s="65"/>
      <c r="N286" s="71"/>
    </row>
    <row r="287" spans="2:14">
      <c r="B287" s="65"/>
      <c r="N287" s="71"/>
    </row>
    <row r="288" spans="2:14">
      <c r="B288" s="65"/>
      <c r="N288" s="71"/>
    </row>
    <row r="289" spans="2:14">
      <c r="B289" s="65"/>
      <c r="N289" s="71"/>
    </row>
    <row r="290" spans="2:14">
      <c r="B290" s="65"/>
      <c r="N290" s="71"/>
    </row>
    <row r="291" spans="2:14">
      <c r="B291" s="65"/>
      <c r="N291" s="71"/>
    </row>
    <row r="292" spans="2:14">
      <c r="B292" s="65"/>
      <c r="N292" s="71"/>
    </row>
    <row r="293" spans="2:14">
      <c r="B293" s="65"/>
      <c r="N293" s="71"/>
    </row>
    <row r="294" spans="2:14">
      <c r="B294" s="65"/>
      <c r="N294" s="71"/>
    </row>
    <row r="295" spans="2:14">
      <c r="B295" s="65"/>
      <c r="N295" s="71"/>
    </row>
    <row r="296" spans="2:14">
      <c r="B296" s="65"/>
      <c r="N296" s="71"/>
    </row>
    <row r="297" spans="2:14">
      <c r="B297" s="65"/>
      <c r="N297" s="71"/>
    </row>
    <row r="298" spans="2:14">
      <c r="B298" s="65"/>
      <c r="N298" s="71"/>
    </row>
    <row r="299" spans="2:14">
      <c r="B299" s="65"/>
      <c r="N299" s="71"/>
    </row>
    <row r="300" spans="2:14">
      <c r="B300" s="65"/>
      <c r="N300" s="71"/>
    </row>
    <row r="301" spans="2:14">
      <c r="B301" s="65"/>
      <c r="N301" s="71"/>
    </row>
    <row r="302" spans="2:14">
      <c r="B302" s="65"/>
      <c r="N302" s="71"/>
    </row>
    <row r="303" spans="2:14">
      <c r="B303" s="65"/>
      <c r="N303" s="71"/>
    </row>
    <row r="304" spans="2:14">
      <c r="B304" s="65"/>
      <c r="N304" s="71"/>
    </row>
    <row r="305" spans="2:14">
      <c r="B305" s="65"/>
      <c r="N305" s="71"/>
    </row>
    <row r="306" spans="2:14">
      <c r="B306" s="65"/>
      <c r="N306" s="71"/>
    </row>
    <row r="307" spans="2:14">
      <c r="B307" s="65"/>
      <c r="N307" s="71"/>
    </row>
    <row r="308" spans="2:14">
      <c r="B308" s="65"/>
      <c r="N308" s="71"/>
    </row>
    <row r="309" spans="2:14">
      <c r="B309" s="65"/>
      <c r="N309" s="71"/>
    </row>
    <row r="310" spans="2:14">
      <c r="B310" s="65"/>
      <c r="N310" s="71"/>
    </row>
    <row r="311" spans="2:14">
      <c r="B311" s="65"/>
      <c r="N311" s="71"/>
    </row>
    <row r="312" spans="2:14">
      <c r="B312" s="65"/>
      <c r="N312" s="71"/>
    </row>
    <row r="313" spans="2:14">
      <c r="B313" s="65"/>
      <c r="N313" s="71"/>
    </row>
    <row r="314" spans="2:14">
      <c r="B314" s="65"/>
      <c r="N314" s="71"/>
    </row>
    <row r="315" spans="2:14">
      <c r="B315" s="65"/>
      <c r="N315" s="71"/>
    </row>
    <row r="316" spans="2:14">
      <c r="B316" s="65"/>
      <c r="N316" s="71"/>
    </row>
    <row r="317" spans="2:14">
      <c r="B317" s="65"/>
      <c r="N317" s="71"/>
    </row>
    <row r="318" spans="2:14">
      <c r="B318" s="65"/>
      <c r="N318" s="71"/>
    </row>
    <row r="319" spans="2:14">
      <c r="B319" s="65"/>
      <c r="N319" s="71"/>
    </row>
    <row r="320" spans="2:14">
      <c r="B320" s="65"/>
      <c r="N320" s="71"/>
    </row>
    <row r="321" spans="2:14">
      <c r="B321" s="65"/>
      <c r="N321" s="71"/>
    </row>
    <row r="322" spans="2:14">
      <c r="B322" s="65"/>
      <c r="N322" s="71"/>
    </row>
    <row r="323" spans="2:14">
      <c r="B323" s="65"/>
      <c r="N323" s="71"/>
    </row>
    <row r="324" spans="2:14">
      <c r="B324" s="65"/>
      <c r="N324" s="71"/>
    </row>
    <row r="325" spans="2:14">
      <c r="B325" s="65"/>
      <c r="N325" s="71"/>
    </row>
    <row r="326" spans="2:14">
      <c r="B326" s="65"/>
      <c r="N326" s="71"/>
    </row>
    <row r="327" spans="2:14">
      <c r="B327" s="65"/>
      <c r="N327" s="71"/>
    </row>
    <row r="328" spans="2:14">
      <c r="B328" s="65"/>
      <c r="N328" s="71"/>
    </row>
    <row r="329" spans="2:14">
      <c r="B329" s="65"/>
      <c r="N329" s="71"/>
    </row>
    <row r="330" spans="2:14">
      <c r="B330" s="65"/>
      <c r="N330" s="71"/>
    </row>
    <row r="331" spans="2:14">
      <c r="B331" s="65"/>
      <c r="N331" s="71"/>
    </row>
    <row r="332" spans="2:14">
      <c r="B332" s="65"/>
      <c r="N332" s="71"/>
    </row>
    <row r="333" spans="2:14">
      <c r="B333" s="65"/>
      <c r="N333" s="71"/>
    </row>
    <row r="334" spans="2:14">
      <c r="B334" s="65"/>
      <c r="N334" s="71"/>
    </row>
    <row r="335" spans="2:14">
      <c r="B335" s="65"/>
      <c r="N335" s="71"/>
    </row>
    <row r="336" spans="2:14">
      <c r="B336" s="65"/>
      <c r="N336" s="71"/>
    </row>
    <row r="337" spans="2:14">
      <c r="B337" s="65"/>
      <c r="N337" s="71"/>
    </row>
    <row r="338" spans="2:14">
      <c r="B338" s="65"/>
      <c r="N338" s="71"/>
    </row>
    <row r="339" spans="2:14">
      <c r="B339" s="65"/>
      <c r="N339" s="71"/>
    </row>
    <row r="340" spans="2:14">
      <c r="B340" s="65"/>
      <c r="N340" s="71"/>
    </row>
    <row r="341" spans="2:14">
      <c r="B341" s="65"/>
      <c r="N341" s="71"/>
    </row>
    <row r="342" spans="2:14">
      <c r="B342" s="65"/>
      <c r="N342" s="71"/>
    </row>
    <row r="343" spans="2:14">
      <c r="B343" s="65"/>
      <c r="N343" s="71"/>
    </row>
    <row r="344" spans="2:14">
      <c r="B344" s="65"/>
      <c r="N344" s="71"/>
    </row>
    <row r="345" spans="2:14">
      <c r="B345" s="65"/>
      <c r="N345" s="71"/>
    </row>
    <row r="346" spans="2:14">
      <c r="B346" s="65"/>
      <c r="N346" s="71"/>
    </row>
    <row r="347" spans="2:14">
      <c r="B347" s="65"/>
      <c r="N347" s="71"/>
    </row>
    <row r="348" spans="2:14">
      <c r="B348" s="65"/>
      <c r="N348" s="71"/>
    </row>
    <row r="349" spans="2:14">
      <c r="B349" s="65"/>
      <c r="N349" s="71"/>
    </row>
    <row r="350" spans="2:14">
      <c r="B350" s="65"/>
      <c r="N350" s="71"/>
    </row>
    <row r="351" spans="2:14">
      <c r="B351" s="65"/>
      <c r="N351" s="71"/>
    </row>
    <row r="352" spans="2:14">
      <c r="B352" s="65"/>
      <c r="N352" s="71"/>
    </row>
    <row r="353" spans="2:14">
      <c r="B353" s="65"/>
      <c r="N353" s="71"/>
    </row>
    <row r="354" spans="2:14">
      <c r="B354" s="65"/>
      <c r="N354" s="71"/>
    </row>
    <row r="355" spans="2:14">
      <c r="B355" s="65"/>
      <c r="N355" s="71"/>
    </row>
    <row r="356" spans="2:14">
      <c r="B356" s="65"/>
      <c r="N356" s="71"/>
    </row>
    <row r="357" spans="2:14">
      <c r="B357" s="65"/>
      <c r="N357" s="71"/>
    </row>
    <row r="358" spans="2:14">
      <c r="B358" s="65"/>
      <c r="N358" s="71"/>
    </row>
    <row r="359" spans="2:14">
      <c r="B359" s="65"/>
      <c r="N359" s="71"/>
    </row>
    <row r="360" spans="2:14">
      <c r="B360" s="65"/>
      <c r="N360" s="71"/>
    </row>
    <row r="361" spans="2:14">
      <c r="B361" s="65"/>
      <c r="N361" s="71"/>
    </row>
    <row r="362" spans="2:14">
      <c r="B362" s="65"/>
      <c r="N362" s="71"/>
    </row>
    <row r="363" spans="2:14">
      <c r="B363" s="65"/>
      <c r="N363" s="71"/>
    </row>
    <row r="364" spans="2:14">
      <c r="B364" s="65"/>
      <c r="N364" s="71"/>
    </row>
    <row r="365" spans="2:14">
      <c r="B365" s="65"/>
      <c r="N365" s="71"/>
    </row>
    <row r="366" spans="2:14">
      <c r="B366" s="65"/>
      <c r="N366" s="71"/>
    </row>
    <row r="367" spans="2:14">
      <c r="B367" s="65"/>
      <c r="N367" s="71"/>
    </row>
    <row r="368" spans="2:14">
      <c r="B368" s="65"/>
      <c r="N368" s="71"/>
    </row>
    <row r="369" spans="2:14">
      <c r="B369" s="65"/>
      <c r="N369" s="71"/>
    </row>
    <row r="370" spans="2:14">
      <c r="B370" s="65"/>
      <c r="N370" s="71"/>
    </row>
    <row r="371" spans="2:14">
      <c r="B371" s="65"/>
      <c r="N371" s="71"/>
    </row>
    <row r="372" spans="2:14">
      <c r="B372" s="65"/>
      <c r="N372" s="71"/>
    </row>
    <row r="373" spans="2:14">
      <c r="B373" s="65"/>
      <c r="N373" s="71"/>
    </row>
    <row r="374" spans="2:14">
      <c r="B374" s="65"/>
      <c r="N374" s="71"/>
    </row>
    <row r="375" spans="2:14">
      <c r="B375" s="65"/>
      <c r="N375" s="71"/>
    </row>
    <row r="376" spans="2:14">
      <c r="B376" s="65"/>
      <c r="N376" s="71"/>
    </row>
    <row r="377" spans="2:14">
      <c r="B377" s="65"/>
      <c r="N377" s="71"/>
    </row>
    <row r="378" spans="2:14">
      <c r="B378" s="65"/>
      <c r="N378" s="71"/>
    </row>
    <row r="379" spans="2:14">
      <c r="B379" s="65"/>
      <c r="N379" s="71"/>
    </row>
    <row r="380" spans="2:14">
      <c r="B380" s="65"/>
      <c r="N380" s="71"/>
    </row>
    <row r="381" spans="2:14">
      <c r="B381" s="65"/>
      <c r="N381" s="71"/>
    </row>
    <row r="382" spans="2:14">
      <c r="B382" s="65"/>
      <c r="N382" s="71"/>
    </row>
    <row r="383" spans="2:14">
      <c r="B383" s="65"/>
      <c r="N383" s="71"/>
    </row>
    <row r="384" spans="2:14">
      <c r="B384" s="65"/>
      <c r="N384" s="71"/>
    </row>
    <row r="385" spans="2:14">
      <c r="B385" s="65"/>
      <c r="N385" s="71"/>
    </row>
    <row r="386" spans="2:14">
      <c r="B386" s="65"/>
      <c r="N386" s="71"/>
    </row>
    <row r="387" spans="2:14">
      <c r="B387" s="65"/>
      <c r="N387" s="71"/>
    </row>
    <row r="388" spans="2:14">
      <c r="B388" s="65"/>
      <c r="N388" s="71"/>
    </row>
    <row r="389" spans="2:14">
      <c r="B389" s="65"/>
      <c r="N389" s="71"/>
    </row>
    <row r="390" spans="2:14">
      <c r="B390" s="65"/>
      <c r="N390" s="71"/>
    </row>
    <row r="391" spans="2:14">
      <c r="B391" s="65"/>
      <c r="N391" s="71"/>
    </row>
    <row r="392" spans="2:14">
      <c r="B392" s="65"/>
      <c r="N392" s="71"/>
    </row>
    <row r="393" spans="2:14">
      <c r="B393" s="65"/>
      <c r="N393" s="71"/>
    </row>
    <row r="394" spans="2:14">
      <c r="B394" s="65"/>
      <c r="N394" s="71"/>
    </row>
    <row r="395" spans="2:14">
      <c r="B395" s="65"/>
      <c r="N395" s="71"/>
    </row>
    <row r="396" spans="2:14">
      <c r="B396" s="65"/>
      <c r="N396" s="71"/>
    </row>
    <row r="397" spans="2:14">
      <c r="B397" s="65"/>
      <c r="N397" s="71"/>
    </row>
    <row r="398" spans="2:14">
      <c r="B398" s="65"/>
      <c r="N398" s="71"/>
    </row>
    <row r="399" spans="2:14">
      <c r="B399" s="65"/>
      <c r="N399" s="71"/>
    </row>
    <row r="400" spans="2:14">
      <c r="B400" s="65"/>
      <c r="N400" s="71"/>
    </row>
    <row r="401" spans="2:14">
      <c r="B401" s="65"/>
      <c r="N401" s="71"/>
    </row>
    <row r="402" spans="2:14">
      <c r="B402" s="65"/>
      <c r="N402" s="71"/>
    </row>
    <row r="403" spans="2:14">
      <c r="B403" s="65"/>
      <c r="N403" s="71"/>
    </row>
    <row r="404" spans="2:14">
      <c r="B404" s="65"/>
      <c r="N404" s="71"/>
    </row>
    <row r="405" spans="2:14">
      <c r="B405" s="65"/>
      <c r="N405" s="71"/>
    </row>
    <row r="406" spans="2:14">
      <c r="B406" s="65"/>
      <c r="N406" s="71"/>
    </row>
    <row r="407" spans="2:14">
      <c r="B407" s="65"/>
      <c r="N407" s="71"/>
    </row>
    <row r="408" spans="2:14">
      <c r="B408" s="65"/>
      <c r="N408" s="71"/>
    </row>
    <row r="409" spans="2:14">
      <c r="B409" s="65"/>
      <c r="N409" s="71"/>
    </row>
    <row r="410" spans="2:14">
      <c r="B410" s="65"/>
      <c r="N410" s="71"/>
    </row>
    <row r="411" spans="2:14">
      <c r="B411" s="65"/>
      <c r="N411" s="71"/>
    </row>
    <row r="412" spans="2:14">
      <c r="B412" s="65"/>
      <c r="N412" s="71"/>
    </row>
    <row r="413" spans="2:14">
      <c r="B413" s="65"/>
      <c r="N413" s="71"/>
    </row>
    <row r="414" spans="2:14">
      <c r="B414" s="65"/>
      <c r="N414" s="71"/>
    </row>
    <row r="415" spans="2:14">
      <c r="B415" s="65"/>
      <c r="N415" s="71"/>
    </row>
    <row r="416" spans="2:14">
      <c r="B416" s="65"/>
      <c r="N416" s="71"/>
    </row>
    <row r="417" spans="2:14">
      <c r="B417" s="65"/>
      <c r="N417" s="71"/>
    </row>
    <row r="418" spans="2:14">
      <c r="B418" s="65"/>
      <c r="N418" s="71"/>
    </row>
    <row r="419" spans="2:14">
      <c r="B419" s="65"/>
      <c r="N419" s="71"/>
    </row>
    <row r="420" spans="2:14">
      <c r="B420" s="65"/>
      <c r="N420" s="71"/>
    </row>
    <row r="421" spans="2:14">
      <c r="B421" s="65"/>
      <c r="N421" s="71"/>
    </row>
    <row r="422" spans="2:14">
      <c r="B422" s="65"/>
      <c r="N422" s="71"/>
    </row>
    <row r="423" spans="2:14">
      <c r="B423" s="65"/>
      <c r="N423" s="71"/>
    </row>
    <row r="424" spans="2:14">
      <c r="B424" s="65"/>
      <c r="N424" s="71"/>
    </row>
    <row r="425" spans="2:14">
      <c r="B425" s="65"/>
      <c r="N425" s="71"/>
    </row>
    <row r="426" spans="2:14">
      <c r="B426" s="65"/>
      <c r="N426" s="71"/>
    </row>
    <row r="427" spans="2:14">
      <c r="B427" s="65"/>
      <c r="N427" s="71"/>
    </row>
    <row r="428" spans="2:14">
      <c r="B428" s="65"/>
      <c r="N428" s="71"/>
    </row>
    <row r="429" spans="2:14">
      <c r="B429" s="65"/>
      <c r="N429" s="71"/>
    </row>
    <row r="430" spans="2:14">
      <c r="B430" s="65"/>
      <c r="N430" s="71"/>
    </row>
    <row r="431" spans="2:14">
      <c r="B431" s="65"/>
      <c r="N431" s="71"/>
    </row>
    <row r="432" spans="2:14">
      <c r="B432" s="65"/>
      <c r="N432" s="71"/>
    </row>
    <row r="433" spans="2:14">
      <c r="B433" s="65"/>
      <c r="N433" s="71"/>
    </row>
    <row r="434" spans="2:14">
      <c r="B434" s="65"/>
      <c r="N434" s="71"/>
    </row>
    <row r="435" spans="2:14">
      <c r="B435" s="65"/>
      <c r="N435" s="71"/>
    </row>
    <row r="436" spans="2:14">
      <c r="B436" s="65"/>
      <c r="N436" s="71"/>
    </row>
    <row r="437" spans="2:14">
      <c r="B437" s="65"/>
      <c r="N437" s="71"/>
    </row>
    <row r="438" spans="2:14">
      <c r="B438" s="65"/>
      <c r="N438" s="71"/>
    </row>
    <row r="439" spans="2:14">
      <c r="B439" s="65"/>
      <c r="N439" s="71"/>
    </row>
    <row r="440" spans="2:14">
      <c r="B440" s="65"/>
      <c r="N440" s="71"/>
    </row>
    <row r="441" spans="2:14">
      <c r="B441" s="65"/>
      <c r="N441" s="71"/>
    </row>
    <row r="442" spans="2:14">
      <c r="B442" s="65"/>
      <c r="N442" s="71"/>
    </row>
    <row r="443" spans="2:14">
      <c r="B443" s="65"/>
      <c r="N443" s="71"/>
    </row>
    <row r="444" spans="2:14">
      <c r="B444" s="65"/>
      <c r="N444" s="71"/>
    </row>
    <row r="445" spans="2:14">
      <c r="B445" s="65"/>
      <c r="N445" s="71"/>
    </row>
    <row r="446" spans="2:14">
      <c r="B446" s="65"/>
      <c r="N446" s="71"/>
    </row>
    <row r="447" spans="2:14">
      <c r="B447" s="65"/>
      <c r="N447" s="71"/>
    </row>
    <row r="448" spans="2:14">
      <c r="B448" s="65"/>
      <c r="N448" s="71"/>
    </row>
    <row r="449" spans="2:14">
      <c r="B449" s="65"/>
      <c r="N449" s="71"/>
    </row>
    <row r="450" spans="2:14">
      <c r="B450" s="65"/>
      <c r="N450" s="71"/>
    </row>
    <row r="451" spans="2:14">
      <c r="B451" s="65"/>
      <c r="N451" s="71"/>
    </row>
    <row r="452" spans="2:14">
      <c r="B452" s="65"/>
      <c r="N452" s="71"/>
    </row>
    <row r="453" spans="2:14">
      <c r="B453" s="65"/>
      <c r="N453" s="71"/>
    </row>
    <row r="454" spans="2:14">
      <c r="B454" s="65"/>
      <c r="N454" s="71"/>
    </row>
    <row r="455" spans="2:14">
      <c r="B455" s="65"/>
      <c r="N455" s="71"/>
    </row>
    <row r="456" spans="2:14">
      <c r="B456" s="65"/>
      <c r="N456" s="71"/>
    </row>
    <row r="457" spans="2:14">
      <c r="B457" s="65"/>
      <c r="N457" s="71"/>
    </row>
    <row r="458" spans="2:14">
      <c r="B458" s="65"/>
      <c r="N458" s="71"/>
    </row>
    <row r="459" spans="2:14">
      <c r="B459" s="65"/>
      <c r="N459" s="71"/>
    </row>
    <row r="460" spans="2:14">
      <c r="B460" s="65"/>
      <c r="N460" s="71"/>
    </row>
    <row r="461" spans="2:14">
      <c r="B461" s="65"/>
      <c r="N461" s="71"/>
    </row>
    <row r="462" spans="2:14">
      <c r="B462" s="65"/>
      <c r="N462" s="71"/>
    </row>
    <row r="463" spans="2:14">
      <c r="B463" s="65"/>
      <c r="N463" s="71"/>
    </row>
    <row r="464" spans="2:14">
      <c r="B464" s="65"/>
      <c r="N464" s="71"/>
    </row>
    <row r="465" spans="2:14">
      <c r="B465" s="65"/>
      <c r="N465" s="71"/>
    </row>
    <row r="466" spans="2:14">
      <c r="B466" s="65"/>
      <c r="N466" s="71"/>
    </row>
    <row r="467" spans="2:14">
      <c r="B467" s="65"/>
      <c r="N467" s="71"/>
    </row>
    <row r="468" spans="2:14">
      <c r="B468" s="65"/>
      <c r="N468" s="71"/>
    </row>
    <row r="469" spans="2:14">
      <c r="B469" s="65"/>
      <c r="N469" s="71"/>
    </row>
    <row r="470" spans="2:14">
      <c r="B470" s="65"/>
      <c r="N470" s="71"/>
    </row>
    <row r="471" spans="2:14">
      <c r="B471" s="65"/>
      <c r="N471" s="71"/>
    </row>
    <row r="472" spans="2:14">
      <c r="B472" s="65"/>
      <c r="N472" s="71"/>
    </row>
    <row r="473" spans="2:14">
      <c r="B473" s="65"/>
      <c r="N473" s="71"/>
    </row>
    <row r="474" spans="2:14">
      <c r="B474" s="65"/>
      <c r="N474" s="71"/>
    </row>
    <row r="475" spans="2:14">
      <c r="B475" s="65"/>
      <c r="N475" s="71"/>
    </row>
    <row r="476" spans="2:14">
      <c r="B476" s="65"/>
      <c r="N476" s="71"/>
    </row>
    <row r="477" spans="2:14">
      <c r="B477" s="65"/>
      <c r="N477" s="71"/>
    </row>
    <row r="478" spans="2:14">
      <c r="B478" s="65"/>
      <c r="N478" s="71"/>
    </row>
    <row r="479" spans="2:14">
      <c r="B479" s="65"/>
      <c r="N479" s="71"/>
    </row>
    <row r="480" spans="2:14">
      <c r="B480" s="65"/>
      <c r="N480" s="71"/>
    </row>
    <row r="481" spans="2:14">
      <c r="B481" s="65"/>
      <c r="N481" s="71"/>
    </row>
    <row r="482" spans="2:14">
      <c r="B482" s="65"/>
      <c r="N482" s="71"/>
    </row>
    <row r="483" spans="2:14">
      <c r="B483" s="65"/>
      <c r="N483" s="71"/>
    </row>
    <row r="484" spans="2:14">
      <c r="B484" s="65"/>
      <c r="N484" s="71"/>
    </row>
    <row r="485" spans="2:14">
      <c r="B485" s="65"/>
      <c r="N485" s="71"/>
    </row>
    <row r="486" spans="2:14">
      <c r="B486" s="65"/>
      <c r="N486" s="71"/>
    </row>
    <row r="487" spans="2:14">
      <c r="B487" s="65"/>
      <c r="N487" s="71"/>
    </row>
    <row r="488" spans="2:14">
      <c r="B488" s="65"/>
      <c r="N488" s="71"/>
    </row>
    <row r="489" spans="2:14">
      <c r="B489" s="65"/>
      <c r="N489" s="71"/>
    </row>
    <row r="490" spans="2:14">
      <c r="B490" s="65"/>
      <c r="N490" s="71"/>
    </row>
    <row r="491" spans="2:14">
      <c r="B491" s="65"/>
      <c r="N491" s="71"/>
    </row>
    <row r="492" spans="2:14">
      <c r="B492" s="65"/>
      <c r="N492" s="71"/>
    </row>
    <row r="493" spans="2:14">
      <c r="B493" s="65"/>
      <c r="N493" s="71"/>
    </row>
    <row r="494" spans="2:14">
      <c r="B494" s="65"/>
      <c r="N494" s="71"/>
    </row>
    <row r="495" spans="2:14">
      <c r="B495" s="65"/>
      <c r="N495" s="71"/>
    </row>
    <row r="496" spans="2:14">
      <c r="B496" s="65"/>
      <c r="N496" s="71"/>
    </row>
    <row r="497" spans="2:14">
      <c r="B497" s="65"/>
      <c r="N497" s="71"/>
    </row>
    <row r="498" spans="2:14">
      <c r="B498" s="65"/>
      <c r="N498" s="71"/>
    </row>
    <row r="499" spans="2:14">
      <c r="B499" s="65"/>
      <c r="N499" s="71"/>
    </row>
    <row r="500" spans="2:14">
      <c r="B500" s="65"/>
      <c r="N500" s="71"/>
    </row>
    <row r="501" spans="2:14">
      <c r="B501" s="65"/>
      <c r="N501" s="71"/>
    </row>
    <row r="502" spans="2:14">
      <c r="B502" s="65"/>
      <c r="N502" s="71"/>
    </row>
    <row r="503" spans="2:14">
      <c r="B503" s="65"/>
      <c r="N503" s="71"/>
    </row>
    <row r="504" spans="2:14">
      <c r="B504" s="65"/>
      <c r="N504" s="71"/>
    </row>
    <row r="505" spans="2:14">
      <c r="B505" s="65"/>
      <c r="N505" s="71"/>
    </row>
    <row r="506" spans="2:14">
      <c r="B506" s="65"/>
      <c r="N506" s="71"/>
    </row>
    <row r="507" spans="2:14">
      <c r="B507" s="65"/>
      <c r="N507" s="71"/>
    </row>
    <row r="508" spans="2:14">
      <c r="B508" s="65"/>
      <c r="N508" s="71"/>
    </row>
    <row r="509" spans="2:14">
      <c r="B509" s="65"/>
      <c r="N509" s="71"/>
    </row>
    <row r="510" spans="2:14">
      <c r="B510" s="65"/>
      <c r="N510" s="71"/>
    </row>
    <row r="511" spans="2:14">
      <c r="B511" s="65"/>
      <c r="N511" s="71"/>
    </row>
    <row r="512" spans="2:14">
      <c r="B512" s="65"/>
      <c r="N512" s="71"/>
    </row>
    <row r="513" spans="2:14">
      <c r="B513" s="65"/>
      <c r="N513" s="71"/>
    </row>
    <row r="514" spans="2:14">
      <c r="B514" s="65"/>
      <c r="N514" s="71"/>
    </row>
    <row r="515" spans="2:14">
      <c r="B515" s="65"/>
      <c r="N515" s="71"/>
    </row>
    <row r="516" spans="2:14">
      <c r="B516" s="65"/>
      <c r="N516" s="71"/>
    </row>
    <row r="517" spans="2:14">
      <c r="B517" s="65"/>
      <c r="N517" s="71"/>
    </row>
    <row r="518" spans="2:14">
      <c r="B518" s="65"/>
      <c r="N518" s="71"/>
    </row>
    <row r="519" spans="2:14">
      <c r="B519" s="65"/>
      <c r="N519" s="71"/>
    </row>
    <row r="520" spans="2:14">
      <c r="B520" s="65"/>
      <c r="N520" s="71"/>
    </row>
    <row r="521" spans="2:14">
      <c r="B521" s="65"/>
      <c r="N521" s="71"/>
    </row>
    <row r="522" spans="2:14">
      <c r="B522" s="65"/>
      <c r="N522" s="71"/>
    </row>
    <row r="523" spans="2:14">
      <c r="B523" s="65"/>
      <c r="N523" s="71"/>
    </row>
    <row r="524" spans="2:14">
      <c r="B524" s="65"/>
      <c r="N524" s="71"/>
    </row>
    <row r="525" spans="2:14">
      <c r="B525" s="65"/>
      <c r="N525" s="71"/>
    </row>
    <row r="526" spans="2:14">
      <c r="B526" s="65"/>
      <c r="N526" s="71"/>
    </row>
    <row r="527" spans="2:14">
      <c r="B527" s="65"/>
      <c r="N527" s="71"/>
    </row>
    <row r="528" spans="2:14">
      <c r="B528" s="65"/>
      <c r="N528" s="71"/>
    </row>
    <row r="529" spans="2:14">
      <c r="B529" s="65"/>
      <c r="N529" s="71"/>
    </row>
    <row r="530" spans="2:14">
      <c r="B530" s="65"/>
      <c r="N530" s="71"/>
    </row>
    <row r="531" spans="2:14">
      <c r="B531" s="65"/>
      <c r="N531" s="71"/>
    </row>
    <row r="532" spans="2:14">
      <c r="B532" s="65"/>
      <c r="N532" s="71"/>
    </row>
    <row r="533" spans="2:14">
      <c r="B533" s="65"/>
      <c r="N533" s="71"/>
    </row>
    <row r="534" spans="2:14">
      <c r="B534" s="65"/>
      <c r="N534" s="71"/>
    </row>
    <row r="535" spans="2:14">
      <c r="B535" s="65"/>
      <c r="N535" s="71"/>
    </row>
    <row r="536" spans="2:14">
      <c r="B536" s="65"/>
      <c r="N536" s="71"/>
    </row>
    <row r="537" spans="2:14">
      <c r="B537" s="65"/>
      <c r="N537" s="71"/>
    </row>
    <row r="538" spans="2:14">
      <c r="B538" s="65"/>
      <c r="N538" s="71"/>
    </row>
    <row r="539" spans="2:14">
      <c r="B539" s="65"/>
      <c r="N539" s="71"/>
    </row>
    <row r="540" spans="2:14">
      <c r="B540" s="65"/>
      <c r="N540" s="71"/>
    </row>
    <row r="541" spans="2:14">
      <c r="B541" s="65"/>
      <c r="N541" s="71"/>
    </row>
    <row r="542" spans="2:14">
      <c r="B542" s="65"/>
      <c r="N542" s="71"/>
    </row>
    <row r="543" spans="2:14">
      <c r="B543" s="65"/>
      <c r="N543" s="71"/>
    </row>
    <row r="544" spans="2:14">
      <c r="B544" s="65"/>
      <c r="N544" s="71"/>
    </row>
    <row r="545" spans="2:14">
      <c r="B545" s="65"/>
      <c r="N545" s="71"/>
    </row>
    <row r="546" spans="2:14">
      <c r="B546" s="65"/>
      <c r="N546" s="71"/>
    </row>
    <row r="547" spans="2:14">
      <c r="B547" s="65"/>
      <c r="N547" s="71"/>
    </row>
    <row r="548" spans="2:14">
      <c r="B548" s="65"/>
      <c r="N548" s="71"/>
    </row>
    <row r="549" spans="2:14">
      <c r="B549" s="65"/>
      <c r="N549" s="71"/>
    </row>
    <row r="550" spans="2:14">
      <c r="B550" s="65"/>
      <c r="N550" s="71"/>
    </row>
    <row r="551" spans="2:14">
      <c r="B551" s="65"/>
      <c r="N551" s="71"/>
    </row>
    <row r="552" spans="2:14">
      <c r="B552" s="65"/>
      <c r="N552" s="71"/>
    </row>
    <row r="553" spans="2:14">
      <c r="B553" s="65"/>
      <c r="N553" s="71"/>
    </row>
    <row r="554" spans="2:14">
      <c r="B554" s="65"/>
      <c r="N554" s="71"/>
    </row>
    <row r="555" spans="2:14">
      <c r="B555" s="65"/>
      <c r="N555" s="71"/>
    </row>
    <row r="556" spans="2:14">
      <c r="B556" s="65"/>
      <c r="N556" s="71"/>
    </row>
    <row r="557" spans="2:14">
      <c r="B557" s="65"/>
      <c r="N557" s="71"/>
    </row>
    <row r="558" spans="2:14">
      <c r="B558" s="65"/>
      <c r="N558" s="71"/>
    </row>
    <row r="559" spans="2:14">
      <c r="B559" s="65"/>
      <c r="N559" s="71"/>
    </row>
    <row r="560" spans="2:14">
      <c r="B560" s="65"/>
      <c r="N560" s="71"/>
    </row>
    <row r="561" spans="2:14">
      <c r="B561" s="65"/>
      <c r="N561" s="71"/>
    </row>
    <row r="562" spans="2:14">
      <c r="B562" s="65"/>
      <c r="N562" s="71"/>
    </row>
    <row r="563" spans="2:14">
      <c r="B563" s="65"/>
      <c r="N563" s="71"/>
    </row>
    <row r="564" spans="2:14">
      <c r="B564" s="65"/>
      <c r="N564" s="71"/>
    </row>
    <row r="565" spans="2:14">
      <c r="B565" s="65"/>
      <c r="N565" s="71"/>
    </row>
    <row r="566" spans="2:14">
      <c r="B566" s="65"/>
      <c r="N566" s="71"/>
    </row>
    <row r="567" spans="2:14">
      <c r="B567" s="65"/>
      <c r="N567" s="71"/>
    </row>
    <row r="568" spans="2:14">
      <c r="B568" s="65"/>
      <c r="N568" s="71"/>
    </row>
    <row r="569" spans="2:14">
      <c r="B569" s="65"/>
      <c r="N569" s="71"/>
    </row>
    <row r="570" spans="2:14">
      <c r="B570" s="65"/>
      <c r="N570" s="71"/>
    </row>
    <row r="571" spans="2:14">
      <c r="B571" s="65"/>
      <c r="N571" s="71"/>
    </row>
    <row r="572" spans="2:14">
      <c r="B572" s="65"/>
      <c r="N572" s="71"/>
    </row>
    <row r="573" spans="2:14">
      <c r="B573" s="65"/>
      <c r="N573" s="71"/>
    </row>
    <row r="574" spans="2:14">
      <c r="B574" s="65"/>
      <c r="N574" s="71"/>
    </row>
    <row r="575" spans="2:14">
      <c r="B575" s="65"/>
      <c r="N575" s="71"/>
    </row>
    <row r="576" spans="2:14">
      <c r="B576" s="65"/>
      <c r="N576" s="71"/>
    </row>
    <row r="577" spans="2:14">
      <c r="B577" s="65"/>
      <c r="N577" s="71"/>
    </row>
    <row r="578" spans="2:14">
      <c r="B578" s="65"/>
      <c r="N578" s="71"/>
    </row>
    <row r="579" spans="2:14">
      <c r="B579" s="65"/>
      <c r="N579" s="71"/>
    </row>
    <row r="580" spans="2:14">
      <c r="B580" s="65"/>
      <c r="N580" s="71"/>
    </row>
    <row r="581" spans="2:14">
      <c r="B581" s="65"/>
      <c r="N581" s="71"/>
    </row>
    <row r="582" spans="2:14">
      <c r="B582" s="65"/>
      <c r="N582" s="71"/>
    </row>
    <row r="583" spans="2:14">
      <c r="B583" s="65"/>
      <c r="N583" s="71"/>
    </row>
    <row r="584" spans="2:14">
      <c r="B584" s="65"/>
      <c r="N584" s="71"/>
    </row>
    <row r="585" spans="2:14">
      <c r="B585" s="65"/>
      <c r="N585" s="71"/>
    </row>
    <row r="586" spans="2:14">
      <c r="B586" s="65"/>
      <c r="N586" s="71"/>
    </row>
    <row r="587" spans="2:14">
      <c r="B587" s="65"/>
      <c r="N587" s="71"/>
    </row>
    <row r="588" spans="2:14">
      <c r="B588" s="65"/>
      <c r="N588" s="71"/>
    </row>
    <row r="589" spans="2:14">
      <c r="B589" s="65"/>
      <c r="N589" s="71"/>
    </row>
    <row r="590" spans="2:14">
      <c r="B590" s="65"/>
      <c r="N590" s="71"/>
    </row>
    <row r="591" spans="2:14">
      <c r="B591" s="65"/>
      <c r="N591" s="71"/>
    </row>
    <row r="592" spans="2:14">
      <c r="B592" s="65"/>
      <c r="N592" s="71"/>
    </row>
    <row r="593" spans="2:14">
      <c r="B593" s="65"/>
      <c r="N593" s="71"/>
    </row>
    <row r="594" spans="2:14">
      <c r="B594" s="65"/>
      <c r="N594" s="71"/>
    </row>
    <row r="595" spans="2:14">
      <c r="B595" s="65"/>
      <c r="N595" s="71"/>
    </row>
    <row r="596" spans="2:14">
      <c r="B596" s="65"/>
      <c r="N596" s="71"/>
    </row>
    <row r="597" spans="2:14">
      <c r="B597" s="65"/>
      <c r="N597" s="71"/>
    </row>
    <row r="598" spans="2:14">
      <c r="B598" s="65"/>
      <c r="N598" s="71"/>
    </row>
    <row r="599" spans="2:14">
      <c r="B599" s="65"/>
      <c r="N599" s="71"/>
    </row>
    <row r="600" spans="2:14">
      <c r="B600" s="65"/>
      <c r="N600" s="71"/>
    </row>
    <row r="601" spans="2:14">
      <c r="B601" s="65"/>
      <c r="N601" s="71"/>
    </row>
    <row r="602" spans="2:14">
      <c r="B602" s="65"/>
      <c r="N602" s="71"/>
    </row>
    <row r="603" spans="2:14">
      <c r="B603" s="65"/>
      <c r="N603" s="71"/>
    </row>
    <row r="604" spans="2:14">
      <c r="B604" s="65"/>
      <c r="N604" s="71"/>
    </row>
    <row r="605" spans="2:14">
      <c r="B605" s="65"/>
      <c r="N605" s="71"/>
    </row>
    <row r="606" spans="2:14">
      <c r="B606" s="65"/>
      <c r="N606" s="71"/>
    </row>
    <row r="607" spans="2:14">
      <c r="B607" s="65"/>
      <c r="N607" s="71"/>
    </row>
    <row r="608" spans="2:14">
      <c r="B608" s="65"/>
      <c r="N608" s="71"/>
    </row>
    <row r="609" spans="2:14">
      <c r="B609" s="65"/>
      <c r="N609" s="71"/>
    </row>
    <row r="610" spans="2:14">
      <c r="B610" s="65"/>
      <c r="N610" s="71"/>
    </row>
    <row r="611" spans="2:14">
      <c r="B611" s="65"/>
      <c r="N611" s="71"/>
    </row>
    <row r="612" spans="2:14">
      <c r="B612" s="65"/>
      <c r="N612" s="71"/>
    </row>
    <row r="613" spans="2:14">
      <c r="B613" s="65"/>
      <c r="N613" s="71"/>
    </row>
    <row r="614" spans="2:14">
      <c r="B614" s="65"/>
      <c r="N614" s="71"/>
    </row>
    <row r="615" spans="2:14">
      <c r="B615" s="65"/>
      <c r="N615" s="71"/>
    </row>
    <row r="616" spans="2:14">
      <c r="B616" s="65"/>
      <c r="N616" s="71"/>
    </row>
    <row r="617" spans="2:14">
      <c r="B617" s="65"/>
      <c r="N617" s="71"/>
    </row>
    <row r="618" spans="2:14">
      <c r="B618" s="65"/>
      <c r="N618" s="71"/>
    </row>
    <row r="619" spans="2:14">
      <c r="B619" s="65"/>
      <c r="N619" s="71"/>
    </row>
    <row r="620" spans="2:14">
      <c r="B620" s="65"/>
      <c r="N620" s="71"/>
    </row>
    <row r="621" spans="2:14">
      <c r="B621" s="65"/>
      <c r="N621" s="71"/>
    </row>
    <row r="622" spans="2:14">
      <c r="B622" s="65"/>
      <c r="N622" s="71"/>
    </row>
    <row r="623" spans="2:14">
      <c r="B623" s="65"/>
      <c r="N623" s="71"/>
    </row>
    <row r="624" spans="2:14">
      <c r="B624" s="65"/>
      <c r="N624" s="71"/>
    </row>
    <row r="625" spans="2:14">
      <c r="B625" s="65"/>
      <c r="N625" s="71"/>
    </row>
    <row r="626" spans="2:14">
      <c r="B626" s="65"/>
      <c r="N626" s="71"/>
    </row>
    <row r="627" spans="2:14">
      <c r="B627" s="65"/>
      <c r="N627" s="71"/>
    </row>
    <row r="628" spans="2:14">
      <c r="B628" s="65"/>
      <c r="N628" s="71"/>
    </row>
    <row r="629" spans="2:14">
      <c r="B629" s="65"/>
      <c r="N629" s="71"/>
    </row>
    <row r="630" spans="2:14">
      <c r="B630" s="65"/>
      <c r="N630" s="71"/>
    </row>
    <row r="631" spans="2:14">
      <c r="B631" s="65"/>
      <c r="N631" s="71"/>
    </row>
    <row r="632" spans="2:14">
      <c r="B632" s="65"/>
      <c r="N632" s="71"/>
    </row>
    <row r="633" spans="2:14">
      <c r="B633" s="65"/>
      <c r="N633" s="71"/>
    </row>
    <row r="634" spans="2:14">
      <c r="B634" s="65"/>
      <c r="N634" s="71"/>
    </row>
    <row r="635" spans="2:14">
      <c r="B635" s="65"/>
      <c r="N635" s="71"/>
    </row>
    <row r="636" spans="2:14">
      <c r="B636" s="65"/>
      <c r="N636" s="71"/>
    </row>
    <row r="637" spans="2:14">
      <c r="B637" s="65"/>
      <c r="N637" s="71"/>
    </row>
    <row r="638" spans="2:14">
      <c r="B638" s="65"/>
      <c r="N638" s="71"/>
    </row>
    <row r="639" spans="2:14">
      <c r="B639" s="65"/>
      <c r="N639" s="71"/>
    </row>
    <row r="640" spans="2:14">
      <c r="B640" s="65"/>
      <c r="N640" s="71"/>
    </row>
    <row r="641" spans="2:14">
      <c r="B641" s="65"/>
      <c r="N641" s="71"/>
    </row>
    <row r="642" spans="2:14">
      <c r="B642" s="65"/>
      <c r="N642" s="71"/>
    </row>
    <row r="643" spans="2:14">
      <c r="B643" s="65"/>
      <c r="N643" s="71"/>
    </row>
    <row r="644" spans="2:14">
      <c r="B644" s="65"/>
      <c r="N644" s="71"/>
    </row>
    <row r="645" spans="2:14">
      <c r="B645" s="65"/>
      <c r="N645" s="71"/>
    </row>
    <row r="646" spans="2:14">
      <c r="B646" s="65"/>
      <c r="N646" s="71"/>
    </row>
    <row r="647" spans="2:14">
      <c r="B647" s="65"/>
      <c r="N647" s="71"/>
    </row>
    <row r="648" spans="2:14">
      <c r="B648" s="65"/>
      <c r="N648" s="71"/>
    </row>
    <row r="649" spans="2:14">
      <c r="B649" s="65"/>
      <c r="N649" s="71"/>
    </row>
    <row r="650" spans="2:14">
      <c r="B650" s="65"/>
      <c r="N650" s="71"/>
    </row>
    <row r="651" spans="2:14">
      <c r="B651" s="65"/>
      <c r="N651" s="71"/>
    </row>
    <row r="652" spans="2:14">
      <c r="B652" s="65"/>
      <c r="N652" s="71"/>
    </row>
    <row r="653" spans="2:14">
      <c r="B653" s="65"/>
      <c r="N653" s="71"/>
    </row>
    <row r="654" spans="2:14">
      <c r="B654" s="65"/>
      <c r="N654" s="71"/>
    </row>
    <row r="655" spans="2:14">
      <c r="B655" s="65"/>
      <c r="N655" s="71"/>
    </row>
    <row r="656" spans="2:14">
      <c r="B656" s="65"/>
      <c r="N656" s="71"/>
    </row>
    <row r="657" spans="2:14">
      <c r="B657" s="65"/>
      <c r="N657" s="71"/>
    </row>
    <row r="658" spans="2:14">
      <c r="B658" s="65"/>
      <c r="N658" s="71"/>
    </row>
    <row r="659" spans="2:14">
      <c r="B659" s="65"/>
      <c r="N659" s="71"/>
    </row>
    <row r="660" spans="2:14">
      <c r="B660" s="65"/>
      <c r="N660" s="71"/>
    </row>
    <row r="661" spans="2:14">
      <c r="B661" s="65"/>
      <c r="N661" s="71"/>
    </row>
    <row r="662" spans="2:14">
      <c r="B662" s="65"/>
      <c r="N662" s="71"/>
    </row>
    <row r="663" spans="2:14">
      <c r="B663" s="65"/>
      <c r="N663" s="71"/>
    </row>
    <row r="664" spans="2:14">
      <c r="B664" s="65"/>
      <c r="N664" s="71"/>
    </row>
    <row r="665" spans="2:14">
      <c r="B665" s="65"/>
      <c r="N665" s="71"/>
    </row>
    <row r="666" spans="2:14">
      <c r="B666" s="65"/>
      <c r="N666" s="71"/>
    </row>
    <row r="667" spans="2:14">
      <c r="B667" s="65"/>
      <c r="N667" s="71"/>
    </row>
    <row r="668" spans="2:14">
      <c r="B668" s="65"/>
      <c r="N668" s="71"/>
    </row>
    <row r="669" spans="2:14">
      <c r="B669" s="65"/>
      <c r="N669" s="71"/>
    </row>
    <row r="670" spans="2:14">
      <c r="B670" s="65"/>
      <c r="N670" s="71"/>
    </row>
    <row r="671" spans="2:14">
      <c r="B671" s="65"/>
      <c r="N671" s="71"/>
    </row>
    <row r="672" spans="2:14">
      <c r="B672" s="65"/>
      <c r="N672" s="71"/>
    </row>
    <row r="673" spans="2:14">
      <c r="B673" s="65"/>
      <c r="N673" s="71"/>
    </row>
    <row r="674" spans="2:14">
      <c r="B674" s="65"/>
      <c r="N674" s="71"/>
    </row>
    <row r="675" spans="2:14">
      <c r="B675" s="65"/>
      <c r="N675" s="71"/>
    </row>
    <row r="676" spans="2:14">
      <c r="B676" s="65"/>
      <c r="N676" s="71"/>
    </row>
    <row r="677" spans="2:14">
      <c r="B677" s="65"/>
      <c r="N677" s="71"/>
    </row>
    <row r="678" spans="2:14">
      <c r="B678" s="65"/>
      <c r="N678" s="71"/>
    </row>
    <row r="679" spans="2:14">
      <c r="B679" s="65"/>
      <c r="N679" s="71"/>
    </row>
    <row r="680" spans="2:14">
      <c r="B680" s="65"/>
      <c r="N680" s="71"/>
    </row>
    <row r="681" spans="2:14">
      <c r="B681" s="65"/>
      <c r="N681" s="71"/>
    </row>
    <row r="682" spans="2:14">
      <c r="B682" s="65"/>
      <c r="N682" s="71"/>
    </row>
    <row r="683" spans="2:14">
      <c r="B683" s="65"/>
      <c r="N683" s="71"/>
    </row>
    <row r="684" spans="2:14">
      <c r="B684" s="65"/>
      <c r="N684" s="71"/>
    </row>
    <row r="685" spans="2:14">
      <c r="B685" s="65"/>
      <c r="N685" s="71"/>
    </row>
    <row r="686" spans="2:14">
      <c r="B686" s="65"/>
      <c r="N686" s="71"/>
    </row>
    <row r="687" spans="2:14">
      <c r="B687" s="65"/>
      <c r="N687" s="71"/>
    </row>
    <row r="688" spans="2:14">
      <c r="B688" s="65"/>
      <c r="N688" s="71"/>
    </row>
    <row r="689" spans="2:14">
      <c r="B689" s="65"/>
      <c r="N689" s="71"/>
    </row>
    <row r="690" spans="2:14">
      <c r="B690" s="65"/>
      <c r="N690" s="71"/>
    </row>
    <row r="691" spans="2:14">
      <c r="B691" s="65"/>
      <c r="N691" s="71"/>
    </row>
    <row r="692" spans="2:14">
      <c r="B692" s="65"/>
      <c r="N692" s="71"/>
    </row>
    <row r="693" spans="2:14">
      <c r="B693" s="65"/>
      <c r="N693" s="71"/>
    </row>
    <row r="694" spans="2:14">
      <c r="B694" s="65"/>
      <c r="N694" s="71"/>
    </row>
    <row r="695" spans="2:14">
      <c r="B695" s="65"/>
      <c r="N695" s="71"/>
    </row>
    <row r="696" spans="2:14">
      <c r="B696" s="65"/>
      <c r="N696" s="71"/>
    </row>
    <row r="697" spans="2:14">
      <c r="B697" s="65"/>
      <c r="N697" s="71"/>
    </row>
    <row r="698" spans="2:14">
      <c r="B698" s="65"/>
      <c r="N698" s="71"/>
    </row>
    <row r="699" spans="2:14">
      <c r="B699" s="65"/>
      <c r="N699" s="71"/>
    </row>
    <row r="700" spans="2:14">
      <c r="B700" s="65"/>
      <c r="N700" s="71"/>
    </row>
    <row r="701" spans="2:14">
      <c r="B701" s="65"/>
      <c r="N701" s="71"/>
    </row>
    <row r="702" spans="2:14">
      <c r="B702" s="65"/>
      <c r="N702" s="71"/>
    </row>
    <row r="703" spans="2:14">
      <c r="B703" s="65"/>
      <c r="N703" s="71"/>
    </row>
    <row r="704" spans="2:14">
      <c r="B704" s="65"/>
      <c r="N704" s="71"/>
    </row>
    <row r="705" spans="2:14">
      <c r="B705" s="65"/>
      <c r="N705" s="71"/>
    </row>
    <row r="706" spans="2:14">
      <c r="B706" s="65"/>
      <c r="N706" s="71"/>
    </row>
    <row r="707" spans="2:14">
      <c r="B707" s="65"/>
      <c r="N707" s="71"/>
    </row>
    <row r="708" spans="2:14">
      <c r="B708" s="65"/>
      <c r="N708" s="71"/>
    </row>
    <row r="709" spans="2:14">
      <c r="B709" s="65"/>
      <c r="N709" s="71"/>
    </row>
    <row r="710" spans="2:14">
      <c r="B710" s="65"/>
      <c r="N710" s="71"/>
    </row>
    <row r="711" spans="2:14">
      <c r="B711" s="65"/>
      <c r="N711" s="71"/>
    </row>
    <row r="712" spans="2:14">
      <c r="B712" s="65"/>
      <c r="N712" s="71"/>
    </row>
    <row r="713" spans="2:14">
      <c r="B713" s="65"/>
      <c r="N713" s="71"/>
    </row>
    <row r="714" spans="2:14">
      <c r="B714" s="65"/>
      <c r="N714" s="71"/>
    </row>
    <row r="715" spans="2:14">
      <c r="B715" s="65"/>
      <c r="N715" s="71"/>
    </row>
    <row r="716" spans="2:14">
      <c r="B716" s="65"/>
      <c r="N716" s="71"/>
    </row>
    <row r="717" spans="2:14">
      <c r="B717" s="65"/>
      <c r="N717" s="71"/>
    </row>
    <row r="718" spans="2:14">
      <c r="B718" s="65"/>
      <c r="N718" s="71"/>
    </row>
    <row r="719" spans="2:14">
      <c r="B719" s="65"/>
      <c r="N719" s="71"/>
    </row>
    <row r="720" spans="2:14">
      <c r="B720" s="65"/>
      <c r="N720" s="71"/>
    </row>
    <row r="721" spans="2:14">
      <c r="B721" s="65"/>
      <c r="N721" s="71"/>
    </row>
    <row r="722" spans="2:14">
      <c r="B722" s="65"/>
      <c r="N722" s="71"/>
    </row>
    <row r="723" spans="2:14">
      <c r="B723" s="65"/>
      <c r="N723" s="71"/>
    </row>
    <row r="724" spans="2:14">
      <c r="B724" s="65"/>
      <c r="N724" s="71"/>
    </row>
    <row r="725" spans="2:14">
      <c r="B725" s="65"/>
      <c r="N725" s="71"/>
    </row>
    <row r="726" spans="2:14">
      <c r="B726" s="65"/>
      <c r="N726" s="71"/>
    </row>
    <row r="727" spans="2:14">
      <c r="B727" s="65"/>
      <c r="N727" s="71"/>
    </row>
    <row r="728" spans="2:14">
      <c r="B728" s="65"/>
      <c r="N728" s="71"/>
    </row>
    <row r="729" spans="2:14">
      <c r="B729" s="65"/>
      <c r="N729" s="71"/>
    </row>
    <row r="730" spans="2:14">
      <c r="B730" s="65"/>
      <c r="N730" s="71"/>
    </row>
    <row r="731" spans="2:14">
      <c r="B731" s="65"/>
      <c r="N731" s="71"/>
    </row>
    <row r="732" spans="2:14">
      <c r="B732" s="65"/>
      <c r="N732" s="71"/>
    </row>
    <row r="733" spans="2:14">
      <c r="B733" s="65"/>
      <c r="N733" s="71"/>
    </row>
    <row r="734" spans="2:14">
      <c r="B734" s="65"/>
      <c r="N734" s="71"/>
    </row>
    <row r="735" spans="2:14">
      <c r="B735" s="65"/>
      <c r="N735" s="71"/>
    </row>
    <row r="736" spans="2:14">
      <c r="B736" s="65"/>
      <c r="N736" s="71"/>
    </row>
    <row r="737" spans="2:14">
      <c r="B737" s="65"/>
      <c r="N737" s="71"/>
    </row>
    <row r="738" spans="2:14">
      <c r="B738" s="65"/>
      <c r="N738" s="71"/>
    </row>
    <row r="739" spans="2:14">
      <c r="B739" s="65"/>
      <c r="N739" s="71"/>
    </row>
    <row r="740" spans="2:14">
      <c r="B740" s="65"/>
      <c r="N740" s="71"/>
    </row>
    <row r="741" spans="2:14">
      <c r="B741" s="65"/>
      <c r="N741" s="71"/>
    </row>
    <row r="742" spans="2:14">
      <c r="B742" s="65"/>
      <c r="N742" s="71"/>
    </row>
    <row r="743" spans="2:14">
      <c r="B743" s="65"/>
      <c r="N743" s="71"/>
    </row>
    <row r="744" spans="2:14">
      <c r="B744" s="65"/>
      <c r="N744" s="71"/>
    </row>
    <row r="745" spans="2:14">
      <c r="B745" s="65"/>
      <c r="N745" s="71"/>
    </row>
    <row r="746" spans="2:14">
      <c r="B746" s="65"/>
      <c r="N746" s="71"/>
    </row>
    <row r="747" spans="2:14">
      <c r="B747" s="65"/>
      <c r="N747" s="71"/>
    </row>
    <row r="748" spans="2:14">
      <c r="B748" s="65"/>
      <c r="N748" s="71"/>
    </row>
    <row r="749" spans="2:14">
      <c r="B749" s="65"/>
      <c r="N749" s="71"/>
    </row>
    <row r="750" spans="2:14">
      <c r="B750" s="65"/>
      <c r="N750" s="71"/>
    </row>
    <row r="751" spans="2:14">
      <c r="B751" s="65"/>
      <c r="N751" s="71"/>
    </row>
    <row r="752" spans="2:14">
      <c r="B752" s="65"/>
      <c r="N752" s="71"/>
    </row>
    <row r="753" spans="2:14">
      <c r="B753" s="65"/>
      <c r="N753" s="71"/>
    </row>
    <row r="754" spans="2:14">
      <c r="B754" s="65"/>
      <c r="N754" s="71"/>
    </row>
    <row r="755" spans="2:14">
      <c r="B755" s="65"/>
      <c r="N755" s="71"/>
    </row>
    <row r="756" spans="2:14">
      <c r="B756" s="65"/>
      <c r="N756" s="71"/>
    </row>
    <row r="757" spans="2:14">
      <c r="B757" s="65"/>
      <c r="N757" s="71"/>
    </row>
    <row r="758" spans="2:14">
      <c r="B758" s="65"/>
      <c r="N758" s="71"/>
    </row>
    <row r="759" spans="2:14">
      <c r="B759" s="65"/>
      <c r="N759" s="71"/>
    </row>
    <row r="760" spans="2:14">
      <c r="B760" s="65"/>
      <c r="N760" s="71"/>
    </row>
    <row r="761" spans="2:14">
      <c r="B761" s="65"/>
      <c r="N761" s="71"/>
    </row>
    <row r="762" spans="2:14">
      <c r="B762" s="65"/>
      <c r="N762" s="71"/>
    </row>
    <row r="763" spans="2:14">
      <c r="B763" s="65"/>
      <c r="N763" s="71"/>
    </row>
    <row r="764" spans="2:14">
      <c r="B764" s="65"/>
      <c r="N764" s="71"/>
    </row>
    <row r="765" spans="2:14">
      <c r="B765" s="65"/>
      <c r="N765" s="71"/>
    </row>
    <row r="766" spans="2:14">
      <c r="B766" s="65"/>
      <c r="N766" s="71"/>
    </row>
    <row r="767" spans="2:14">
      <c r="B767" s="65"/>
      <c r="N767" s="71"/>
    </row>
    <row r="768" spans="2:14">
      <c r="B768" s="65"/>
      <c r="N768" s="71"/>
    </row>
    <row r="769" spans="2:14">
      <c r="B769" s="65"/>
      <c r="N769" s="71"/>
    </row>
    <row r="770" spans="2:14">
      <c r="B770" s="65"/>
      <c r="N770" s="71"/>
    </row>
    <row r="771" spans="2:14">
      <c r="B771" s="65"/>
      <c r="N771" s="71"/>
    </row>
    <row r="772" spans="2:14">
      <c r="B772" s="65"/>
      <c r="N772" s="71"/>
    </row>
    <row r="773" spans="2:14">
      <c r="B773" s="65"/>
      <c r="N773" s="71"/>
    </row>
    <row r="774" spans="2:14">
      <c r="B774" s="65"/>
      <c r="N774" s="71"/>
    </row>
    <row r="775" spans="2:14">
      <c r="B775" s="65"/>
      <c r="N775" s="71"/>
    </row>
    <row r="776" spans="2:14">
      <c r="B776" s="65"/>
      <c r="N776" s="71"/>
    </row>
    <row r="777" spans="2:14">
      <c r="B777" s="65"/>
      <c r="N777" s="71"/>
    </row>
    <row r="778" spans="2:14">
      <c r="B778" s="65"/>
      <c r="N778" s="71"/>
    </row>
    <row r="779" spans="2:14">
      <c r="B779" s="65"/>
      <c r="N779" s="71"/>
    </row>
    <row r="780" spans="2:14">
      <c r="B780" s="65"/>
      <c r="N780" s="71"/>
    </row>
    <row r="781" spans="2:14">
      <c r="B781" s="65"/>
      <c r="N781" s="71"/>
    </row>
    <row r="782" spans="2:14">
      <c r="B782" s="65"/>
      <c r="N782" s="71"/>
    </row>
    <row r="783" spans="2:14">
      <c r="B783" s="65"/>
      <c r="N783" s="71"/>
    </row>
    <row r="784" spans="2:14">
      <c r="B784" s="65"/>
      <c r="N784" s="71"/>
    </row>
    <row r="785" spans="2:14">
      <c r="B785" s="65"/>
      <c r="N785" s="71"/>
    </row>
    <row r="786" spans="2:14">
      <c r="B786" s="65"/>
      <c r="N786" s="71"/>
    </row>
    <row r="787" spans="2:14">
      <c r="B787" s="65"/>
      <c r="N787" s="71"/>
    </row>
    <row r="788" spans="2:14">
      <c r="B788" s="65"/>
      <c r="N788" s="71"/>
    </row>
    <row r="789" spans="2:14">
      <c r="B789" s="65"/>
      <c r="N789" s="71"/>
    </row>
    <row r="790" spans="2:14">
      <c r="B790" s="65"/>
      <c r="N790" s="71"/>
    </row>
    <row r="791" spans="2:14">
      <c r="B791" s="65"/>
      <c r="N791" s="71"/>
    </row>
    <row r="792" spans="2:14">
      <c r="B792" s="65"/>
      <c r="N792" s="71"/>
    </row>
    <row r="793" spans="2:14">
      <c r="B793" s="65"/>
      <c r="N793" s="71"/>
    </row>
    <row r="794" spans="2:14">
      <c r="B794" s="65"/>
      <c r="N794" s="71"/>
    </row>
    <row r="795" spans="2:14">
      <c r="B795" s="65"/>
      <c r="N795" s="71"/>
    </row>
    <row r="796" spans="2:14">
      <c r="B796" s="65"/>
      <c r="N796" s="71"/>
    </row>
    <row r="797" spans="2:14">
      <c r="B797" s="65"/>
      <c r="N797" s="71"/>
    </row>
    <row r="798" spans="2:14">
      <c r="B798" s="65"/>
      <c r="N798" s="71"/>
    </row>
    <row r="799" spans="2:14">
      <c r="B799" s="65"/>
      <c r="N799" s="71"/>
    </row>
    <row r="800" spans="2:14">
      <c r="B800" s="65"/>
      <c r="N800" s="71"/>
    </row>
    <row r="801" spans="2:14">
      <c r="B801" s="65"/>
      <c r="N801" s="71"/>
    </row>
    <row r="802" spans="2:14">
      <c r="B802" s="65"/>
      <c r="N802" s="71"/>
    </row>
    <row r="803" spans="2:14">
      <c r="B803" s="65"/>
      <c r="N803" s="71"/>
    </row>
    <row r="804" spans="2:14">
      <c r="B804" s="65"/>
      <c r="N804" s="71"/>
    </row>
    <row r="805" spans="2:14">
      <c r="B805" s="65"/>
      <c r="N805" s="71"/>
    </row>
    <row r="806" spans="2:14">
      <c r="B806" s="65"/>
      <c r="N806" s="71"/>
    </row>
    <row r="807" spans="2:14">
      <c r="B807" s="65"/>
      <c r="N807" s="71"/>
    </row>
    <row r="808" spans="2:14">
      <c r="B808" s="65"/>
      <c r="N808" s="71"/>
    </row>
    <row r="809" spans="2:14">
      <c r="B809" s="65"/>
      <c r="N809" s="71"/>
    </row>
    <row r="810" spans="2:14">
      <c r="B810" s="65"/>
      <c r="N810" s="71"/>
    </row>
    <row r="811" spans="2:14">
      <c r="B811" s="65"/>
      <c r="N811" s="71"/>
    </row>
    <row r="812" spans="2:14">
      <c r="B812" s="65"/>
      <c r="N812" s="71"/>
    </row>
    <row r="813" spans="2:14">
      <c r="B813" s="65"/>
      <c r="N813" s="71"/>
    </row>
    <row r="814" spans="2:14">
      <c r="B814" s="65"/>
      <c r="N814" s="71"/>
    </row>
    <row r="815" spans="2:14">
      <c r="B815" s="65"/>
      <c r="N815" s="71"/>
    </row>
    <row r="816" spans="2:14">
      <c r="B816" s="65"/>
      <c r="N816" s="71"/>
    </row>
    <row r="817" spans="2:14">
      <c r="B817" s="65"/>
      <c r="N817" s="71"/>
    </row>
    <row r="818" spans="2:14">
      <c r="B818" s="65"/>
      <c r="N818" s="71"/>
    </row>
    <row r="819" spans="2:14">
      <c r="B819" s="65"/>
      <c r="N819" s="71"/>
    </row>
    <row r="820" spans="2:14">
      <c r="B820" s="65"/>
      <c r="N820" s="71"/>
    </row>
    <row r="821" spans="2:14">
      <c r="B821" s="65"/>
      <c r="N821" s="71"/>
    </row>
    <row r="822" spans="2:14">
      <c r="B822" s="65"/>
      <c r="N822" s="71"/>
    </row>
    <row r="823" spans="2:14">
      <c r="B823" s="65"/>
      <c r="N823" s="71"/>
    </row>
    <row r="824" spans="2:14">
      <c r="B824" s="65"/>
      <c r="N824" s="71"/>
    </row>
    <row r="825" spans="2:14">
      <c r="B825" s="65"/>
      <c r="N825" s="71"/>
    </row>
    <row r="826" spans="2:14">
      <c r="B826" s="65"/>
      <c r="N826" s="71"/>
    </row>
    <row r="827" spans="2:14">
      <c r="B827" s="65"/>
      <c r="N827" s="71"/>
    </row>
    <row r="828" spans="2:14">
      <c r="B828" s="65"/>
      <c r="N828" s="71"/>
    </row>
    <row r="829" spans="2:14">
      <c r="B829" s="65"/>
      <c r="N829" s="71"/>
    </row>
    <row r="830" spans="2:14">
      <c r="B830" s="65"/>
      <c r="N830" s="71"/>
    </row>
    <row r="831" spans="2:14">
      <c r="B831" s="65"/>
      <c r="N831" s="71"/>
    </row>
    <row r="832" spans="2:14">
      <c r="B832" s="65"/>
      <c r="N832" s="71"/>
    </row>
    <row r="833" spans="2:14">
      <c r="B833" s="65"/>
      <c r="N833" s="71"/>
    </row>
    <row r="834" spans="2:14">
      <c r="B834" s="65"/>
      <c r="N834" s="71"/>
    </row>
    <row r="835" spans="2:14">
      <c r="B835" s="65"/>
      <c r="N835" s="71"/>
    </row>
    <row r="836" spans="2:14">
      <c r="B836" s="65"/>
      <c r="N836" s="71"/>
    </row>
    <row r="837" spans="2:14">
      <c r="B837" s="65"/>
      <c r="N837" s="71"/>
    </row>
    <row r="838" spans="2:14">
      <c r="B838" s="65"/>
      <c r="N838" s="71"/>
    </row>
    <row r="839" spans="2:14">
      <c r="B839" s="65"/>
      <c r="N839" s="71"/>
    </row>
    <row r="840" spans="2:14">
      <c r="B840" s="65"/>
      <c r="N840" s="71"/>
    </row>
    <row r="841" spans="2:14">
      <c r="B841" s="65"/>
      <c r="N841" s="71"/>
    </row>
    <row r="842" spans="2:14">
      <c r="B842" s="65"/>
      <c r="N842" s="71"/>
    </row>
    <row r="843" spans="2:14">
      <c r="B843" s="65"/>
      <c r="N843" s="71"/>
    </row>
    <row r="844" spans="2:14">
      <c r="B844" s="65"/>
      <c r="N844" s="71"/>
    </row>
    <row r="845" spans="2:14">
      <c r="B845" s="65"/>
      <c r="N845" s="71"/>
    </row>
    <row r="846" spans="2:14">
      <c r="B846" s="65"/>
      <c r="N846" s="71"/>
    </row>
    <row r="847" spans="2:14">
      <c r="B847" s="65"/>
      <c r="N847" s="71"/>
    </row>
    <row r="848" spans="2:14">
      <c r="B848" s="65"/>
      <c r="N848" s="71"/>
    </row>
    <row r="849" spans="2:14">
      <c r="B849" s="65"/>
      <c r="N849" s="71"/>
    </row>
    <row r="850" spans="2:14">
      <c r="B850" s="65"/>
      <c r="N850" s="71"/>
    </row>
    <row r="851" spans="2:14">
      <c r="B851" s="65"/>
      <c r="N851" s="71"/>
    </row>
    <row r="852" spans="2:14">
      <c r="B852" s="65"/>
      <c r="N852" s="71"/>
    </row>
    <row r="853" spans="2:14">
      <c r="B853" s="65"/>
      <c r="N853" s="71"/>
    </row>
    <row r="854" spans="2:14">
      <c r="B854" s="65"/>
      <c r="N854" s="71"/>
    </row>
    <row r="855" spans="2:14">
      <c r="B855" s="65"/>
      <c r="N855" s="71"/>
    </row>
    <row r="856" spans="2:14">
      <c r="B856" s="65"/>
      <c r="N856" s="71"/>
    </row>
    <row r="857" spans="2:14">
      <c r="B857" s="65"/>
      <c r="N857" s="71"/>
    </row>
    <row r="858" spans="2:14">
      <c r="B858" s="65"/>
      <c r="N858" s="71"/>
    </row>
    <row r="859" spans="2:14">
      <c r="B859" s="65"/>
      <c r="N859" s="71"/>
    </row>
    <row r="860" spans="2:14">
      <c r="B860" s="65"/>
      <c r="N860" s="71"/>
    </row>
    <row r="861" spans="2:14">
      <c r="B861" s="65"/>
      <c r="N861" s="71"/>
    </row>
    <row r="862" spans="2:14">
      <c r="B862" s="65"/>
      <c r="N862" s="71"/>
    </row>
    <row r="863" spans="2:14">
      <c r="B863" s="65"/>
      <c r="N863" s="71"/>
    </row>
    <row r="864" spans="2:14">
      <c r="B864" s="65"/>
      <c r="N864" s="71"/>
    </row>
    <row r="865" spans="2:14">
      <c r="B865" s="65"/>
      <c r="N865" s="71"/>
    </row>
    <row r="866" spans="2:14">
      <c r="B866" s="65"/>
      <c r="N866" s="71"/>
    </row>
    <row r="867" spans="2:14">
      <c r="B867" s="65"/>
      <c r="N867" s="71"/>
    </row>
    <row r="868" spans="2:14">
      <c r="B868" s="65"/>
      <c r="N868" s="71"/>
    </row>
    <row r="869" spans="2:14">
      <c r="B869" s="65"/>
      <c r="N869" s="71"/>
    </row>
    <row r="870" spans="2:14">
      <c r="B870" s="65"/>
      <c r="N870" s="71"/>
    </row>
    <row r="871" spans="2:14">
      <c r="B871" s="65"/>
      <c r="N871" s="71"/>
    </row>
    <row r="872" spans="2:14">
      <c r="B872" s="65"/>
      <c r="N872" s="71"/>
    </row>
    <row r="873" spans="2:14">
      <c r="B873" s="65"/>
      <c r="N873" s="71"/>
    </row>
    <row r="874" spans="2:14">
      <c r="B874" s="65"/>
      <c r="N874" s="71"/>
    </row>
    <row r="875" spans="2:14">
      <c r="B875" s="65"/>
      <c r="N875" s="71"/>
    </row>
    <row r="876" spans="2:14">
      <c r="B876" s="65"/>
      <c r="N876" s="71"/>
    </row>
    <row r="877" spans="2:14">
      <c r="B877" s="65"/>
      <c r="N877" s="71"/>
    </row>
    <row r="878" spans="2:14">
      <c r="B878" s="65"/>
      <c r="N878" s="71"/>
    </row>
    <row r="879" spans="2:14">
      <c r="B879" s="65"/>
      <c r="N879" s="71"/>
    </row>
    <row r="880" spans="2:14">
      <c r="B880" s="65"/>
      <c r="N880" s="71"/>
    </row>
    <row r="881" spans="2:14">
      <c r="B881" s="65"/>
      <c r="N881" s="71"/>
    </row>
    <row r="882" spans="2:14">
      <c r="B882" s="65"/>
      <c r="N882" s="71"/>
    </row>
    <row r="883" spans="2:14">
      <c r="B883" s="65"/>
      <c r="N883" s="71"/>
    </row>
    <row r="884" spans="2:14">
      <c r="B884" s="65"/>
      <c r="N884" s="71"/>
    </row>
    <row r="885" spans="2:14">
      <c r="B885" s="65"/>
      <c r="N885" s="71"/>
    </row>
    <row r="886" spans="2:14">
      <c r="B886" s="65"/>
      <c r="N886" s="71"/>
    </row>
    <row r="887" spans="2:14">
      <c r="B887" s="65"/>
      <c r="N887" s="71"/>
    </row>
    <row r="888" spans="2:14">
      <c r="B888" s="65"/>
      <c r="N888" s="71"/>
    </row>
    <row r="889" spans="2:14">
      <c r="B889" s="65"/>
      <c r="N889" s="71"/>
    </row>
    <row r="890" spans="2:14">
      <c r="B890" s="65"/>
      <c r="N890" s="71"/>
    </row>
    <row r="891" spans="2:14">
      <c r="B891" s="65"/>
      <c r="N891" s="71"/>
    </row>
    <row r="892" spans="2:14">
      <c r="B892" s="65"/>
      <c r="N892" s="71"/>
    </row>
    <row r="893" spans="2:14">
      <c r="B893" s="65"/>
      <c r="N893" s="71"/>
    </row>
    <row r="894" spans="2:14">
      <c r="B894" s="65"/>
      <c r="N894" s="71"/>
    </row>
    <row r="895" spans="2:14">
      <c r="B895" s="65"/>
      <c r="N895" s="71"/>
    </row>
    <row r="896" spans="2:14">
      <c r="B896" s="65"/>
      <c r="N896" s="71"/>
    </row>
    <row r="897" spans="2:14">
      <c r="B897" s="65"/>
      <c r="N897" s="71"/>
    </row>
    <row r="898" spans="2:14">
      <c r="B898" s="65"/>
      <c r="N898" s="71"/>
    </row>
    <row r="899" spans="2:14">
      <c r="B899" s="65"/>
      <c r="N899" s="71"/>
    </row>
    <row r="900" spans="2:14">
      <c r="B900" s="65"/>
      <c r="N900" s="71"/>
    </row>
    <row r="901" spans="2:14">
      <c r="B901" s="65"/>
      <c r="N901" s="71"/>
    </row>
    <row r="902" spans="2:14">
      <c r="B902" s="65"/>
      <c r="N902" s="71"/>
    </row>
    <row r="903" spans="2:14">
      <c r="B903" s="65"/>
      <c r="N903" s="71"/>
    </row>
    <row r="904" spans="2:14">
      <c r="B904" s="65"/>
      <c r="N904" s="71"/>
    </row>
    <row r="905" spans="2:14">
      <c r="B905" s="65"/>
      <c r="N905" s="71"/>
    </row>
    <row r="906" spans="2:14">
      <c r="B906" s="65"/>
      <c r="N906" s="71"/>
    </row>
    <row r="907" spans="2:14">
      <c r="B907" s="65"/>
      <c r="N907" s="71"/>
    </row>
    <row r="908" spans="2:14">
      <c r="B908" s="65"/>
      <c r="N908" s="71"/>
    </row>
    <row r="909" spans="2:14">
      <c r="B909" s="65"/>
      <c r="N909" s="71"/>
    </row>
    <row r="910" spans="2:14">
      <c r="B910" s="65"/>
      <c r="N910" s="71"/>
    </row>
    <row r="911" spans="2:14">
      <c r="B911" s="65"/>
      <c r="N911" s="71"/>
    </row>
    <row r="912" spans="2:14">
      <c r="B912" s="65"/>
      <c r="N912" s="71"/>
    </row>
    <row r="913" spans="2:14">
      <c r="B913" s="65"/>
      <c r="N913" s="71"/>
    </row>
    <row r="914" spans="2:14">
      <c r="B914" s="65"/>
      <c r="N914" s="71"/>
    </row>
    <row r="915" spans="2:14">
      <c r="B915" s="65"/>
      <c r="N915" s="71"/>
    </row>
    <row r="916" spans="2:14">
      <c r="B916" s="65"/>
      <c r="N916" s="71"/>
    </row>
    <row r="917" spans="2:14">
      <c r="B917" s="65"/>
      <c r="N917" s="71"/>
    </row>
    <row r="918" spans="2:14">
      <c r="B918" s="65"/>
      <c r="N918" s="71"/>
    </row>
    <row r="919" spans="2:14">
      <c r="B919" s="65"/>
      <c r="N919" s="71"/>
    </row>
    <row r="920" spans="2:14">
      <c r="B920" s="65"/>
      <c r="N920" s="71"/>
    </row>
    <row r="921" spans="2:14">
      <c r="B921" s="65"/>
      <c r="N921" s="71"/>
    </row>
    <row r="922" spans="2:14">
      <c r="B922" s="65"/>
      <c r="N922" s="71"/>
    </row>
    <row r="923" spans="2:14">
      <c r="B923" s="65"/>
      <c r="N923" s="71"/>
    </row>
    <row r="924" spans="2:14">
      <c r="B924" s="65"/>
      <c r="N924" s="71"/>
    </row>
    <row r="925" spans="2:14">
      <c r="B925" s="65"/>
      <c r="N925" s="71"/>
    </row>
    <row r="926" spans="2:14">
      <c r="B926" s="65"/>
      <c r="N926" s="71"/>
    </row>
    <row r="927" spans="2:14">
      <c r="B927" s="65"/>
      <c r="N927" s="71"/>
    </row>
    <row r="928" spans="2:14">
      <c r="B928" s="65"/>
      <c r="N928" s="71"/>
    </row>
    <row r="929" spans="2:14">
      <c r="B929" s="65"/>
      <c r="N929" s="71"/>
    </row>
    <row r="930" spans="2:14">
      <c r="B930" s="65"/>
      <c r="N930" s="71"/>
    </row>
    <row r="931" spans="2:14">
      <c r="B931" s="65"/>
      <c r="N931" s="71"/>
    </row>
    <row r="932" spans="2:14">
      <c r="B932" s="65"/>
      <c r="N932" s="71"/>
    </row>
    <row r="933" spans="2:14">
      <c r="B933" s="65"/>
      <c r="N933" s="71"/>
    </row>
    <row r="934" spans="2:14">
      <c r="B934" s="65"/>
      <c r="N934" s="71"/>
    </row>
    <row r="935" spans="2:14">
      <c r="B935" s="65"/>
      <c r="N935" s="71"/>
    </row>
    <row r="936" spans="2:14">
      <c r="B936" s="65"/>
      <c r="N936" s="71"/>
    </row>
    <row r="937" spans="2:14">
      <c r="B937" s="65"/>
      <c r="N937" s="71"/>
    </row>
    <row r="938" spans="2:14">
      <c r="B938" s="65"/>
      <c r="N938" s="71"/>
    </row>
    <row r="939" spans="2:14">
      <c r="B939" s="65"/>
      <c r="N939" s="71"/>
    </row>
    <row r="940" spans="2:14">
      <c r="B940" s="65"/>
      <c r="N940" s="71"/>
    </row>
    <row r="941" spans="2:14">
      <c r="B941" s="65"/>
      <c r="N941" s="71"/>
    </row>
    <row r="942" spans="2:14">
      <c r="B942" s="65"/>
      <c r="N942" s="71"/>
    </row>
    <row r="943" spans="2:14">
      <c r="B943" s="65"/>
      <c r="N943" s="71"/>
    </row>
    <row r="944" spans="2:14">
      <c r="B944" s="65"/>
      <c r="N944" s="71"/>
    </row>
    <row r="945" spans="2:14">
      <c r="B945" s="65"/>
      <c r="N945" s="71"/>
    </row>
    <row r="946" spans="2:14">
      <c r="B946" s="65"/>
      <c r="N946" s="71"/>
    </row>
    <row r="947" spans="2:14">
      <c r="B947" s="65"/>
      <c r="N947" s="71"/>
    </row>
    <row r="948" spans="2:14">
      <c r="B948" s="65"/>
      <c r="N948" s="71"/>
    </row>
    <row r="949" spans="2:14">
      <c r="B949" s="65"/>
      <c r="N949" s="71"/>
    </row>
    <row r="950" spans="2:14">
      <c r="B950" s="65"/>
      <c r="N950" s="71"/>
    </row>
    <row r="951" spans="2:14">
      <c r="B951" s="65"/>
      <c r="N951" s="71"/>
    </row>
    <row r="952" spans="2:14">
      <c r="B952" s="65"/>
      <c r="N952" s="71"/>
    </row>
    <row r="953" spans="2:14">
      <c r="B953" s="65"/>
      <c r="N953" s="71"/>
    </row>
    <row r="954" spans="2:14">
      <c r="B954" s="65"/>
      <c r="N954" s="71"/>
    </row>
    <row r="955" spans="2:14">
      <c r="B955" s="65"/>
      <c r="N955" s="71"/>
    </row>
    <row r="956" spans="2:14">
      <c r="B956" s="65"/>
      <c r="N956" s="71"/>
    </row>
    <row r="957" spans="2:14">
      <c r="B957" s="65"/>
      <c r="N957" s="71"/>
    </row>
    <row r="958" spans="2:14">
      <c r="B958" s="65"/>
      <c r="N958" s="71"/>
    </row>
    <row r="959" spans="2:14">
      <c r="B959" s="65"/>
      <c r="N959" s="71"/>
    </row>
    <row r="960" spans="2:14">
      <c r="B960" s="65"/>
      <c r="N960" s="71"/>
    </row>
    <row r="961" spans="2:14">
      <c r="B961" s="65"/>
      <c r="N961" s="71"/>
    </row>
    <row r="962" spans="2:14">
      <c r="B962" s="65"/>
      <c r="N962" s="71"/>
    </row>
    <row r="963" spans="2:14">
      <c r="B963" s="65"/>
      <c r="N963" s="71"/>
    </row>
    <row r="964" spans="2:14">
      <c r="B964" s="65"/>
      <c r="N964" s="71"/>
    </row>
    <row r="965" spans="2:14">
      <c r="B965" s="65"/>
      <c r="N965" s="71"/>
    </row>
    <row r="966" spans="2:14">
      <c r="B966" s="65"/>
      <c r="N966" s="71"/>
    </row>
    <row r="967" spans="2:14">
      <c r="B967" s="65"/>
      <c r="N967" s="71"/>
    </row>
    <row r="968" spans="2:14">
      <c r="B968" s="65"/>
      <c r="N968" s="71"/>
    </row>
    <row r="969" spans="2:14">
      <c r="B969" s="65"/>
      <c r="N969" s="71"/>
    </row>
    <row r="970" spans="2:14">
      <c r="B970" s="65"/>
      <c r="N970" s="71"/>
    </row>
    <row r="971" spans="2:14">
      <c r="B971" s="65"/>
      <c r="N971" s="71"/>
    </row>
    <row r="972" spans="2:14">
      <c r="B972" s="65"/>
      <c r="N972" s="71"/>
    </row>
    <row r="973" spans="2:14">
      <c r="B973" s="65"/>
      <c r="N973" s="71"/>
    </row>
    <row r="974" spans="2:14">
      <c r="B974" s="65"/>
      <c r="N974" s="71"/>
    </row>
    <row r="975" spans="2:14">
      <c r="B975" s="65"/>
      <c r="N975" s="71"/>
    </row>
    <row r="976" spans="2:14">
      <c r="B976" s="65"/>
      <c r="N976" s="71"/>
    </row>
    <row r="977" spans="2:14">
      <c r="B977" s="65"/>
      <c r="N977" s="71"/>
    </row>
    <row r="978" spans="2:14">
      <c r="B978" s="65"/>
      <c r="N978" s="71"/>
    </row>
    <row r="979" spans="2:14">
      <c r="B979" s="65"/>
      <c r="N979" s="71"/>
    </row>
    <row r="980" spans="2:14">
      <c r="B980" s="65"/>
      <c r="N980" s="71"/>
    </row>
    <row r="981" spans="2:14">
      <c r="B981" s="65"/>
      <c r="N981" s="71"/>
    </row>
    <row r="982" spans="2:14">
      <c r="B982" s="65"/>
      <c r="N982" s="71"/>
    </row>
    <row r="983" spans="2:14">
      <c r="B983" s="65"/>
      <c r="N983" s="71"/>
    </row>
    <row r="984" spans="2:14">
      <c r="B984" s="65"/>
      <c r="N984" s="71"/>
    </row>
    <row r="985" spans="2:14">
      <c r="B985" s="65"/>
      <c r="N985" s="71"/>
    </row>
    <row r="986" spans="2:14">
      <c r="B986" s="65"/>
      <c r="N986" s="71"/>
    </row>
    <row r="987" spans="2:14">
      <c r="B987" s="65"/>
      <c r="N987" s="71"/>
    </row>
    <row r="988" spans="2:14">
      <c r="B988" s="65"/>
      <c r="N988" s="71"/>
    </row>
    <row r="989" spans="2:14">
      <c r="B989" s="65"/>
      <c r="N989" s="71"/>
    </row>
    <row r="990" spans="2:14">
      <c r="B990" s="65"/>
      <c r="N990" s="71"/>
    </row>
    <row r="991" spans="2:14">
      <c r="B991" s="65"/>
      <c r="N991" s="71"/>
    </row>
    <row r="992" spans="2:14">
      <c r="B992" s="65"/>
      <c r="N992" s="71"/>
    </row>
    <row r="993" spans="2:14">
      <c r="B993" s="65"/>
      <c r="N993" s="71"/>
    </row>
    <row r="994" spans="2:14">
      <c r="B994" s="65"/>
      <c r="N994" s="71"/>
    </row>
    <row r="995" spans="2:14">
      <c r="B995" s="65"/>
      <c r="N995" s="71"/>
    </row>
    <row r="996" spans="2:14">
      <c r="B996" s="65"/>
      <c r="N996" s="71"/>
    </row>
    <row r="997" spans="2:14">
      <c r="B997" s="65"/>
      <c r="N997" s="71"/>
    </row>
    <row r="998" spans="2:14">
      <c r="B998" s="65"/>
      <c r="N998" s="71"/>
    </row>
    <row r="999" spans="2:14">
      <c r="B999" s="65"/>
      <c r="N999" s="71"/>
    </row>
    <row r="1000" spans="2:14">
      <c r="B1000" s="65"/>
      <c r="N1000" s="71"/>
    </row>
    <row r="1001" spans="2:14">
      <c r="B1001" s="65"/>
      <c r="N1001" s="71"/>
    </row>
    <row r="1002" spans="2:14">
      <c r="B1002" s="65"/>
      <c r="N1002" s="71"/>
    </row>
    <row r="1003" spans="2:14">
      <c r="B1003" s="65"/>
      <c r="N1003" s="71"/>
    </row>
    <row r="1004" spans="2:14">
      <c r="B1004" s="65"/>
      <c r="N1004" s="71"/>
    </row>
    <row r="1005" spans="2:14">
      <c r="B1005" s="65"/>
      <c r="N1005" s="71"/>
    </row>
    <row r="1006" spans="2:14">
      <c r="B1006" s="65"/>
      <c r="N1006" s="71"/>
    </row>
    <row r="1007" spans="2:14">
      <c r="B1007" s="65"/>
      <c r="N1007" s="71"/>
    </row>
    <row r="1008" spans="2:14">
      <c r="B1008" s="65"/>
      <c r="N1008" s="71"/>
    </row>
    <row r="1009" spans="2:14">
      <c r="B1009" s="65"/>
      <c r="N1009" s="71"/>
    </row>
    <row r="1010" spans="2:14">
      <c r="B1010" s="65"/>
      <c r="N1010" s="71"/>
    </row>
    <row r="1011" spans="2:14">
      <c r="B1011" s="65"/>
      <c r="N1011" s="71"/>
    </row>
    <row r="1012" spans="2:14">
      <c r="B1012" s="65"/>
      <c r="N1012" s="71"/>
    </row>
    <row r="1013" spans="2:14">
      <c r="B1013" s="65"/>
      <c r="N1013" s="71"/>
    </row>
    <row r="1014" spans="2:14">
      <c r="B1014" s="65"/>
      <c r="N1014" s="71"/>
    </row>
    <row r="1015" spans="2:14">
      <c r="B1015" s="65"/>
      <c r="N1015" s="71"/>
    </row>
    <row r="1016" spans="2:14">
      <c r="B1016" s="65"/>
      <c r="N1016" s="71"/>
    </row>
    <row r="1017" spans="2:14">
      <c r="B1017" s="65"/>
      <c r="N1017" s="71"/>
    </row>
    <row r="1018" spans="2:14">
      <c r="B1018" s="65"/>
      <c r="N1018" s="71"/>
    </row>
    <row r="1019" spans="2:14">
      <c r="B1019" s="65"/>
      <c r="N1019" s="71"/>
    </row>
    <row r="1020" spans="2:14">
      <c r="B1020" s="65"/>
      <c r="N1020" s="71"/>
    </row>
    <row r="1021" spans="2:14">
      <c r="B1021" s="65"/>
      <c r="N1021" s="71"/>
    </row>
    <row r="1022" spans="2:14">
      <c r="B1022" s="65"/>
      <c r="N1022" s="71"/>
    </row>
    <row r="1023" spans="2:14">
      <c r="B1023" s="65"/>
      <c r="N1023" s="71"/>
    </row>
    <row r="1024" spans="2:14">
      <c r="B1024" s="65"/>
      <c r="N1024" s="71"/>
    </row>
    <row r="1025" spans="2:14">
      <c r="B1025" s="65"/>
      <c r="N1025" s="71"/>
    </row>
    <row r="1026" spans="2:14">
      <c r="B1026" s="65"/>
      <c r="N1026" s="71"/>
    </row>
    <row r="1027" spans="2:14">
      <c r="B1027" s="65"/>
      <c r="N1027" s="71"/>
    </row>
    <row r="1028" spans="2:14">
      <c r="B1028" s="65"/>
      <c r="N1028" s="71"/>
    </row>
    <row r="1029" spans="2:14">
      <c r="B1029" s="65"/>
      <c r="N1029" s="71"/>
    </row>
    <row r="1030" spans="2:14">
      <c r="B1030" s="65"/>
      <c r="N1030" s="71"/>
    </row>
    <row r="1031" spans="2:14">
      <c r="B1031" s="65"/>
      <c r="N1031" s="71"/>
    </row>
    <row r="1032" spans="2:14">
      <c r="B1032" s="65"/>
      <c r="N1032" s="71"/>
    </row>
    <row r="1033" spans="2:14">
      <c r="B1033" s="65"/>
      <c r="N1033" s="71"/>
    </row>
    <row r="1034" spans="2:14">
      <c r="B1034" s="65"/>
      <c r="N1034" s="71"/>
    </row>
    <row r="1035" spans="2:14">
      <c r="B1035" s="65"/>
      <c r="N1035" s="71"/>
    </row>
    <row r="1036" spans="2:14">
      <c r="B1036" s="65"/>
      <c r="N1036" s="71"/>
    </row>
    <row r="1037" spans="2:14">
      <c r="B1037" s="65"/>
      <c r="N1037" s="71"/>
    </row>
    <row r="1038" spans="2:14">
      <c r="B1038" s="65"/>
      <c r="N1038" s="71"/>
    </row>
    <row r="1039" spans="2:14">
      <c r="B1039" s="65"/>
      <c r="N1039" s="71"/>
    </row>
    <row r="1040" spans="2:14">
      <c r="B1040" s="65"/>
      <c r="N1040" s="71"/>
    </row>
    <row r="1041" spans="2:14">
      <c r="B1041" s="65"/>
      <c r="N1041" s="71"/>
    </row>
    <row r="1042" spans="2:14">
      <c r="B1042" s="65"/>
      <c r="N1042" s="71"/>
    </row>
    <row r="1043" spans="2:14">
      <c r="B1043" s="65"/>
      <c r="N1043" s="71"/>
    </row>
    <row r="1044" spans="2:14">
      <c r="B1044" s="65"/>
      <c r="N1044" s="71"/>
    </row>
    <row r="1045" spans="2:14">
      <c r="B1045" s="65"/>
      <c r="N1045" s="71"/>
    </row>
    <row r="1046" spans="2:14">
      <c r="B1046" s="65"/>
      <c r="N1046" s="71"/>
    </row>
    <row r="1047" spans="2:14">
      <c r="B1047" s="65"/>
      <c r="N1047" s="71"/>
    </row>
    <row r="1048" spans="2:14">
      <c r="B1048" s="65"/>
      <c r="N1048" s="71"/>
    </row>
    <row r="1049" spans="2:14">
      <c r="B1049" s="65"/>
      <c r="N1049" s="71"/>
    </row>
    <row r="1050" spans="2:14">
      <c r="B1050" s="65"/>
      <c r="N1050" s="71"/>
    </row>
    <row r="1051" spans="2:14">
      <c r="B1051" s="65"/>
      <c r="N1051" s="71"/>
    </row>
    <row r="1052" spans="2:14">
      <c r="B1052" s="65"/>
      <c r="N1052" s="71"/>
    </row>
    <row r="1053" spans="2:14">
      <c r="B1053" s="65"/>
      <c r="N1053" s="71"/>
    </row>
    <row r="1054" spans="2:14">
      <c r="B1054" s="65"/>
      <c r="N1054" s="71"/>
    </row>
    <row r="1055" spans="2:14">
      <c r="B1055" s="65"/>
      <c r="N1055" s="71"/>
    </row>
    <row r="1056" spans="2:14">
      <c r="B1056" s="65"/>
      <c r="N1056" s="71"/>
    </row>
    <row r="1057" spans="2:14">
      <c r="B1057" s="65"/>
      <c r="N1057" s="71"/>
    </row>
    <row r="1058" spans="2:14">
      <c r="B1058" s="65"/>
      <c r="N1058" s="71"/>
    </row>
    <row r="1059" spans="2:14">
      <c r="B1059" s="65"/>
      <c r="N1059" s="71"/>
    </row>
    <row r="1060" spans="2:14">
      <c r="B1060" s="65"/>
      <c r="N1060" s="71"/>
    </row>
    <row r="1061" spans="2:14">
      <c r="B1061" s="65"/>
      <c r="N1061" s="71"/>
    </row>
    <row r="1062" spans="2:14">
      <c r="B1062" s="65"/>
      <c r="N1062" s="71"/>
    </row>
    <row r="1063" spans="2:14">
      <c r="B1063" s="65"/>
      <c r="N1063" s="71"/>
    </row>
    <row r="1064" spans="2:14">
      <c r="B1064" s="65"/>
      <c r="N1064" s="71"/>
    </row>
    <row r="1065" spans="2:14">
      <c r="B1065" s="65"/>
      <c r="N1065" s="71"/>
    </row>
    <row r="1066" spans="2:14">
      <c r="B1066" s="65"/>
      <c r="N1066" s="71"/>
    </row>
    <row r="1067" spans="2:14">
      <c r="B1067" s="65"/>
      <c r="N1067" s="71"/>
    </row>
    <row r="1068" spans="2:14">
      <c r="B1068" s="65"/>
      <c r="N1068" s="71"/>
    </row>
    <row r="1069" spans="2:14">
      <c r="B1069" s="65"/>
      <c r="N1069" s="71"/>
    </row>
    <row r="1070" spans="2:14">
      <c r="B1070" s="65"/>
      <c r="N1070" s="71"/>
    </row>
    <row r="1071" spans="2:14">
      <c r="B1071" s="65"/>
      <c r="N1071" s="71"/>
    </row>
    <row r="1072" spans="2:14">
      <c r="B1072" s="65"/>
      <c r="N1072" s="71"/>
    </row>
    <row r="1073" spans="2:14">
      <c r="B1073" s="65"/>
      <c r="N1073" s="71"/>
    </row>
    <row r="1074" spans="2:14">
      <c r="B1074" s="65"/>
      <c r="N1074" s="71"/>
    </row>
    <row r="1075" spans="2:14">
      <c r="B1075" s="65"/>
      <c r="N1075" s="71"/>
    </row>
    <row r="1076" spans="2:14">
      <c r="B1076" s="65"/>
      <c r="N1076" s="71"/>
    </row>
    <row r="1077" spans="2:14">
      <c r="B1077" s="65"/>
      <c r="N1077" s="71"/>
    </row>
    <row r="1078" spans="2:14">
      <c r="B1078" s="65"/>
      <c r="N1078" s="71"/>
    </row>
    <row r="1079" spans="2:14">
      <c r="B1079" s="65"/>
      <c r="N1079" s="71"/>
    </row>
    <row r="1080" spans="2:14">
      <c r="B1080" s="65"/>
      <c r="N1080" s="71"/>
    </row>
    <row r="1081" spans="2:14">
      <c r="B1081" s="65"/>
      <c r="N1081" s="71"/>
    </row>
    <row r="1082" spans="2:14">
      <c r="B1082" s="65"/>
      <c r="N1082" s="71"/>
    </row>
    <row r="1083" spans="2:14">
      <c r="B1083" s="65"/>
      <c r="N1083" s="71"/>
    </row>
    <row r="1084" spans="2:14">
      <c r="B1084" s="65"/>
      <c r="N1084" s="71"/>
    </row>
    <row r="1085" spans="2:14">
      <c r="B1085" s="65"/>
      <c r="N1085" s="71"/>
    </row>
    <row r="1086" spans="2:14">
      <c r="B1086" s="65"/>
      <c r="N1086" s="71"/>
    </row>
    <row r="1087" spans="2:14">
      <c r="B1087" s="65"/>
      <c r="N1087" s="71"/>
    </row>
    <row r="1088" spans="2:14">
      <c r="B1088" s="65"/>
      <c r="N1088" s="71"/>
    </row>
    <row r="1089" spans="2:14">
      <c r="B1089" s="65"/>
      <c r="N1089" s="71"/>
    </row>
    <row r="1090" spans="2:14">
      <c r="B1090" s="65"/>
      <c r="N1090" s="71"/>
    </row>
    <row r="1091" spans="2:14">
      <c r="B1091" s="65"/>
      <c r="N1091" s="71"/>
    </row>
    <row r="1092" spans="2:14">
      <c r="B1092" s="65"/>
      <c r="N1092" s="71"/>
    </row>
    <row r="1093" spans="2:14">
      <c r="B1093" s="65"/>
      <c r="N1093" s="71"/>
    </row>
    <row r="1094" spans="2:14">
      <c r="B1094" s="65"/>
      <c r="N1094" s="71"/>
    </row>
    <row r="1095" spans="2:14">
      <c r="B1095" s="65"/>
      <c r="N1095" s="71"/>
    </row>
    <row r="1096" spans="2:14">
      <c r="B1096" s="65"/>
      <c r="N1096" s="71"/>
    </row>
    <row r="1097" spans="2:14">
      <c r="B1097" s="65"/>
      <c r="N1097" s="71"/>
    </row>
    <row r="1098" spans="2:14">
      <c r="B1098" s="65"/>
      <c r="N1098" s="71"/>
    </row>
    <row r="1099" spans="2:14">
      <c r="B1099" s="65"/>
      <c r="N1099" s="71"/>
    </row>
    <row r="1100" spans="2:14">
      <c r="B1100" s="65"/>
      <c r="N1100" s="71"/>
    </row>
    <row r="1101" spans="2:14">
      <c r="B1101" s="65"/>
      <c r="N1101" s="71"/>
    </row>
    <row r="1102" spans="2:14">
      <c r="B1102" s="65"/>
      <c r="N1102" s="71"/>
    </row>
    <row r="1103" spans="2:14">
      <c r="B1103" s="65"/>
      <c r="N1103" s="71"/>
    </row>
    <row r="1104" spans="2:14">
      <c r="B1104" s="65"/>
      <c r="N1104" s="71"/>
    </row>
    <row r="1105" spans="2:14">
      <c r="B1105" s="65"/>
      <c r="N1105" s="71"/>
    </row>
    <row r="1106" spans="2:14">
      <c r="B1106" s="65"/>
      <c r="N1106" s="71"/>
    </row>
    <row r="1107" spans="2:14">
      <c r="B1107" s="65"/>
      <c r="N1107" s="71"/>
    </row>
    <row r="1108" spans="2:14">
      <c r="B1108" s="65"/>
      <c r="N1108" s="71"/>
    </row>
    <row r="1109" spans="2:14">
      <c r="B1109" s="65"/>
      <c r="N1109" s="71"/>
    </row>
    <row r="1110" spans="2:14">
      <c r="B1110" s="65"/>
      <c r="N1110" s="71"/>
    </row>
    <row r="1111" spans="2:14">
      <c r="B1111" s="65"/>
      <c r="N1111" s="71"/>
    </row>
    <row r="1112" spans="2:14">
      <c r="B1112" s="65"/>
      <c r="N1112" s="71"/>
    </row>
    <row r="1113" spans="2:14">
      <c r="B1113" s="65"/>
      <c r="N1113" s="71"/>
    </row>
    <row r="1114" spans="2:14">
      <c r="B1114" s="65"/>
      <c r="N1114" s="71"/>
    </row>
    <row r="1115" spans="2:14">
      <c r="B1115" s="65"/>
      <c r="N1115" s="71"/>
    </row>
    <row r="1116" spans="2:14">
      <c r="B1116" s="65"/>
      <c r="N1116" s="71"/>
    </row>
    <row r="1117" spans="2:14">
      <c r="B1117" s="65"/>
      <c r="N1117" s="71"/>
    </row>
    <row r="1118" spans="2:14">
      <c r="B1118" s="65"/>
      <c r="N1118" s="71"/>
    </row>
    <row r="1119" spans="2:14">
      <c r="B1119" s="65"/>
      <c r="N1119" s="71"/>
    </row>
    <row r="1120" spans="2:14">
      <c r="B1120" s="65"/>
      <c r="N1120" s="71"/>
    </row>
    <row r="1121" spans="2:14">
      <c r="B1121" s="65"/>
      <c r="N1121" s="71"/>
    </row>
    <row r="1122" spans="2:14">
      <c r="B1122" s="65"/>
      <c r="N1122" s="71"/>
    </row>
    <row r="1123" spans="2:14">
      <c r="B1123" s="65"/>
      <c r="N1123" s="71"/>
    </row>
    <row r="1124" spans="2:14">
      <c r="B1124" s="65"/>
      <c r="N1124" s="71"/>
    </row>
    <row r="1125" spans="2:14">
      <c r="B1125" s="65"/>
      <c r="N1125" s="71"/>
    </row>
    <row r="1126" spans="2:14">
      <c r="B1126" s="65"/>
      <c r="N1126" s="71"/>
    </row>
    <row r="1127" spans="2:14">
      <c r="B1127" s="65"/>
      <c r="N1127" s="71"/>
    </row>
    <row r="1128" spans="2:14">
      <c r="B1128" s="65"/>
      <c r="N1128" s="71"/>
    </row>
    <row r="1129" spans="2:14">
      <c r="B1129" s="65"/>
      <c r="N1129" s="71"/>
    </row>
    <row r="1130" spans="2:14">
      <c r="B1130" s="65"/>
      <c r="N1130" s="71"/>
    </row>
    <row r="1131" spans="2:14">
      <c r="B1131" s="65"/>
      <c r="N1131" s="71"/>
    </row>
    <row r="1132" spans="2:14">
      <c r="B1132" s="65"/>
      <c r="N1132" s="71"/>
    </row>
    <row r="1133" spans="2:14">
      <c r="B1133" s="65"/>
      <c r="N1133" s="71"/>
    </row>
    <row r="1134" spans="2:14">
      <c r="B1134" s="65"/>
      <c r="N1134" s="71"/>
    </row>
    <row r="1135" spans="2:14">
      <c r="B1135" s="65"/>
      <c r="N1135" s="71"/>
    </row>
    <row r="1136" spans="2:14">
      <c r="B1136" s="65"/>
      <c r="N1136" s="71"/>
    </row>
    <row r="1137" spans="2:14">
      <c r="B1137" s="65"/>
      <c r="N1137" s="71"/>
    </row>
    <row r="1138" spans="2:14">
      <c r="B1138" s="65"/>
      <c r="N1138" s="71"/>
    </row>
    <row r="1139" spans="2:14">
      <c r="B1139" s="65"/>
      <c r="N1139" s="71"/>
    </row>
    <row r="1140" spans="2:14">
      <c r="B1140" s="65"/>
      <c r="N1140" s="71"/>
    </row>
    <row r="1141" spans="2:14">
      <c r="B1141" s="65"/>
      <c r="N1141" s="71"/>
    </row>
    <row r="1142" spans="2:14">
      <c r="B1142" s="65"/>
      <c r="N1142" s="71"/>
    </row>
    <row r="1143" spans="2:14">
      <c r="B1143" s="65"/>
      <c r="N1143" s="71"/>
    </row>
    <row r="1144" spans="2:14">
      <c r="B1144" s="65"/>
      <c r="N1144" s="71"/>
    </row>
    <row r="1145" spans="2:14">
      <c r="B1145" s="65"/>
      <c r="N1145" s="71"/>
    </row>
    <row r="1146" spans="2:14">
      <c r="B1146" s="65"/>
      <c r="N1146" s="71"/>
    </row>
    <row r="1147" spans="2:14">
      <c r="B1147" s="65"/>
      <c r="N1147" s="71"/>
    </row>
    <row r="1148" spans="2:14">
      <c r="B1148" s="65"/>
      <c r="N1148" s="71"/>
    </row>
    <row r="1149" spans="2:14">
      <c r="B1149" s="65"/>
      <c r="N1149" s="71"/>
    </row>
    <row r="1150" spans="2:14">
      <c r="B1150" s="65"/>
      <c r="N1150" s="71"/>
    </row>
    <row r="1151" spans="2:14">
      <c r="B1151" s="65"/>
      <c r="N1151" s="71"/>
    </row>
    <row r="1152" spans="2:14">
      <c r="B1152" s="65"/>
      <c r="N1152" s="71"/>
    </row>
    <row r="1153" spans="2:14">
      <c r="B1153" s="65"/>
      <c r="N1153" s="71"/>
    </row>
    <row r="1154" spans="2:14">
      <c r="B1154" s="65"/>
      <c r="N1154" s="71"/>
    </row>
    <row r="1155" spans="2:14">
      <c r="B1155" s="65"/>
      <c r="N1155" s="71"/>
    </row>
    <row r="1156" spans="2:14">
      <c r="B1156" s="65"/>
      <c r="N1156" s="71"/>
    </row>
    <row r="1157" spans="2:14">
      <c r="B1157" s="65"/>
      <c r="N1157" s="71"/>
    </row>
    <row r="1158" spans="2:14">
      <c r="B1158" s="65"/>
      <c r="N1158" s="71"/>
    </row>
    <row r="1159" spans="2:14">
      <c r="B1159" s="65"/>
      <c r="N1159" s="71"/>
    </row>
    <row r="1160" spans="2:14">
      <c r="B1160" s="65"/>
      <c r="N1160" s="71"/>
    </row>
    <row r="1161" spans="2:14">
      <c r="B1161" s="65"/>
      <c r="N1161" s="71"/>
    </row>
    <row r="1162" spans="2:14">
      <c r="B1162" s="65"/>
      <c r="N1162" s="71"/>
    </row>
    <row r="1163" spans="2:14">
      <c r="B1163" s="65"/>
      <c r="N1163" s="71"/>
    </row>
    <row r="1164" spans="2:14">
      <c r="B1164" s="65"/>
      <c r="N1164" s="71"/>
    </row>
    <row r="1165" spans="2:14">
      <c r="B1165" s="65"/>
      <c r="N1165" s="71"/>
    </row>
    <row r="1166" spans="2:14">
      <c r="B1166" s="65"/>
      <c r="N1166" s="71"/>
    </row>
    <row r="1167" spans="2:14">
      <c r="B1167" s="65"/>
      <c r="N1167" s="71"/>
    </row>
    <row r="1168" spans="2:14">
      <c r="B1168" s="65"/>
      <c r="N1168" s="71"/>
    </row>
    <row r="1169" spans="2:14">
      <c r="B1169" s="65"/>
      <c r="N1169" s="71"/>
    </row>
    <row r="1170" spans="2:14">
      <c r="B1170" s="65"/>
      <c r="N1170" s="71"/>
    </row>
    <row r="1171" spans="2:14">
      <c r="B1171" s="65"/>
      <c r="N1171" s="71"/>
    </row>
    <row r="1172" spans="2:14">
      <c r="B1172" s="65"/>
      <c r="N1172" s="71"/>
    </row>
    <row r="1173" spans="2:14">
      <c r="B1173" s="65"/>
      <c r="N1173" s="71"/>
    </row>
    <row r="1174" spans="2:14">
      <c r="B1174" s="65"/>
      <c r="N1174" s="71"/>
    </row>
    <row r="1175" spans="2:14">
      <c r="B1175" s="65"/>
      <c r="N1175" s="71"/>
    </row>
    <row r="1176" spans="2:14">
      <c r="B1176" s="65"/>
      <c r="N1176" s="71"/>
    </row>
    <row r="1177" spans="2:14">
      <c r="B1177" s="65"/>
      <c r="N1177" s="71"/>
    </row>
    <row r="1178" spans="2:14">
      <c r="B1178" s="65"/>
      <c r="N1178" s="71"/>
    </row>
    <row r="1179" spans="2:14">
      <c r="B1179" s="65"/>
      <c r="N1179" s="71"/>
    </row>
    <row r="1180" spans="2:14">
      <c r="B1180" s="65"/>
      <c r="N1180" s="71"/>
    </row>
    <row r="1181" spans="2:14">
      <c r="B1181" s="65"/>
      <c r="N1181" s="71"/>
    </row>
    <row r="1182" spans="2:14">
      <c r="B1182" s="65"/>
      <c r="N1182" s="71"/>
    </row>
    <row r="1183" spans="2:14">
      <c r="B1183" s="65"/>
      <c r="N1183" s="71"/>
    </row>
    <row r="1184" spans="2:14">
      <c r="B1184" s="65"/>
      <c r="N1184" s="71"/>
    </row>
    <row r="1185" spans="2:14">
      <c r="B1185" s="65"/>
      <c r="N1185" s="71"/>
    </row>
    <row r="1186" spans="2:14">
      <c r="B1186" s="65"/>
      <c r="N1186" s="71"/>
    </row>
    <row r="1187" spans="2:14">
      <c r="B1187" s="65"/>
      <c r="N1187" s="71"/>
    </row>
    <row r="1188" spans="2:14">
      <c r="B1188" s="65"/>
      <c r="N1188" s="71"/>
    </row>
    <row r="1189" spans="2:14">
      <c r="B1189" s="65"/>
      <c r="N1189" s="71"/>
    </row>
    <row r="1190" spans="2:14">
      <c r="B1190" s="65"/>
      <c r="N1190" s="71"/>
    </row>
    <row r="1191" spans="2:14">
      <c r="B1191" s="65"/>
      <c r="N1191" s="71"/>
    </row>
    <row r="1192" spans="2:14">
      <c r="B1192" s="65"/>
      <c r="N1192" s="71"/>
    </row>
    <row r="1193" spans="2:14">
      <c r="B1193" s="65"/>
      <c r="N1193" s="71"/>
    </row>
    <row r="1194" spans="2:14">
      <c r="B1194" s="65"/>
      <c r="N1194" s="71"/>
    </row>
    <row r="1195" spans="2:14">
      <c r="B1195" s="65"/>
      <c r="N1195" s="71"/>
    </row>
    <row r="1196" spans="2:14">
      <c r="B1196" s="65"/>
      <c r="N1196" s="71"/>
    </row>
    <row r="1197" spans="2:14">
      <c r="B1197" s="65"/>
      <c r="N1197" s="71"/>
    </row>
    <row r="1198" spans="2:14">
      <c r="B1198" s="65"/>
      <c r="N1198" s="71"/>
    </row>
    <row r="1199" spans="2:14">
      <c r="B1199" s="65"/>
      <c r="N1199" s="71"/>
    </row>
    <row r="1200" spans="2:14">
      <c r="B1200" s="65"/>
      <c r="N1200" s="71"/>
    </row>
    <row r="1201" spans="2:14">
      <c r="B1201" s="65"/>
      <c r="N1201" s="71"/>
    </row>
    <row r="1202" spans="2:14">
      <c r="B1202" s="65"/>
      <c r="N1202" s="71"/>
    </row>
    <row r="1203" spans="2:14">
      <c r="B1203" s="65"/>
      <c r="N1203" s="71"/>
    </row>
    <row r="1204" spans="2:14">
      <c r="B1204" s="65"/>
      <c r="N1204" s="71"/>
    </row>
    <row r="1205" spans="2:14">
      <c r="B1205" s="65"/>
      <c r="N1205" s="71"/>
    </row>
    <row r="1206" spans="2:14">
      <c r="B1206" s="65"/>
      <c r="N1206" s="71"/>
    </row>
    <row r="1207" spans="2:14">
      <c r="B1207" s="65"/>
      <c r="N1207" s="71"/>
    </row>
    <row r="1208" spans="2:14">
      <c r="B1208" s="65"/>
      <c r="N1208" s="71"/>
    </row>
    <row r="1209" spans="2:14">
      <c r="B1209" s="65"/>
      <c r="N1209" s="71"/>
    </row>
    <row r="1210" spans="2:14">
      <c r="B1210" s="65"/>
      <c r="N1210" s="71"/>
    </row>
    <row r="1211" spans="2:14">
      <c r="B1211" s="65"/>
      <c r="N1211" s="71"/>
    </row>
    <row r="1212" spans="2:14">
      <c r="B1212" s="65"/>
      <c r="N1212" s="71"/>
    </row>
    <row r="1213" spans="2:14">
      <c r="B1213" s="65"/>
      <c r="N1213" s="71"/>
    </row>
    <row r="1214" spans="2:14">
      <c r="B1214" s="65"/>
      <c r="N1214" s="71"/>
    </row>
    <row r="1215" spans="2:14">
      <c r="B1215" s="65"/>
      <c r="N1215" s="71"/>
    </row>
    <row r="1216" spans="2:14">
      <c r="B1216" s="65"/>
      <c r="N1216" s="71"/>
    </row>
    <row r="1217" spans="2:14">
      <c r="B1217" s="65"/>
      <c r="N1217" s="71"/>
    </row>
    <row r="1218" spans="2:14">
      <c r="B1218" s="65"/>
      <c r="N1218" s="71"/>
    </row>
    <row r="1219" spans="2:14">
      <c r="B1219" s="65"/>
      <c r="N1219" s="71"/>
    </row>
    <row r="1220" spans="2:14">
      <c r="B1220" s="65"/>
      <c r="N1220" s="71"/>
    </row>
    <row r="1221" spans="2:14">
      <c r="B1221" s="65"/>
      <c r="N1221" s="71"/>
    </row>
    <row r="1222" spans="2:14">
      <c r="B1222" s="65"/>
      <c r="N1222" s="71"/>
    </row>
    <row r="1223" spans="2:14">
      <c r="B1223" s="65"/>
      <c r="N1223" s="71"/>
    </row>
    <row r="1224" spans="2:14">
      <c r="B1224" s="65"/>
      <c r="N1224" s="71"/>
    </row>
    <row r="1225" spans="2:14">
      <c r="B1225" s="65"/>
      <c r="N1225" s="71"/>
    </row>
    <row r="1226" spans="2:14">
      <c r="B1226" s="65"/>
      <c r="N1226" s="71"/>
    </row>
    <row r="1227" spans="2:14">
      <c r="B1227" s="65"/>
      <c r="N1227" s="71"/>
    </row>
    <row r="1228" spans="2:14">
      <c r="B1228" s="65"/>
      <c r="N1228" s="71"/>
    </row>
    <row r="1229" spans="2:14">
      <c r="B1229" s="65"/>
      <c r="N1229" s="71"/>
    </row>
    <row r="1230" spans="2:14">
      <c r="B1230" s="65"/>
      <c r="N1230" s="71"/>
    </row>
    <row r="1231" spans="2:14">
      <c r="B1231" s="65"/>
      <c r="N1231" s="71"/>
    </row>
    <row r="1232" spans="2:14">
      <c r="B1232" s="65"/>
      <c r="N1232" s="71"/>
    </row>
    <row r="1233" spans="2:14">
      <c r="B1233" s="65"/>
      <c r="N1233" s="71"/>
    </row>
    <row r="1234" spans="2:14">
      <c r="B1234" s="65"/>
      <c r="N1234" s="71"/>
    </row>
    <row r="1235" spans="2:14">
      <c r="B1235" s="65"/>
      <c r="N1235" s="71"/>
    </row>
    <row r="1236" spans="2:14">
      <c r="B1236" s="65"/>
      <c r="N1236" s="71"/>
    </row>
    <row r="1237" spans="2:14">
      <c r="B1237" s="65"/>
      <c r="N1237" s="71"/>
    </row>
    <row r="1238" spans="2:14">
      <c r="B1238" s="65"/>
      <c r="N1238" s="71"/>
    </row>
    <row r="1239" spans="2:14">
      <c r="B1239" s="65"/>
      <c r="N1239" s="71"/>
    </row>
    <row r="1240" spans="2:14">
      <c r="B1240" s="65"/>
      <c r="N1240" s="71"/>
    </row>
    <row r="1241" spans="2:14">
      <c r="B1241" s="65"/>
      <c r="N1241" s="71"/>
    </row>
    <row r="1242" spans="2:14">
      <c r="B1242" s="65"/>
      <c r="N1242" s="71"/>
    </row>
    <row r="1243" spans="2:14">
      <c r="B1243" s="65"/>
      <c r="N1243" s="71"/>
    </row>
    <row r="1244" spans="2:14">
      <c r="B1244" s="65"/>
      <c r="N1244" s="71"/>
    </row>
    <row r="1245" spans="2:14">
      <c r="B1245" s="65"/>
      <c r="N1245" s="71"/>
    </row>
    <row r="1246" spans="2:14">
      <c r="B1246" s="65"/>
      <c r="N1246" s="71"/>
    </row>
    <row r="1247" spans="2:14">
      <c r="B1247" s="65"/>
      <c r="N1247" s="71"/>
    </row>
    <row r="1248" spans="2:14">
      <c r="B1248" s="65"/>
      <c r="N1248" s="71"/>
    </row>
    <row r="1249" spans="2:14">
      <c r="B1249" s="65"/>
      <c r="N1249" s="71"/>
    </row>
    <row r="1250" spans="2:14">
      <c r="B1250" s="65"/>
      <c r="N1250" s="71"/>
    </row>
    <row r="1251" spans="2:14">
      <c r="B1251" s="65"/>
      <c r="N1251" s="71"/>
    </row>
    <row r="1252" spans="2:14">
      <c r="B1252" s="65"/>
      <c r="N1252" s="71"/>
    </row>
    <row r="1253" spans="2:14">
      <c r="B1253" s="65"/>
      <c r="N1253" s="71"/>
    </row>
    <row r="1254" spans="2:14">
      <c r="B1254" s="65"/>
      <c r="N1254" s="71"/>
    </row>
    <row r="1255" spans="2:14">
      <c r="B1255" s="65"/>
      <c r="N1255" s="71"/>
    </row>
    <row r="1256" spans="2:14">
      <c r="B1256" s="65"/>
      <c r="N1256" s="71"/>
    </row>
    <row r="1257" spans="2:14">
      <c r="B1257" s="65"/>
      <c r="N1257" s="71"/>
    </row>
    <row r="1258" spans="2:14">
      <c r="B1258" s="65"/>
      <c r="N1258" s="71"/>
    </row>
    <row r="1259" spans="2:14">
      <c r="B1259" s="65"/>
      <c r="N1259" s="71"/>
    </row>
    <row r="1260" spans="2:14">
      <c r="B1260" s="65"/>
      <c r="N1260" s="71"/>
    </row>
    <row r="1261" spans="2:14">
      <c r="B1261" s="65"/>
      <c r="N1261" s="71"/>
    </row>
    <row r="1262" spans="2:14">
      <c r="B1262" s="65"/>
      <c r="N1262" s="71"/>
    </row>
    <row r="1263" spans="2:14">
      <c r="B1263" s="65"/>
      <c r="N1263" s="71"/>
    </row>
    <row r="1264" spans="2:14">
      <c r="B1264" s="65"/>
      <c r="N1264" s="71"/>
    </row>
    <row r="1265" spans="2:14">
      <c r="B1265" s="65"/>
      <c r="N1265" s="71"/>
    </row>
    <row r="1266" spans="2:14">
      <c r="B1266" s="65"/>
      <c r="N1266" s="71"/>
    </row>
    <row r="1267" spans="2:14">
      <c r="B1267" s="65"/>
      <c r="N1267" s="71"/>
    </row>
    <row r="1268" spans="2:14">
      <c r="B1268" s="65"/>
      <c r="N1268" s="71"/>
    </row>
    <row r="1269" spans="2:14">
      <c r="B1269" s="65"/>
      <c r="N1269" s="71"/>
    </row>
    <row r="1270" spans="2:14">
      <c r="B1270" s="65"/>
      <c r="N1270" s="71"/>
    </row>
    <row r="1271" spans="2:14">
      <c r="B1271" s="65"/>
      <c r="N1271" s="71"/>
    </row>
    <row r="1272" spans="2:14">
      <c r="B1272" s="65"/>
      <c r="N1272" s="71"/>
    </row>
    <row r="1273" spans="2:14">
      <c r="B1273" s="65"/>
      <c r="N1273" s="71"/>
    </row>
    <row r="1274" spans="2:14">
      <c r="B1274" s="65"/>
      <c r="N1274" s="71"/>
    </row>
    <row r="1275" spans="2:14">
      <c r="B1275" s="65"/>
      <c r="N1275" s="71"/>
    </row>
    <row r="1276" spans="2:14">
      <c r="B1276" s="65"/>
      <c r="N1276" s="71"/>
    </row>
    <row r="1277" spans="2:14">
      <c r="B1277" s="65"/>
      <c r="N1277" s="71"/>
    </row>
    <row r="1278" spans="2:14">
      <c r="B1278" s="65"/>
      <c r="N1278" s="71"/>
    </row>
    <row r="1279" spans="2:14">
      <c r="B1279" s="65"/>
      <c r="N1279" s="71"/>
    </row>
    <row r="1280" spans="2:14">
      <c r="B1280" s="65"/>
      <c r="N1280" s="71"/>
    </row>
    <row r="1281" spans="2:14">
      <c r="B1281" s="65"/>
      <c r="N1281" s="71"/>
    </row>
    <row r="1282" spans="2:14">
      <c r="B1282" s="65"/>
      <c r="N1282" s="71"/>
    </row>
    <row r="1283" spans="2:14">
      <c r="B1283" s="65"/>
      <c r="N1283" s="71"/>
    </row>
    <row r="1284" spans="2:14">
      <c r="B1284" s="65"/>
      <c r="N1284" s="71"/>
    </row>
    <row r="1285" spans="2:14">
      <c r="B1285" s="65"/>
      <c r="N1285" s="71"/>
    </row>
    <row r="1286" spans="2:14">
      <c r="B1286" s="65"/>
      <c r="N1286" s="71"/>
    </row>
    <row r="1287" spans="2:14">
      <c r="B1287" s="65"/>
      <c r="N1287" s="71"/>
    </row>
    <row r="1288" spans="2:14">
      <c r="B1288" s="65"/>
      <c r="N1288" s="71"/>
    </row>
    <row r="1289" spans="2:14">
      <c r="B1289" s="65"/>
      <c r="N1289" s="71"/>
    </row>
    <row r="1290" spans="2:14">
      <c r="B1290" s="65"/>
      <c r="N1290" s="71"/>
    </row>
    <row r="1291" spans="2:14">
      <c r="B1291" s="65"/>
      <c r="N1291" s="71"/>
    </row>
    <row r="1292" spans="2:14">
      <c r="B1292" s="65"/>
      <c r="N1292" s="71"/>
    </row>
    <row r="1293" spans="2:14">
      <c r="B1293" s="65"/>
      <c r="N1293" s="71"/>
    </row>
    <row r="1294" spans="2:14">
      <c r="B1294" s="65"/>
      <c r="N1294" s="71"/>
    </row>
    <row r="1295" spans="2:14">
      <c r="B1295" s="65"/>
      <c r="N1295" s="71"/>
    </row>
    <row r="1296" spans="2:14">
      <c r="B1296" s="65"/>
      <c r="N1296" s="71"/>
    </row>
    <row r="1297" spans="2:14">
      <c r="B1297" s="65"/>
      <c r="N1297" s="71"/>
    </row>
    <row r="1298" spans="2:14">
      <c r="B1298" s="65"/>
      <c r="N1298" s="71"/>
    </row>
    <row r="1299" spans="2:14">
      <c r="B1299" s="65"/>
      <c r="N1299" s="71"/>
    </row>
    <row r="1300" spans="2:14">
      <c r="B1300" s="65"/>
      <c r="N1300" s="71"/>
    </row>
    <row r="1301" spans="2:14">
      <c r="B1301" s="65"/>
      <c r="N1301" s="71"/>
    </row>
    <row r="1302" spans="2:14">
      <c r="B1302" s="65"/>
      <c r="N1302" s="71"/>
    </row>
    <row r="1303" spans="2:14">
      <c r="B1303" s="65"/>
      <c r="N1303" s="71"/>
    </row>
    <row r="1304" spans="2:14">
      <c r="B1304" s="65"/>
      <c r="N1304" s="71"/>
    </row>
    <row r="1305" spans="2:14">
      <c r="B1305" s="65"/>
      <c r="N1305" s="71"/>
    </row>
    <row r="1306" spans="2:14">
      <c r="B1306" s="65"/>
      <c r="N1306" s="71"/>
    </row>
    <row r="1307" spans="2:14">
      <c r="B1307" s="65"/>
      <c r="N1307" s="71"/>
    </row>
    <row r="1308" spans="2:14">
      <c r="B1308" s="65"/>
      <c r="N1308" s="71"/>
    </row>
    <row r="1309" spans="2:14">
      <c r="B1309" s="65"/>
      <c r="N1309" s="71"/>
    </row>
    <row r="1310" spans="2:14">
      <c r="B1310" s="65"/>
      <c r="N1310" s="71"/>
    </row>
    <row r="1311" spans="2:14">
      <c r="B1311" s="65"/>
      <c r="N1311" s="71"/>
    </row>
    <row r="1312" spans="2:14">
      <c r="B1312" s="65"/>
      <c r="N1312" s="71"/>
    </row>
    <row r="1313" spans="2:14">
      <c r="B1313" s="65"/>
      <c r="N1313" s="71"/>
    </row>
    <row r="1314" spans="2:14">
      <c r="B1314" s="65"/>
      <c r="N1314" s="71"/>
    </row>
    <row r="1315" spans="2:14">
      <c r="B1315" s="65"/>
      <c r="N1315" s="71"/>
    </row>
    <row r="1316" spans="2:14">
      <c r="B1316" s="65"/>
      <c r="N1316" s="71"/>
    </row>
    <row r="1317" spans="2:14">
      <c r="B1317" s="65"/>
      <c r="N1317" s="71"/>
    </row>
    <row r="1318" spans="2:14">
      <c r="B1318" s="65"/>
      <c r="N1318" s="71"/>
    </row>
    <row r="1319" spans="2:14">
      <c r="B1319" s="65"/>
      <c r="N1319" s="71"/>
    </row>
    <row r="1320" spans="2:14">
      <c r="B1320" s="65"/>
      <c r="N1320" s="71"/>
    </row>
    <row r="1321" spans="2:14">
      <c r="B1321" s="65"/>
      <c r="N1321" s="71"/>
    </row>
    <row r="1322" spans="2:14">
      <c r="B1322" s="65"/>
      <c r="N1322" s="71"/>
    </row>
    <row r="1323" spans="2:14">
      <c r="B1323" s="65"/>
      <c r="N1323" s="71"/>
    </row>
    <row r="1324" spans="2:14">
      <c r="B1324" s="65"/>
      <c r="N1324" s="71"/>
    </row>
    <row r="1325" spans="2:14">
      <c r="B1325" s="65"/>
      <c r="N1325" s="71"/>
    </row>
    <row r="1326" spans="2:14">
      <c r="B1326" s="65"/>
      <c r="N1326" s="71"/>
    </row>
    <row r="1327" spans="2:14">
      <c r="B1327" s="65"/>
      <c r="N1327" s="71"/>
    </row>
    <row r="1328" spans="2:14">
      <c r="B1328" s="65"/>
      <c r="N1328" s="71"/>
    </row>
    <row r="1329" spans="2:14">
      <c r="B1329" s="65"/>
      <c r="N1329" s="71"/>
    </row>
    <row r="1330" spans="2:14">
      <c r="B1330" s="65"/>
      <c r="N1330" s="71"/>
    </row>
    <row r="1331" spans="2:14">
      <c r="B1331" s="65"/>
      <c r="N1331" s="71"/>
    </row>
    <row r="1332" spans="2:14">
      <c r="B1332" s="65"/>
      <c r="N1332" s="71"/>
    </row>
    <row r="1333" spans="2:14">
      <c r="B1333" s="65"/>
      <c r="N1333" s="71"/>
    </row>
    <row r="1334" spans="2:14">
      <c r="B1334" s="65"/>
      <c r="N1334" s="71"/>
    </row>
    <row r="1335" spans="2:14">
      <c r="B1335" s="65"/>
      <c r="N1335" s="71"/>
    </row>
    <row r="1336" spans="2:14">
      <c r="B1336" s="65"/>
      <c r="N1336" s="71"/>
    </row>
    <row r="1337" spans="2:14">
      <c r="B1337" s="65"/>
      <c r="N1337" s="71"/>
    </row>
    <row r="1338" spans="2:14">
      <c r="B1338" s="65"/>
      <c r="N1338" s="71"/>
    </row>
    <row r="1339" spans="2:14">
      <c r="B1339" s="65"/>
      <c r="N1339" s="71"/>
    </row>
    <row r="1340" spans="2:14">
      <c r="B1340" s="65"/>
      <c r="N1340" s="71"/>
    </row>
    <row r="1341" spans="2:14">
      <c r="B1341" s="65"/>
      <c r="N1341" s="71"/>
    </row>
    <row r="1342" spans="2:14">
      <c r="B1342" s="65"/>
      <c r="N1342" s="71"/>
    </row>
    <row r="1343" spans="2:14">
      <c r="B1343" s="65"/>
      <c r="N1343" s="71"/>
    </row>
    <row r="1344" spans="2:14">
      <c r="B1344" s="65"/>
      <c r="N1344" s="71"/>
    </row>
    <row r="1345" spans="2:14">
      <c r="B1345" s="65"/>
      <c r="N1345" s="71"/>
    </row>
    <row r="1346" spans="2:14">
      <c r="B1346" s="65"/>
      <c r="N1346" s="71"/>
    </row>
    <row r="1347" spans="2:14">
      <c r="B1347" s="65"/>
      <c r="N1347" s="71"/>
    </row>
    <row r="1348" spans="2:14">
      <c r="B1348" s="65"/>
      <c r="N1348" s="71"/>
    </row>
    <row r="1349" spans="2:14">
      <c r="B1349" s="65"/>
      <c r="N1349" s="71"/>
    </row>
    <row r="1350" spans="2:14">
      <c r="B1350" s="65"/>
      <c r="N1350" s="71"/>
    </row>
    <row r="1351" spans="2:14">
      <c r="B1351" s="65"/>
      <c r="N1351" s="71"/>
    </row>
    <row r="1352" spans="2:14">
      <c r="B1352" s="65"/>
      <c r="N1352" s="71"/>
    </row>
    <row r="1353" spans="2:14">
      <c r="B1353" s="65"/>
      <c r="N1353" s="71"/>
    </row>
    <row r="1354" spans="2:14">
      <c r="B1354" s="65"/>
      <c r="N1354" s="71"/>
    </row>
    <row r="1355" spans="2:14">
      <c r="B1355" s="65"/>
      <c r="N1355" s="71"/>
    </row>
    <row r="1356" spans="2:14">
      <c r="B1356" s="65"/>
      <c r="N1356" s="71"/>
    </row>
    <row r="1357" spans="2:14">
      <c r="B1357" s="65"/>
      <c r="N1357" s="71"/>
    </row>
    <row r="1358" spans="2:14">
      <c r="B1358" s="65"/>
      <c r="N1358" s="71"/>
    </row>
    <row r="1359" spans="2:14">
      <c r="B1359" s="65"/>
      <c r="N1359" s="71"/>
    </row>
    <row r="1360" spans="2:14">
      <c r="B1360" s="65"/>
      <c r="N1360" s="71"/>
    </row>
    <row r="1361" spans="2:14">
      <c r="B1361" s="65"/>
      <c r="N1361" s="71"/>
    </row>
    <row r="1362" spans="2:14">
      <c r="B1362" s="65"/>
      <c r="N1362" s="71"/>
    </row>
    <row r="1363" spans="2:14">
      <c r="B1363" s="65"/>
      <c r="N1363" s="71"/>
    </row>
    <row r="1364" spans="2:14">
      <c r="B1364" s="65"/>
      <c r="N1364" s="71"/>
    </row>
    <row r="1365" spans="2:14">
      <c r="B1365" s="65"/>
      <c r="N1365" s="71"/>
    </row>
    <row r="1366" spans="2:14">
      <c r="B1366" s="65"/>
      <c r="N1366" s="71"/>
    </row>
    <row r="1367" spans="2:14">
      <c r="B1367" s="65"/>
      <c r="N1367" s="71"/>
    </row>
    <row r="1368" spans="2:14">
      <c r="B1368" s="65"/>
      <c r="N1368" s="71"/>
    </row>
    <row r="1369" spans="2:14">
      <c r="B1369" s="65"/>
      <c r="N1369" s="71"/>
    </row>
    <row r="1370" spans="2:14">
      <c r="B1370" s="65"/>
      <c r="N1370" s="71"/>
    </row>
    <row r="1371" spans="2:14">
      <c r="B1371" s="65"/>
      <c r="N1371" s="71"/>
    </row>
    <row r="1372" spans="2:14">
      <c r="B1372" s="65"/>
      <c r="N1372" s="71"/>
    </row>
    <row r="1373" spans="2:14">
      <c r="B1373" s="65"/>
      <c r="N1373" s="71"/>
    </row>
    <row r="1374" spans="2:14">
      <c r="B1374" s="65"/>
      <c r="N1374" s="71"/>
    </row>
    <row r="1375" spans="2:14">
      <c r="B1375" s="65"/>
      <c r="N1375" s="71"/>
    </row>
    <row r="1376" spans="2:14">
      <c r="B1376" s="65"/>
      <c r="N1376" s="71"/>
    </row>
    <row r="1377" spans="2:14">
      <c r="B1377" s="65"/>
      <c r="N1377" s="71"/>
    </row>
    <row r="1378" spans="2:14">
      <c r="B1378" s="65"/>
      <c r="N1378" s="71"/>
    </row>
    <row r="1379" spans="2:14">
      <c r="B1379" s="65"/>
      <c r="N1379" s="71"/>
    </row>
    <row r="1380" spans="2:14">
      <c r="B1380" s="65"/>
      <c r="N1380" s="71"/>
    </row>
    <row r="1381" spans="2:14">
      <c r="B1381" s="65"/>
      <c r="N1381" s="71"/>
    </row>
    <row r="1382" spans="2:14">
      <c r="B1382" s="65"/>
      <c r="N1382" s="71"/>
    </row>
    <row r="1383" spans="2:14">
      <c r="B1383" s="65"/>
      <c r="N1383" s="71"/>
    </row>
    <row r="1384" spans="2:14">
      <c r="B1384" s="65"/>
      <c r="N1384" s="71"/>
    </row>
    <row r="1385" spans="2:14">
      <c r="B1385" s="65"/>
      <c r="N1385" s="71"/>
    </row>
    <row r="1386" spans="2:14">
      <c r="B1386" s="65"/>
      <c r="N1386" s="71"/>
    </row>
    <row r="1387" spans="2:14">
      <c r="B1387" s="65"/>
      <c r="N1387" s="71"/>
    </row>
    <row r="1388" spans="2:14">
      <c r="B1388" s="65"/>
      <c r="N1388" s="71"/>
    </row>
    <row r="1389" spans="2:14">
      <c r="B1389" s="65"/>
      <c r="N1389" s="71"/>
    </row>
    <row r="1390" spans="2:14">
      <c r="B1390" s="65"/>
      <c r="N1390" s="71"/>
    </row>
    <row r="1391" spans="2:14">
      <c r="B1391" s="65"/>
      <c r="N1391" s="71"/>
    </row>
    <row r="1392" spans="2:14">
      <c r="B1392" s="65"/>
      <c r="N1392" s="71"/>
    </row>
    <row r="1393" spans="2:14">
      <c r="B1393" s="65"/>
      <c r="N1393" s="71"/>
    </row>
    <row r="1394" spans="2:14">
      <c r="B1394" s="65"/>
      <c r="N1394" s="71"/>
    </row>
    <row r="1395" spans="2:14">
      <c r="B1395" s="65"/>
      <c r="N1395" s="71"/>
    </row>
    <row r="1396" spans="2:14">
      <c r="B1396" s="65"/>
      <c r="N1396" s="71"/>
    </row>
    <row r="1397" spans="2:14">
      <c r="B1397" s="65"/>
      <c r="N1397" s="71"/>
    </row>
    <row r="1398" spans="2:14">
      <c r="B1398" s="65"/>
      <c r="N1398" s="71"/>
    </row>
    <row r="1399" spans="2:14">
      <c r="B1399" s="65"/>
      <c r="N1399" s="71"/>
    </row>
    <row r="1400" spans="2:14">
      <c r="B1400" s="65"/>
      <c r="N1400" s="71"/>
    </row>
    <row r="1401" spans="2:14">
      <c r="B1401" s="65"/>
      <c r="N1401" s="71"/>
    </row>
    <row r="1402" spans="2:14">
      <c r="B1402" s="65"/>
      <c r="N1402" s="71"/>
    </row>
    <row r="1403" spans="2:14">
      <c r="B1403" s="65"/>
      <c r="N1403" s="71"/>
    </row>
    <row r="1404" spans="2:14">
      <c r="B1404" s="65"/>
      <c r="N1404" s="71"/>
    </row>
    <row r="1405" spans="2:14">
      <c r="B1405" s="65"/>
      <c r="N1405" s="71"/>
    </row>
    <row r="1406" spans="2:14">
      <c r="B1406" s="65"/>
      <c r="N1406" s="71"/>
    </row>
    <row r="1407" spans="2:14">
      <c r="B1407" s="65"/>
      <c r="N1407" s="71"/>
    </row>
    <row r="1408" spans="2:14">
      <c r="B1408" s="65"/>
      <c r="N1408" s="71"/>
    </row>
    <row r="1409" spans="2:14">
      <c r="B1409" s="65"/>
      <c r="N1409" s="71"/>
    </row>
    <row r="1410" spans="2:14">
      <c r="B1410" s="65"/>
      <c r="N1410" s="71"/>
    </row>
    <row r="1411" spans="2:14">
      <c r="B1411" s="65"/>
      <c r="N1411" s="71"/>
    </row>
    <row r="1412" spans="2:14">
      <c r="B1412" s="65"/>
      <c r="N1412" s="71"/>
    </row>
    <row r="1413" spans="2:14">
      <c r="B1413" s="65"/>
      <c r="N1413" s="71"/>
    </row>
    <row r="1414" spans="2:14">
      <c r="B1414" s="65"/>
      <c r="N1414" s="71"/>
    </row>
    <row r="1415" spans="2:14">
      <c r="B1415" s="65"/>
      <c r="N1415" s="71"/>
    </row>
    <row r="1416" spans="2:14">
      <c r="B1416" s="65"/>
      <c r="N1416" s="71"/>
    </row>
    <row r="1417" spans="2:14">
      <c r="B1417" s="65"/>
      <c r="N1417" s="71"/>
    </row>
    <row r="1418" spans="2:14">
      <c r="B1418" s="65"/>
      <c r="N1418" s="71"/>
    </row>
    <row r="1419" spans="2:14">
      <c r="B1419" s="65"/>
      <c r="N1419" s="71"/>
    </row>
    <row r="1420" spans="2:14">
      <c r="B1420" s="65"/>
      <c r="N1420" s="71"/>
    </row>
    <row r="1421" spans="2:14">
      <c r="B1421" s="65"/>
      <c r="N1421" s="71"/>
    </row>
    <row r="1422" spans="2:14">
      <c r="B1422" s="65"/>
      <c r="N1422" s="71"/>
    </row>
    <row r="1423" spans="2:14">
      <c r="B1423" s="65"/>
      <c r="N1423" s="71"/>
    </row>
    <row r="1424" spans="2:14">
      <c r="B1424" s="65"/>
      <c r="N1424" s="71"/>
    </row>
    <row r="1425" spans="2:14">
      <c r="B1425" s="65"/>
      <c r="N1425" s="71"/>
    </row>
    <row r="1426" spans="2:14">
      <c r="B1426" s="65"/>
      <c r="N1426" s="71"/>
    </row>
    <row r="1427" spans="2:14">
      <c r="B1427" s="65"/>
      <c r="N1427" s="71"/>
    </row>
    <row r="1428" spans="2:14">
      <c r="B1428" s="65"/>
      <c r="N1428" s="71"/>
    </row>
    <row r="1429" spans="2:14">
      <c r="B1429" s="65"/>
      <c r="N1429" s="71"/>
    </row>
    <row r="1430" spans="2:14">
      <c r="B1430" s="65"/>
      <c r="N1430" s="71"/>
    </row>
    <row r="1431" spans="2:14">
      <c r="B1431" s="65"/>
      <c r="N1431" s="71"/>
    </row>
    <row r="1432" spans="2:14">
      <c r="B1432" s="65"/>
      <c r="N1432" s="71"/>
    </row>
    <row r="1433" spans="2:14">
      <c r="B1433" s="65"/>
      <c r="N1433" s="71"/>
    </row>
    <row r="1434" spans="2:14">
      <c r="B1434" s="65"/>
      <c r="N1434" s="71"/>
    </row>
    <row r="1435" spans="2:14">
      <c r="B1435" s="65"/>
      <c r="N1435" s="71"/>
    </row>
    <row r="1436" spans="2:14">
      <c r="B1436" s="65"/>
      <c r="N1436" s="71"/>
    </row>
    <row r="1437" spans="2:14">
      <c r="B1437" s="65"/>
      <c r="N1437" s="71"/>
    </row>
    <row r="1438" spans="2:14">
      <c r="B1438" s="65"/>
      <c r="N1438" s="71"/>
    </row>
    <row r="1439" spans="2:14">
      <c r="B1439" s="65"/>
      <c r="N1439" s="71"/>
    </row>
    <row r="1440" spans="2:14">
      <c r="B1440" s="65"/>
      <c r="N1440" s="71"/>
    </row>
    <row r="1441" spans="2:14">
      <c r="B1441" s="65"/>
      <c r="N1441" s="71"/>
    </row>
    <row r="1442" spans="2:14">
      <c r="B1442" s="65"/>
      <c r="N1442" s="71"/>
    </row>
    <row r="1443" spans="2:14">
      <c r="B1443" s="65"/>
      <c r="N1443" s="71"/>
    </row>
    <row r="1444" spans="2:14">
      <c r="B1444" s="65"/>
      <c r="N1444" s="71"/>
    </row>
    <row r="1445" spans="2:14">
      <c r="B1445" s="65"/>
      <c r="N1445" s="71"/>
    </row>
    <row r="1446" spans="2:14">
      <c r="B1446" s="65"/>
      <c r="N1446" s="71"/>
    </row>
    <row r="1447" spans="2:14">
      <c r="B1447" s="65"/>
      <c r="N1447" s="71"/>
    </row>
    <row r="1448" spans="2:14">
      <c r="B1448" s="65"/>
      <c r="N1448" s="71"/>
    </row>
    <row r="1449" spans="2:14">
      <c r="B1449" s="65"/>
      <c r="N1449" s="71"/>
    </row>
    <row r="1450" spans="2:14">
      <c r="B1450" s="65"/>
      <c r="N1450" s="71"/>
    </row>
    <row r="1451" spans="2:14">
      <c r="B1451" s="65"/>
      <c r="N1451" s="71"/>
    </row>
    <row r="1452" spans="2:14">
      <c r="B1452" s="65"/>
      <c r="N1452" s="71"/>
    </row>
    <row r="1453" spans="2:14">
      <c r="B1453" s="65"/>
      <c r="N1453" s="71"/>
    </row>
    <row r="1454" spans="2:14">
      <c r="B1454" s="65"/>
      <c r="N1454" s="71"/>
    </row>
    <row r="1455" spans="2:14">
      <c r="B1455" s="65"/>
      <c r="N1455" s="71"/>
    </row>
    <row r="1456" spans="2:14">
      <c r="B1456" s="65"/>
      <c r="N1456" s="71"/>
    </row>
    <row r="1457" spans="2:14">
      <c r="B1457" s="65"/>
      <c r="N1457" s="71"/>
    </row>
    <row r="1458" spans="2:14">
      <c r="B1458" s="65"/>
      <c r="N1458" s="71"/>
    </row>
    <row r="1459" spans="2:14">
      <c r="B1459" s="65"/>
      <c r="N1459" s="71"/>
    </row>
    <row r="1460" spans="2:14">
      <c r="B1460" s="65"/>
      <c r="N1460" s="71"/>
    </row>
    <row r="1461" spans="2:14">
      <c r="B1461" s="65"/>
      <c r="N1461" s="71"/>
    </row>
    <row r="1462" spans="2:14">
      <c r="B1462" s="65"/>
      <c r="N1462" s="71"/>
    </row>
    <row r="1463" spans="2:14">
      <c r="B1463" s="65"/>
      <c r="N1463" s="71"/>
    </row>
    <row r="1464" spans="2:14">
      <c r="B1464" s="65"/>
      <c r="N1464" s="71"/>
    </row>
    <row r="1465" spans="2:14">
      <c r="B1465" s="65"/>
      <c r="N1465" s="71"/>
    </row>
    <row r="1466" spans="2:14">
      <c r="B1466" s="65"/>
      <c r="N1466" s="71"/>
    </row>
    <row r="1467" spans="2:14">
      <c r="B1467" s="65"/>
      <c r="N1467" s="71"/>
    </row>
    <row r="1468" spans="2:14">
      <c r="B1468" s="65"/>
      <c r="N1468" s="71"/>
    </row>
    <row r="1469" spans="2:14">
      <c r="B1469" s="65"/>
      <c r="N1469" s="71"/>
    </row>
    <row r="1470" spans="2:14">
      <c r="B1470" s="65"/>
      <c r="N1470" s="71"/>
    </row>
    <row r="1471" spans="2:14">
      <c r="B1471" s="65"/>
      <c r="N1471" s="71"/>
    </row>
    <row r="1472" spans="2:14">
      <c r="B1472" s="65"/>
      <c r="N1472" s="71"/>
    </row>
    <row r="1473" spans="2:14">
      <c r="B1473" s="65"/>
      <c r="N1473" s="71"/>
    </row>
    <row r="1474" spans="2:14">
      <c r="B1474" s="65"/>
      <c r="N1474" s="71"/>
    </row>
    <row r="1475" spans="2:14">
      <c r="B1475" s="65"/>
      <c r="N1475" s="71"/>
    </row>
    <row r="1476" spans="2:14">
      <c r="B1476" s="65"/>
      <c r="N1476" s="71"/>
    </row>
    <row r="1477" spans="2:14">
      <c r="B1477" s="65"/>
      <c r="N1477" s="71"/>
    </row>
    <row r="1478" spans="2:14">
      <c r="B1478" s="65"/>
      <c r="N1478" s="71"/>
    </row>
    <row r="1479" spans="2:14">
      <c r="B1479" s="65"/>
      <c r="N1479" s="71"/>
    </row>
    <row r="1480" spans="2:14">
      <c r="B1480" s="65"/>
      <c r="N1480" s="71"/>
    </row>
    <row r="1481" spans="2:14">
      <c r="B1481" s="65"/>
      <c r="N1481" s="71"/>
    </row>
    <row r="1482" spans="2:14">
      <c r="B1482" s="65"/>
      <c r="N1482" s="71"/>
    </row>
    <row r="1483" spans="2:14">
      <c r="B1483" s="65"/>
      <c r="N1483" s="71"/>
    </row>
    <row r="1484" spans="2:14">
      <c r="B1484" s="65"/>
      <c r="N1484" s="71"/>
    </row>
    <row r="1485" spans="2:14">
      <c r="B1485" s="65"/>
      <c r="N1485" s="71"/>
    </row>
    <row r="1486" spans="2:14">
      <c r="B1486" s="65"/>
      <c r="N1486" s="71"/>
    </row>
    <row r="1487" spans="2:14">
      <c r="B1487" s="65"/>
      <c r="N1487" s="71"/>
    </row>
    <row r="1488" spans="2:14">
      <c r="B1488" s="65"/>
      <c r="N1488" s="71"/>
    </row>
    <row r="1489" spans="2:14">
      <c r="B1489" s="65"/>
      <c r="N1489" s="71"/>
    </row>
    <row r="1490" spans="2:14">
      <c r="B1490" s="65"/>
      <c r="N1490" s="71"/>
    </row>
    <row r="1491" spans="2:14">
      <c r="B1491" s="65"/>
      <c r="N1491" s="71"/>
    </row>
    <row r="1492" spans="2:14">
      <c r="B1492" s="65"/>
      <c r="N1492" s="71"/>
    </row>
    <row r="1493" spans="2:14">
      <c r="B1493" s="65"/>
      <c r="N1493" s="71"/>
    </row>
    <row r="1494" spans="2:14">
      <c r="B1494" s="65"/>
      <c r="N1494" s="71"/>
    </row>
    <row r="1495" spans="2:14">
      <c r="B1495" s="65"/>
      <c r="N1495" s="71"/>
    </row>
    <row r="1496" spans="2:14">
      <c r="B1496" s="65"/>
      <c r="N1496" s="71"/>
    </row>
    <row r="1497" spans="2:14">
      <c r="B1497" s="65"/>
      <c r="N1497" s="71"/>
    </row>
    <row r="1498" spans="2:14">
      <c r="B1498" s="65"/>
      <c r="N1498" s="71"/>
    </row>
    <row r="1499" spans="2:14">
      <c r="B1499" s="65"/>
      <c r="N1499" s="71"/>
    </row>
    <row r="1500" spans="2:14">
      <c r="B1500" s="65"/>
      <c r="N1500" s="71"/>
    </row>
    <row r="1501" spans="2:14">
      <c r="B1501" s="65"/>
      <c r="N1501" s="71"/>
    </row>
    <row r="1502" spans="2:14">
      <c r="B1502" s="65"/>
      <c r="N1502" s="71"/>
    </row>
    <row r="1503" spans="2:14">
      <c r="B1503" s="65"/>
      <c r="N1503" s="71"/>
    </row>
    <row r="1504" spans="2:14">
      <c r="B1504" s="65"/>
      <c r="N1504" s="71"/>
    </row>
    <row r="1505" spans="2:14">
      <c r="B1505" s="65"/>
      <c r="N1505" s="71"/>
    </row>
    <row r="1506" spans="2:14">
      <c r="B1506" s="65"/>
      <c r="N1506" s="71"/>
    </row>
    <row r="1507" spans="2:14">
      <c r="B1507" s="65"/>
      <c r="N1507" s="71"/>
    </row>
    <row r="1508" spans="2:14">
      <c r="B1508" s="65"/>
      <c r="N1508" s="71"/>
    </row>
    <row r="1509" spans="2:14">
      <c r="B1509" s="65"/>
      <c r="N1509" s="71"/>
    </row>
    <row r="1510" spans="2:14">
      <c r="B1510" s="65"/>
      <c r="N1510" s="71"/>
    </row>
    <row r="1511" spans="2:14">
      <c r="B1511" s="65"/>
      <c r="N1511" s="71"/>
    </row>
    <row r="1512" spans="2:14">
      <c r="B1512" s="65"/>
      <c r="N1512" s="71"/>
    </row>
    <row r="1513" spans="2:14">
      <c r="B1513" s="65"/>
      <c r="N1513" s="71"/>
    </row>
    <row r="1514" spans="2:14">
      <c r="B1514" s="65"/>
      <c r="N1514" s="71"/>
    </row>
    <row r="1515" spans="2:14">
      <c r="B1515" s="65"/>
      <c r="N1515" s="71"/>
    </row>
    <row r="1516" spans="2:14">
      <c r="B1516" s="65"/>
      <c r="N1516" s="71"/>
    </row>
    <row r="1517" spans="2:14">
      <c r="B1517" s="65"/>
      <c r="N1517" s="71"/>
    </row>
    <row r="1518" spans="2:14">
      <c r="B1518" s="65"/>
      <c r="N1518" s="71"/>
    </row>
    <row r="1519" spans="2:14">
      <c r="B1519" s="65"/>
      <c r="N1519" s="71"/>
    </row>
    <row r="1520" spans="2:14">
      <c r="B1520" s="65"/>
      <c r="N1520" s="71"/>
    </row>
    <row r="1521" spans="2:14">
      <c r="B1521" s="65"/>
      <c r="N1521" s="71"/>
    </row>
    <row r="1522" spans="2:14">
      <c r="B1522" s="65"/>
      <c r="N1522" s="71"/>
    </row>
    <row r="1523" spans="2:14">
      <c r="B1523" s="65"/>
      <c r="N1523" s="71"/>
    </row>
    <row r="1524" spans="2:14">
      <c r="B1524" s="65"/>
      <c r="N1524" s="71"/>
    </row>
    <row r="1525" spans="2:14">
      <c r="B1525" s="65"/>
      <c r="N1525" s="71"/>
    </row>
    <row r="1526" spans="2:14">
      <c r="B1526" s="65"/>
      <c r="N1526" s="71"/>
    </row>
    <row r="1527" spans="2:14">
      <c r="B1527" s="65"/>
      <c r="N1527" s="71"/>
    </row>
    <row r="1528" spans="2:14">
      <c r="B1528" s="65"/>
      <c r="N1528" s="71"/>
    </row>
    <row r="1529" spans="2:14">
      <c r="B1529" s="65"/>
      <c r="N1529" s="71"/>
    </row>
    <row r="1530" spans="2:14">
      <c r="B1530" s="65"/>
      <c r="N1530" s="71"/>
    </row>
    <row r="1531" spans="2:14">
      <c r="B1531" s="65"/>
      <c r="N1531" s="71"/>
    </row>
    <row r="1532" spans="2:14">
      <c r="B1532" s="65"/>
      <c r="N1532" s="71"/>
    </row>
    <row r="1533" spans="2:14">
      <c r="B1533" s="65"/>
      <c r="N1533" s="71"/>
    </row>
    <row r="1534" spans="2:14">
      <c r="B1534" s="65"/>
      <c r="N1534" s="71"/>
    </row>
    <row r="1535" spans="2:14">
      <c r="B1535" s="65"/>
      <c r="N1535" s="71"/>
    </row>
    <row r="1536" spans="2:14">
      <c r="B1536" s="65"/>
      <c r="N1536" s="71"/>
    </row>
    <row r="1537" spans="2:14">
      <c r="B1537" s="65"/>
      <c r="N1537" s="71"/>
    </row>
    <row r="1538" spans="2:14">
      <c r="B1538" s="65"/>
      <c r="N1538" s="71"/>
    </row>
    <row r="1539" spans="2:14">
      <c r="B1539" s="65"/>
      <c r="N1539" s="71"/>
    </row>
    <row r="1540" spans="2:14">
      <c r="B1540" s="65"/>
      <c r="N1540" s="71"/>
    </row>
    <row r="1541" spans="2:14">
      <c r="B1541" s="65"/>
      <c r="N1541" s="71"/>
    </row>
    <row r="1542" spans="2:14">
      <c r="B1542" s="65"/>
      <c r="N1542" s="71"/>
    </row>
    <row r="1543" spans="2:14">
      <c r="B1543" s="65"/>
      <c r="N1543" s="71"/>
    </row>
    <row r="1544" spans="2:14">
      <c r="B1544" s="65"/>
      <c r="N1544" s="71"/>
    </row>
    <row r="1545" spans="2:14">
      <c r="B1545" s="65"/>
      <c r="N1545" s="71"/>
    </row>
    <row r="1546" spans="2:14">
      <c r="B1546" s="65"/>
      <c r="N1546" s="71"/>
    </row>
    <row r="1547" spans="2:14">
      <c r="B1547" s="65"/>
      <c r="N1547" s="71"/>
    </row>
    <row r="1548" spans="2:14">
      <c r="B1548" s="65"/>
      <c r="N1548" s="71"/>
    </row>
    <row r="1549" spans="2:14">
      <c r="B1549" s="65"/>
      <c r="N1549" s="71"/>
    </row>
    <row r="1550" spans="2:14">
      <c r="B1550" s="65"/>
      <c r="N1550" s="71"/>
    </row>
    <row r="1551" spans="2:14">
      <c r="B1551" s="65"/>
      <c r="N1551" s="71"/>
    </row>
    <row r="1552" spans="2:14">
      <c r="B1552" s="65"/>
      <c r="N1552" s="71"/>
    </row>
    <row r="1553" spans="2:14">
      <c r="B1553" s="65"/>
      <c r="N1553" s="71"/>
    </row>
    <row r="1554" spans="2:14">
      <c r="B1554" s="65"/>
      <c r="N1554" s="71"/>
    </row>
    <row r="1555" spans="2:14">
      <c r="B1555" s="65"/>
      <c r="N1555" s="71"/>
    </row>
    <row r="1556" spans="2:14">
      <c r="B1556" s="65"/>
      <c r="N1556" s="71"/>
    </row>
    <row r="1557" spans="2:14">
      <c r="B1557" s="65"/>
      <c r="N1557" s="71"/>
    </row>
    <row r="1558" spans="2:14">
      <c r="B1558" s="65"/>
      <c r="N1558" s="71"/>
    </row>
    <row r="1559" spans="2:14">
      <c r="B1559" s="65"/>
      <c r="N1559" s="71"/>
    </row>
    <row r="1560" spans="2:14">
      <c r="B1560" s="65"/>
      <c r="N1560" s="71"/>
    </row>
    <row r="1561" spans="2:14">
      <c r="B1561" s="65"/>
      <c r="N1561" s="71"/>
    </row>
    <row r="1562" spans="2:14">
      <c r="B1562" s="65"/>
      <c r="N1562" s="71"/>
    </row>
    <row r="1563" spans="2:14">
      <c r="B1563" s="65"/>
      <c r="N1563" s="71"/>
    </row>
    <row r="1564" spans="2:14">
      <c r="B1564" s="65"/>
      <c r="N1564" s="71"/>
    </row>
    <row r="1565" spans="2:14">
      <c r="B1565" s="65"/>
      <c r="N1565" s="71"/>
    </row>
    <row r="1566" spans="2:14">
      <c r="B1566" s="65"/>
      <c r="N1566" s="71"/>
    </row>
    <row r="1567" spans="2:14">
      <c r="B1567" s="65"/>
      <c r="N1567" s="71"/>
    </row>
    <row r="1568" spans="2:14">
      <c r="B1568" s="65"/>
      <c r="N1568" s="71"/>
    </row>
    <row r="1569" spans="2:14">
      <c r="B1569" s="65"/>
      <c r="N1569" s="71"/>
    </row>
    <row r="1570" spans="2:14">
      <c r="B1570" s="65"/>
      <c r="N1570" s="71"/>
    </row>
    <row r="1571" spans="2:14">
      <c r="B1571" s="65"/>
      <c r="N1571" s="71"/>
    </row>
    <row r="1572" spans="2:14">
      <c r="B1572" s="65"/>
      <c r="N1572" s="71"/>
    </row>
    <row r="1573" spans="2:14">
      <c r="B1573" s="65"/>
      <c r="N1573" s="71"/>
    </row>
    <row r="1574" spans="2:14">
      <c r="B1574" s="65"/>
      <c r="N1574" s="71"/>
    </row>
    <row r="1575" spans="2:14">
      <c r="B1575" s="65"/>
      <c r="N1575" s="71"/>
    </row>
    <row r="1576" spans="2:14">
      <c r="B1576" s="65"/>
      <c r="N1576" s="71"/>
    </row>
    <row r="1577" spans="2:14">
      <c r="B1577" s="65"/>
      <c r="N1577" s="71"/>
    </row>
    <row r="1578" spans="2:14">
      <c r="B1578" s="65"/>
      <c r="N1578" s="71"/>
    </row>
    <row r="1579" spans="2:14">
      <c r="B1579" s="65"/>
      <c r="N1579" s="71"/>
    </row>
    <row r="1580" spans="2:14">
      <c r="B1580" s="65"/>
      <c r="N1580" s="71"/>
    </row>
    <row r="1581" spans="2:14">
      <c r="B1581" s="65"/>
      <c r="N1581" s="71"/>
    </row>
    <row r="1582" spans="2:14">
      <c r="B1582" s="65"/>
      <c r="N1582" s="71"/>
    </row>
    <row r="1583" spans="2:14">
      <c r="B1583" s="65"/>
      <c r="N1583" s="71"/>
    </row>
    <row r="1584" spans="2:14">
      <c r="B1584" s="65"/>
      <c r="N1584" s="71"/>
    </row>
    <row r="1585" spans="2:14">
      <c r="B1585" s="65"/>
      <c r="N1585" s="71"/>
    </row>
    <row r="1586" spans="2:14">
      <c r="B1586" s="65"/>
      <c r="N1586" s="71"/>
    </row>
    <row r="1587" spans="2:14">
      <c r="B1587" s="65"/>
      <c r="N1587" s="71"/>
    </row>
    <row r="1588" spans="2:14">
      <c r="B1588" s="65"/>
      <c r="N1588" s="71"/>
    </row>
    <row r="1589" spans="2:14">
      <c r="B1589" s="65"/>
      <c r="N1589" s="71"/>
    </row>
    <row r="1590" spans="2:14">
      <c r="B1590" s="65"/>
      <c r="N1590" s="71"/>
    </row>
    <row r="1591" spans="2:14">
      <c r="B1591" s="65"/>
      <c r="N1591" s="71"/>
    </row>
    <row r="1592" spans="2:14">
      <c r="B1592" s="65"/>
      <c r="N1592" s="71"/>
    </row>
    <row r="1593" spans="2:14">
      <c r="B1593" s="65"/>
      <c r="N1593" s="71"/>
    </row>
    <row r="1594" spans="2:14">
      <c r="B1594" s="65"/>
      <c r="N1594" s="71"/>
    </row>
    <row r="1595" spans="2:14">
      <c r="B1595" s="65"/>
      <c r="N1595" s="71"/>
    </row>
    <row r="1596" spans="2:14">
      <c r="B1596" s="65"/>
      <c r="N1596" s="71"/>
    </row>
    <row r="1597" spans="2:14">
      <c r="B1597" s="65"/>
      <c r="N1597" s="71"/>
    </row>
    <row r="1598" spans="2:14">
      <c r="B1598" s="65"/>
      <c r="N1598" s="71"/>
    </row>
    <row r="1599" spans="2:14">
      <c r="B1599" s="65"/>
      <c r="N1599" s="71"/>
    </row>
    <row r="1600" spans="2:14">
      <c r="B1600" s="65"/>
      <c r="N1600" s="71"/>
    </row>
    <row r="1601" spans="2:14">
      <c r="B1601" s="65"/>
      <c r="N1601" s="71"/>
    </row>
    <row r="1602" spans="2:14">
      <c r="B1602" s="65"/>
      <c r="N1602" s="71"/>
    </row>
    <row r="1603" spans="2:14">
      <c r="B1603" s="65"/>
      <c r="N1603" s="71"/>
    </row>
    <row r="1604" spans="2:14">
      <c r="B1604" s="65"/>
      <c r="N1604" s="71"/>
    </row>
    <row r="1605" spans="2:14">
      <c r="B1605" s="65"/>
      <c r="N1605" s="71"/>
    </row>
    <row r="1606" spans="2:14">
      <c r="B1606" s="65"/>
      <c r="N1606" s="71"/>
    </row>
    <row r="1607" spans="2:14">
      <c r="B1607" s="65"/>
      <c r="N1607" s="71"/>
    </row>
    <row r="1608" spans="2:14">
      <c r="B1608" s="65"/>
      <c r="N1608" s="71"/>
    </row>
    <row r="1609" spans="2:14">
      <c r="B1609" s="65"/>
      <c r="N1609" s="71"/>
    </row>
    <row r="1610" spans="2:14">
      <c r="B1610" s="65"/>
      <c r="N1610" s="71"/>
    </row>
    <row r="1611" spans="2:14">
      <c r="B1611" s="65"/>
      <c r="N1611" s="71"/>
    </row>
    <row r="1612" spans="2:14">
      <c r="B1612" s="65"/>
      <c r="N1612" s="71"/>
    </row>
    <row r="1613" spans="2:14">
      <c r="B1613" s="65"/>
      <c r="N1613" s="71"/>
    </row>
    <row r="1614" spans="2:14">
      <c r="B1614" s="65"/>
      <c r="N1614" s="71"/>
    </row>
    <row r="1615" spans="2:14">
      <c r="B1615" s="65"/>
      <c r="N1615" s="71"/>
    </row>
    <row r="1616" spans="2:14">
      <c r="B1616" s="65"/>
      <c r="N1616" s="71"/>
    </row>
    <row r="1617" spans="2:14">
      <c r="B1617" s="65"/>
      <c r="N1617" s="71"/>
    </row>
    <row r="1618" spans="2:14">
      <c r="B1618" s="65"/>
      <c r="N1618" s="71"/>
    </row>
    <row r="1619" spans="2:14">
      <c r="B1619" s="65"/>
      <c r="N1619" s="71"/>
    </row>
    <row r="1620" spans="2:14">
      <c r="B1620" s="65"/>
      <c r="N1620" s="71"/>
    </row>
    <row r="1621" spans="2:14">
      <c r="B1621" s="65"/>
      <c r="N1621" s="71"/>
    </row>
    <row r="1622" spans="2:14">
      <c r="B1622" s="65"/>
      <c r="N1622" s="71"/>
    </row>
    <row r="1623" spans="2:14">
      <c r="B1623" s="65"/>
      <c r="N1623" s="71"/>
    </row>
    <row r="1624" spans="2:14">
      <c r="B1624" s="65"/>
      <c r="N1624" s="71"/>
    </row>
    <row r="1625" spans="2:14">
      <c r="B1625" s="65"/>
      <c r="N1625" s="71"/>
    </row>
    <row r="1626" spans="2:14">
      <c r="B1626" s="65"/>
      <c r="N1626" s="71"/>
    </row>
    <row r="1627" spans="2:14">
      <c r="B1627" s="65"/>
      <c r="N1627" s="71"/>
    </row>
    <row r="1628" spans="2:14">
      <c r="B1628" s="65"/>
      <c r="N1628" s="71"/>
    </row>
    <row r="1629" spans="2:14">
      <c r="B1629" s="65"/>
      <c r="N1629" s="71"/>
    </row>
    <row r="1630" spans="2:14">
      <c r="B1630" s="65"/>
      <c r="N1630" s="71"/>
    </row>
    <row r="1631" spans="2:14">
      <c r="B1631" s="65"/>
      <c r="N1631" s="71"/>
    </row>
    <row r="1632" spans="2:14">
      <c r="B1632" s="65"/>
      <c r="N1632" s="71"/>
    </row>
    <row r="1633" spans="2:14">
      <c r="B1633" s="65"/>
      <c r="N1633" s="71"/>
    </row>
    <row r="1634" spans="2:14">
      <c r="B1634" s="65"/>
      <c r="N1634" s="71"/>
    </row>
    <row r="1635" spans="2:14">
      <c r="B1635" s="65"/>
      <c r="N1635" s="71"/>
    </row>
    <row r="1636" spans="2:14">
      <c r="B1636" s="65"/>
      <c r="N1636" s="71"/>
    </row>
    <row r="1637" spans="2:14">
      <c r="B1637" s="65"/>
      <c r="N1637" s="71"/>
    </row>
    <row r="1638" spans="2:14">
      <c r="B1638" s="65"/>
      <c r="N1638" s="71"/>
    </row>
    <row r="1639" spans="2:14">
      <c r="B1639" s="65"/>
      <c r="N1639" s="71"/>
    </row>
    <row r="1640" spans="2:14">
      <c r="B1640" s="65"/>
      <c r="N1640" s="71"/>
    </row>
    <row r="1641" spans="2:14">
      <c r="B1641" s="65"/>
      <c r="N1641" s="71"/>
    </row>
    <row r="1642" spans="2:14">
      <c r="B1642" s="65"/>
      <c r="N1642" s="71"/>
    </row>
    <row r="1643" spans="2:14">
      <c r="B1643" s="65"/>
      <c r="N1643" s="71"/>
    </row>
    <row r="1644" spans="2:14">
      <c r="B1644" s="65"/>
      <c r="N1644" s="71"/>
    </row>
    <row r="1645" spans="2:14">
      <c r="B1645" s="65"/>
      <c r="N1645" s="71"/>
    </row>
    <row r="1646" spans="2:14">
      <c r="B1646" s="65"/>
      <c r="N1646" s="71"/>
    </row>
    <row r="1647" spans="2:14">
      <c r="B1647" s="65"/>
      <c r="N1647" s="71"/>
    </row>
    <row r="1648" spans="2:14">
      <c r="B1648" s="65"/>
      <c r="N1648" s="71"/>
    </row>
    <row r="1649" spans="2:14">
      <c r="B1649" s="65"/>
      <c r="N1649" s="71"/>
    </row>
    <row r="1650" spans="2:14">
      <c r="B1650" s="65"/>
      <c r="N1650" s="71"/>
    </row>
    <row r="1651" spans="2:14">
      <c r="B1651" s="65"/>
      <c r="N1651" s="71"/>
    </row>
    <row r="1652" spans="2:14">
      <c r="B1652" s="65"/>
      <c r="N1652" s="71"/>
    </row>
    <row r="1653" spans="2:14">
      <c r="B1653" s="65"/>
      <c r="N1653" s="71"/>
    </row>
    <row r="1654" spans="2:14">
      <c r="B1654" s="65"/>
      <c r="N1654" s="71"/>
    </row>
    <row r="1655" spans="2:14">
      <c r="B1655" s="65"/>
      <c r="N1655" s="71"/>
    </row>
    <row r="1656" spans="2:14">
      <c r="B1656" s="65"/>
      <c r="N1656" s="71"/>
    </row>
    <row r="1657" spans="2:14">
      <c r="B1657" s="65"/>
      <c r="N1657" s="71"/>
    </row>
    <row r="1658" spans="2:14">
      <c r="B1658" s="65"/>
      <c r="N1658" s="71"/>
    </row>
    <row r="1659" spans="2:14">
      <c r="B1659" s="65"/>
      <c r="N1659" s="71"/>
    </row>
    <row r="1660" spans="2:14">
      <c r="B1660" s="65"/>
      <c r="N1660" s="71"/>
    </row>
    <row r="1661" spans="2:14">
      <c r="B1661" s="65"/>
      <c r="N1661" s="71"/>
    </row>
    <row r="1662" spans="2:14">
      <c r="B1662" s="65"/>
      <c r="N1662" s="71"/>
    </row>
    <row r="1663" spans="2:14">
      <c r="B1663" s="65"/>
      <c r="N1663" s="71"/>
    </row>
    <row r="1664" spans="2:14">
      <c r="B1664" s="65"/>
      <c r="N1664" s="71"/>
    </row>
    <row r="1665" spans="2:14">
      <c r="B1665" s="65"/>
      <c r="N1665" s="71"/>
    </row>
    <row r="1666" spans="2:14">
      <c r="B1666" s="65"/>
      <c r="N1666" s="71"/>
    </row>
    <row r="1667" spans="2:14">
      <c r="B1667" s="65"/>
      <c r="N1667" s="71"/>
    </row>
    <row r="1668" spans="2:14">
      <c r="B1668" s="65"/>
      <c r="N1668" s="71"/>
    </row>
    <row r="1669" spans="2:14">
      <c r="B1669" s="65"/>
      <c r="N1669" s="71"/>
    </row>
    <row r="1670" spans="2:14">
      <c r="B1670" s="65"/>
      <c r="N1670" s="71"/>
    </row>
    <row r="1671" spans="2:14">
      <c r="B1671" s="65"/>
      <c r="N1671" s="71"/>
    </row>
    <row r="1672" spans="2:14">
      <c r="B1672" s="65"/>
      <c r="N1672" s="71"/>
    </row>
    <row r="1673" spans="2:14">
      <c r="B1673" s="65"/>
      <c r="N1673" s="71"/>
    </row>
    <row r="1674" spans="2:14">
      <c r="B1674" s="65"/>
      <c r="N1674" s="71"/>
    </row>
    <row r="1675" spans="2:14">
      <c r="B1675" s="65"/>
      <c r="N1675" s="71"/>
    </row>
    <row r="1676" spans="2:14">
      <c r="B1676" s="65"/>
      <c r="N1676" s="71"/>
    </row>
    <row r="1677" spans="2:14">
      <c r="B1677" s="65"/>
      <c r="N1677" s="71"/>
    </row>
    <row r="1678" spans="2:14">
      <c r="B1678" s="65"/>
      <c r="N1678" s="71"/>
    </row>
    <row r="1679" spans="2:14">
      <c r="B1679" s="65"/>
      <c r="N1679" s="71"/>
    </row>
    <row r="1680" spans="2:14">
      <c r="B1680" s="65"/>
      <c r="N1680" s="71"/>
    </row>
    <row r="1681" spans="2:14">
      <c r="B1681" s="65"/>
      <c r="N1681" s="71"/>
    </row>
    <row r="1682" spans="2:14">
      <c r="B1682" s="65"/>
      <c r="N1682" s="71"/>
    </row>
    <row r="1683" spans="2:14">
      <c r="B1683" s="65"/>
      <c r="N1683" s="71"/>
    </row>
    <row r="1684" spans="2:14">
      <c r="B1684" s="65"/>
      <c r="N1684" s="71"/>
    </row>
    <row r="1685" spans="2:14">
      <c r="B1685" s="65"/>
      <c r="N1685" s="71"/>
    </row>
    <row r="1686" spans="2:14">
      <c r="B1686" s="65"/>
      <c r="N1686" s="71"/>
    </row>
    <row r="1687" spans="2:14">
      <c r="B1687" s="65"/>
      <c r="N1687" s="71"/>
    </row>
    <row r="1688" spans="2:14">
      <c r="B1688" s="65"/>
      <c r="N1688" s="71"/>
    </row>
    <row r="1689" spans="2:14">
      <c r="B1689" s="65"/>
      <c r="N1689" s="71"/>
    </row>
    <row r="1690" spans="2:14">
      <c r="B1690" s="65"/>
      <c r="N1690" s="71"/>
    </row>
    <row r="1691" spans="2:14">
      <c r="B1691" s="65"/>
      <c r="N1691" s="71"/>
    </row>
    <row r="1692" spans="2:14">
      <c r="B1692" s="65"/>
      <c r="N1692" s="71"/>
    </row>
    <row r="1693" spans="2:14">
      <c r="B1693" s="65"/>
      <c r="N1693" s="71"/>
    </row>
    <row r="1694" spans="2:14">
      <c r="B1694" s="65"/>
      <c r="N1694" s="71"/>
    </row>
    <row r="1695" spans="2:14">
      <c r="B1695" s="65"/>
      <c r="N1695" s="71"/>
    </row>
    <row r="1696" spans="2:14">
      <c r="B1696" s="65"/>
      <c r="N1696" s="71"/>
    </row>
    <row r="1697" spans="2:14">
      <c r="B1697" s="65"/>
      <c r="N1697" s="71"/>
    </row>
    <row r="1698" spans="2:14">
      <c r="B1698" s="65"/>
      <c r="N1698" s="71"/>
    </row>
    <row r="1699" spans="2:14">
      <c r="B1699" s="65"/>
      <c r="N1699" s="71"/>
    </row>
    <row r="1700" spans="2:14">
      <c r="B1700" s="65"/>
      <c r="N1700" s="71"/>
    </row>
    <row r="1701" spans="2:14">
      <c r="B1701" s="65"/>
      <c r="N1701" s="71"/>
    </row>
    <row r="1702" spans="2:14">
      <c r="B1702" s="65"/>
      <c r="N1702" s="71"/>
    </row>
    <row r="1703" spans="2:14">
      <c r="B1703" s="65"/>
      <c r="N1703" s="71"/>
    </row>
    <row r="1704" spans="2:14">
      <c r="B1704" s="65"/>
      <c r="N1704" s="71"/>
    </row>
    <row r="1705" spans="2:14">
      <c r="B1705" s="65"/>
      <c r="N1705" s="71"/>
    </row>
    <row r="1706" spans="2:14">
      <c r="B1706" s="65"/>
      <c r="N1706" s="71"/>
    </row>
    <row r="1707" spans="2:14">
      <c r="B1707" s="65"/>
      <c r="N1707" s="71"/>
    </row>
    <row r="1708" spans="2:14">
      <c r="B1708" s="65"/>
      <c r="N1708" s="71"/>
    </row>
    <row r="1709" spans="2:14">
      <c r="B1709" s="65"/>
      <c r="N1709" s="71"/>
    </row>
    <row r="1710" spans="2:14">
      <c r="B1710" s="65"/>
      <c r="N1710" s="71"/>
    </row>
    <row r="1711" spans="2:14">
      <c r="B1711" s="65"/>
      <c r="N1711" s="71"/>
    </row>
    <row r="1712" spans="2:14">
      <c r="B1712" s="65"/>
      <c r="N1712" s="71"/>
    </row>
    <row r="1713" spans="2:14">
      <c r="B1713" s="65"/>
      <c r="N1713" s="71"/>
    </row>
    <row r="1714" spans="2:14">
      <c r="B1714" s="65"/>
      <c r="N1714" s="71"/>
    </row>
    <row r="1715" spans="2:14">
      <c r="B1715" s="65"/>
      <c r="N1715" s="71"/>
    </row>
    <row r="1716" spans="2:14">
      <c r="B1716" s="65"/>
      <c r="N1716" s="71"/>
    </row>
    <row r="1717" spans="2:14">
      <c r="B1717" s="65"/>
      <c r="N1717" s="71"/>
    </row>
    <row r="1718" spans="2:14">
      <c r="B1718" s="65"/>
      <c r="N1718" s="71"/>
    </row>
    <row r="1719" spans="2:14">
      <c r="B1719" s="65"/>
      <c r="N1719" s="71"/>
    </row>
    <row r="1720" spans="2:14">
      <c r="B1720" s="65"/>
      <c r="N1720" s="71"/>
    </row>
    <row r="1721" spans="2:14">
      <c r="B1721" s="65"/>
      <c r="N1721" s="71"/>
    </row>
    <row r="1722" spans="2:14">
      <c r="B1722" s="65"/>
      <c r="N1722" s="71"/>
    </row>
    <row r="1723" spans="2:14">
      <c r="B1723" s="65"/>
      <c r="N1723" s="71"/>
    </row>
    <row r="1724" spans="2:14">
      <c r="B1724" s="65"/>
      <c r="N1724" s="71"/>
    </row>
    <row r="1725" spans="2:14">
      <c r="B1725" s="65"/>
      <c r="N1725" s="71"/>
    </row>
    <row r="1726" spans="2:14">
      <c r="B1726" s="65"/>
      <c r="N1726" s="71"/>
    </row>
    <row r="1727" spans="2:14">
      <c r="B1727" s="65"/>
      <c r="N1727" s="71"/>
    </row>
    <row r="1728" spans="2:14">
      <c r="B1728" s="65"/>
      <c r="N1728" s="71"/>
    </row>
    <row r="1729" spans="2:14">
      <c r="B1729" s="65"/>
      <c r="N1729" s="71"/>
    </row>
    <row r="1730" spans="2:14">
      <c r="B1730" s="65"/>
      <c r="N1730" s="71"/>
    </row>
    <row r="1731" spans="2:14">
      <c r="B1731" s="65"/>
      <c r="N1731" s="71"/>
    </row>
    <row r="1732" spans="2:14">
      <c r="B1732" s="65"/>
      <c r="N1732" s="71"/>
    </row>
    <row r="1733" spans="2:14">
      <c r="B1733" s="65"/>
      <c r="N1733" s="71"/>
    </row>
    <row r="1734" spans="2:14">
      <c r="B1734" s="65"/>
      <c r="N1734" s="71"/>
    </row>
    <row r="1735" spans="2:14">
      <c r="B1735" s="65"/>
      <c r="N1735" s="71"/>
    </row>
    <row r="1736" spans="2:14">
      <c r="B1736" s="65"/>
      <c r="N1736" s="71"/>
    </row>
    <row r="1737" spans="2:14">
      <c r="B1737" s="65"/>
      <c r="N1737" s="71"/>
    </row>
    <row r="1738" spans="2:14">
      <c r="B1738" s="65"/>
      <c r="N1738" s="71"/>
    </row>
    <row r="1739" spans="2:14">
      <c r="B1739" s="65"/>
      <c r="N1739" s="71"/>
    </row>
    <row r="1740" spans="2:14">
      <c r="B1740" s="65"/>
      <c r="N1740" s="71"/>
    </row>
    <row r="1741" spans="2:14">
      <c r="B1741" s="65"/>
      <c r="N1741" s="71"/>
    </row>
    <row r="1742" spans="2:14">
      <c r="B1742" s="65"/>
      <c r="N1742" s="71"/>
    </row>
    <row r="1743" spans="2:14">
      <c r="B1743" s="65"/>
      <c r="N1743" s="71"/>
    </row>
    <row r="1744" spans="2:14">
      <c r="B1744" s="65"/>
      <c r="N1744" s="71"/>
    </row>
    <row r="1745" spans="2:14">
      <c r="B1745" s="65"/>
      <c r="N1745" s="71"/>
    </row>
    <row r="1746" spans="2:14">
      <c r="B1746" s="65"/>
      <c r="N1746" s="71"/>
    </row>
    <row r="1747" spans="2:14">
      <c r="B1747" s="65"/>
      <c r="N1747" s="71"/>
    </row>
    <row r="1748" spans="2:14">
      <c r="B1748" s="65"/>
      <c r="N1748" s="71"/>
    </row>
    <row r="1749" spans="2:14">
      <c r="B1749" s="65"/>
      <c r="N1749" s="71"/>
    </row>
    <row r="1750" spans="2:14">
      <c r="B1750" s="65"/>
      <c r="N1750" s="71"/>
    </row>
    <row r="1751" spans="2:14">
      <c r="B1751" s="65"/>
      <c r="N1751" s="71"/>
    </row>
    <row r="1752" spans="2:14">
      <c r="B1752" s="65"/>
      <c r="N1752" s="71"/>
    </row>
    <row r="1753" spans="2:14">
      <c r="B1753" s="65"/>
      <c r="N1753" s="71"/>
    </row>
    <row r="1754" spans="2:14">
      <c r="B1754" s="65"/>
      <c r="N1754" s="71"/>
    </row>
    <row r="1755" spans="2:14">
      <c r="B1755" s="65"/>
      <c r="N1755" s="71"/>
    </row>
    <row r="1756" spans="2:14">
      <c r="B1756" s="65"/>
      <c r="N1756" s="71"/>
    </row>
    <row r="1757" spans="2:14">
      <c r="B1757" s="65"/>
      <c r="N1757" s="71"/>
    </row>
    <row r="1758" spans="2:14">
      <c r="B1758" s="65"/>
      <c r="N1758" s="71"/>
    </row>
    <row r="1759" spans="2:14">
      <c r="B1759" s="65"/>
      <c r="N1759" s="71"/>
    </row>
    <row r="1760" spans="2:14">
      <c r="B1760" s="65"/>
      <c r="N1760" s="71"/>
    </row>
    <row r="1761" spans="2:14">
      <c r="B1761" s="65"/>
      <c r="N1761" s="71"/>
    </row>
    <row r="1762" spans="2:14">
      <c r="B1762" s="65"/>
      <c r="N1762" s="71"/>
    </row>
    <row r="1763" spans="2:14">
      <c r="B1763" s="65"/>
      <c r="N1763" s="71"/>
    </row>
    <row r="1764" spans="2:14">
      <c r="B1764" s="65"/>
      <c r="N1764" s="71"/>
    </row>
    <row r="1765" spans="2:14">
      <c r="B1765" s="65"/>
      <c r="N1765" s="71"/>
    </row>
    <row r="1766" spans="2:14">
      <c r="B1766" s="65"/>
      <c r="N1766" s="71"/>
    </row>
    <row r="1767" spans="2:14">
      <c r="B1767" s="65"/>
      <c r="N1767" s="71"/>
    </row>
    <row r="1768" spans="2:14">
      <c r="B1768" s="65"/>
      <c r="N1768" s="71"/>
    </row>
    <row r="1769" spans="2:14">
      <c r="B1769" s="65"/>
      <c r="N1769" s="71"/>
    </row>
    <row r="1770" spans="2:14">
      <c r="B1770" s="65"/>
      <c r="N1770" s="71"/>
    </row>
    <row r="1771" spans="2:14">
      <c r="B1771" s="65"/>
      <c r="N1771" s="71"/>
    </row>
    <row r="1772" spans="2:14">
      <c r="B1772" s="65"/>
      <c r="N1772" s="71"/>
    </row>
    <row r="1773" spans="2:14">
      <c r="B1773" s="65"/>
      <c r="N1773" s="71"/>
    </row>
    <row r="1774" spans="2:14">
      <c r="B1774" s="65"/>
      <c r="N1774" s="71"/>
    </row>
    <row r="1775" spans="2:14">
      <c r="B1775" s="65"/>
      <c r="N1775" s="71"/>
    </row>
    <row r="1776" spans="2:14">
      <c r="B1776" s="65"/>
      <c r="N1776" s="71"/>
    </row>
    <row r="1777" spans="2:14">
      <c r="B1777" s="65"/>
      <c r="N1777" s="71"/>
    </row>
    <row r="1778" spans="2:14">
      <c r="B1778" s="65"/>
      <c r="N1778" s="71"/>
    </row>
    <row r="1779" spans="2:14">
      <c r="B1779" s="65"/>
      <c r="N1779" s="71"/>
    </row>
    <row r="1780" spans="2:14">
      <c r="B1780" s="65"/>
      <c r="N1780" s="71"/>
    </row>
    <row r="1781" spans="2:14">
      <c r="B1781" s="65"/>
      <c r="N1781" s="71"/>
    </row>
    <row r="1782" spans="2:14">
      <c r="B1782" s="65"/>
      <c r="N1782" s="71"/>
    </row>
    <row r="1783" spans="2:14">
      <c r="B1783" s="65"/>
      <c r="N1783" s="71"/>
    </row>
    <row r="1784" spans="2:14">
      <c r="B1784" s="65"/>
      <c r="N1784" s="71"/>
    </row>
    <row r="1785" spans="2:14">
      <c r="B1785" s="65"/>
      <c r="N1785" s="71"/>
    </row>
    <row r="1786" spans="2:14">
      <c r="B1786" s="65"/>
      <c r="N1786" s="71"/>
    </row>
    <row r="1787" spans="2:14">
      <c r="B1787" s="65"/>
      <c r="N1787" s="71"/>
    </row>
    <row r="1788" spans="2:14">
      <c r="B1788" s="65"/>
      <c r="N1788" s="71"/>
    </row>
    <row r="1789" spans="2:14">
      <c r="B1789" s="65"/>
      <c r="N1789" s="71"/>
    </row>
    <row r="1790" spans="2:14">
      <c r="B1790" s="65"/>
      <c r="N1790" s="71"/>
    </row>
    <row r="1791" spans="2:14">
      <c r="B1791" s="65"/>
      <c r="N1791" s="71"/>
    </row>
    <row r="1792" spans="2:14">
      <c r="B1792" s="65"/>
      <c r="N1792" s="71"/>
    </row>
    <row r="1793" spans="2:14">
      <c r="B1793" s="65"/>
      <c r="N1793" s="71"/>
    </row>
    <row r="1794" spans="2:14">
      <c r="B1794" s="65"/>
      <c r="N1794" s="71"/>
    </row>
    <row r="1795" spans="2:14">
      <c r="B1795" s="65"/>
      <c r="N1795" s="71"/>
    </row>
    <row r="1796" spans="2:14">
      <c r="B1796" s="65"/>
      <c r="N1796" s="71"/>
    </row>
    <row r="1797" spans="2:14">
      <c r="B1797" s="65"/>
      <c r="N1797" s="71"/>
    </row>
    <row r="1798" spans="2:14">
      <c r="B1798" s="65"/>
      <c r="N1798" s="71"/>
    </row>
    <row r="1799" spans="2:14">
      <c r="B1799" s="65"/>
      <c r="N1799" s="71"/>
    </row>
    <row r="1800" spans="2:14">
      <c r="B1800" s="65"/>
      <c r="N1800" s="71"/>
    </row>
    <row r="1801" spans="2:14">
      <c r="B1801" s="65"/>
      <c r="N1801" s="71"/>
    </row>
    <row r="1802" spans="2:14">
      <c r="B1802" s="65"/>
      <c r="N1802" s="71"/>
    </row>
    <row r="1803" spans="2:14">
      <c r="B1803" s="65"/>
      <c r="N1803" s="71"/>
    </row>
    <row r="1804" spans="2:14">
      <c r="B1804" s="65"/>
      <c r="N1804" s="71"/>
    </row>
    <row r="1805" spans="2:14">
      <c r="B1805" s="65"/>
      <c r="N1805" s="71"/>
    </row>
    <row r="1806" spans="2:14">
      <c r="B1806" s="65"/>
      <c r="N1806" s="71"/>
    </row>
    <row r="1807" spans="2:14">
      <c r="B1807" s="65"/>
      <c r="N1807" s="71"/>
    </row>
    <row r="1808" spans="2:14">
      <c r="B1808" s="65"/>
      <c r="N1808" s="71"/>
    </row>
    <row r="1809" spans="2:14">
      <c r="B1809" s="65"/>
      <c r="N1809" s="71"/>
    </row>
    <row r="1810" spans="2:14">
      <c r="B1810" s="65"/>
      <c r="N1810" s="71"/>
    </row>
    <row r="1811" spans="2:14">
      <c r="B1811" s="65"/>
      <c r="N1811" s="71"/>
    </row>
    <row r="1812" spans="2:14">
      <c r="B1812" s="65"/>
      <c r="N1812" s="71"/>
    </row>
    <row r="1813" spans="2:14">
      <c r="B1813" s="65"/>
      <c r="N1813" s="71"/>
    </row>
    <row r="1814" spans="2:14">
      <c r="B1814" s="65"/>
      <c r="N1814" s="71"/>
    </row>
    <row r="1815" spans="2:14">
      <c r="B1815" s="65"/>
      <c r="N1815" s="71"/>
    </row>
    <row r="1816" spans="2:14">
      <c r="B1816" s="65"/>
      <c r="N1816" s="71"/>
    </row>
    <row r="1817" spans="2:14">
      <c r="B1817" s="65"/>
      <c r="N1817" s="71"/>
    </row>
    <row r="1818" spans="2:14">
      <c r="B1818" s="65"/>
      <c r="N1818" s="71"/>
    </row>
    <row r="1819" spans="2:14">
      <c r="B1819" s="65"/>
      <c r="N1819" s="71"/>
    </row>
    <row r="1820" spans="2:14">
      <c r="B1820" s="65"/>
      <c r="N1820" s="71"/>
    </row>
    <row r="1821" spans="2:14">
      <c r="B1821" s="65"/>
      <c r="N1821" s="71"/>
    </row>
    <row r="1822" spans="2:14">
      <c r="B1822" s="65"/>
      <c r="N1822" s="71"/>
    </row>
    <row r="1823" spans="2:14">
      <c r="B1823" s="65"/>
      <c r="N1823" s="71"/>
    </row>
    <row r="1824" spans="2:14">
      <c r="B1824" s="65"/>
      <c r="N1824" s="71"/>
    </row>
    <row r="1825" spans="2:14">
      <c r="B1825" s="65"/>
      <c r="N1825" s="71"/>
    </row>
    <row r="1826" spans="2:14">
      <c r="B1826" s="65"/>
      <c r="N1826" s="71"/>
    </row>
    <row r="1827" spans="2:14">
      <c r="B1827" s="65"/>
      <c r="N1827" s="71"/>
    </row>
    <row r="1828" spans="2:14">
      <c r="B1828" s="65"/>
      <c r="N1828" s="71"/>
    </row>
    <row r="1829" spans="2:14">
      <c r="B1829" s="65"/>
      <c r="N1829" s="71"/>
    </row>
    <row r="1830" spans="2:14">
      <c r="B1830" s="65"/>
      <c r="N1830" s="71"/>
    </row>
    <row r="1831" spans="2:14">
      <c r="B1831" s="65"/>
      <c r="N1831" s="71"/>
    </row>
    <row r="1832" spans="2:14">
      <c r="B1832" s="65"/>
      <c r="N1832" s="71"/>
    </row>
    <row r="1833" spans="2:14">
      <c r="B1833" s="65"/>
      <c r="N1833" s="71"/>
    </row>
    <row r="1834" spans="2:14">
      <c r="B1834" s="65"/>
      <c r="N1834" s="71"/>
    </row>
    <row r="1835" spans="2:14">
      <c r="B1835" s="65"/>
      <c r="N1835" s="71"/>
    </row>
    <row r="1836" spans="2:14">
      <c r="B1836" s="65"/>
      <c r="N1836" s="71"/>
    </row>
    <row r="1837" spans="2:14">
      <c r="B1837" s="65"/>
      <c r="N1837" s="71"/>
    </row>
    <row r="1838" spans="2:14">
      <c r="B1838" s="65"/>
      <c r="N1838" s="71"/>
    </row>
    <row r="1839" spans="2:14">
      <c r="B1839" s="65"/>
      <c r="N1839" s="71"/>
    </row>
    <row r="1840" spans="2:14">
      <c r="B1840" s="65"/>
      <c r="N1840" s="71"/>
    </row>
    <row r="1841" spans="2:14">
      <c r="B1841" s="65"/>
      <c r="N1841" s="71"/>
    </row>
    <row r="1842" spans="2:14">
      <c r="B1842" s="65"/>
      <c r="N1842" s="71"/>
    </row>
    <row r="1843" spans="2:14">
      <c r="B1843" s="65"/>
      <c r="N1843" s="71"/>
    </row>
    <row r="1844" spans="2:14">
      <c r="B1844" s="65"/>
      <c r="N1844" s="71"/>
    </row>
    <row r="1845" spans="2:14">
      <c r="B1845" s="65"/>
      <c r="N1845" s="71"/>
    </row>
    <row r="1846" spans="2:14">
      <c r="B1846" s="65"/>
      <c r="N1846" s="71"/>
    </row>
    <row r="1847" spans="2:14">
      <c r="B1847" s="65"/>
      <c r="N1847" s="71"/>
    </row>
    <row r="1848" spans="2:14">
      <c r="B1848" s="65"/>
      <c r="N1848" s="71"/>
    </row>
    <row r="1849" spans="2:14">
      <c r="B1849" s="65"/>
      <c r="N1849" s="71"/>
    </row>
    <row r="1850" spans="2:14">
      <c r="B1850" s="65"/>
      <c r="N1850" s="71"/>
    </row>
    <row r="1851" spans="2:14">
      <c r="B1851" s="65"/>
      <c r="N1851" s="71"/>
    </row>
    <row r="1852" spans="2:14">
      <c r="B1852" s="65"/>
      <c r="N1852" s="71"/>
    </row>
    <row r="1853" spans="2:14">
      <c r="B1853" s="65"/>
      <c r="N1853" s="71"/>
    </row>
    <row r="1854" spans="2:14">
      <c r="B1854" s="65"/>
      <c r="N1854" s="71"/>
    </row>
    <row r="1855" spans="2:14">
      <c r="B1855" s="65"/>
      <c r="N1855" s="71"/>
    </row>
    <row r="1856" spans="2:14">
      <c r="B1856" s="65"/>
      <c r="N1856" s="71"/>
    </row>
    <row r="1857" spans="2:14">
      <c r="B1857" s="65"/>
      <c r="N1857" s="71"/>
    </row>
    <row r="1858" spans="2:14">
      <c r="B1858" s="65"/>
      <c r="N1858" s="71"/>
    </row>
    <row r="1859" spans="2:14">
      <c r="B1859" s="65"/>
      <c r="N1859" s="71"/>
    </row>
    <row r="1860" spans="2:14">
      <c r="B1860" s="65"/>
      <c r="N1860" s="71"/>
    </row>
    <row r="1861" spans="2:14">
      <c r="B1861" s="65"/>
      <c r="N1861" s="71"/>
    </row>
    <row r="1862" spans="2:14">
      <c r="B1862" s="65"/>
      <c r="N1862" s="71"/>
    </row>
    <row r="1863" spans="2:14">
      <c r="B1863" s="65"/>
      <c r="N1863" s="71"/>
    </row>
    <row r="1864" spans="2:14">
      <c r="B1864" s="65"/>
      <c r="N1864" s="71"/>
    </row>
    <row r="1865" spans="2:14">
      <c r="B1865" s="65"/>
      <c r="N1865" s="71"/>
    </row>
    <row r="1866" spans="2:14">
      <c r="B1866" s="65"/>
      <c r="N1866" s="71"/>
    </row>
    <row r="1867" spans="2:14">
      <c r="B1867" s="65"/>
      <c r="N1867" s="71"/>
    </row>
    <row r="1868" spans="2:14">
      <c r="B1868" s="65"/>
      <c r="N1868" s="71"/>
    </row>
    <row r="1869" spans="2:14">
      <c r="B1869" s="65"/>
      <c r="N1869" s="71"/>
    </row>
    <row r="1870" spans="2:14">
      <c r="B1870" s="65"/>
      <c r="N1870" s="71"/>
    </row>
    <row r="1871" spans="2:14">
      <c r="B1871" s="65"/>
      <c r="N1871" s="71"/>
    </row>
    <row r="1872" spans="2:14">
      <c r="B1872" s="65"/>
      <c r="N1872" s="71"/>
    </row>
    <row r="1873" spans="2:14">
      <c r="B1873" s="65"/>
      <c r="N1873" s="71"/>
    </row>
    <row r="1874" spans="2:14">
      <c r="B1874" s="65"/>
      <c r="N1874" s="71"/>
    </row>
    <row r="1875" spans="2:14">
      <c r="B1875" s="65"/>
      <c r="N1875" s="71"/>
    </row>
    <row r="1876" spans="2:14">
      <c r="B1876" s="65"/>
      <c r="N1876" s="71"/>
    </row>
    <row r="1877" spans="2:14">
      <c r="B1877" s="65"/>
      <c r="N1877" s="71"/>
    </row>
    <row r="1878" spans="2:14">
      <c r="B1878" s="65"/>
      <c r="N1878" s="71"/>
    </row>
    <row r="1879" spans="2:14">
      <c r="B1879" s="65"/>
      <c r="N1879" s="71"/>
    </row>
    <row r="1880" spans="2:14">
      <c r="B1880" s="65"/>
      <c r="N1880" s="71"/>
    </row>
    <row r="1881" spans="2:14">
      <c r="B1881" s="65"/>
      <c r="N1881" s="71"/>
    </row>
    <row r="1882" spans="2:14">
      <c r="B1882" s="65"/>
      <c r="N1882" s="71"/>
    </row>
    <row r="1883" spans="2:14">
      <c r="B1883" s="65"/>
      <c r="N1883" s="71"/>
    </row>
    <row r="1884" spans="2:14">
      <c r="B1884" s="65"/>
      <c r="N1884" s="71"/>
    </row>
    <row r="1885" spans="2:14">
      <c r="B1885" s="65"/>
      <c r="N1885" s="71"/>
    </row>
    <row r="1886" spans="2:14">
      <c r="B1886" s="65"/>
      <c r="N1886" s="71"/>
    </row>
    <row r="1887" spans="2:14">
      <c r="B1887" s="65"/>
      <c r="N1887" s="71"/>
    </row>
    <row r="1888" spans="2:14">
      <c r="B1888" s="65"/>
      <c r="N1888" s="71"/>
    </row>
    <row r="1889" spans="2:14">
      <c r="B1889" s="65"/>
      <c r="N1889" s="71"/>
    </row>
    <row r="1890" spans="2:14">
      <c r="B1890" s="65"/>
      <c r="N1890" s="71"/>
    </row>
    <row r="1891" spans="2:14">
      <c r="B1891" s="65"/>
      <c r="N1891" s="71"/>
    </row>
    <row r="1892" spans="2:14">
      <c r="B1892" s="65"/>
      <c r="N1892" s="71"/>
    </row>
    <row r="1893" spans="2:14">
      <c r="B1893" s="65"/>
      <c r="N1893" s="71"/>
    </row>
    <row r="1894" spans="2:14">
      <c r="B1894" s="65"/>
      <c r="N1894" s="71"/>
    </row>
    <row r="1895" spans="2:14">
      <c r="B1895" s="65"/>
      <c r="N1895" s="71"/>
    </row>
    <row r="1896" spans="2:14">
      <c r="B1896" s="65"/>
      <c r="N1896" s="71"/>
    </row>
    <row r="1897" spans="2:14">
      <c r="B1897" s="65"/>
      <c r="N1897" s="71"/>
    </row>
    <row r="1898" spans="2:14">
      <c r="B1898" s="65"/>
      <c r="N1898" s="71"/>
    </row>
    <row r="1899" spans="2:14">
      <c r="B1899" s="65"/>
      <c r="N1899" s="71"/>
    </row>
    <row r="1900" spans="2:14">
      <c r="B1900" s="65"/>
      <c r="N1900" s="71"/>
    </row>
    <row r="1901" spans="2:14">
      <c r="B1901" s="65"/>
      <c r="N1901" s="71"/>
    </row>
    <row r="1902" spans="2:14">
      <c r="B1902" s="65"/>
      <c r="N1902" s="71"/>
    </row>
    <row r="1903" spans="2:14">
      <c r="B1903" s="65"/>
      <c r="N1903" s="71"/>
    </row>
    <row r="1904" spans="2:14">
      <c r="B1904" s="65"/>
      <c r="N1904" s="71"/>
    </row>
    <row r="1905" spans="2:14">
      <c r="B1905" s="65"/>
      <c r="N1905" s="71"/>
    </row>
    <row r="1906" spans="2:14">
      <c r="B1906" s="65"/>
      <c r="N1906" s="71"/>
    </row>
    <row r="1907" spans="2:14">
      <c r="B1907" s="65"/>
      <c r="N1907" s="71"/>
    </row>
    <row r="1908" spans="2:14">
      <c r="B1908" s="65"/>
      <c r="N1908" s="71"/>
    </row>
    <row r="1909" spans="2:14">
      <c r="B1909" s="65"/>
      <c r="N1909" s="71"/>
    </row>
    <row r="1910" spans="2:14">
      <c r="B1910" s="65"/>
      <c r="N1910" s="71"/>
    </row>
    <row r="1911" spans="2:14">
      <c r="B1911" s="65"/>
      <c r="N1911" s="71"/>
    </row>
    <row r="1912" spans="2:14">
      <c r="B1912" s="65"/>
      <c r="N1912" s="71"/>
    </row>
    <row r="1913" spans="2:14">
      <c r="B1913" s="65"/>
      <c r="N1913" s="71"/>
    </row>
    <row r="1914" spans="2:14">
      <c r="B1914" s="65"/>
      <c r="N1914" s="71"/>
    </row>
    <row r="1915" spans="2:14">
      <c r="B1915" s="65"/>
      <c r="N1915" s="71"/>
    </row>
    <row r="1916" spans="2:14">
      <c r="B1916" s="65"/>
      <c r="N1916" s="71"/>
    </row>
    <row r="1917" spans="2:14">
      <c r="B1917" s="65"/>
      <c r="N1917" s="71"/>
    </row>
    <row r="1918" spans="2:14">
      <c r="B1918" s="65"/>
      <c r="N1918" s="71"/>
    </row>
    <row r="1919" spans="2:14">
      <c r="B1919" s="65"/>
      <c r="N1919" s="71"/>
    </row>
    <row r="1920" spans="2:14">
      <c r="B1920" s="65"/>
      <c r="N1920" s="71"/>
    </row>
    <row r="1921" spans="2:14">
      <c r="B1921" s="65"/>
      <c r="N1921" s="71"/>
    </row>
    <row r="1922" spans="2:14">
      <c r="B1922" s="65"/>
      <c r="N1922" s="71"/>
    </row>
    <row r="1923" spans="2:14">
      <c r="B1923" s="65"/>
      <c r="N1923" s="71"/>
    </row>
    <row r="1924" spans="2:14">
      <c r="B1924" s="65"/>
      <c r="N1924" s="71"/>
    </row>
    <row r="1925" spans="2:14">
      <c r="B1925" s="65"/>
      <c r="N1925" s="71"/>
    </row>
    <row r="1926" spans="2:14">
      <c r="B1926" s="65"/>
      <c r="N1926" s="71"/>
    </row>
    <row r="1927" spans="2:14">
      <c r="B1927" s="65"/>
      <c r="N1927" s="71"/>
    </row>
    <row r="1928" spans="2:14">
      <c r="B1928" s="65"/>
      <c r="N1928" s="71"/>
    </row>
    <row r="1929" spans="2:14">
      <c r="B1929" s="65"/>
      <c r="N1929" s="71"/>
    </row>
    <row r="1930" spans="2:14">
      <c r="B1930" s="65"/>
      <c r="N1930" s="71"/>
    </row>
    <row r="1931" spans="2:14">
      <c r="B1931" s="65"/>
      <c r="N1931" s="71"/>
    </row>
    <row r="1932" spans="2:14">
      <c r="B1932" s="65"/>
      <c r="N1932" s="71"/>
    </row>
    <row r="1933" spans="2:14">
      <c r="B1933" s="65"/>
      <c r="N1933" s="71"/>
    </row>
    <row r="1934" spans="2:14">
      <c r="B1934" s="65"/>
      <c r="N1934" s="71"/>
    </row>
    <row r="1935" spans="2:14">
      <c r="B1935" s="65"/>
      <c r="N1935" s="71"/>
    </row>
    <row r="1936" spans="2:14">
      <c r="B1936" s="65"/>
      <c r="N1936" s="71"/>
    </row>
    <row r="1937" spans="2:14">
      <c r="B1937" s="65"/>
      <c r="N1937" s="71"/>
    </row>
    <row r="1938" spans="2:14">
      <c r="B1938" s="65"/>
      <c r="N1938" s="71"/>
    </row>
    <row r="1939" spans="2:14">
      <c r="B1939" s="65"/>
      <c r="N1939" s="71"/>
    </row>
    <row r="1940" spans="2:14">
      <c r="B1940" s="65"/>
      <c r="N1940" s="71"/>
    </row>
    <row r="1941" spans="2:14">
      <c r="B1941" s="65"/>
      <c r="N1941" s="71"/>
    </row>
    <row r="1942" spans="2:14">
      <c r="B1942" s="65"/>
      <c r="N1942" s="71"/>
    </row>
    <row r="1943" spans="2:14">
      <c r="B1943" s="65"/>
      <c r="N1943" s="71"/>
    </row>
    <row r="1944" spans="2:14">
      <c r="B1944" s="65"/>
      <c r="N1944" s="71"/>
    </row>
    <row r="1945" spans="2:14">
      <c r="B1945" s="65"/>
      <c r="N1945" s="71"/>
    </row>
    <row r="1946" spans="2:14">
      <c r="B1946" s="65"/>
      <c r="N1946" s="71"/>
    </row>
    <row r="1947" spans="2:14">
      <c r="B1947" s="65"/>
      <c r="N1947" s="71"/>
    </row>
    <row r="1948" spans="2:14">
      <c r="B1948" s="65"/>
      <c r="N1948" s="71"/>
    </row>
    <row r="1949" spans="2:14">
      <c r="B1949" s="65"/>
      <c r="N1949" s="71"/>
    </row>
    <row r="1950" spans="2:14">
      <c r="B1950" s="65"/>
      <c r="N1950" s="71"/>
    </row>
    <row r="1951" spans="2:14">
      <c r="B1951" s="65"/>
      <c r="N1951" s="71"/>
    </row>
    <row r="1952" spans="2:14">
      <c r="B1952" s="65"/>
      <c r="N1952" s="71"/>
    </row>
    <row r="1953" spans="2:14">
      <c r="B1953" s="65"/>
      <c r="N1953" s="71"/>
    </row>
    <row r="1954" spans="2:14">
      <c r="B1954" s="65"/>
      <c r="N1954" s="71"/>
    </row>
    <row r="1955" spans="2:14">
      <c r="B1955" s="65"/>
      <c r="N1955" s="71"/>
    </row>
    <row r="1956" spans="2:14">
      <c r="B1956" s="65"/>
      <c r="N1956" s="71"/>
    </row>
    <row r="1957" spans="2:14">
      <c r="B1957" s="65"/>
      <c r="N1957" s="71"/>
    </row>
    <row r="1958" spans="2:14">
      <c r="B1958" s="65"/>
      <c r="N1958" s="71"/>
    </row>
    <row r="1959" spans="2:14">
      <c r="B1959" s="65"/>
      <c r="N1959" s="71"/>
    </row>
    <row r="1960" spans="2:14">
      <c r="B1960" s="65"/>
      <c r="N1960" s="71"/>
    </row>
    <row r="1961" spans="2:14">
      <c r="B1961" s="65"/>
      <c r="N1961" s="71"/>
    </row>
    <row r="1962" spans="2:14">
      <c r="B1962" s="65"/>
      <c r="N1962" s="71"/>
    </row>
    <row r="1963" spans="2:14">
      <c r="B1963" s="65"/>
      <c r="N1963" s="71"/>
    </row>
    <row r="1964" spans="2:14">
      <c r="B1964" s="65"/>
      <c r="N1964" s="71"/>
    </row>
    <row r="1965" spans="2:14">
      <c r="B1965" s="65"/>
      <c r="N1965" s="71"/>
    </row>
    <row r="1966" spans="2:14">
      <c r="B1966" s="65"/>
      <c r="N1966" s="71"/>
    </row>
    <row r="1967" spans="2:14">
      <c r="B1967" s="65"/>
      <c r="N1967" s="71"/>
    </row>
    <row r="1968" spans="2:14">
      <c r="B1968" s="65"/>
      <c r="N1968" s="71"/>
    </row>
    <row r="1969" spans="2:14">
      <c r="B1969" s="65"/>
      <c r="N1969" s="71"/>
    </row>
    <row r="1970" spans="2:14">
      <c r="B1970" s="65"/>
      <c r="N1970" s="71"/>
    </row>
    <row r="1971" spans="2:14">
      <c r="B1971" s="65"/>
      <c r="N1971" s="71"/>
    </row>
    <row r="1972" spans="2:14">
      <c r="B1972" s="65"/>
      <c r="N1972" s="71"/>
    </row>
    <row r="1973" spans="2:14">
      <c r="B1973" s="65"/>
      <c r="N1973" s="71"/>
    </row>
    <row r="1974" spans="2:14">
      <c r="B1974" s="65"/>
      <c r="N1974" s="71"/>
    </row>
    <row r="1975" spans="2:14">
      <c r="B1975" s="65"/>
      <c r="N1975" s="71"/>
    </row>
    <row r="1976" spans="2:14">
      <c r="B1976" s="65"/>
      <c r="N1976" s="71"/>
    </row>
    <row r="1977" spans="2:14">
      <c r="B1977" s="65"/>
      <c r="N1977" s="71"/>
    </row>
    <row r="1978" spans="2:14">
      <c r="B1978" s="65"/>
      <c r="N1978" s="71"/>
    </row>
    <row r="1979" spans="2:14">
      <c r="B1979" s="65"/>
      <c r="N1979" s="71"/>
    </row>
    <row r="1980" spans="2:14">
      <c r="B1980" s="65"/>
      <c r="N1980" s="71"/>
    </row>
    <row r="1981" spans="2:14">
      <c r="B1981" s="65"/>
      <c r="N1981" s="71"/>
    </row>
    <row r="1982" spans="2:14">
      <c r="B1982" s="65"/>
      <c r="N1982" s="71"/>
    </row>
    <row r="1983" spans="2:14">
      <c r="B1983" s="65"/>
      <c r="N1983" s="71"/>
    </row>
    <row r="1984" spans="2:14">
      <c r="B1984" s="65"/>
      <c r="N1984" s="71"/>
    </row>
    <row r="1985" spans="2:14">
      <c r="B1985" s="65"/>
      <c r="N1985" s="71"/>
    </row>
    <row r="1986" spans="2:14">
      <c r="B1986" s="65"/>
      <c r="N1986" s="71"/>
    </row>
    <row r="1987" spans="2:14">
      <c r="B1987" s="65"/>
      <c r="N1987" s="71"/>
    </row>
    <row r="1988" spans="2:14">
      <c r="B1988" s="65"/>
      <c r="N1988" s="71"/>
    </row>
    <row r="1989" spans="2:14">
      <c r="B1989" s="65"/>
      <c r="N1989" s="71"/>
    </row>
    <row r="1990" spans="2:14">
      <c r="B1990" s="65"/>
      <c r="N1990" s="71"/>
    </row>
    <row r="1991" spans="2:14">
      <c r="B1991" s="65"/>
      <c r="N1991" s="71"/>
    </row>
    <row r="1992" spans="2:14">
      <c r="B1992" s="65"/>
      <c r="N1992" s="71"/>
    </row>
    <row r="1993" spans="2:14">
      <c r="B1993" s="65"/>
      <c r="N1993" s="71"/>
    </row>
    <row r="1994" spans="2:14">
      <c r="B1994" s="65"/>
      <c r="N1994" s="71"/>
    </row>
    <row r="1995" spans="2:14">
      <c r="B1995" s="65"/>
      <c r="N1995" s="71"/>
    </row>
    <row r="1996" spans="2:14">
      <c r="B1996" s="65"/>
      <c r="N1996" s="71"/>
    </row>
    <row r="1997" spans="2:14">
      <c r="B1997" s="65"/>
      <c r="N1997" s="71"/>
    </row>
    <row r="1998" spans="2:14">
      <c r="B1998" s="65"/>
      <c r="N1998" s="71"/>
    </row>
    <row r="1999" spans="2:14">
      <c r="B1999" s="65"/>
      <c r="N1999" s="71"/>
    </row>
    <row r="2000" spans="2:14">
      <c r="B2000" s="65"/>
      <c r="N2000" s="71"/>
    </row>
    <row r="2001" spans="2:14">
      <c r="B2001" s="65"/>
      <c r="N2001" s="71"/>
    </row>
    <row r="2002" spans="2:14">
      <c r="B2002" s="65"/>
      <c r="N2002" s="71"/>
    </row>
    <row r="2003" spans="2:14">
      <c r="B2003" s="65"/>
      <c r="N2003" s="71"/>
    </row>
    <row r="2004" spans="2:14">
      <c r="B2004" s="65"/>
      <c r="N2004" s="71"/>
    </row>
    <row r="2005" spans="2:14">
      <c r="B2005" s="65"/>
      <c r="N2005" s="71"/>
    </row>
    <row r="2006" spans="2:14">
      <c r="B2006" s="65"/>
      <c r="N2006" s="71"/>
    </row>
    <row r="2007" spans="2:14">
      <c r="B2007" s="65"/>
      <c r="N2007" s="71"/>
    </row>
    <row r="2008" spans="2:14">
      <c r="B2008" s="65"/>
      <c r="N2008" s="71"/>
    </row>
    <row r="2009" spans="2:14">
      <c r="B2009" s="65"/>
      <c r="N2009" s="71"/>
    </row>
    <row r="2010" spans="2:14">
      <c r="B2010" s="65"/>
      <c r="N2010" s="71"/>
    </row>
    <row r="2011" spans="2:14">
      <c r="B2011" s="65"/>
      <c r="N2011" s="71"/>
    </row>
    <row r="2012" spans="2:14">
      <c r="B2012" s="65"/>
      <c r="N2012" s="71"/>
    </row>
    <row r="2013" spans="2:14">
      <c r="B2013" s="65"/>
      <c r="N2013" s="71"/>
    </row>
    <row r="2014" spans="2:14">
      <c r="B2014" s="65"/>
      <c r="N2014" s="71"/>
    </row>
    <row r="2015" spans="2:14">
      <c r="B2015" s="65"/>
      <c r="N2015" s="71"/>
    </row>
    <row r="2016" spans="2:14">
      <c r="B2016" s="65"/>
      <c r="N2016" s="71"/>
    </row>
    <row r="2017" spans="2:14">
      <c r="B2017" s="65"/>
      <c r="N2017" s="71"/>
    </row>
    <row r="2018" spans="2:14">
      <c r="B2018" s="65"/>
      <c r="N2018" s="71"/>
    </row>
    <row r="2019" spans="2:14">
      <c r="B2019" s="65"/>
      <c r="N2019" s="71"/>
    </row>
    <row r="2020" spans="2:14">
      <c r="B2020" s="65"/>
      <c r="N2020" s="71"/>
    </row>
    <row r="2021" spans="2:14">
      <c r="B2021" s="65"/>
      <c r="N2021" s="71"/>
    </row>
    <row r="2022" spans="2:14">
      <c r="B2022" s="65"/>
      <c r="N2022" s="71"/>
    </row>
    <row r="2023" spans="2:14">
      <c r="B2023" s="65"/>
      <c r="N2023" s="71"/>
    </row>
    <row r="2024" spans="2:14">
      <c r="B2024" s="65"/>
      <c r="N2024" s="71"/>
    </row>
    <row r="2025" spans="2:14">
      <c r="B2025" s="65"/>
      <c r="N2025" s="71"/>
    </row>
    <row r="2026" spans="2:14">
      <c r="B2026" s="65"/>
      <c r="N2026" s="71"/>
    </row>
    <row r="2027" spans="2:14">
      <c r="B2027" s="65"/>
      <c r="N2027" s="71"/>
    </row>
    <row r="2028" spans="2:14">
      <c r="B2028" s="65"/>
      <c r="N2028" s="71"/>
    </row>
    <row r="2029" spans="2:14">
      <c r="B2029" s="65"/>
      <c r="N2029" s="71"/>
    </row>
    <row r="2030" spans="2:14">
      <c r="B2030" s="65"/>
      <c r="N2030" s="71"/>
    </row>
    <row r="2031" spans="2:14">
      <c r="B2031" s="65"/>
      <c r="N2031" s="71"/>
    </row>
    <row r="2032" spans="2:14">
      <c r="B2032" s="65"/>
      <c r="N2032" s="71"/>
    </row>
    <row r="2033" spans="2:14">
      <c r="B2033" s="65"/>
      <c r="N2033" s="71"/>
    </row>
    <row r="2034" spans="2:14">
      <c r="B2034" s="65"/>
      <c r="N2034" s="71"/>
    </row>
    <row r="2035" spans="2:14">
      <c r="B2035" s="65"/>
      <c r="N2035" s="71"/>
    </row>
    <row r="2036" spans="2:14">
      <c r="B2036" s="65"/>
      <c r="N2036" s="71"/>
    </row>
    <row r="2037" spans="2:14">
      <c r="B2037" s="65"/>
      <c r="N2037" s="71"/>
    </row>
    <row r="2038" spans="2:14">
      <c r="B2038" s="65"/>
      <c r="N2038" s="71"/>
    </row>
    <row r="2039" spans="2:14">
      <c r="B2039" s="65"/>
      <c r="N2039" s="71"/>
    </row>
    <row r="2040" spans="2:14">
      <c r="B2040" s="65"/>
      <c r="N2040" s="71"/>
    </row>
    <row r="2041" spans="2:14">
      <c r="B2041" s="65"/>
      <c r="N2041" s="71"/>
    </row>
    <row r="2042" spans="2:14">
      <c r="B2042" s="65"/>
      <c r="N2042" s="71"/>
    </row>
    <row r="2043" spans="2:14">
      <c r="B2043" s="65"/>
      <c r="N2043" s="71"/>
    </row>
    <row r="2044" spans="2:14">
      <c r="B2044" s="65"/>
      <c r="N2044" s="71"/>
    </row>
    <row r="2045" spans="2:14">
      <c r="B2045" s="65"/>
      <c r="N2045" s="71"/>
    </row>
    <row r="2046" spans="2:14">
      <c r="B2046" s="65"/>
      <c r="N2046" s="71"/>
    </row>
    <row r="2047" spans="2:14">
      <c r="B2047" s="65"/>
      <c r="N2047" s="71"/>
    </row>
    <row r="2048" spans="2:14">
      <c r="B2048" s="65"/>
      <c r="N2048" s="71"/>
    </row>
    <row r="2049" spans="2:14">
      <c r="B2049" s="65"/>
      <c r="N2049" s="71"/>
    </row>
    <row r="2050" spans="2:14">
      <c r="B2050" s="65"/>
      <c r="N2050" s="71"/>
    </row>
    <row r="2051" spans="2:14">
      <c r="B2051" s="65"/>
      <c r="N2051" s="71"/>
    </row>
    <row r="2052" spans="2:14">
      <c r="B2052" s="65"/>
      <c r="N2052" s="71"/>
    </row>
    <row r="2053" spans="2:14">
      <c r="B2053" s="65"/>
      <c r="N2053" s="71"/>
    </row>
    <row r="2054" spans="2:14">
      <c r="B2054" s="65"/>
      <c r="N2054" s="71"/>
    </row>
    <row r="2055" spans="2:14">
      <c r="B2055" s="65"/>
      <c r="N2055" s="71"/>
    </row>
    <row r="2056" spans="2:14">
      <c r="B2056" s="65"/>
      <c r="N2056" s="71"/>
    </row>
    <row r="2057" spans="2:14">
      <c r="B2057" s="65"/>
      <c r="N2057" s="71"/>
    </row>
    <row r="2058" spans="2:14">
      <c r="B2058" s="65"/>
      <c r="N2058" s="71"/>
    </row>
    <row r="2059" spans="2:14">
      <c r="B2059" s="65"/>
      <c r="N2059" s="71"/>
    </row>
    <row r="2060" spans="2:14">
      <c r="B2060" s="65"/>
      <c r="N2060" s="71"/>
    </row>
    <row r="2061" spans="2:14">
      <c r="B2061" s="65"/>
      <c r="N2061" s="71"/>
    </row>
    <row r="2062" spans="2:14">
      <c r="B2062" s="65"/>
      <c r="N2062" s="71"/>
    </row>
    <row r="2063" spans="2:14">
      <c r="B2063" s="65"/>
      <c r="N2063" s="71"/>
    </row>
    <row r="2064" spans="2:14">
      <c r="B2064" s="65"/>
      <c r="N2064" s="71"/>
    </row>
    <row r="2065" spans="2:14">
      <c r="B2065" s="65"/>
      <c r="N2065" s="71"/>
    </row>
    <row r="2066" spans="2:14">
      <c r="B2066" s="65"/>
      <c r="N2066" s="71"/>
    </row>
    <row r="2067" spans="2:14">
      <c r="B2067" s="65"/>
      <c r="N2067" s="71"/>
    </row>
    <row r="2068" spans="2:14">
      <c r="B2068" s="65"/>
      <c r="N2068" s="71"/>
    </row>
    <row r="2069" spans="2:14">
      <c r="B2069" s="65"/>
      <c r="N2069" s="71"/>
    </row>
    <row r="2070" spans="2:14">
      <c r="B2070" s="65"/>
      <c r="N2070" s="71"/>
    </row>
    <row r="2071" spans="2:14">
      <c r="B2071" s="65"/>
      <c r="N2071" s="71"/>
    </row>
    <row r="2072" spans="2:14">
      <c r="B2072" s="65"/>
      <c r="N2072" s="71"/>
    </row>
    <row r="2073" spans="2:14">
      <c r="B2073" s="65"/>
      <c r="N2073" s="71"/>
    </row>
    <row r="2074" spans="2:14">
      <c r="B2074" s="65"/>
      <c r="N2074" s="71"/>
    </row>
    <row r="2075" spans="2:14">
      <c r="B2075" s="65"/>
      <c r="N2075" s="71"/>
    </row>
    <row r="2076" spans="2:14">
      <c r="B2076" s="65"/>
      <c r="N2076" s="71"/>
    </row>
    <row r="2077" spans="2:14">
      <c r="B2077" s="65"/>
      <c r="N2077" s="71"/>
    </row>
    <row r="2078" spans="2:14">
      <c r="B2078" s="65"/>
      <c r="N2078" s="71"/>
    </row>
    <row r="2079" spans="2:14">
      <c r="B2079" s="65"/>
      <c r="N2079" s="71"/>
    </row>
    <row r="2080" spans="2:14">
      <c r="B2080" s="65"/>
      <c r="N2080" s="71"/>
    </row>
    <row r="2081" spans="2:14">
      <c r="B2081" s="65"/>
      <c r="N2081" s="71"/>
    </row>
    <row r="2082" spans="2:14">
      <c r="B2082" s="65"/>
      <c r="N2082" s="71"/>
    </row>
    <row r="2083" spans="2:14">
      <c r="B2083" s="65"/>
      <c r="N2083" s="71"/>
    </row>
    <row r="2084" spans="2:14">
      <c r="B2084" s="65"/>
      <c r="N2084" s="71"/>
    </row>
    <row r="2085" spans="2:14">
      <c r="B2085" s="65"/>
      <c r="N2085" s="71"/>
    </row>
    <row r="2086" spans="2:14">
      <c r="B2086" s="65"/>
      <c r="N2086" s="71"/>
    </row>
    <row r="2087" spans="2:14">
      <c r="B2087" s="65"/>
      <c r="N2087" s="71"/>
    </row>
    <row r="2088" spans="2:14">
      <c r="B2088" s="65"/>
      <c r="N2088" s="71"/>
    </row>
    <row r="2089" spans="2:14">
      <c r="B2089" s="65"/>
      <c r="N2089" s="71"/>
    </row>
    <row r="2090" spans="2:14">
      <c r="B2090" s="65"/>
      <c r="N2090" s="71"/>
    </row>
    <row r="2091" spans="2:14">
      <c r="B2091" s="65"/>
      <c r="N2091" s="71"/>
    </row>
    <row r="2092" spans="2:14">
      <c r="B2092" s="65"/>
      <c r="N2092" s="71"/>
    </row>
    <row r="2093" spans="2:14">
      <c r="B2093" s="65"/>
      <c r="N2093" s="71"/>
    </row>
    <row r="2094" spans="2:14">
      <c r="B2094" s="65"/>
      <c r="N2094" s="71"/>
    </row>
    <row r="2095" spans="2:14">
      <c r="B2095" s="65"/>
      <c r="N2095" s="71"/>
    </row>
    <row r="2096" spans="2:14">
      <c r="B2096" s="65"/>
      <c r="N2096" s="71"/>
    </row>
    <row r="2097" spans="2:14">
      <c r="B2097" s="65"/>
      <c r="N2097" s="71"/>
    </row>
    <row r="2098" spans="2:14">
      <c r="B2098" s="65"/>
      <c r="N2098" s="71"/>
    </row>
    <row r="2099" spans="2:14">
      <c r="B2099" s="65"/>
      <c r="N2099" s="71"/>
    </row>
    <row r="2100" spans="2:14">
      <c r="B2100" s="65"/>
      <c r="N2100" s="71"/>
    </row>
    <row r="2101" spans="2:14">
      <c r="B2101" s="65"/>
      <c r="N2101" s="71"/>
    </row>
    <row r="2102" spans="2:14">
      <c r="B2102" s="65"/>
      <c r="N2102" s="71"/>
    </row>
    <row r="2103" spans="2:14">
      <c r="B2103" s="65"/>
      <c r="N2103" s="71"/>
    </row>
    <row r="2104" spans="2:14">
      <c r="B2104" s="65"/>
      <c r="N2104" s="71"/>
    </row>
    <row r="2105" spans="2:14">
      <c r="B2105" s="65"/>
      <c r="N2105" s="71"/>
    </row>
    <row r="2106" spans="2:14">
      <c r="B2106" s="65"/>
      <c r="N2106" s="71"/>
    </row>
    <row r="2107" spans="2:14">
      <c r="B2107" s="65"/>
      <c r="N2107" s="71"/>
    </row>
    <row r="2108" spans="2:14">
      <c r="B2108" s="65"/>
      <c r="N2108" s="71"/>
    </row>
    <row r="2109" spans="2:14">
      <c r="B2109" s="65"/>
      <c r="N2109" s="71"/>
    </row>
    <row r="2110" spans="2:14">
      <c r="B2110" s="65"/>
      <c r="N2110" s="71"/>
    </row>
    <row r="2111" spans="2:14">
      <c r="B2111" s="65"/>
      <c r="N2111" s="71"/>
    </row>
    <row r="2112" spans="2:14">
      <c r="B2112" s="65"/>
      <c r="N2112" s="71"/>
    </row>
    <row r="2113" spans="2:14">
      <c r="B2113" s="65"/>
      <c r="N2113" s="71"/>
    </row>
    <row r="2114" spans="2:14">
      <c r="B2114" s="65"/>
      <c r="N2114" s="71"/>
    </row>
    <row r="2115" spans="2:14">
      <c r="B2115" s="65"/>
      <c r="N2115" s="71"/>
    </row>
    <row r="2116" spans="2:14">
      <c r="B2116" s="65"/>
      <c r="N2116" s="71"/>
    </row>
    <row r="2117" spans="2:14">
      <c r="B2117" s="65"/>
      <c r="N2117" s="71"/>
    </row>
    <row r="2118" spans="2:14">
      <c r="B2118" s="65"/>
      <c r="N2118" s="71"/>
    </row>
    <row r="2119" spans="2:14">
      <c r="B2119" s="65"/>
      <c r="N2119" s="71"/>
    </row>
    <row r="2120" spans="2:14">
      <c r="B2120" s="65"/>
      <c r="N2120" s="71"/>
    </row>
    <row r="2121" spans="2:14">
      <c r="B2121" s="65"/>
      <c r="N2121" s="71"/>
    </row>
    <row r="2122" spans="2:14">
      <c r="B2122" s="65"/>
      <c r="N2122" s="71"/>
    </row>
    <row r="2123" spans="2:14">
      <c r="B2123" s="65"/>
      <c r="N2123" s="71"/>
    </row>
    <row r="2124" spans="2:14">
      <c r="B2124" s="65"/>
      <c r="N2124" s="71"/>
    </row>
    <row r="2125" spans="2:14">
      <c r="B2125" s="65"/>
      <c r="N2125" s="71"/>
    </row>
    <row r="2126" spans="2:14">
      <c r="B2126" s="65"/>
      <c r="N2126" s="71"/>
    </row>
    <row r="2127" spans="2:14">
      <c r="B2127" s="65"/>
      <c r="N2127" s="71"/>
    </row>
    <row r="2128" spans="2:14">
      <c r="B2128" s="65"/>
      <c r="N2128" s="71"/>
    </row>
    <row r="2129" spans="2:14">
      <c r="B2129" s="65"/>
      <c r="N2129" s="71"/>
    </row>
    <row r="2130" spans="2:14">
      <c r="B2130" s="65"/>
      <c r="N2130" s="71"/>
    </row>
    <row r="2131" spans="2:14">
      <c r="B2131" s="65"/>
      <c r="N2131" s="71"/>
    </row>
    <row r="2132" spans="2:14">
      <c r="B2132" s="65"/>
      <c r="N2132" s="71"/>
    </row>
    <row r="2133" spans="2:14">
      <c r="B2133" s="65"/>
      <c r="N2133" s="71"/>
    </row>
    <row r="2134" spans="2:14">
      <c r="B2134" s="65"/>
      <c r="N2134" s="71"/>
    </row>
    <row r="2135" spans="2:14">
      <c r="B2135" s="65"/>
      <c r="N2135" s="71"/>
    </row>
    <row r="2136" spans="2:14">
      <c r="B2136" s="65"/>
      <c r="N2136" s="71"/>
    </row>
    <row r="2137" spans="2:14">
      <c r="B2137" s="65"/>
      <c r="N2137" s="71"/>
    </row>
    <row r="2138" spans="2:14">
      <c r="B2138" s="65"/>
      <c r="N2138" s="71"/>
    </row>
    <row r="2139" spans="2:14">
      <c r="B2139" s="65"/>
      <c r="N2139" s="71"/>
    </row>
    <row r="2140" spans="2:14">
      <c r="B2140" s="65"/>
      <c r="N2140" s="71"/>
    </row>
    <row r="2141" spans="2:14">
      <c r="B2141" s="65"/>
      <c r="N2141" s="71"/>
    </row>
    <row r="2142" spans="2:14">
      <c r="B2142" s="65"/>
      <c r="N2142" s="71"/>
    </row>
    <row r="2143" spans="2:14">
      <c r="B2143" s="65"/>
      <c r="N2143" s="71"/>
    </row>
    <row r="2144" spans="2:14">
      <c r="B2144" s="65"/>
      <c r="N2144" s="71"/>
    </row>
    <row r="2145" spans="2:14">
      <c r="B2145" s="65"/>
      <c r="N2145" s="71"/>
    </row>
    <row r="2146" spans="2:14">
      <c r="B2146" s="65"/>
      <c r="N2146" s="71"/>
    </row>
    <row r="2147" spans="2:14">
      <c r="B2147" s="65"/>
      <c r="N2147" s="71"/>
    </row>
    <row r="2148" spans="2:14">
      <c r="B2148" s="65"/>
      <c r="N2148" s="71"/>
    </row>
    <row r="2149" spans="2:14">
      <c r="B2149" s="65"/>
      <c r="N2149" s="71"/>
    </row>
    <row r="2150" spans="2:14">
      <c r="B2150" s="65"/>
      <c r="N2150" s="71"/>
    </row>
    <row r="2151" spans="2:14">
      <c r="B2151" s="65"/>
      <c r="N2151" s="71"/>
    </row>
    <row r="2152" spans="2:14">
      <c r="B2152" s="65"/>
      <c r="N2152" s="71"/>
    </row>
    <row r="2153" spans="2:14">
      <c r="B2153" s="65"/>
      <c r="N2153" s="71"/>
    </row>
    <row r="2154" spans="2:14">
      <c r="B2154" s="65"/>
      <c r="N2154" s="71"/>
    </row>
    <row r="2155" spans="2:14">
      <c r="B2155" s="65"/>
      <c r="N2155" s="71"/>
    </row>
    <row r="2156" spans="2:14">
      <c r="B2156" s="65"/>
      <c r="N2156" s="71"/>
    </row>
    <row r="2157" spans="2:14">
      <c r="B2157" s="65"/>
      <c r="N2157" s="71"/>
    </row>
    <row r="2158" spans="2:14">
      <c r="B2158" s="65"/>
      <c r="N2158" s="71"/>
    </row>
    <row r="2159" spans="2:14">
      <c r="B2159" s="65"/>
      <c r="N2159" s="71"/>
    </row>
    <row r="2160" spans="2:14">
      <c r="B2160" s="65"/>
      <c r="N2160" s="71"/>
    </row>
    <row r="2161" spans="2:14">
      <c r="B2161" s="65"/>
      <c r="N2161" s="71"/>
    </row>
    <row r="2162" spans="2:14">
      <c r="B2162" s="65"/>
      <c r="N2162" s="71"/>
    </row>
    <row r="2163" spans="2:14">
      <c r="B2163" s="65"/>
      <c r="N2163" s="71"/>
    </row>
    <row r="2164" spans="2:14">
      <c r="B2164" s="65"/>
      <c r="N2164" s="71"/>
    </row>
    <row r="2165" spans="2:14">
      <c r="B2165" s="65"/>
      <c r="N2165" s="71"/>
    </row>
    <row r="2166" spans="2:14">
      <c r="B2166" s="65"/>
      <c r="N2166" s="71"/>
    </row>
    <row r="2167" spans="2:14">
      <c r="B2167" s="65"/>
      <c r="N2167" s="71"/>
    </row>
    <row r="2168" spans="2:14">
      <c r="B2168" s="65"/>
      <c r="N2168" s="71"/>
    </row>
    <row r="2169" spans="2:14">
      <c r="B2169" s="65"/>
      <c r="N2169" s="71"/>
    </row>
    <row r="2170" spans="2:14">
      <c r="B2170" s="65"/>
      <c r="N2170" s="71"/>
    </row>
    <row r="2171" spans="2:14">
      <c r="B2171" s="65"/>
      <c r="N2171" s="71"/>
    </row>
    <row r="2172" spans="2:14">
      <c r="B2172" s="65"/>
      <c r="N2172" s="71"/>
    </row>
    <row r="2173" spans="2:14">
      <c r="B2173" s="65"/>
      <c r="N2173" s="71"/>
    </row>
    <row r="2174" spans="2:14">
      <c r="B2174" s="65"/>
      <c r="N2174" s="71"/>
    </row>
    <row r="2175" spans="2:14">
      <c r="B2175" s="65"/>
      <c r="N2175" s="71"/>
    </row>
    <row r="2176" spans="2:14">
      <c r="B2176" s="65"/>
      <c r="N2176" s="71"/>
    </row>
    <row r="2177" spans="2:14">
      <c r="B2177" s="65"/>
      <c r="N2177" s="71"/>
    </row>
    <row r="2178" spans="2:14">
      <c r="B2178" s="65"/>
      <c r="N2178" s="71"/>
    </row>
    <row r="2179" spans="2:14">
      <c r="B2179" s="65"/>
      <c r="N2179" s="71"/>
    </row>
    <row r="2180" spans="2:14">
      <c r="B2180" s="65"/>
      <c r="N2180" s="71"/>
    </row>
    <row r="2181" spans="2:14">
      <c r="B2181" s="65"/>
      <c r="N2181" s="71"/>
    </row>
    <row r="2182" spans="2:14">
      <c r="B2182" s="65"/>
      <c r="N2182" s="71"/>
    </row>
    <row r="2183" spans="2:14">
      <c r="B2183" s="65"/>
      <c r="N2183" s="71"/>
    </row>
    <row r="2184" spans="2:14">
      <c r="B2184" s="65"/>
      <c r="N2184" s="71"/>
    </row>
    <row r="2185" spans="2:14">
      <c r="B2185" s="65"/>
      <c r="N2185" s="71"/>
    </row>
    <row r="2186" spans="2:14">
      <c r="B2186" s="65"/>
      <c r="N2186" s="71"/>
    </row>
    <row r="2187" spans="2:14">
      <c r="B2187" s="65"/>
      <c r="N2187" s="71"/>
    </row>
    <row r="2188" spans="2:14">
      <c r="B2188" s="65"/>
      <c r="N2188" s="71"/>
    </row>
    <row r="2189" spans="2:14">
      <c r="B2189" s="65"/>
      <c r="N2189" s="71"/>
    </row>
    <row r="2190" spans="2:14">
      <c r="B2190" s="65"/>
      <c r="N2190" s="71"/>
    </row>
    <row r="2191" spans="2:14">
      <c r="B2191" s="65"/>
      <c r="N2191" s="71"/>
    </row>
    <row r="2192" spans="2:14">
      <c r="B2192" s="65"/>
      <c r="N2192" s="71"/>
    </row>
    <row r="2193" spans="2:14">
      <c r="B2193" s="65"/>
      <c r="N2193" s="71"/>
    </row>
    <row r="2194" spans="2:14">
      <c r="B2194" s="65"/>
      <c r="N2194" s="71"/>
    </row>
    <row r="2195" spans="2:14">
      <c r="B2195" s="65"/>
      <c r="N2195" s="71"/>
    </row>
    <row r="2196" spans="2:14">
      <c r="B2196" s="65"/>
      <c r="N2196" s="71"/>
    </row>
    <row r="2197" spans="2:14">
      <c r="B2197" s="65"/>
      <c r="N2197" s="71"/>
    </row>
    <row r="2198" spans="2:14">
      <c r="B2198" s="65"/>
      <c r="N2198" s="71"/>
    </row>
    <row r="2199" spans="2:14">
      <c r="B2199" s="65"/>
      <c r="N2199" s="71"/>
    </row>
    <row r="2200" spans="2:14">
      <c r="B2200" s="65"/>
      <c r="N2200" s="71"/>
    </row>
    <row r="2201" spans="2:14">
      <c r="B2201" s="65"/>
      <c r="N2201" s="71"/>
    </row>
    <row r="2202" spans="2:14">
      <c r="B2202" s="65"/>
      <c r="N2202" s="71"/>
    </row>
    <row r="2203" spans="2:14">
      <c r="B2203" s="65"/>
      <c r="N2203" s="71"/>
    </row>
    <row r="2204" spans="2:14">
      <c r="B2204" s="65"/>
      <c r="N2204" s="71"/>
    </row>
    <row r="2205" spans="2:14">
      <c r="B2205" s="65"/>
      <c r="N2205" s="71"/>
    </row>
    <row r="2206" spans="2:14">
      <c r="B2206" s="65"/>
      <c r="N2206" s="71"/>
    </row>
    <row r="2207" spans="2:14">
      <c r="B2207" s="65"/>
      <c r="N2207" s="71"/>
    </row>
    <row r="2208" spans="2:14">
      <c r="B2208" s="65"/>
      <c r="N2208" s="71"/>
    </row>
    <row r="2209" spans="2:14">
      <c r="B2209" s="65"/>
      <c r="N2209" s="71"/>
    </row>
    <row r="2210" spans="2:14">
      <c r="B2210" s="65"/>
      <c r="N2210" s="71"/>
    </row>
    <row r="2211" spans="2:14">
      <c r="B2211" s="65"/>
      <c r="N2211" s="71"/>
    </row>
    <row r="2212" spans="2:14">
      <c r="B2212" s="65"/>
      <c r="N2212" s="71"/>
    </row>
    <row r="2213" spans="2:14">
      <c r="B2213" s="65"/>
      <c r="N2213" s="71"/>
    </row>
    <row r="2214" spans="2:14">
      <c r="B2214" s="65"/>
      <c r="N2214" s="71"/>
    </row>
    <row r="2215" spans="2:14">
      <c r="B2215" s="65"/>
      <c r="N2215" s="71"/>
    </row>
    <row r="2216" spans="2:14">
      <c r="B2216" s="65"/>
      <c r="N2216" s="71"/>
    </row>
    <row r="2217" spans="2:14">
      <c r="B2217" s="65"/>
      <c r="N2217" s="71"/>
    </row>
    <row r="2218" spans="2:14">
      <c r="B2218" s="65"/>
      <c r="N2218" s="71"/>
    </row>
    <row r="2219" spans="2:14">
      <c r="B2219" s="65"/>
      <c r="N2219" s="71"/>
    </row>
    <row r="2220" spans="2:14">
      <c r="B2220" s="65"/>
      <c r="N2220" s="71"/>
    </row>
    <row r="2221" spans="2:14">
      <c r="B2221" s="65"/>
      <c r="N2221" s="71"/>
    </row>
    <row r="2222" spans="2:14">
      <c r="B2222" s="65"/>
      <c r="N2222" s="71"/>
    </row>
    <row r="2223" spans="2:14">
      <c r="B2223" s="65"/>
      <c r="N2223" s="71"/>
    </row>
    <row r="2224" spans="2:14">
      <c r="B2224" s="65"/>
      <c r="N2224" s="71"/>
    </row>
    <row r="2225" spans="2:14">
      <c r="B2225" s="65"/>
      <c r="N2225" s="71"/>
    </row>
    <row r="2226" spans="2:14">
      <c r="B2226" s="65"/>
      <c r="N2226" s="71"/>
    </row>
    <row r="2227" spans="2:14">
      <c r="B2227" s="65"/>
      <c r="N2227" s="71"/>
    </row>
    <row r="2228" spans="2:14">
      <c r="B2228" s="65"/>
      <c r="N2228" s="71"/>
    </row>
    <row r="2229" spans="2:14">
      <c r="B2229" s="65"/>
      <c r="N2229" s="71"/>
    </row>
    <row r="2230" spans="2:14">
      <c r="B2230" s="65"/>
      <c r="N2230" s="71"/>
    </row>
    <row r="2231" spans="2:14">
      <c r="B2231" s="65"/>
      <c r="N2231" s="71"/>
    </row>
    <row r="2232" spans="2:14">
      <c r="B2232" s="65"/>
      <c r="N2232" s="71"/>
    </row>
    <row r="2233" spans="2:14">
      <c r="B2233" s="65"/>
      <c r="N2233" s="71"/>
    </row>
    <row r="2234" spans="2:14">
      <c r="B2234" s="65"/>
      <c r="N2234" s="71"/>
    </row>
    <row r="2235" spans="2:14">
      <c r="B2235" s="65"/>
      <c r="N2235" s="71"/>
    </row>
    <row r="2236" spans="2:14">
      <c r="B2236" s="65"/>
      <c r="N2236" s="71"/>
    </row>
    <row r="2237" spans="2:14">
      <c r="B2237" s="65"/>
      <c r="N2237" s="71"/>
    </row>
    <row r="2238" spans="2:14">
      <c r="B2238" s="65"/>
      <c r="N2238" s="71"/>
    </row>
    <row r="2239" spans="2:14">
      <c r="B2239" s="65"/>
      <c r="N2239" s="71"/>
    </row>
    <row r="2240" spans="2:14">
      <c r="B2240" s="65"/>
      <c r="N2240" s="71"/>
    </row>
    <row r="2241" spans="2:14">
      <c r="B2241" s="65"/>
      <c r="N2241" s="71"/>
    </row>
    <row r="2242" spans="2:14">
      <c r="B2242" s="65"/>
      <c r="N2242" s="71"/>
    </row>
    <row r="2243" spans="2:14">
      <c r="B2243" s="65"/>
      <c r="N2243" s="71"/>
    </row>
    <row r="2244" spans="2:14">
      <c r="B2244" s="65"/>
      <c r="N2244" s="71"/>
    </row>
    <row r="2245" spans="2:14">
      <c r="B2245" s="65"/>
      <c r="N2245" s="71"/>
    </row>
    <row r="2246" spans="2:14">
      <c r="B2246" s="65"/>
      <c r="N2246" s="71"/>
    </row>
    <row r="2247" spans="2:14">
      <c r="B2247" s="65"/>
      <c r="N2247" s="71"/>
    </row>
    <row r="2248" spans="2:14">
      <c r="B2248" s="65"/>
      <c r="N2248" s="71"/>
    </row>
    <row r="2249" spans="2:14">
      <c r="B2249" s="65"/>
      <c r="N2249" s="71"/>
    </row>
    <row r="2250" spans="2:14">
      <c r="B2250" s="65"/>
      <c r="N2250" s="71"/>
    </row>
    <row r="2251" spans="2:14">
      <c r="B2251" s="65"/>
      <c r="N2251" s="71"/>
    </row>
    <row r="2252" spans="2:14">
      <c r="B2252" s="65"/>
      <c r="N2252" s="71"/>
    </row>
    <row r="2253" spans="2:14">
      <c r="B2253" s="65"/>
      <c r="N2253" s="71"/>
    </row>
    <row r="2254" spans="2:14">
      <c r="B2254" s="65"/>
      <c r="N2254" s="71"/>
    </row>
    <row r="2255" spans="2:14">
      <c r="B2255" s="65"/>
      <c r="N2255" s="71"/>
    </row>
    <row r="2256" spans="2:14">
      <c r="B2256" s="65"/>
      <c r="N2256" s="71"/>
    </row>
    <row r="2257" spans="2:14">
      <c r="B2257" s="65"/>
      <c r="N2257" s="71"/>
    </row>
    <row r="2258" spans="2:14">
      <c r="B2258" s="65"/>
      <c r="N2258" s="71"/>
    </row>
    <row r="2259" spans="2:14">
      <c r="B2259" s="65"/>
      <c r="N2259" s="71"/>
    </row>
    <row r="2260" spans="2:14">
      <c r="B2260" s="65"/>
      <c r="N2260" s="71"/>
    </row>
    <row r="2261" spans="2:14">
      <c r="B2261" s="65"/>
      <c r="N2261" s="71"/>
    </row>
    <row r="2262" spans="2:14">
      <c r="B2262" s="65"/>
      <c r="N2262" s="71"/>
    </row>
    <row r="2263" spans="2:14">
      <c r="B2263" s="65"/>
      <c r="N2263" s="71"/>
    </row>
    <row r="2264" spans="2:14">
      <c r="B2264" s="65"/>
      <c r="N2264" s="71"/>
    </row>
    <row r="2265" spans="2:14">
      <c r="B2265" s="65"/>
      <c r="N2265" s="71"/>
    </row>
    <row r="2266" spans="2:14">
      <c r="B2266" s="65"/>
      <c r="N2266" s="71"/>
    </row>
    <row r="2267" spans="2:14">
      <c r="B2267" s="65"/>
      <c r="N2267" s="71"/>
    </row>
    <row r="2268" spans="2:14">
      <c r="B2268" s="65"/>
      <c r="N2268" s="71"/>
    </row>
    <row r="2269" spans="2:14">
      <c r="B2269" s="65"/>
      <c r="N2269" s="71"/>
    </row>
    <row r="2270" spans="2:14">
      <c r="B2270" s="65"/>
      <c r="N2270" s="71"/>
    </row>
    <row r="2271" spans="2:14">
      <c r="B2271" s="65"/>
      <c r="N2271" s="71"/>
    </row>
    <row r="2272" spans="2:14">
      <c r="B2272" s="65"/>
      <c r="N2272" s="71"/>
    </row>
    <row r="2273" spans="2:14">
      <c r="B2273" s="65"/>
      <c r="N2273" s="71"/>
    </row>
    <row r="2274" spans="2:14">
      <c r="B2274" s="65"/>
      <c r="N2274" s="71"/>
    </row>
    <row r="2275" spans="2:14">
      <c r="B2275" s="65"/>
      <c r="N2275" s="71"/>
    </row>
    <row r="2276" spans="2:14">
      <c r="B2276" s="65"/>
      <c r="N2276" s="71"/>
    </row>
    <row r="2277" spans="2:14">
      <c r="B2277" s="65"/>
      <c r="N2277" s="71"/>
    </row>
    <row r="2278" spans="2:14">
      <c r="B2278" s="65"/>
      <c r="N2278" s="71"/>
    </row>
    <row r="2279" spans="2:14">
      <c r="B2279" s="65"/>
      <c r="N2279" s="71"/>
    </row>
    <row r="2280" spans="2:14">
      <c r="B2280" s="65"/>
      <c r="N2280" s="71"/>
    </row>
    <row r="2281" spans="2:14">
      <c r="B2281" s="65"/>
      <c r="N2281" s="71"/>
    </row>
    <row r="2282" spans="2:14">
      <c r="B2282" s="65"/>
      <c r="N2282" s="71"/>
    </row>
    <row r="2283" spans="2:14">
      <c r="B2283" s="65"/>
      <c r="N2283" s="71"/>
    </row>
    <row r="2284" spans="2:14">
      <c r="B2284" s="65"/>
      <c r="N2284" s="71"/>
    </row>
    <row r="2285" spans="2:14">
      <c r="B2285" s="65"/>
      <c r="N2285" s="71"/>
    </row>
    <row r="2286" spans="2:14">
      <c r="B2286" s="65"/>
      <c r="N2286" s="71"/>
    </row>
    <row r="2287" spans="2:14">
      <c r="B2287" s="65"/>
      <c r="N2287" s="71"/>
    </row>
    <row r="2288" spans="2:14">
      <c r="B2288" s="65"/>
      <c r="N2288" s="71"/>
    </row>
    <row r="2289" spans="2:14">
      <c r="B2289" s="65"/>
      <c r="N2289" s="71"/>
    </row>
    <row r="2290" spans="2:14">
      <c r="B2290" s="65"/>
      <c r="N2290" s="71"/>
    </row>
    <row r="2291" spans="2:14">
      <c r="B2291" s="65"/>
      <c r="N2291" s="71"/>
    </row>
    <row r="2292" spans="2:14">
      <c r="B2292" s="65"/>
      <c r="N2292" s="71"/>
    </row>
    <row r="2293" spans="2:14">
      <c r="B2293" s="65"/>
      <c r="N2293" s="71"/>
    </row>
    <row r="2294" spans="2:14">
      <c r="B2294" s="65"/>
      <c r="N2294" s="71"/>
    </row>
    <row r="2295" spans="2:14">
      <c r="B2295" s="65"/>
      <c r="N2295" s="71"/>
    </row>
    <row r="2296" spans="2:14">
      <c r="B2296" s="65"/>
      <c r="N2296" s="71"/>
    </row>
    <row r="2297" spans="2:14">
      <c r="B2297" s="65"/>
      <c r="N2297" s="71"/>
    </row>
    <row r="2298" spans="2:14">
      <c r="B2298" s="65"/>
      <c r="N2298" s="71"/>
    </row>
    <row r="2299" spans="2:14">
      <c r="B2299" s="65"/>
      <c r="N2299" s="71"/>
    </row>
    <row r="2300" spans="2:14">
      <c r="B2300" s="65"/>
      <c r="N2300" s="71"/>
    </row>
    <row r="2301" spans="2:14">
      <c r="B2301" s="65"/>
      <c r="N2301" s="71"/>
    </row>
    <row r="2302" spans="2:14">
      <c r="B2302" s="65"/>
      <c r="N2302" s="71"/>
    </row>
    <row r="2303" spans="2:14">
      <c r="B2303" s="65"/>
      <c r="N2303" s="71"/>
    </row>
    <row r="2304" spans="2:14">
      <c r="B2304" s="65"/>
      <c r="N2304" s="71"/>
    </row>
    <row r="2305" spans="2:14">
      <c r="B2305" s="65"/>
      <c r="N2305" s="71"/>
    </row>
    <row r="2306" spans="2:14">
      <c r="B2306" s="65"/>
      <c r="N2306" s="71"/>
    </row>
    <row r="2307" spans="2:14">
      <c r="B2307" s="65"/>
      <c r="N2307" s="71"/>
    </row>
    <row r="2308" spans="2:14">
      <c r="B2308" s="65"/>
      <c r="N2308" s="71"/>
    </row>
    <row r="2309" spans="2:14">
      <c r="B2309" s="65"/>
      <c r="N2309" s="71"/>
    </row>
    <row r="2310" spans="2:14">
      <c r="B2310" s="65"/>
      <c r="N2310" s="71"/>
    </row>
    <row r="2311" spans="2:14">
      <c r="B2311" s="65"/>
      <c r="N2311" s="71"/>
    </row>
    <row r="2312" spans="2:14">
      <c r="B2312" s="65"/>
      <c r="N2312" s="71"/>
    </row>
    <row r="2313" spans="2:14">
      <c r="B2313" s="65"/>
      <c r="N2313" s="71"/>
    </row>
    <row r="2314" spans="2:14">
      <c r="B2314" s="65"/>
      <c r="N2314" s="71"/>
    </row>
    <row r="2315" spans="2:14">
      <c r="B2315" s="65"/>
      <c r="N2315" s="71"/>
    </row>
    <row r="2316" spans="2:14">
      <c r="B2316" s="65"/>
      <c r="N2316" s="71"/>
    </row>
    <row r="2317" spans="2:14">
      <c r="B2317" s="65"/>
      <c r="N2317" s="71"/>
    </row>
    <row r="2318" spans="2:14">
      <c r="B2318" s="65"/>
      <c r="N2318" s="71"/>
    </row>
    <row r="2319" spans="2:14">
      <c r="B2319" s="65"/>
      <c r="N2319" s="71"/>
    </row>
    <row r="2320" spans="2:14">
      <c r="B2320" s="65"/>
      <c r="N2320" s="71"/>
    </row>
    <row r="2321" spans="2:14">
      <c r="B2321" s="65"/>
      <c r="N2321" s="71"/>
    </row>
    <row r="2322" spans="2:14">
      <c r="B2322" s="65"/>
      <c r="N2322" s="71"/>
    </row>
    <row r="2323" spans="2:14">
      <c r="B2323" s="65"/>
      <c r="N2323" s="71"/>
    </row>
    <row r="2324" spans="2:14">
      <c r="B2324" s="65"/>
      <c r="N2324" s="71"/>
    </row>
    <row r="2325" spans="2:14">
      <c r="B2325" s="65"/>
      <c r="N2325" s="71"/>
    </row>
    <row r="2326" spans="2:14">
      <c r="B2326" s="65"/>
      <c r="N2326" s="71"/>
    </row>
    <row r="2327" spans="2:14">
      <c r="B2327" s="65"/>
      <c r="N2327" s="71"/>
    </row>
    <row r="2328" spans="2:14">
      <c r="B2328" s="65"/>
      <c r="N2328" s="71"/>
    </row>
    <row r="2329" spans="2:14">
      <c r="B2329" s="65"/>
      <c r="N2329" s="71"/>
    </row>
    <row r="2330" spans="2:14">
      <c r="B2330" s="65"/>
      <c r="N2330" s="71"/>
    </row>
    <row r="2331" spans="2:14">
      <c r="B2331" s="65"/>
      <c r="N2331" s="71"/>
    </row>
    <row r="2332" spans="2:14">
      <c r="B2332" s="65"/>
      <c r="N2332" s="71"/>
    </row>
    <row r="2333" spans="2:14">
      <c r="B2333" s="65"/>
      <c r="N2333" s="71"/>
    </row>
    <row r="2334" spans="2:14">
      <c r="B2334" s="65"/>
      <c r="N2334" s="71"/>
    </row>
    <row r="2335" spans="2:14">
      <c r="B2335" s="65"/>
      <c r="N2335" s="71"/>
    </row>
    <row r="2336" spans="2:14">
      <c r="B2336" s="65"/>
      <c r="N2336" s="71"/>
    </row>
    <row r="2337" spans="2:14">
      <c r="B2337" s="65"/>
      <c r="N2337" s="71"/>
    </row>
    <row r="2338" spans="2:14">
      <c r="B2338" s="65"/>
      <c r="N2338" s="71"/>
    </row>
    <row r="2339" spans="2:14">
      <c r="B2339" s="65"/>
      <c r="N2339" s="71"/>
    </row>
    <row r="2340" spans="2:14">
      <c r="B2340" s="65"/>
      <c r="N2340" s="71"/>
    </row>
    <row r="2341" spans="2:14">
      <c r="B2341" s="65"/>
      <c r="N2341" s="71"/>
    </row>
    <row r="2342" spans="2:14">
      <c r="B2342" s="65"/>
      <c r="N2342" s="71"/>
    </row>
    <row r="2343" spans="2:14">
      <c r="B2343" s="65"/>
      <c r="N2343" s="71"/>
    </row>
    <row r="2344" spans="2:14">
      <c r="B2344" s="65"/>
      <c r="N2344" s="71"/>
    </row>
    <row r="2345" spans="2:14">
      <c r="B2345" s="65"/>
      <c r="N2345" s="71"/>
    </row>
    <row r="2346" spans="2:14">
      <c r="B2346" s="65"/>
      <c r="N2346" s="71"/>
    </row>
    <row r="2347" spans="2:14">
      <c r="B2347" s="65"/>
      <c r="N2347" s="71"/>
    </row>
    <row r="2348" spans="2:14">
      <c r="B2348" s="65"/>
      <c r="N2348" s="71"/>
    </row>
    <row r="2349" spans="2:14">
      <c r="B2349" s="65"/>
      <c r="N2349" s="71"/>
    </row>
    <row r="2350" spans="2:14">
      <c r="B2350" s="65"/>
      <c r="N2350" s="71"/>
    </row>
    <row r="2351" spans="2:14">
      <c r="B2351" s="65"/>
      <c r="N2351" s="71"/>
    </row>
    <row r="2352" spans="2:14">
      <c r="B2352" s="65"/>
      <c r="N2352" s="71"/>
    </row>
    <row r="2353" spans="2:14">
      <c r="B2353" s="65"/>
      <c r="N2353" s="71"/>
    </row>
    <row r="2354" spans="2:14">
      <c r="B2354" s="65"/>
      <c r="N2354" s="71"/>
    </row>
    <row r="2355" spans="2:14">
      <c r="B2355" s="65"/>
      <c r="N2355" s="71"/>
    </row>
    <row r="2356" spans="2:14">
      <c r="B2356" s="65"/>
      <c r="N2356" s="71"/>
    </row>
    <row r="2357" spans="2:14">
      <c r="B2357" s="65"/>
      <c r="N2357" s="71"/>
    </row>
    <row r="2358" spans="2:14">
      <c r="B2358" s="65"/>
      <c r="N2358" s="71"/>
    </row>
    <row r="2359" spans="2:14">
      <c r="B2359" s="65"/>
      <c r="N2359" s="71"/>
    </row>
    <row r="2360" spans="2:14">
      <c r="B2360" s="65"/>
      <c r="N2360" s="71"/>
    </row>
    <row r="2361" spans="2:14">
      <c r="B2361" s="65"/>
      <c r="N2361" s="71"/>
    </row>
    <row r="2362" spans="2:14">
      <c r="B2362" s="65"/>
      <c r="N2362" s="71"/>
    </row>
    <row r="2363" spans="2:14">
      <c r="B2363" s="65"/>
      <c r="N2363" s="71"/>
    </row>
    <row r="2364" spans="2:14">
      <c r="B2364" s="65"/>
      <c r="N2364" s="71"/>
    </row>
    <row r="2365" spans="2:14">
      <c r="B2365" s="65"/>
      <c r="N2365" s="71"/>
    </row>
    <row r="2366" spans="2:14">
      <c r="B2366" s="65"/>
      <c r="N2366" s="71"/>
    </row>
    <row r="2367" spans="2:14">
      <c r="B2367" s="65"/>
      <c r="N2367" s="71"/>
    </row>
    <row r="2368" spans="2:14">
      <c r="B2368" s="65"/>
      <c r="N2368" s="71"/>
    </row>
    <row r="2369" spans="2:14">
      <c r="B2369" s="65"/>
      <c r="N2369" s="71"/>
    </row>
    <row r="2370" spans="2:14">
      <c r="B2370" s="65"/>
      <c r="N2370" s="71"/>
    </row>
    <row r="2371" spans="2:14">
      <c r="B2371" s="65"/>
      <c r="N2371" s="71"/>
    </row>
    <row r="2372" spans="2:14">
      <c r="B2372" s="65"/>
      <c r="N2372" s="71"/>
    </row>
    <row r="2373" spans="2:14">
      <c r="B2373" s="65"/>
      <c r="N2373" s="71"/>
    </row>
    <row r="2374" spans="2:14">
      <c r="B2374" s="65"/>
      <c r="N2374" s="71"/>
    </row>
    <row r="2375" spans="2:14">
      <c r="B2375" s="65"/>
      <c r="N2375" s="71"/>
    </row>
    <row r="2376" spans="2:14">
      <c r="B2376" s="65"/>
      <c r="N2376" s="71"/>
    </row>
    <row r="2377" spans="2:14">
      <c r="B2377" s="65"/>
      <c r="N2377" s="71"/>
    </row>
    <row r="2378" spans="2:14">
      <c r="B2378" s="65"/>
      <c r="N2378" s="71"/>
    </row>
    <row r="2379" spans="2:14">
      <c r="B2379" s="65"/>
      <c r="N2379" s="71"/>
    </row>
    <row r="2380" spans="2:14">
      <c r="B2380" s="65"/>
      <c r="N2380" s="71"/>
    </row>
    <row r="2381" spans="2:14">
      <c r="B2381" s="65"/>
      <c r="N2381" s="71"/>
    </row>
    <row r="2382" spans="2:14">
      <c r="B2382" s="65"/>
      <c r="N2382" s="71"/>
    </row>
    <row r="2383" spans="2:14">
      <c r="B2383" s="65"/>
      <c r="N2383" s="71"/>
    </row>
    <row r="2384" spans="2:14">
      <c r="B2384" s="65"/>
      <c r="N2384" s="71"/>
    </row>
    <row r="2385" spans="2:14">
      <c r="B2385" s="65"/>
      <c r="N2385" s="71"/>
    </row>
    <row r="2386" spans="2:14">
      <c r="B2386" s="65"/>
      <c r="N2386" s="71"/>
    </row>
    <row r="2387" spans="2:14">
      <c r="B2387" s="65"/>
      <c r="N2387" s="71"/>
    </row>
    <row r="2388" spans="2:14">
      <c r="B2388" s="65"/>
      <c r="N2388" s="71"/>
    </row>
    <row r="2389" spans="2:14">
      <c r="B2389" s="65"/>
      <c r="N2389" s="71"/>
    </row>
    <row r="2390" spans="2:14">
      <c r="B2390" s="65"/>
      <c r="N2390" s="71"/>
    </row>
    <row r="2391" spans="2:14">
      <c r="B2391" s="65"/>
      <c r="N2391" s="71"/>
    </row>
    <row r="2392" spans="2:14">
      <c r="B2392" s="65"/>
      <c r="N2392" s="71"/>
    </row>
    <row r="2393" spans="2:14">
      <c r="B2393" s="65"/>
      <c r="N2393" s="71"/>
    </row>
    <row r="2394" spans="2:14">
      <c r="B2394" s="65"/>
      <c r="N2394" s="71"/>
    </row>
    <row r="2395" spans="2:14">
      <c r="B2395" s="65"/>
      <c r="N2395" s="71"/>
    </row>
    <row r="2396" spans="2:14">
      <c r="B2396" s="65"/>
      <c r="N2396" s="71"/>
    </row>
    <row r="2397" spans="2:14">
      <c r="B2397" s="65"/>
      <c r="N2397" s="71"/>
    </row>
    <row r="2398" spans="2:14">
      <c r="B2398" s="65"/>
      <c r="N2398" s="71"/>
    </row>
    <row r="2399" spans="2:14">
      <c r="B2399" s="65"/>
      <c r="N2399" s="71"/>
    </row>
    <row r="2400" spans="2:14">
      <c r="B2400" s="65"/>
      <c r="N2400" s="71"/>
    </row>
    <row r="2401" spans="2:14">
      <c r="B2401" s="65"/>
      <c r="N2401" s="71"/>
    </row>
    <row r="2402" spans="2:14">
      <c r="B2402" s="65"/>
      <c r="N2402" s="71"/>
    </row>
    <row r="2403" spans="2:14">
      <c r="B2403" s="65"/>
      <c r="N2403" s="71"/>
    </row>
    <row r="2404" spans="2:14">
      <c r="B2404" s="65"/>
      <c r="N2404" s="71"/>
    </row>
    <row r="2405" spans="2:14">
      <c r="B2405" s="65"/>
      <c r="N2405" s="71"/>
    </row>
    <row r="2406" spans="2:14">
      <c r="B2406" s="65"/>
      <c r="N2406" s="71"/>
    </row>
    <row r="2407" spans="2:14">
      <c r="B2407" s="65"/>
      <c r="N2407" s="71"/>
    </row>
    <row r="2408" spans="2:14">
      <c r="B2408" s="65"/>
      <c r="N2408" s="71"/>
    </row>
    <row r="2409" spans="2:14">
      <c r="B2409" s="65"/>
      <c r="N2409" s="71"/>
    </row>
    <row r="2410" spans="2:14">
      <c r="B2410" s="65"/>
      <c r="N2410" s="71"/>
    </row>
    <row r="2411" spans="2:14">
      <c r="B2411" s="65"/>
      <c r="N2411" s="71"/>
    </row>
    <row r="2412" spans="2:14">
      <c r="B2412" s="65"/>
      <c r="N2412" s="71"/>
    </row>
    <row r="2413" spans="2:14">
      <c r="B2413" s="65"/>
      <c r="N2413" s="71"/>
    </row>
    <row r="2414" spans="2:14">
      <c r="B2414" s="65"/>
      <c r="N2414" s="71"/>
    </row>
    <row r="2415" spans="2:14">
      <c r="B2415" s="65"/>
      <c r="N2415" s="71"/>
    </row>
    <row r="2416" spans="2:14">
      <c r="B2416" s="65"/>
      <c r="N2416" s="71"/>
    </row>
    <row r="2417" spans="2:14">
      <c r="B2417" s="65"/>
      <c r="N2417" s="71"/>
    </row>
    <row r="2418" spans="2:14">
      <c r="B2418" s="65"/>
      <c r="N2418" s="71"/>
    </row>
    <row r="2419" spans="2:14">
      <c r="B2419" s="65"/>
      <c r="N2419" s="71"/>
    </row>
    <row r="2420" spans="2:14">
      <c r="B2420" s="65"/>
      <c r="N2420" s="71"/>
    </row>
    <row r="2421" spans="2:14">
      <c r="B2421" s="65"/>
      <c r="N2421" s="71"/>
    </row>
    <row r="2422" spans="2:14">
      <c r="B2422" s="65"/>
      <c r="N2422" s="71"/>
    </row>
    <row r="2423" spans="2:14">
      <c r="B2423" s="65"/>
      <c r="N2423" s="71"/>
    </row>
    <row r="2424" spans="2:14">
      <c r="B2424" s="65"/>
      <c r="N2424" s="71"/>
    </row>
    <row r="2425" spans="2:14">
      <c r="B2425" s="65"/>
      <c r="N2425" s="71"/>
    </row>
    <row r="2426" spans="2:14">
      <c r="B2426" s="65"/>
      <c r="N2426" s="71"/>
    </row>
    <row r="2427" spans="2:14">
      <c r="B2427" s="65"/>
      <c r="N2427" s="71"/>
    </row>
    <row r="2428" spans="2:14">
      <c r="B2428" s="65"/>
      <c r="N2428" s="71"/>
    </row>
    <row r="2429" spans="2:14">
      <c r="B2429" s="65"/>
      <c r="N2429" s="71"/>
    </row>
    <row r="2430" spans="2:14">
      <c r="B2430" s="65"/>
      <c r="N2430" s="71"/>
    </row>
    <row r="2431" spans="2:14">
      <c r="B2431" s="65"/>
      <c r="N2431" s="71"/>
    </row>
    <row r="2432" spans="2:14">
      <c r="B2432" s="65"/>
      <c r="N2432" s="71"/>
    </row>
    <row r="2433" spans="2:14">
      <c r="B2433" s="65"/>
      <c r="N2433" s="71"/>
    </row>
    <row r="2434" spans="2:14">
      <c r="B2434" s="65"/>
      <c r="N2434" s="71"/>
    </row>
    <row r="2435" spans="2:14">
      <c r="B2435" s="65"/>
      <c r="N2435" s="71"/>
    </row>
    <row r="2436" spans="2:14">
      <c r="B2436" s="65"/>
      <c r="N2436" s="71"/>
    </row>
    <row r="2437" spans="2:14">
      <c r="B2437" s="65"/>
      <c r="N2437" s="71"/>
    </row>
    <row r="2438" spans="2:14">
      <c r="B2438" s="65"/>
      <c r="N2438" s="71"/>
    </row>
    <row r="2439" spans="2:14">
      <c r="B2439" s="65"/>
      <c r="N2439" s="71"/>
    </row>
    <row r="2440" spans="2:14">
      <c r="B2440" s="65"/>
      <c r="N2440" s="71"/>
    </row>
    <row r="2441" spans="2:14">
      <c r="B2441" s="65"/>
      <c r="N2441" s="71"/>
    </row>
    <row r="2442" spans="2:14">
      <c r="B2442" s="65"/>
      <c r="N2442" s="71"/>
    </row>
    <row r="2443" spans="2:14">
      <c r="B2443" s="65"/>
      <c r="N2443" s="71"/>
    </row>
    <row r="2444" spans="2:14">
      <c r="B2444" s="65"/>
      <c r="N2444" s="71"/>
    </row>
    <row r="2445" spans="2:14">
      <c r="B2445" s="65"/>
      <c r="N2445" s="71"/>
    </row>
    <row r="2446" spans="2:14">
      <c r="B2446" s="65"/>
      <c r="N2446" s="71"/>
    </row>
    <row r="2447" spans="2:14">
      <c r="B2447" s="65"/>
      <c r="N2447" s="71"/>
    </row>
    <row r="2448" spans="2:14">
      <c r="B2448" s="65"/>
      <c r="N2448" s="71"/>
    </row>
    <row r="2449" spans="2:14">
      <c r="B2449" s="65"/>
      <c r="N2449" s="71"/>
    </row>
    <row r="2450" spans="2:14">
      <c r="B2450" s="65"/>
      <c r="N2450" s="71"/>
    </row>
    <row r="2451" spans="2:14">
      <c r="B2451" s="65"/>
      <c r="N2451" s="71"/>
    </row>
    <row r="2452" spans="2:14">
      <c r="B2452" s="65"/>
      <c r="N2452" s="71"/>
    </row>
    <row r="2453" spans="2:14">
      <c r="B2453" s="65"/>
      <c r="N2453" s="71"/>
    </row>
    <row r="2454" spans="2:14">
      <c r="B2454" s="65"/>
      <c r="N2454" s="71"/>
    </row>
    <row r="2455" spans="2:14">
      <c r="B2455" s="65"/>
      <c r="N2455" s="71"/>
    </row>
    <row r="2456" spans="2:14">
      <c r="B2456" s="65"/>
      <c r="N2456" s="71"/>
    </row>
    <row r="2457" spans="2:14">
      <c r="B2457" s="65"/>
      <c r="N2457" s="71"/>
    </row>
    <row r="2458" spans="2:14">
      <c r="B2458" s="65"/>
      <c r="N2458" s="71"/>
    </row>
    <row r="2459" spans="2:14">
      <c r="B2459" s="65"/>
      <c r="N2459" s="71"/>
    </row>
    <row r="2460" spans="2:14">
      <c r="B2460" s="65"/>
      <c r="N2460" s="71"/>
    </row>
    <row r="2461" spans="2:14">
      <c r="B2461" s="65"/>
      <c r="N2461" s="71"/>
    </row>
    <row r="2462" spans="2:14">
      <c r="B2462" s="65"/>
      <c r="N2462" s="71"/>
    </row>
    <row r="2463" spans="2:14">
      <c r="B2463" s="65"/>
      <c r="N2463" s="71"/>
    </row>
    <row r="2464" spans="2:14">
      <c r="B2464" s="65"/>
      <c r="N2464" s="71"/>
    </row>
    <row r="2465" spans="2:14">
      <c r="B2465" s="65"/>
      <c r="N2465" s="71"/>
    </row>
    <row r="2466" spans="2:14">
      <c r="B2466" s="65"/>
      <c r="N2466" s="71"/>
    </row>
    <row r="2467" spans="2:14">
      <c r="B2467" s="65"/>
      <c r="N2467" s="71"/>
    </row>
    <row r="2468" spans="2:14">
      <c r="B2468" s="65"/>
      <c r="N2468" s="71"/>
    </row>
    <row r="2469" spans="2:14">
      <c r="B2469" s="65"/>
      <c r="N2469" s="71"/>
    </row>
    <row r="2470" spans="2:14">
      <c r="B2470" s="65"/>
      <c r="N2470" s="71"/>
    </row>
    <row r="2471" spans="2:14">
      <c r="B2471" s="65"/>
      <c r="N2471" s="71"/>
    </row>
    <row r="2472" spans="2:14">
      <c r="B2472" s="65"/>
      <c r="N2472" s="71"/>
    </row>
    <row r="2473" spans="2:14">
      <c r="B2473" s="65"/>
      <c r="N2473" s="71"/>
    </row>
    <row r="2474" spans="2:14">
      <c r="B2474" s="65"/>
      <c r="N2474" s="71"/>
    </row>
    <row r="2475" spans="2:14">
      <c r="B2475" s="65"/>
      <c r="N2475" s="71"/>
    </row>
    <row r="2476" spans="2:14">
      <c r="B2476" s="65"/>
      <c r="N2476" s="71"/>
    </row>
    <row r="2477" spans="2:14">
      <c r="B2477" s="65"/>
      <c r="N2477" s="71"/>
    </row>
    <row r="2478" spans="2:14">
      <c r="B2478" s="65"/>
      <c r="N2478" s="71"/>
    </row>
    <row r="2479" spans="2:14">
      <c r="B2479" s="65"/>
      <c r="N2479" s="71"/>
    </row>
    <row r="2480" spans="2:14">
      <c r="B2480" s="65"/>
      <c r="N2480" s="71"/>
    </row>
    <row r="2481" spans="2:14">
      <c r="B2481" s="65"/>
      <c r="N2481" s="71"/>
    </row>
    <row r="2482" spans="2:14">
      <c r="B2482" s="65"/>
      <c r="N2482" s="71"/>
    </row>
    <row r="2483" spans="2:14">
      <c r="B2483" s="65"/>
      <c r="N2483" s="71"/>
    </row>
    <row r="2484" spans="2:14">
      <c r="B2484" s="65"/>
      <c r="N2484" s="71"/>
    </row>
    <row r="2485" spans="2:14">
      <c r="B2485" s="65"/>
      <c r="N2485" s="71"/>
    </row>
    <row r="2486" spans="2:14">
      <c r="B2486" s="65"/>
      <c r="N2486" s="71"/>
    </row>
    <row r="2487" spans="2:14">
      <c r="B2487" s="65"/>
      <c r="N2487" s="71"/>
    </row>
    <row r="2488" spans="2:14">
      <c r="B2488" s="65"/>
      <c r="N2488" s="71"/>
    </row>
    <row r="2489" spans="2:14">
      <c r="B2489" s="65"/>
      <c r="N2489" s="71"/>
    </row>
    <row r="2490" spans="2:14">
      <c r="B2490" s="65"/>
      <c r="N2490" s="71"/>
    </row>
    <row r="2491" spans="2:14">
      <c r="B2491" s="65"/>
      <c r="N2491" s="71"/>
    </row>
    <row r="2492" spans="2:14">
      <c r="B2492" s="65"/>
      <c r="N2492" s="71"/>
    </row>
    <row r="2493" spans="2:14">
      <c r="B2493" s="65"/>
      <c r="N2493" s="71"/>
    </row>
    <row r="2494" spans="2:14">
      <c r="B2494" s="65"/>
      <c r="N2494" s="71"/>
    </row>
    <row r="2495" spans="2:14">
      <c r="B2495" s="65"/>
      <c r="N2495" s="71"/>
    </row>
    <row r="2496" spans="2:14">
      <c r="B2496" s="65"/>
      <c r="N2496" s="71"/>
    </row>
    <row r="2497" spans="2:14">
      <c r="B2497" s="65"/>
      <c r="N2497" s="71"/>
    </row>
    <row r="2498" spans="2:14">
      <c r="B2498" s="65"/>
      <c r="N2498" s="71"/>
    </row>
    <row r="2499" spans="2:14">
      <c r="B2499" s="65"/>
      <c r="N2499" s="71"/>
    </row>
    <row r="2500" spans="2:14">
      <c r="B2500" s="65"/>
      <c r="N2500" s="71"/>
    </row>
    <row r="2501" spans="2:14">
      <c r="B2501" s="65"/>
      <c r="N2501" s="71"/>
    </row>
    <row r="2502" spans="2:14">
      <c r="B2502" s="65"/>
      <c r="N2502" s="71"/>
    </row>
    <row r="2503" spans="2:14">
      <c r="B2503" s="65"/>
      <c r="N2503" s="71"/>
    </row>
    <row r="2504" spans="2:14">
      <c r="B2504" s="65"/>
      <c r="N2504" s="71"/>
    </row>
    <row r="2505" spans="2:14">
      <c r="B2505" s="65"/>
      <c r="N2505" s="71"/>
    </row>
    <row r="2506" spans="2:14">
      <c r="B2506" s="65"/>
      <c r="N2506" s="71"/>
    </row>
    <row r="2507" spans="2:14">
      <c r="B2507" s="65"/>
      <c r="N2507" s="71"/>
    </row>
    <row r="2508" spans="2:14">
      <c r="B2508" s="65"/>
      <c r="N2508" s="71"/>
    </row>
    <row r="2509" spans="2:14">
      <c r="B2509" s="65"/>
      <c r="N2509" s="71"/>
    </row>
    <row r="2510" spans="2:14">
      <c r="B2510" s="65"/>
      <c r="N2510" s="71"/>
    </row>
    <row r="2511" spans="2:14">
      <c r="B2511" s="65"/>
      <c r="N2511" s="71"/>
    </row>
    <row r="2512" spans="2:14">
      <c r="B2512" s="65"/>
      <c r="N2512" s="71"/>
    </row>
    <row r="2513" spans="2:14">
      <c r="B2513" s="65"/>
      <c r="N2513" s="71"/>
    </row>
    <row r="2514" spans="2:14">
      <c r="B2514" s="65"/>
      <c r="N2514" s="71"/>
    </row>
    <row r="2515" spans="2:14">
      <c r="B2515" s="65"/>
      <c r="N2515" s="71"/>
    </row>
    <row r="2516" spans="2:14">
      <c r="B2516" s="65"/>
      <c r="N2516" s="71"/>
    </row>
    <row r="2517" spans="2:14">
      <c r="B2517" s="65"/>
      <c r="N2517" s="71"/>
    </row>
    <row r="2518" spans="2:14">
      <c r="B2518" s="65"/>
      <c r="N2518" s="71"/>
    </row>
    <row r="2519" spans="2:14">
      <c r="B2519" s="65"/>
      <c r="N2519" s="71"/>
    </row>
    <row r="2520" spans="2:14">
      <c r="B2520" s="65"/>
      <c r="N2520" s="71"/>
    </row>
    <row r="2521" spans="2:14">
      <c r="B2521" s="65"/>
      <c r="N2521" s="71"/>
    </row>
    <row r="2522" spans="2:14">
      <c r="B2522" s="65"/>
      <c r="N2522" s="71"/>
    </row>
    <row r="2523" spans="2:14">
      <c r="B2523" s="65"/>
      <c r="N2523" s="71"/>
    </row>
    <row r="2524" spans="2:14">
      <c r="B2524" s="65"/>
      <c r="N2524" s="71"/>
    </row>
    <row r="2525" spans="2:14">
      <c r="B2525" s="65"/>
      <c r="N2525" s="71"/>
    </row>
    <row r="2526" spans="2:14">
      <c r="B2526" s="65"/>
      <c r="N2526" s="71"/>
    </row>
    <row r="2527" spans="2:14">
      <c r="B2527" s="65"/>
      <c r="N2527" s="71"/>
    </row>
    <row r="2528" spans="2:14">
      <c r="B2528" s="65"/>
      <c r="N2528" s="71"/>
    </row>
    <row r="2529" spans="2:14">
      <c r="B2529" s="65"/>
      <c r="N2529" s="71"/>
    </row>
    <row r="2530" spans="2:14">
      <c r="B2530" s="65"/>
      <c r="N2530" s="71"/>
    </row>
    <row r="2531" spans="2:14">
      <c r="B2531" s="65"/>
      <c r="N2531" s="71"/>
    </row>
    <row r="2532" spans="2:14">
      <c r="B2532" s="65"/>
      <c r="N2532" s="71"/>
    </row>
    <row r="2533" spans="2:14">
      <c r="B2533" s="65"/>
      <c r="N2533" s="71"/>
    </row>
    <row r="2534" spans="2:14">
      <c r="B2534" s="65"/>
      <c r="N2534" s="71"/>
    </row>
    <row r="2535" spans="2:14">
      <c r="B2535" s="65"/>
      <c r="N2535" s="71"/>
    </row>
    <row r="2536" spans="2:14">
      <c r="B2536" s="65"/>
      <c r="N2536" s="71"/>
    </row>
    <row r="2537" spans="2:14">
      <c r="B2537" s="65"/>
      <c r="N2537" s="71"/>
    </row>
    <row r="2538" spans="2:14">
      <c r="B2538" s="65"/>
      <c r="N2538" s="71"/>
    </row>
    <row r="2539" spans="2:14">
      <c r="B2539" s="65"/>
      <c r="N2539" s="71"/>
    </row>
    <row r="2540" spans="2:14">
      <c r="B2540" s="65"/>
      <c r="N2540" s="71"/>
    </row>
    <row r="2541" spans="2:14">
      <c r="B2541" s="65"/>
      <c r="N2541" s="71"/>
    </row>
    <row r="2542" spans="2:14">
      <c r="B2542" s="65"/>
      <c r="N2542" s="71"/>
    </row>
    <row r="2543" spans="2:14">
      <c r="B2543" s="65"/>
      <c r="N2543" s="71"/>
    </row>
    <row r="2544" spans="2:14">
      <c r="B2544" s="65"/>
      <c r="N2544" s="71"/>
    </row>
    <row r="2545" spans="2:14">
      <c r="B2545" s="65"/>
      <c r="N2545" s="71"/>
    </row>
    <row r="2546" spans="2:14">
      <c r="B2546" s="65"/>
      <c r="N2546" s="71"/>
    </row>
    <row r="2547" spans="2:14">
      <c r="B2547" s="65"/>
      <c r="N2547" s="71"/>
    </row>
    <row r="2548" spans="2:14">
      <c r="B2548" s="65"/>
      <c r="N2548" s="71"/>
    </row>
    <row r="2549" spans="2:14">
      <c r="B2549" s="65"/>
      <c r="N2549" s="71"/>
    </row>
    <row r="2550" spans="2:14">
      <c r="B2550" s="65"/>
      <c r="N2550" s="71"/>
    </row>
    <row r="2551" spans="2:14">
      <c r="B2551" s="65"/>
      <c r="N2551" s="71"/>
    </row>
    <row r="2552" spans="2:14">
      <c r="B2552" s="65"/>
      <c r="N2552" s="71"/>
    </row>
    <row r="2553" spans="2:14">
      <c r="B2553" s="65"/>
      <c r="N2553" s="71"/>
    </row>
    <row r="2554" spans="2:14">
      <c r="B2554" s="65"/>
      <c r="N2554" s="71"/>
    </row>
    <row r="2555" spans="2:14">
      <c r="B2555" s="65"/>
      <c r="N2555" s="71"/>
    </row>
    <row r="2556" spans="2:14">
      <c r="B2556" s="65"/>
      <c r="N2556" s="71"/>
    </row>
    <row r="2557" spans="2:14">
      <c r="B2557" s="65"/>
      <c r="N2557" s="71"/>
    </row>
    <row r="2558" spans="2:14">
      <c r="B2558" s="65"/>
      <c r="N2558" s="71"/>
    </row>
    <row r="2559" spans="2:14">
      <c r="B2559" s="65"/>
      <c r="N2559" s="71"/>
    </row>
    <row r="2560" spans="2:14">
      <c r="B2560" s="65"/>
      <c r="N2560" s="71"/>
    </row>
    <row r="2561" spans="2:14">
      <c r="B2561" s="65"/>
      <c r="N2561" s="71"/>
    </row>
    <row r="2562" spans="2:14">
      <c r="B2562" s="65"/>
      <c r="N2562" s="71"/>
    </row>
    <row r="2563" spans="2:14">
      <c r="B2563" s="65"/>
      <c r="N2563" s="71"/>
    </row>
    <row r="2564" spans="2:14">
      <c r="B2564" s="65"/>
      <c r="N2564" s="71"/>
    </row>
    <row r="2565" spans="2:14">
      <c r="B2565" s="65"/>
      <c r="N2565" s="71"/>
    </row>
    <row r="2566" spans="2:14">
      <c r="B2566" s="65"/>
      <c r="N2566" s="71"/>
    </row>
    <row r="2567" spans="2:14">
      <c r="B2567" s="65"/>
      <c r="N2567" s="71"/>
    </row>
    <row r="2568" spans="2:14">
      <c r="B2568" s="65"/>
      <c r="N2568" s="71"/>
    </row>
    <row r="2569" spans="2:14">
      <c r="B2569" s="65"/>
      <c r="N2569" s="71"/>
    </row>
    <row r="2570" spans="2:14">
      <c r="B2570" s="65"/>
      <c r="N2570" s="71"/>
    </row>
    <row r="2571" spans="2:14">
      <c r="B2571" s="65"/>
      <c r="N2571" s="71"/>
    </row>
    <row r="2572" spans="2:14">
      <c r="B2572" s="65"/>
      <c r="N2572" s="71"/>
    </row>
    <row r="2573" spans="2:14">
      <c r="B2573" s="65"/>
      <c r="N2573" s="71"/>
    </row>
    <row r="2574" spans="2:14">
      <c r="B2574" s="65"/>
      <c r="N2574" s="71"/>
    </row>
    <row r="2575" spans="2:14">
      <c r="B2575" s="65"/>
      <c r="N2575" s="71"/>
    </row>
    <row r="2576" spans="2:14">
      <c r="B2576" s="65"/>
      <c r="N2576" s="71"/>
    </row>
    <row r="2577" spans="2:14">
      <c r="B2577" s="65"/>
      <c r="N2577" s="71"/>
    </row>
    <row r="2578" spans="2:14">
      <c r="B2578" s="65"/>
      <c r="N2578" s="71"/>
    </row>
    <row r="2579" spans="2:14">
      <c r="B2579" s="65"/>
      <c r="N2579" s="71"/>
    </row>
    <row r="2580" spans="2:14">
      <c r="B2580" s="65"/>
      <c r="N2580" s="71"/>
    </row>
    <row r="2581" spans="2:14">
      <c r="B2581" s="65"/>
      <c r="N2581" s="71"/>
    </row>
    <row r="2582" spans="2:14">
      <c r="B2582" s="65"/>
      <c r="N2582" s="71"/>
    </row>
    <row r="2583" spans="2:14">
      <c r="B2583" s="65"/>
      <c r="N2583" s="71"/>
    </row>
    <row r="2584" spans="2:14">
      <c r="B2584" s="65"/>
      <c r="N2584" s="71"/>
    </row>
    <row r="2585" spans="2:14">
      <c r="B2585" s="65"/>
      <c r="N2585" s="71"/>
    </row>
    <row r="2586" spans="2:14">
      <c r="B2586" s="65"/>
      <c r="N2586" s="71"/>
    </row>
    <row r="2587" spans="2:14">
      <c r="B2587" s="65"/>
      <c r="N2587" s="71"/>
    </row>
    <row r="2588" spans="2:14">
      <c r="B2588" s="65"/>
      <c r="N2588" s="71"/>
    </row>
    <row r="2589" spans="2:14">
      <c r="B2589" s="65"/>
      <c r="N2589" s="71"/>
    </row>
    <row r="2590" spans="2:14">
      <c r="B2590" s="65"/>
      <c r="N2590" s="71"/>
    </row>
    <row r="2591" spans="2:14">
      <c r="B2591" s="65"/>
      <c r="N2591" s="71"/>
    </row>
    <row r="2592" spans="2:14">
      <c r="B2592" s="65"/>
      <c r="N2592" s="71"/>
    </row>
    <row r="2593" spans="2:14">
      <c r="B2593" s="65"/>
      <c r="N2593" s="71"/>
    </row>
    <row r="2594" spans="2:14">
      <c r="B2594" s="65"/>
      <c r="N2594" s="71"/>
    </row>
    <row r="2595" spans="2:14">
      <c r="B2595" s="65"/>
      <c r="N2595" s="71"/>
    </row>
    <row r="2596" spans="2:14">
      <c r="B2596" s="65"/>
      <c r="N2596" s="71"/>
    </row>
    <row r="2597" spans="2:14">
      <c r="B2597" s="65"/>
      <c r="N2597" s="71"/>
    </row>
    <row r="2598" spans="2:14">
      <c r="B2598" s="65"/>
      <c r="N2598" s="71"/>
    </row>
    <row r="2599" spans="2:14">
      <c r="B2599" s="65"/>
      <c r="N2599" s="71"/>
    </row>
    <row r="2600" spans="2:14">
      <c r="B2600" s="65"/>
      <c r="N2600" s="71"/>
    </row>
    <row r="2601" spans="2:14">
      <c r="B2601" s="65"/>
      <c r="N2601" s="71"/>
    </row>
    <row r="2602" spans="2:14">
      <c r="B2602" s="65"/>
      <c r="N2602" s="71"/>
    </row>
    <row r="2603" spans="2:14">
      <c r="B2603" s="65"/>
      <c r="N2603" s="71"/>
    </row>
    <row r="2604" spans="2:14">
      <c r="B2604" s="65"/>
      <c r="N2604" s="71"/>
    </row>
    <row r="2605" spans="2:14">
      <c r="B2605" s="65"/>
      <c r="N2605" s="71"/>
    </row>
    <row r="2606" spans="2:14">
      <c r="B2606" s="65"/>
      <c r="N2606" s="71"/>
    </row>
    <row r="2607" spans="2:14">
      <c r="B2607" s="65"/>
      <c r="N2607" s="71"/>
    </row>
    <row r="2608" spans="2:14">
      <c r="B2608" s="65"/>
      <c r="N2608" s="71"/>
    </row>
    <row r="2609" spans="2:14">
      <c r="B2609" s="65"/>
      <c r="N2609" s="71"/>
    </row>
    <row r="2610" spans="2:14">
      <c r="B2610" s="65"/>
      <c r="N2610" s="71"/>
    </row>
    <row r="2611" spans="2:14">
      <c r="B2611" s="65"/>
      <c r="N2611" s="71"/>
    </row>
    <row r="2612" spans="2:14">
      <c r="B2612" s="65"/>
      <c r="N2612" s="71"/>
    </row>
    <row r="2613" spans="2:14">
      <c r="B2613" s="65"/>
      <c r="N2613" s="71"/>
    </row>
    <row r="2614" spans="2:14">
      <c r="B2614" s="65"/>
      <c r="N2614" s="71"/>
    </row>
    <row r="2615" spans="2:14">
      <c r="B2615" s="65"/>
      <c r="N2615" s="71"/>
    </row>
    <row r="2616" spans="2:14">
      <c r="B2616" s="65"/>
      <c r="N2616" s="71"/>
    </row>
    <row r="2617" spans="2:14">
      <c r="B2617" s="65"/>
      <c r="N2617" s="71"/>
    </row>
    <row r="2618" spans="2:14">
      <c r="B2618" s="65"/>
      <c r="N2618" s="71"/>
    </row>
    <row r="2619" spans="2:14">
      <c r="B2619" s="65"/>
      <c r="N2619" s="71"/>
    </row>
    <row r="2620" spans="2:14">
      <c r="B2620" s="65"/>
      <c r="N2620" s="71"/>
    </row>
    <row r="2621" spans="2:14">
      <c r="B2621" s="65"/>
      <c r="N2621" s="71"/>
    </row>
    <row r="2622" spans="2:14">
      <c r="B2622" s="65"/>
      <c r="N2622" s="71"/>
    </row>
    <row r="2623" spans="2:14">
      <c r="B2623" s="65"/>
      <c r="N2623" s="71"/>
    </row>
    <row r="2624" spans="2:14">
      <c r="B2624" s="65"/>
      <c r="N2624" s="71"/>
    </row>
    <row r="2625" spans="2:14">
      <c r="B2625" s="65"/>
      <c r="N2625" s="71"/>
    </row>
    <row r="2626" spans="2:14">
      <c r="B2626" s="65"/>
      <c r="N2626" s="71"/>
    </row>
    <row r="2627" spans="2:14">
      <c r="B2627" s="65"/>
      <c r="N2627" s="71"/>
    </row>
    <row r="2628" spans="2:14">
      <c r="B2628" s="65"/>
      <c r="N2628" s="71"/>
    </row>
    <row r="2629" spans="2:14">
      <c r="B2629" s="65"/>
      <c r="N2629" s="71"/>
    </row>
    <row r="2630" spans="2:14">
      <c r="B2630" s="65"/>
      <c r="N2630" s="71"/>
    </row>
    <row r="2631" spans="2:14">
      <c r="B2631" s="65"/>
      <c r="N2631" s="71"/>
    </row>
    <row r="2632" spans="2:14">
      <c r="B2632" s="65"/>
      <c r="N2632" s="71"/>
    </row>
    <row r="2633" spans="2:14">
      <c r="B2633" s="65"/>
      <c r="N2633" s="71"/>
    </row>
    <row r="2634" spans="2:14">
      <c r="B2634" s="65"/>
      <c r="N2634" s="71"/>
    </row>
    <row r="2635" spans="2:14">
      <c r="B2635" s="65"/>
      <c r="N2635" s="71"/>
    </row>
    <row r="2636" spans="2:14">
      <c r="B2636" s="65"/>
      <c r="N2636" s="71"/>
    </row>
    <row r="2637" spans="2:14">
      <c r="B2637" s="65"/>
      <c r="N2637" s="71"/>
    </row>
    <row r="2638" spans="2:14">
      <c r="B2638" s="65"/>
      <c r="N2638" s="71"/>
    </row>
    <row r="2639" spans="2:14">
      <c r="B2639" s="65"/>
      <c r="N2639" s="71"/>
    </row>
    <row r="2640" spans="2:14">
      <c r="B2640" s="65"/>
      <c r="N2640" s="71"/>
    </row>
    <row r="2641" spans="2:14">
      <c r="B2641" s="65"/>
      <c r="N2641" s="71"/>
    </row>
    <row r="2642" spans="2:14">
      <c r="B2642" s="65"/>
      <c r="N2642" s="71"/>
    </row>
    <row r="2643" spans="2:14">
      <c r="B2643" s="65"/>
      <c r="N2643" s="71"/>
    </row>
    <row r="2644" spans="2:14">
      <c r="B2644" s="65"/>
      <c r="N2644" s="71"/>
    </row>
    <row r="2645" spans="2:14">
      <c r="B2645" s="65"/>
      <c r="N2645" s="71"/>
    </row>
    <row r="2646" spans="2:14">
      <c r="B2646" s="65"/>
      <c r="N2646" s="71"/>
    </row>
    <row r="2647" spans="2:14">
      <c r="B2647" s="65"/>
      <c r="N2647" s="71"/>
    </row>
    <row r="2648" spans="2:14">
      <c r="B2648" s="65"/>
      <c r="N2648" s="71"/>
    </row>
    <row r="2649" spans="2:14">
      <c r="B2649" s="65"/>
      <c r="N2649" s="71"/>
    </row>
    <row r="2650" spans="2:14">
      <c r="B2650" s="65"/>
      <c r="N2650" s="71"/>
    </row>
    <row r="2651" spans="2:14">
      <c r="B2651" s="65"/>
      <c r="N2651" s="71"/>
    </row>
    <row r="2652" spans="2:14">
      <c r="B2652" s="65"/>
      <c r="N2652" s="71"/>
    </row>
    <row r="2653" spans="2:14">
      <c r="B2653" s="65"/>
      <c r="N2653" s="71"/>
    </row>
    <row r="2654" spans="2:14">
      <c r="B2654" s="65"/>
      <c r="N2654" s="71"/>
    </row>
    <row r="2655" spans="2:14">
      <c r="B2655" s="65"/>
      <c r="N2655" s="71"/>
    </row>
    <row r="2656" spans="2:14">
      <c r="B2656" s="65"/>
      <c r="N2656" s="71"/>
    </row>
    <row r="2657" spans="2:14">
      <c r="B2657" s="65"/>
      <c r="N2657" s="71"/>
    </row>
    <row r="2658" spans="2:14">
      <c r="B2658" s="65"/>
      <c r="N2658" s="71"/>
    </row>
    <row r="2659" spans="2:14">
      <c r="B2659" s="65"/>
      <c r="N2659" s="71"/>
    </row>
    <row r="2660" spans="2:14">
      <c r="B2660" s="65"/>
      <c r="N2660" s="71"/>
    </row>
    <row r="2661" spans="2:14">
      <c r="B2661" s="65"/>
      <c r="N2661" s="71"/>
    </row>
    <row r="2662" spans="2:14">
      <c r="B2662" s="65"/>
      <c r="N2662" s="71"/>
    </row>
    <row r="2663" spans="2:14">
      <c r="B2663" s="65"/>
      <c r="N2663" s="71"/>
    </row>
    <row r="2664" spans="2:14">
      <c r="B2664" s="65"/>
      <c r="N2664" s="71"/>
    </row>
    <row r="2665" spans="2:14">
      <c r="B2665" s="65"/>
      <c r="N2665" s="71"/>
    </row>
    <row r="2666" spans="2:14">
      <c r="B2666" s="65"/>
      <c r="N2666" s="71"/>
    </row>
    <row r="2667" spans="2:14">
      <c r="B2667" s="65"/>
      <c r="N2667" s="71"/>
    </row>
    <row r="2668" spans="2:14">
      <c r="B2668" s="65"/>
      <c r="N2668" s="71"/>
    </row>
    <row r="2669" spans="2:14">
      <c r="B2669" s="65"/>
      <c r="N2669" s="71"/>
    </row>
    <row r="2670" spans="2:14">
      <c r="B2670" s="65"/>
      <c r="N2670" s="71"/>
    </row>
    <row r="2671" spans="2:14">
      <c r="B2671" s="65"/>
      <c r="N2671" s="71"/>
    </row>
    <row r="2672" spans="2:14">
      <c r="B2672" s="65"/>
      <c r="N2672" s="71"/>
    </row>
    <row r="2673" spans="2:14">
      <c r="B2673" s="65"/>
      <c r="N2673" s="71"/>
    </row>
    <row r="2674" spans="2:14">
      <c r="B2674" s="65"/>
      <c r="N2674" s="71"/>
    </row>
    <row r="2675" spans="2:14">
      <c r="B2675" s="65"/>
      <c r="N2675" s="71"/>
    </row>
    <row r="2676" spans="2:14">
      <c r="B2676" s="65"/>
      <c r="N2676" s="71"/>
    </row>
    <row r="2677" spans="2:14">
      <c r="B2677" s="65"/>
      <c r="N2677" s="71"/>
    </row>
    <row r="2678" spans="2:14">
      <c r="B2678" s="65"/>
      <c r="N2678" s="71"/>
    </row>
    <row r="2679" spans="2:14">
      <c r="B2679" s="65"/>
      <c r="N2679" s="71"/>
    </row>
    <row r="2680" spans="2:14">
      <c r="B2680" s="65"/>
      <c r="N2680" s="71"/>
    </row>
    <row r="2681" spans="2:14">
      <c r="B2681" s="65"/>
      <c r="N2681" s="71"/>
    </row>
    <row r="2682" spans="2:14">
      <c r="B2682" s="65"/>
      <c r="N2682" s="71"/>
    </row>
    <row r="2683" spans="2:14">
      <c r="B2683" s="65"/>
      <c r="N2683" s="71"/>
    </row>
    <row r="2684" spans="2:14">
      <c r="B2684" s="65"/>
      <c r="N2684" s="71"/>
    </row>
    <row r="2685" spans="2:14">
      <c r="B2685" s="65"/>
      <c r="N2685" s="71"/>
    </row>
    <row r="2686" spans="2:14">
      <c r="B2686" s="65"/>
      <c r="N2686" s="71"/>
    </row>
    <row r="2687" spans="2:14">
      <c r="B2687" s="65"/>
      <c r="N2687" s="71"/>
    </row>
    <row r="2688" spans="2:14">
      <c r="B2688" s="65"/>
      <c r="N2688" s="71"/>
    </row>
    <row r="2689" spans="2:14">
      <c r="B2689" s="65"/>
      <c r="N2689" s="71"/>
    </row>
    <row r="2690" spans="2:14">
      <c r="B2690" s="65"/>
      <c r="N2690" s="71"/>
    </row>
    <row r="2691" spans="2:14">
      <c r="B2691" s="65"/>
      <c r="N2691" s="71"/>
    </row>
    <row r="2692" spans="2:14">
      <c r="B2692" s="65"/>
      <c r="N2692" s="71"/>
    </row>
    <row r="2693" spans="2:14">
      <c r="B2693" s="65"/>
      <c r="N2693" s="71"/>
    </row>
    <row r="2694" spans="2:14">
      <c r="B2694" s="65"/>
      <c r="N2694" s="71"/>
    </row>
    <row r="2695" spans="2:14">
      <c r="B2695" s="65"/>
      <c r="N2695" s="71"/>
    </row>
    <row r="2696" spans="2:14">
      <c r="B2696" s="65"/>
      <c r="N2696" s="71"/>
    </row>
    <row r="2697" spans="2:14">
      <c r="B2697" s="65"/>
      <c r="N2697" s="71"/>
    </row>
    <row r="2698" spans="2:14">
      <c r="B2698" s="65"/>
      <c r="N2698" s="71"/>
    </row>
    <row r="2699" spans="2:14">
      <c r="B2699" s="65"/>
      <c r="N2699" s="71"/>
    </row>
    <row r="2700" spans="2:14">
      <c r="B2700" s="65"/>
      <c r="N2700" s="71"/>
    </row>
    <row r="2701" spans="2:14">
      <c r="B2701" s="65"/>
      <c r="N2701" s="71"/>
    </row>
    <row r="2702" spans="2:14">
      <c r="B2702" s="65"/>
      <c r="N2702" s="71"/>
    </row>
    <row r="2703" spans="2:14">
      <c r="B2703" s="65"/>
      <c r="N2703" s="71"/>
    </row>
    <row r="2704" spans="2:14">
      <c r="B2704" s="65"/>
      <c r="N2704" s="71"/>
    </row>
    <row r="2705" spans="2:14">
      <c r="B2705" s="65"/>
      <c r="N2705" s="71"/>
    </row>
    <row r="2706" spans="2:14">
      <c r="B2706" s="65"/>
      <c r="N2706" s="71"/>
    </row>
    <row r="2707" spans="2:14">
      <c r="B2707" s="65"/>
      <c r="N2707" s="71"/>
    </row>
    <row r="2708" spans="2:14">
      <c r="B2708" s="65"/>
      <c r="N2708" s="71"/>
    </row>
    <row r="2709" spans="2:14">
      <c r="B2709" s="65"/>
      <c r="N2709" s="71"/>
    </row>
    <row r="2710" spans="2:14">
      <c r="B2710" s="65"/>
      <c r="N2710" s="71"/>
    </row>
    <row r="2711" spans="2:14">
      <c r="B2711" s="65"/>
      <c r="N2711" s="71"/>
    </row>
    <row r="2712" spans="2:14">
      <c r="B2712" s="65"/>
      <c r="N2712" s="71"/>
    </row>
    <row r="2713" spans="2:14">
      <c r="B2713" s="65"/>
      <c r="N2713" s="71"/>
    </row>
    <row r="2714" spans="2:14">
      <c r="B2714" s="65"/>
      <c r="N2714" s="71"/>
    </row>
    <row r="2715" spans="2:14">
      <c r="B2715" s="65"/>
      <c r="N2715" s="71"/>
    </row>
    <row r="2716" spans="2:14">
      <c r="B2716" s="65"/>
      <c r="N2716" s="71"/>
    </row>
    <row r="2717" spans="2:14">
      <c r="B2717" s="65"/>
      <c r="N2717" s="71"/>
    </row>
    <row r="2718" spans="2:14">
      <c r="B2718" s="65"/>
      <c r="N2718" s="71"/>
    </row>
    <row r="2719" spans="2:14">
      <c r="B2719" s="65"/>
      <c r="N2719" s="71"/>
    </row>
    <row r="2720" spans="2:14">
      <c r="B2720" s="65"/>
      <c r="N2720" s="71"/>
    </row>
    <row r="2721" spans="2:14">
      <c r="B2721" s="65"/>
      <c r="N2721" s="71"/>
    </row>
    <row r="2722" spans="2:14">
      <c r="B2722" s="65"/>
      <c r="N2722" s="71"/>
    </row>
    <row r="2723" spans="2:14">
      <c r="B2723" s="65"/>
      <c r="N2723" s="71"/>
    </row>
    <row r="2724" spans="2:14">
      <c r="B2724" s="65"/>
      <c r="N2724" s="71"/>
    </row>
    <row r="2725" spans="2:14">
      <c r="B2725" s="65"/>
      <c r="N2725" s="71"/>
    </row>
    <row r="2726" spans="2:14">
      <c r="B2726" s="65"/>
      <c r="N2726" s="71"/>
    </row>
    <row r="2727" spans="2:14">
      <c r="B2727" s="65"/>
      <c r="N2727" s="71"/>
    </row>
    <row r="2728" spans="2:14">
      <c r="B2728" s="65"/>
      <c r="N2728" s="71"/>
    </row>
    <row r="2729" spans="2:14">
      <c r="B2729" s="65"/>
      <c r="N2729" s="71"/>
    </row>
    <row r="2730" spans="2:14">
      <c r="B2730" s="65"/>
      <c r="N2730" s="71"/>
    </row>
    <row r="2731" spans="2:14">
      <c r="B2731" s="65"/>
      <c r="N2731" s="71"/>
    </row>
    <row r="2732" spans="2:14">
      <c r="B2732" s="65"/>
      <c r="N2732" s="71"/>
    </row>
    <row r="2733" spans="2:14">
      <c r="B2733" s="65"/>
      <c r="N2733" s="71"/>
    </row>
    <row r="2734" spans="2:14">
      <c r="B2734" s="65"/>
      <c r="N2734" s="71"/>
    </row>
    <row r="2735" spans="2:14">
      <c r="B2735" s="65"/>
      <c r="N2735" s="71"/>
    </row>
    <row r="2736" spans="2:14">
      <c r="B2736" s="65"/>
      <c r="N2736" s="71"/>
    </row>
    <row r="2737" spans="2:14">
      <c r="B2737" s="65"/>
      <c r="N2737" s="71"/>
    </row>
    <row r="2738" spans="2:14">
      <c r="B2738" s="65"/>
      <c r="N2738" s="71"/>
    </row>
    <row r="2739" spans="2:14">
      <c r="B2739" s="65"/>
      <c r="N2739" s="71"/>
    </row>
    <row r="2740" spans="2:14">
      <c r="B2740" s="65"/>
      <c r="N2740" s="71"/>
    </row>
    <row r="2741" spans="2:14">
      <c r="B2741" s="65"/>
      <c r="N2741" s="71"/>
    </row>
    <row r="2742" spans="2:14">
      <c r="B2742" s="65"/>
      <c r="N2742" s="71"/>
    </row>
    <row r="2743" spans="2:14">
      <c r="B2743" s="65"/>
      <c r="N2743" s="71"/>
    </row>
    <row r="2744" spans="2:14">
      <c r="B2744" s="65"/>
      <c r="N2744" s="71"/>
    </row>
    <row r="2745" spans="2:14">
      <c r="B2745" s="65"/>
      <c r="N2745" s="71"/>
    </row>
    <row r="2746" spans="2:14">
      <c r="B2746" s="65"/>
      <c r="N2746" s="71"/>
    </row>
    <row r="2747" spans="2:14">
      <c r="B2747" s="65"/>
      <c r="N2747" s="71"/>
    </row>
    <row r="2748" spans="2:14">
      <c r="B2748" s="65"/>
      <c r="N2748" s="71"/>
    </row>
    <row r="2749" spans="2:14">
      <c r="B2749" s="65"/>
      <c r="N2749" s="71"/>
    </row>
    <row r="2750" spans="2:14">
      <c r="B2750" s="65"/>
      <c r="N2750" s="71"/>
    </row>
    <row r="2751" spans="2:14">
      <c r="B2751" s="65"/>
      <c r="N2751" s="71"/>
    </row>
    <row r="2752" spans="2:14">
      <c r="B2752" s="65"/>
      <c r="N2752" s="71"/>
    </row>
    <row r="2753" spans="2:14">
      <c r="B2753" s="65"/>
      <c r="N2753" s="71"/>
    </row>
    <row r="2754" spans="2:14">
      <c r="B2754" s="65"/>
      <c r="N2754" s="71"/>
    </row>
    <row r="2755" spans="2:14">
      <c r="B2755" s="65"/>
      <c r="N2755" s="71"/>
    </row>
    <row r="2756" spans="2:14">
      <c r="B2756" s="65"/>
      <c r="N2756" s="71"/>
    </row>
    <row r="2757" spans="2:14">
      <c r="B2757" s="65"/>
      <c r="N2757" s="71"/>
    </row>
    <row r="2758" spans="2:14">
      <c r="B2758" s="65"/>
      <c r="N2758" s="71"/>
    </row>
    <row r="2759" spans="2:14">
      <c r="B2759" s="65"/>
      <c r="N2759" s="71"/>
    </row>
    <row r="2760" spans="2:14">
      <c r="B2760" s="65"/>
      <c r="N2760" s="71"/>
    </row>
    <row r="2761" spans="2:14">
      <c r="B2761" s="65"/>
      <c r="N2761" s="71"/>
    </row>
    <row r="2762" spans="2:14">
      <c r="B2762" s="65"/>
      <c r="N2762" s="71"/>
    </row>
    <row r="2763" spans="2:14">
      <c r="B2763" s="65"/>
      <c r="N2763" s="71"/>
    </row>
    <row r="2764" spans="2:14">
      <c r="B2764" s="65"/>
      <c r="N2764" s="71"/>
    </row>
    <row r="2765" spans="2:14">
      <c r="B2765" s="65"/>
      <c r="N2765" s="71"/>
    </row>
    <row r="2766" spans="2:14">
      <c r="B2766" s="65"/>
      <c r="N2766" s="71"/>
    </row>
    <row r="2767" spans="2:14">
      <c r="B2767" s="65"/>
      <c r="N2767" s="71"/>
    </row>
    <row r="2768" spans="2:14">
      <c r="B2768" s="65"/>
      <c r="N2768" s="71"/>
    </row>
    <row r="2769" spans="2:14">
      <c r="B2769" s="65"/>
      <c r="N2769" s="71"/>
    </row>
    <row r="2770" spans="2:14">
      <c r="B2770" s="65"/>
      <c r="N2770" s="71"/>
    </row>
    <row r="2771" spans="2:14">
      <c r="B2771" s="65"/>
      <c r="N2771" s="71"/>
    </row>
    <row r="2772" spans="2:14">
      <c r="B2772" s="65"/>
      <c r="N2772" s="71"/>
    </row>
    <row r="2773" spans="2:14">
      <c r="B2773" s="65"/>
      <c r="N2773" s="71"/>
    </row>
    <row r="2774" spans="2:14">
      <c r="B2774" s="65"/>
      <c r="N2774" s="71"/>
    </row>
    <row r="2775" spans="2:14">
      <c r="B2775" s="65"/>
      <c r="N2775" s="71"/>
    </row>
    <row r="2776" spans="2:14">
      <c r="B2776" s="65"/>
      <c r="N2776" s="71"/>
    </row>
    <row r="2777" spans="2:14">
      <c r="B2777" s="65"/>
      <c r="N2777" s="71"/>
    </row>
    <row r="2778" spans="2:14">
      <c r="B2778" s="65"/>
      <c r="N2778" s="71"/>
    </row>
    <row r="2779" spans="2:14">
      <c r="B2779" s="65"/>
      <c r="N2779" s="71"/>
    </row>
    <row r="2780" spans="2:14">
      <c r="B2780" s="65"/>
      <c r="N2780" s="71"/>
    </row>
    <row r="2781" spans="2:14">
      <c r="B2781" s="65"/>
      <c r="N2781" s="71"/>
    </row>
    <row r="2782" spans="2:14">
      <c r="B2782" s="65"/>
      <c r="N2782" s="71"/>
    </row>
    <row r="2783" spans="2:14">
      <c r="B2783" s="65"/>
      <c r="N2783" s="71"/>
    </row>
    <row r="2784" spans="2:14">
      <c r="B2784" s="65"/>
      <c r="N2784" s="71"/>
    </row>
    <row r="2785" spans="2:14">
      <c r="B2785" s="65"/>
      <c r="N2785" s="71"/>
    </row>
    <row r="2786" spans="2:14">
      <c r="B2786" s="65"/>
      <c r="N2786" s="71"/>
    </row>
    <row r="2787" spans="2:14">
      <c r="B2787" s="65"/>
      <c r="N2787" s="71"/>
    </row>
    <row r="2788" spans="2:14">
      <c r="B2788" s="65"/>
      <c r="N2788" s="71"/>
    </row>
    <row r="2789" spans="2:14">
      <c r="B2789" s="65"/>
      <c r="N2789" s="71"/>
    </row>
    <row r="2790" spans="2:14">
      <c r="B2790" s="65"/>
      <c r="N2790" s="71"/>
    </row>
    <row r="2791" spans="2:14">
      <c r="B2791" s="65"/>
      <c r="N2791" s="71"/>
    </row>
    <row r="2792" spans="2:14">
      <c r="B2792" s="65"/>
      <c r="N2792" s="71"/>
    </row>
    <row r="2793" spans="2:14">
      <c r="B2793" s="65"/>
      <c r="N2793" s="71"/>
    </row>
    <row r="2794" spans="2:14">
      <c r="B2794" s="65"/>
      <c r="N2794" s="71"/>
    </row>
    <row r="2795" spans="2:14">
      <c r="B2795" s="65"/>
      <c r="N2795" s="71"/>
    </row>
    <row r="2796" spans="2:14">
      <c r="B2796" s="65"/>
      <c r="N2796" s="71"/>
    </row>
    <row r="2797" spans="2:14">
      <c r="B2797" s="65"/>
      <c r="N2797" s="71"/>
    </row>
    <row r="2798" spans="2:14">
      <c r="B2798" s="65"/>
      <c r="N2798" s="71"/>
    </row>
    <row r="2799" spans="2:14">
      <c r="B2799" s="65"/>
      <c r="N2799" s="71"/>
    </row>
    <row r="2800" spans="2:14">
      <c r="B2800" s="65"/>
      <c r="N2800" s="71"/>
    </row>
    <row r="2801" spans="2:14">
      <c r="B2801" s="65"/>
      <c r="N2801" s="71"/>
    </row>
    <row r="2802" spans="2:14">
      <c r="B2802" s="65"/>
      <c r="N2802" s="71"/>
    </row>
    <row r="2803" spans="2:14">
      <c r="B2803" s="65"/>
      <c r="N2803" s="71"/>
    </row>
    <row r="2804" spans="2:14">
      <c r="B2804" s="65"/>
      <c r="N2804" s="71"/>
    </row>
    <row r="2805" spans="2:14">
      <c r="B2805" s="65"/>
      <c r="N2805" s="71"/>
    </row>
    <row r="2806" spans="2:14">
      <c r="B2806" s="65"/>
      <c r="N2806" s="71"/>
    </row>
    <row r="2807" spans="2:14">
      <c r="B2807" s="65"/>
      <c r="N2807" s="71"/>
    </row>
    <row r="2808" spans="2:14">
      <c r="B2808" s="65"/>
      <c r="N2808" s="71"/>
    </row>
    <row r="2809" spans="2:14">
      <c r="B2809" s="65"/>
      <c r="N2809" s="71"/>
    </row>
    <row r="2810" spans="2:14">
      <c r="B2810" s="65"/>
      <c r="N2810" s="71"/>
    </row>
    <row r="2811" spans="2:14">
      <c r="B2811" s="65"/>
      <c r="N2811" s="71"/>
    </row>
    <row r="2812" spans="2:14">
      <c r="B2812" s="65"/>
      <c r="N2812" s="71"/>
    </row>
    <row r="2813" spans="2:14">
      <c r="B2813" s="65"/>
      <c r="N2813" s="71"/>
    </row>
    <row r="2814" spans="2:14">
      <c r="B2814" s="65"/>
      <c r="N2814" s="71"/>
    </row>
    <row r="2815" spans="2:14">
      <c r="B2815" s="65"/>
      <c r="N2815" s="71"/>
    </row>
    <row r="2816" spans="2:14">
      <c r="B2816" s="65"/>
      <c r="N2816" s="71"/>
    </row>
    <row r="2817" spans="2:14">
      <c r="B2817" s="65"/>
      <c r="N2817" s="71"/>
    </row>
    <row r="2818" spans="2:14">
      <c r="B2818" s="65"/>
      <c r="N2818" s="71"/>
    </row>
    <row r="2819" spans="2:14">
      <c r="B2819" s="65"/>
      <c r="N2819" s="71"/>
    </row>
    <row r="2820" spans="2:14">
      <c r="B2820" s="65"/>
      <c r="N2820" s="71"/>
    </row>
    <row r="2821" spans="2:14">
      <c r="B2821" s="65"/>
      <c r="N2821" s="71"/>
    </row>
    <row r="2822" spans="2:14">
      <c r="B2822" s="65"/>
      <c r="N2822" s="71"/>
    </row>
    <row r="2823" spans="2:14">
      <c r="B2823" s="65"/>
      <c r="N2823" s="71"/>
    </row>
    <row r="2824" spans="2:14">
      <c r="B2824" s="65"/>
      <c r="N2824" s="71"/>
    </row>
    <row r="2825" spans="2:14">
      <c r="B2825" s="65"/>
      <c r="N2825" s="71"/>
    </row>
    <row r="2826" spans="2:14">
      <c r="B2826" s="65"/>
      <c r="N2826" s="71"/>
    </row>
    <row r="2827" spans="2:14">
      <c r="B2827" s="65"/>
      <c r="N2827" s="71"/>
    </row>
    <row r="2828" spans="2:14">
      <c r="B2828" s="65"/>
      <c r="N2828" s="71"/>
    </row>
    <row r="2829" spans="2:14">
      <c r="B2829" s="65"/>
      <c r="N2829" s="71"/>
    </row>
    <row r="2830" spans="2:14">
      <c r="B2830" s="65"/>
      <c r="N2830" s="71"/>
    </row>
    <row r="2831" spans="2:14">
      <c r="B2831" s="65"/>
      <c r="N2831" s="71"/>
    </row>
    <row r="2832" spans="2:14">
      <c r="B2832" s="65"/>
      <c r="N2832" s="71"/>
    </row>
    <row r="2833" spans="2:14">
      <c r="B2833" s="65"/>
      <c r="N2833" s="71"/>
    </row>
    <row r="2834" spans="2:14">
      <c r="B2834" s="65"/>
      <c r="N2834" s="71"/>
    </row>
    <row r="2835" spans="2:14">
      <c r="B2835" s="65"/>
      <c r="N2835" s="71"/>
    </row>
    <row r="2836" spans="2:14">
      <c r="B2836" s="65"/>
      <c r="N2836" s="71"/>
    </row>
    <row r="2837" spans="2:14">
      <c r="B2837" s="65"/>
      <c r="N2837" s="71"/>
    </row>
    <row r="2838" spans="2:14">
      <c r="B2838" s="65"/>
      <c r="N2838" s="71"/>
    </row>
    <row r="2839" spans="2:14">
      <c r="B2839" s="65"/>
      <c r="N2839" s="71"/>
    </row>
    <row r="2840" spans="2:14">
      <c r="B2840" s="65"/>
      <c r="N2840" s="71"/>
    </row>
    <row r="2841" spans="2:14">
      <c r="B2841" s="65"/>
      <c r="N2841" s="71"/>
    </row>
    <row r="2842" spans="2:14">
      <c r="B2842" s="65"/>
      <c r="N2842" s="71"/>
    </row>
    <row r="2843" spans="2:14">
      <c r="B2843" s="65"/>
      <c r="N2843" s="71"/>
    </row>
    <row r="2844" spans="2:14">
      <c r="B2844" s="65"/>
      <c r="N2844" s="71"/>
    </row>
    <row r="2845" spans="2:14">
      <c r="B2845" s="65"/>
      <c r="N2845" s="71"/>
    </row>
    <row r="2846" spans="2:14">
      <c r="B2846" s="65"/>
      <c r="N2846" s="71"/>
    </row>
    <row r="2847" spans="2:14">
      <c r="B2847" s="65"/>
      <c r="N2847" s="71"/>
    </row>
    <row r="2848" spans="2:14">
      <c r="B2848" s="65"/>
      <c r="N2848" s="71"/>
    </row>
    <row r="2849" spans="2:14">
      <c r="B2849" s="65"/>
      <c r="N2849" s="71"/>
    </row>
    <row r="2850" spans="2:14">
      <c r="B2850" s="65"/>
      <c r="N2850" s="71"/>
    </row>
    <row r="2851" spans="2:14">
      <c r="B2851" s="65"/>
      <c r="N2851" s="71"/>
    </row>
    <row r="2852" spans="2:14">
      <c r="B2852" s="65"/>
      <c r="N2852" s="71"/>
    </row>
    <row r="2853" spans="2:14">
      <c r="B2853" s="65"/>
      <c r="N2853" s="71"/>
    </row>
    <row r="2854" spans="2:14">
      <c r="B2854" s="65"/>
      <c r="N2854" s="71"/>
    </row>
    <row r="2855" spans="2:14">
      <c r="B2855" s="65"/>
      <c r="N2855" s="71"/>
    </row>
    <row r="2856" spans="2:14">
      <c r="B2856" s="65"/>
      <c r="N2856" s="71"/>
    </row>
    <row r="2857" spans="2:14">
      <c r="B2857" s="65"/>
      <c r="N2857" s="71"/>
    </row>
    <row r="2858" spans="2:14">
      <c r="B2858" s="65"/>
      <c r="N2858" s="71"/>
    </row>
    <row r="2859" spans="2:14">
      <c r="B2859" s="65"/>
      <c r="N2859" s="71"/>
    </row>
    <row r="2860" spans="2:14">
      <c r="B2860" s="65"/>
      <c r="N2860" s="71"/>
    </row>
    <row r="2861" spans="2:14">
      <c r="B2861" s="65"/>
      <c r="N2861" s="71"/>
    </row>
    <row r="2862" spans="2:14">
      <c r="B2862" s="65"/>
      <c r="N2862" s="71"/>
    </row>
    <row r="2863" spans="2:14">
      <c r="B2863" s="65"/>
      <c r="N2863" s="71"/>
    </row>
    <row r="2864" spans="2:14">
      <c r="B2864" s="65"/>
      <c r="N2864" s="71"/>
    </row>
    <row r="2865" spans="2:14">
      <c r="B2865" s="65"/>
      <c r="N2865" s="71"/>
    </row>
    <row r="2866" spans="2:14">
      <c r="B2866" s="65"/>
      <c r="N2866" s="71"/>
    </row>
    <row r="2867" spans="2:14">
      <c r="B2867" s="65"/>
      <c r="N2867" s="71"/>
    </row>
    <row r="2868" spans="2:14">
      <c r="B2868" s="65"/>
      <c r="N2868" s="71"/>
    </row>
    <row r="2869" spans="2:14">
      <c r="B2869" s="65"/>
      <c r="N2869" s="71"/>
    </row>
    <row r="2870" spans="2:14">
      <c r="B2870" s="65"/>
      <c r="N2870" s="71"/>
    </row>
    <row r="2871" spans="2:14">
      <c r="B2871" s="65"/>
      <c r="N2871" s="71"/>
    </row>
    <row r="2872" spans="2:14">
      <c r="B2872" s="65"/>
      <c r="N2872" s="71"/>
    </row>
    <row r="2873" spans="2:14">
      <c r="B2873" s="65"/>
      <c r="N2873" s="71"/>
    </row>
    <row r="2874" spans="2:14">
      <c r="B2874" s="65"/>
      <c r="N2874" s="71"/>
    </row>
    <row r="2875" spans="2:14">
      <c r="B2875" s="65"/>
      <c r="N2875" s="71"/>
    </row>
    <row r="2876" spans="2:14">
      <c r="B2876" s="65"/>
      <c r="N2876" s="71"/>
    </row>
    <row r="2877" spans="2:14">
      <c r="B2877" s="65"/>
      <c r="N2877" s="71"/>
    </row>
    <row r="2878" spans="2:14">
      <c r="B2878" s="65"/>
      <c r="N2878" s="71"/>
    </row>
    <row r="2879" spans="2:14">
      <c r="B2879" s="65"/>
      <c r="N2879" s="71"/>
    </row>
    <row r="2880" spans="2:14">
      <c r="B2880" s="65"/>
      <c r="N2880" s="71"/>
    </row>
    <row r="2881" spans="2:14">
      <c r="B2881" s="65"/>
      <c r="N2881" s="71"/>
    </row>
    <row r="2882" spans="2:14">
      <c r="B2882" s="65"/>
      <c r="N2882" s="71"/>
    </row>
    <row r="2883" spans="2:14">
      <c r="B2883" s="65"/>
      <c r="N2883" s="71"/>
    </row>
    <row r="2884" spans="2:14">
      <c r="B2884" s="65"/>
      <c r="N2884" s="71"/>
    </row>
    <row r="2885" spans="2:14">
      <c r="B2885" s="65"/>
      <c r="N2885" s="71"/>
    </row>
    <row r="2886" spans="2:14">
      <c r="B2886" s="65"/>
      <c r="N2886" s="71"/>
    </row>
    <row r="2887" spans="2:14">
      <c r="B2887" s="65"/>
      <c r="N2887" s="71"/>
    </row>
    <row r="2888" spans="2:14">
      <c r="B2888" s="65"/>
      <c r="N2888" s="71"/>
    </row>
    <row r="2889" spans="2:14">
      <c r="B2889" s="65"/>
      <c r="N2889" s="71"/>
    </row>
    <row r="2890" spans="2:14">
      <c r="B2890" s="65"/>
      <c r="N2890" s="71"/>
    </row>
    <row r="2891" spans="2:14">
      <c r="B2891" s="65"/>
      <c r="N2891" s="71"/>
    </row>
    <row r="2892" spans="2:14">
      <c r="B2892" s="65"/>
      <c r="N2892" s="71"/>
    </row>
    <row r="2893" spans="2:14">
      <c r="B2893" s="65"/>
      <c r="N2893" s="71"/>
    </row>
    <row r="2894" spans="2:14">
      <c r="B2894" s="65"/>
      <c r="N2894" s="71"/>
    </row>
    <row r="2895" spans="2:14">
      <c r="B2895" s="65"/>
      <c r="N2895" s="71"/>
    </row>
    <row r="2896" spans="2:14">
      <c r="B2896" s="65"/>
      <c r="N2896" s="71"/>
    </row>
    <row r="2897" spans="2:14">
      <c r="B2897" s="65"/>
      <c r="N2897" s="71"/>
    </row>
    <row r="2898" spans="2:14">
      <c r="B2898" s="65"/>
      <c r="N2898" s="71"/>
    </row>
    <row r="2899" spans="2:14">
      <c r="B2899" s="65"/>
      <c r="N2899" s="71"/>
    </row>
    <row r="2900" spans="2:14">
      <c r="B2900" s="65"/>
      <c r="N2900" s="71"/>
    </row>
    <row r="2901" spans="2:14">
      <c r="B2901" s="65"/>
      <c r="N2901" s="71"/>
    </row>
    <row r="2902" spans="2:14">
      <c r="B2902" s="65"/>
      <c r="N2902" s="71"/>
    </row>
    <row r="2903" spans="2:14">
      <c r="B2903" s="65"/>
      <c r="N2903" s="71"/>
    </row>
    <row r="2904" spans="2:14">
      <c r="B2904" s="65"/>
      <c r="N2904" s="71"/>
    </row>
    <row r="2905" spans="2:14">
      <c r="B2905" s="65"/>
      <c r="N2905" s="71"/>
    </row>
    <row r="2906" spans="2:14">
      <c r="B2906" s="65"/>
      <c r="N2906" s="71"/>
    </row>
    <row r="2907" spans="2:14">
      <c r="B2907" s="65"/>
      <c r="N2907" s="71"/>
    </row>
    <row r="2908" spans="2:14">
      <c r="B2908" s="65"/>
      <c r="N2908" s="71"/>
    </row>
    <row r="2909" spans="2:14">
      <c r="B2909" s="65"/>
      <c r="N2909" s="71"/>
    </row>
    <row r="2910" spans="2:14">
      <c r="B2910" s="65"/>
      <c r="N2910" s="71"/>
    </row>
    <row r="2911" spans="2:14">
      <c r="B2911" s="65"/>
      <c r="N2911" s="71"/>
    </row>
    <row r="2912" spans="2:14">
      <c r="B2912" s="65"/>
      <c r="N2912" s="71"/>
    </row>
    <row r="2913" spans="2:14">
      <c r="B2913" s="65"/>
      <c r="N2913" s="71"/>
    </row>
    <row r="2914" spans="2:14">
      <c r="B2914" s="65"/>
      <c r="N2914" s="71"/>
    </row>
    <row r="2915" spans="2:14">
      <c r="B2915" s="65"/>
      <c r="N2915" s="71"/>
    </row>
    <row r="2916" spans="2:14">
      <c r="B2916" s="65"/>
      <c r="N2916" s="71"/>
    </row>
    <row r="2917" spans="2:14">
      <c r="B2917" s="65"/>
      <c r="N2917" s="71"/>
    </row>
    <row r="2918" spans="2:14">
      <c r="B2918" s="65"/>
      <c r="N2918" s="71"/>
    </row>
    <row r="2919" spans="2:14">
      <c r="B2919" s="65"/>
      <c r="N2919" s="71"/>
    </row>
    <row r="2920" spans="2:14">
      <c r="B2920" s="65"/>
      <c r="N2920" s="71"/>
    </row>
    <row r="2921" spans="2:14">
      <c r="B2921" s="65"/>
      <c r="N2921" s="71"/>
    </row>
    <row r="2922" spans="2:14">
      <c r="B2922" s="65"/>
      <c r="N2922" s="71"/>
    </row>
    <row r="2923" spans="2:14">
      <c r="B2923" s="65"/>
      <c r="N2923" s="71"/>
    </row>
    <row r="2924" spans="2:14">
      <c r="B2924" s="65"/>
      <c r="N2924" s="71"/>
    </row>
    <row r="2925" spans="2:14">
      <c r="B2925" s="65"/>
      <c r="N2925" s="71"/>
    </row>
    <row r="2926" spans="2:14">
      <c r="B2926" s="65"/>
      <c r="N2926" s="71"/>
    </row>
    <row r="2927" spans="2:14">
      <c r="B2927" s="65"/>
      <c r="N2927" s="71"/>
    </row>
    <row r="2928" spans="2:14">
      <c r="B2928" s="65"/>
      <c r="N2928" s="71"/>
    </row>
    <row r="2929" spans="2:14">
      <c r="B2929" s="65"/>
      <c r="N2929" s="71"/>
    </row>
    <row r="2930" spans="2:14">
      <c r="B2930" s="65"/>
      <c r="N2930" s="71"/>
    </row>
    <row r="2931" spans="2:14">
      <c r="B2931" s="65"/>
      <c r="N2931" s="71"/>
    </row>
    <row r="2932" spans="2:14">
      <c r="B2932" s="65"/>
      <c r="N2932" s="71"/>
    </row>
    <row r="2933" spans="2:14">
      <c r="B2933" s="65"/>
      <c r="N2933" s="71"/>
    </row>
    <row r="2934" spans="2:14">
      <c r="B2934" s="65"/>
      <c r="N2934" s="71"/>
    </row>
    <row r="2935" spans="2:14">
      <c r="B2935" s="65"/>
      <c r="N2935" s="71"/>
    </row>
    <row r="2936" spans="2:14">
      <c r="B2936" s="65"/>
      <c r="N2936" s="71"/>
    </row>
    <row r="2937" spans="2:14">
      <c r="B2937" s="65"/>
      <c r="N2937" s="71"/>
    </row>
    <row r="2938" spans="2:14">
      <c r="B2938" s="65"/>
      <c r="N2938" s="71"/>
    </row>
    <row r="2939" spans="2:14">
      <c r="B2939" s="65"/>
      <c r="N2939" s="71"/>
    </row>
    <row r="2940" spans="2:14">
      <c r="B2940" s="65"/>
      <c r="N2940" s="71"/>
    </row>
    <row r="2941" spans="2:14">
      <c r="B2941" s="65"/>
      <c r="N2941" s="71"/>
    </row>
    <row r="2942" spans="2:14">
      <c r="B2942" s="65"/>
      <c r="N2942" s="71"/>
    </row>
    <row r="2943" spans="2:14">
      <c r="B2943" s="65"/>
      <c r="N2943" s="71"/>
    </row>
    <row r="2944" spans="2:14">
      <c r="B2944" s="65"/>
      <c r="N2944" s="71"/>
    </row>
    <row r="2945" spans="2:14">
      <c r="B2945" s="65"/>
      <c r="N2945" s="71"/>
    </row>
    <row r="2946" spans="2:14">
      <c r="B2946" s="65"/>
      <c r="N2946" s="71"/>
    </row>
    <row r="2947" spans="2:14">
      <c r="B2947" s="65"/>
      <c r="N2947" s="71"/>
    </row>
    <row r="2948" spans="2:14">
      <c r="B2948" s="65"/>
      <c r="N2948" s="71"/>
    </row>
    <row r="2949" spans="2:14">
      <c r="B2949" s="65"/>
      <c r="N2949" s="71"/>
    </row>
    <row r="2950" spans="2:14">
      <c r="B2950" s="65"/>
      <c r="N2950" s="71"/>
    </row>
    <row r="2951" spans="2:14">
      <c r="B2951" s="65"/>
      <c r="N2951" s="71"/>
    </row>
    <row r="2952" spans="2:14">
      <c r="B2952" s="65"/>
      <c r="N2952" s="71"/>
    </row>
    <row r="2953" spans="2:14">
      <c r="B2953" s="65"/>
      <c r="N2953" s="71"/>
    </row>
    <row r="2954" spans="2:14">
      <c r="B2954" s="65"/>
      <c r="N2954" s="71"/>
    </row>
    <row r="2955" spans="2:14">
      <c r="B2955" s="65"/>
      <c r="N2955" s="71"/>
    </row>
    <row r="2956" spans="2:14">
      <c r="B2956" s="65"/>
      <c r="N2956" s="71"/>
    </row>
    <row r="2957" spans="2:14">
      <c r="B2957" s="65"/>
      <c r="N2957" s="71"/>
    </row>
    <row r="2958" spans="2:14">
      <c r="B2958" s="65"/>
      <c r="N2958" s="71"/>
    </row>
    <row r="2959" spans="2:14">
      <c r="B2959" s="65"/>
      <c r="N2959" s="71"/>
    </row>
    <row r="2960" spans="2:14">
      <c r="B2960" s="65"/>
      <c r="N2960" s="71"/>
    </row>
    <row r="2961" spans="2:14">
      <c r="B2961" s="65"/>
      <c r="N2961" s="71"/>
    </row>
    <row r="2962" spans="2:14">
      <c r="B2962" s="65"/>
      <c r="N2962" s="71"/>
    </row>
    <row r="2963" spans="2:14">
      <c r="B2963" s="65"/>
      <c r="N2963" s="71"/>
    </row>
    <row r="2964" spans="2:14">
      <c r="B2964" s="65"/>
      <c r="N2964" s="71"/>
    </row>
    <row r="2965" spans="2:14">
      <c r="B2965" s="65"/>
      <c r="N2965" s="71"/>
    </row>
    <row r="2966" spans="2:14">
      <c r="B2966" s="65"/>
      <c r="N2966" s="71"/>
    </row>
    <row r="2967" spans="2:14">
      <c r="B2967" s="65"/>
      <c r="N2967" s="71"/>
    </row>
    <row r="2968" spans="2:14">
      <c r="B2968" s="65"/>
      <c r="N2968" s="71"/>
    </row>
    <row r="2969" spans="2:14">
      <c r="B2969" s="65"/>
      <c r="N2969" s="71"/>
    </row>
    <row r="2970" spans="2:14">
      <c r="B2970" s="65"/>
      <c r="N2970" s="71"/>
    </row>
    <row r="2971" spans="2:14">
      <c r="B2971" s="65"/>
      <c r="N2971" s="71"/>
    </row>
    <row r="2972" spans="2:14">
      <c r="B2972" s="65"/>
      <c r="N2972" s="71"/>
    </row>
    <row r="2973" spans="2:14">
      <c r="B2973" s="65"/>
      <c r="N2973" s="71"/>
    </row>
    <row r="2974" spans="2:14">
      <c r="B2974" s="65"/>
      <c r="N2974" s="71"/>
    </row>
    <row r="2975" spans="2:14">
      <c r="B2975" s="65"/>
      <c r="N2975" s="71"/>
    </row>
    <row r="2976" spans="2:14">
      <c r="B2976" s="65"/>
      <c r="N2976" s="71"/>
    </row>
    <row r="2977" spans="2:14">
      <c r="B2977" s="65"/>
      <c r="N2977" s="71"/>
    </row>
    <row r="2978" spans="2:14">
      <c r="B2978" s="65"/>
      <c r="N2978" s="71"/>
    </row>
    <row r="2979" spans="2:14">
      <c r="B2979" s="65"/>
      <c r="N2979" s="71"/>
    </row>
    <row r="2980" spans="2:14">
      <c r="B2980" s="65"/>
      <c r="N2980" s="71"/>
    </row>
    <row r="2981" spans="2:14">
      <c r="B2981" s="65"/>
      <c r="N2981" s="71"/>
    </row>
    <row r="2982" spans="2:14">
      <c r="B2982" s="65"/>
      <c r="N2982" s="71"/>
    </row>
    <row r="2983" spans="2:14">
      <c r="B2983" s="65"/>
      <c r="N2983" s="71"/>
    </row>
    <row r="2984" spans="2:14">
      <c r="B2984" s="65"/>
      <c r="N2984" s="71"/>
    </row>
    <row r="2985" spans="2:14">
      <c r="B2985" s="65"/>
      <c r="N2985" s="71"/>
    </row>
    <row r="2986" spans="2:14">
      <c r="B2986" s="65"/>
      <c r="N2986" s="71"/>
    </row>
    <row r="2987" spans="2:14">
      <c r="B2987" s="65"/>
      <c r="N2987" s="71"/>
    </row>
    <row r="2988" spans="2:14">
      <c r="B2988" s="65"/>
      <c r="N2988" s="71"/>
    </row>
    <row r="2989" spans="2:14">
      <c r="B2989" s="65"/>
      <c r="N2989" s="71"/>
    </row>
    <row r="2990" spans="2:14">
      <c r="B2990" s="65"/>
      <c r="N2990" s="71"/>
    </row>
    <row r="2991" spans="2:14">
      <c r="B2991" s="65"/>
      <c r="N2991" s="71"/>
    </row>
    <row r="2992" spans="2:14">
      <c r="B2992" s="65"/>
      <c r="N2992" s="71"/>
    </row>
    <row r="2993" spans="2:14">
      <c r="B2993" s="65"/>
      <c r="N2993" s="71"/>
    </row>
    <row r="2994" spans="2:14">
      <c r="B2994" s="65"/>
      <c r="N2994" s="71"/>
    </row>
    <row r="2995" spans="2:14">
      <c r="B2995" s="65"/>
      <c r="N2995" s="71"/>
    </row>
    <row r="2996" spans="2:14">
      <c r="B2996" s="65"/>
      <c r="N2996" s="71"/>
    </row>
    <row r="2997" spans="2:14">
      <c r="B2997" s="65"/>
      <c r="N2997" s="71"/>
    </row>
    <row r="2998" spans="2:14">
      <c r="B2998" s="65"/>
      <c r="N2998" s="71"/>
    </row>
    <row r="2999" spans="2:14">
      <c r="B2999" s="65"/>
      <c r="N2999" s="71"/>
    </row>
    <row r="3000" spans="2:14">
      <c r="B3000" s="65"/>
      <c r="N3000" s="71"/>
    </row>
    <row r="3001" spans="2:14">
      <c r="B3001" s="65"/>
      <c r="N3001" s="71"/>
    </row>
    <row r="3002" spans="2:14">
      <c r="B3002" s="65"/>
      <c r="N3002" s="71"/>
    </row>
    <row r="3003" spans="2:14">
      <c r="B3003" s="65"/>
      <c r="N3003" s="71"/>
    </row>
    <row r="3004" spans="2:14">
      <c r="B3004" s="65"/>
      <c r="N3004" s="71"/>
    </row>
    <row r="3005" spans="2:14">
      <c r="B3005" s="65"/>
      <c r="N3005" s="71"/>
    </row>
    <row r="3006" spans="2:14">
      <c r="B3006" s="65"/>
      <c r="N3006" s="71"/>
    </row>
    <row r="3007" spans="2:14">
      <c r="B3007" s="65"/>
      <c r="N3007" s="71"/>
    </row>
    <row r="3008" spans="2:14">
      <c r="B3008" s="65"/>
      <c r="N3008" s="71"/>
    </row>
    <row r="3009" spans="2:14">
      <c r="B3009" s="65"/>
      <c r="N3009" s="71"/>
    </row>
    <row r="3010" spans="2:14">
      <c r="B3010" s="65"/>
      <c r="N3010" s="71"/>
    </row>
    <row r="3011" spans="2:14">
      <c r="B3011" s="65"/>
      <c r="N3011" s="71"/>
    </row>
    <row r="3012" spans="2:14">
      <c r="B3012" s="65"/>
      <c r="N3012" s="71"/>
    </row>
    <row r="3013" spans="2:14">
      <c r="B3013" s="65"/>
      <c r="N3013" s="71"/>
    </row>
    <row r="3014" spans="2:14">
      <c r="B3014" s="65"/>
      <c r="N3014" s="71"/>
    </row>
    <row r="3015" spans="2:14">
      <c r="B3015" s="65"/>
      <c r="N3015" s="71"/>
    </row>
    <row r="3016" spans="2:14">
      <c r="B3016" s="65"/>
      <c r="N3016" s="71"/>
    </row>
    <row r="3017" spans="2:14">
      <c r="B3017" s="65"/>
      <c r="N3017" s="71"/>
    </row>
    <row r="3018" spans="2:14">
      <c r="B3018" s="65"/>
      <c r="N3018" s="71"/>
    </row>
    <row r="3019" spans="2:14">
      <c r="B3019" s="65"/>
      <c r="N3019" s="71"/>
    </row>
    <row r="3020" spans="2:14">
      <c r="B3020" s="65"/>
      <c r="N3020" s="71"/>
    </row>
    <row r="3021" spans="2:14">
      <c r="B3021" s="65"/>
      <c r="N3021" s="71"/>
    </row>
    <row r="3022" spans="2:14">
      <c r="B3022" s="65"/>
      <c r="N3022" s="71"/>
    </row>
    <row r="3023" spans="2:14">
      <c r="B3023" s="65"/>
      <c r="N3023" s="71"/>
    </row>
    <row r="3024" spans="2:14">
      <c r="B3024" s="65"/>
      <c r="N3024" s="71"/>
    </row>
    <row r="3025" spans="2:14">
      <c r="B3025" s="65"/>
      <c r="N3025" s="71"/>
    </row>
    <row r="3026" spans="2:14">
      <c r="B3026" s="65"/>
      <c r="N3026" s="71"/>
    </row>
    <row r="3027" spans="2:14">
      <c r="B3027" s="65"/>
      <c r="N3027" s="71"/>
    </row>
    <row r="3028" spans="2:14">
      <c r="B3028" s="65"/>
      <c r="N3028" s="71"/>
    </row>
    <row r="3029" spans="2:14">
      <c r="B3029" s="65"/>
      <c r="N3029" s="71"/>
    </row>
    <row r="3030" spans="2:14">
      <c r="B3030" s="65"/>
      <c r="N3030" s="71"/>
    </row>
    <row r="3031" spans="2:14">
      <c r="B3031" s="65"/>
      <c r="N3031" s="71"/>
    </row>
    <row r="3032" spans="2:14">
      <c r="B3032" s="65"/>
      <c r="N3032" s="71"/>
    </row>
    <row r="3033" spans="2:14">
      <c r="B3033" s="65"/>
      <c r="N3033" s="71"/>
    </row>
    <row r="3034" spans="2:14">
      <c r="B3034" s="65"/>
      <c r="N3034" s="71"/>
    </row>
    <row r="3035" spans="2:14">
      <c r="B3035" s="65"/>
      <c r="N3035" s="71"/>
    </row>
    <row r="3036" spans="2:14">
      <c r="B3036" s="65"/>
      <c r="N3036" s="71"/>
    </row>
    <row r="3037" spans="2:14">
      <c r="B3037" s="65"/>
      <c r="N3037" s="71"/>
    </row>
    <row r="3038" spans="2:14">
      <c r="B3038" s="65"/>
      <c r="N3038" s="71"/>
    </row>
    <row r="3039" spans="2:14">
      <c r="B3039" s="65"/>
      <c r="N3039" s="71"/>
    </row>
    <row r="3040" spans="2:14">
      <c r="B3040" s="65"/>
      <c r="N3040" s="71"/>
    </row>
    <row r="3041" spans="2:14">
      <c r="B3041" s="65"/>
      <c r="N3041" s="71"/>
    </row>
    <row r="3042" spans="2:14">
      <c r="B3042" s="65"/>
      <c r="N3042" s="71"/>
    </row>
    <row r="3043" spans="2:14">
      <c r="B3043" s="65"/>
      <c r="N3043" s="71"/>
    </row>
    <row r="3044" spans="2:14">
      <c r="B3044" s="65"/>
      <c r="N3044" s="71"/>
    </row>
    <row r="3045" spans="2:14">
      <c r="B3045" s="65"/>
      <c r="N3045" s="71"/>
    </row>
    <row r="3046" spans="2:14">
      <c r="B3046" s="65"/>
      <c r="N3046" s="71"/>
    </row>
    <row r="3047" spans="2:14">
      <c r="B3047" s="65"/>
      <c r="N3047" s="71"/>
    </row>
    <row r="3048" spans="2:14">
      <c r="B3048" s="65"/>
      <c r="N3048" s="71"/>
    </row>
    <row r="3049" spans="2:14">
      <c r="B3049" s="65"/>
      <c r="N3049" s="71"/>
    </row>
    <row r="3050" spans="2:14">
      <c r="B3050" s="65"/>
      <c r="N3050" s="71"/>
    </row>
    <row r="3051" spans="2:14">
      <c r="B3051" s="65"/>
      <c r="N3051" s="71"/>
    </row>
    <row r="3052" spans="2:14">
      <c r="B3052" s="65"/>
      <c r="N3052" s="71"/>
    </row>
    <row r="3053" spans="2:14">
      <c r="B3053" s="65"/>
      <c r="N3053" s="71"/>
    </row>
    <row r="3054" spans="2:14">
      <c r="B3054" s="65"/>
      <c r="N3054" s="71"/>
    </row>
    <row r="3055" spans="2:14">
      <c r="B3055" s="65"/>
      <c r="N3055" s="71"/>
    </row>
    <row r="3056" spans="2:14">
      <c r="B3056" s="65"/>
      <c r="N3056" s="71"/>
    </row>
    <row r="3057" spans="2:14">
      <c r="B3057" s="65"/>
      <c r="N3057" s="71"/>
    </row>
    <row r="3058" spans="2:14">
      <c r="B3058" s="65"/>
      <c r="N3058" s="71"/>
    </row>
    <row r="3059" spans="2:14">
      <c r="B3059" s="65"/>
      <c r="N3059" s="71"/>
    </row>
    <row r="3060" spans="2:14">
      <c r="B3060" s="65"/>
      <c r="N3060" s="71"/>
    </row>
    <row r="3061" spans="2:14">
      <c r="B3061" s="65"/>
      <c r="N3061" s="71"/>
    </row>
    <row r="3062" spans="2:14">
      <c r="B3062" s="65"/>
      <c r="N3062" s="71"/>
    </row>
    <row r="3063" spans="2:14">
      <c r="B3063" s="65"/>
      <c r="N3063" s="71"/>
    </row>
    <row r="3064" spans="2:14">
      <c r="B3064" s="65"/>
      <c r="N3064" s="71"/>
    </row>
    <row r="3065" spans="2:14">
      <c r="B3065" s="65"/>
      <c r="N3065" s="71"/>
    </row>
    <row r="3066" spans="2:14">
      <c r="B3066" s="65"/>
      <c r="N3066" s="71"/>
    </row>
    <row r="3067" spans="2:14">
      <c r="B3067" s="65"/>
      <c r="N3067" s="71"/>
    </row>
    <row r="3068" spans="2:14">
      <c r="B3068" s="65"/>
      <c r="N3068" s="71"/>
    </row>
    <row r="3069" spans="2:14">
      <c r="B3069" s="65"/>
      <c r="N3069" s="71"/>
    </row>
    <row r="3070" spans="2:14">
      <c r="B3070" s="65"/>
      <c r="N3070" s="71"/>
    </row>
    <row r="3071" spans="2:14">
      <c r="B3071" s="65"/>
      <c r="N3071" s="71"/>
    </row>
    <row r="3072" spans="2:14">
      <c r="B3072" s="65"/>
      <c r="N3072" s="71"/>
    </row>
    <row r="3073" spans="2:14">
      <c r="B3073" s="65"/>
      <c r="N3073" s="71"/>
    </row>
    <row r="3074" spans="2:14">
      <c r="B3074" s="65"/>
      <c r="N3074" s="71"/>
    </row>
    <row r="3075" spans="2:14">
      <c r="B3075" s="65"/>
      <c r="N3075" s="71"/>
    </row>
    <row r="3076" spans="2:14">
      <c r="B3076" s="65"/>
      <c r="N3076" s="71"/>
    </row>
    <row r="3077" spans="2:14">
      <c r="B3077" s="65"/>
      <c r="N3077" s="71"/>
    </row>
    <row r="3078" spans="2:14">
      <c r="B3078" s="65"/>
      <c r="N3078" s="71"/>
    </row>
    <row r="3079" spans="2:14">
      <c r="B3079" s="65"/>
      <c r="N3079" s="71"/>
    </row>
    <row r="3080" spans="2:14">
      <c r="B3080" s="65"/>
      <c r="N3080" s="71"/>
    </row>
    <row r="3081" spans="2:14">
      <c r="B3081" s="65"/>
      <c r="N3081" s="71"/>
    </row>
    <row r="3082" spans="2:14">
      <c r="B3082" s="65"/>
      <c r="N3082" s="71"/>
    </row>
    <row r="3083" spans="2:14">
      <c r="B3083" s="65"/>
      <c r="N3083" s="71"/>
    </row>
    <row r="3084" spans="2:14">
      <c r="B3084" s="65"/>
      <c r="N3084" s="71"/>
    </row>
    <row r="3085" spans="2:14">
      <c r="B3085" s="65"/>
      <c r="N3085" s="71"/>
    </row>
    <row r="3086" spans="2:14">
      <c r="B3086" s="65"/>
      <c r="N3086" s="71"/>
    </row>
    <row r="3087" spans="2:14">
      <c r="B3087" s="65"/>
      <c r="N3087" s="71"/>
    </row>
    <row r="3088" spans="2:14">
      <c r="B3088" s="65"/>
      <c r="N3088" s="71"/>
    </row>
    <row r="3089" spans="2:14">
      <c r="B3089" s="65"/>
      <c r="N3089" s="71"/>
    </row>
    <row r="3090" spans="2:14">
      <c r="B3090" s="65"/>
      <c r="N3090" s="71"/>
    </row>
    <row r="3091" spans="2:14">
      <c r="B3091" s="65"/>
      <c r="N3091" s="71"/>
    </row>
    <row r="3092" spans="2:14">
      <c r="B3092" s="65"/>
      <c r="N3092" s="71"/>
    </row>
    <row r="3093" spans="2:14">
      <c r="B3093" s="65"/>
      <c r="N3093" s="71"/>
    </row>
    <row r="3094" spans="2:14">
      <c r="B3094" s="65"/>
      <c r="N3094" s="71"/>
    </row>
    <row r="3095" spans="2:14">
      <c r="B3095" s="65"/>
      <c r="N3095" s="71"/>
    </row>
    <row r="3096" spans="2:14">
      <c r="B3096" s="65"/>
      <c r="N3096" s="71"/>
    </row>
    <row r="3097" spans="2:14">
      <c r="B3097" s="65"/>
      <c r="N3097" s="71"/>
    </row>
    <row r="3098" spans="2:14">
      <c r="B3098" s="65"/>
      <c r="N3098" s="71"/>
    </row>
    <row r="3099" spans="2:14">
      <c r="B3099" s="65"/>
      <c r="N3099" s="71"/>
    </row>
    <row r="3100" spans="2:14">
      <c r="B3100" s="65"/>
      <c r="N3100" s="71"/>
    </row>
    <row r="3101" spans="2:14">
      <c r="B3101" s="65"/>
      <c r="N3101" s="71"/>
    </row>
    <row r="3102" spans="2:14">
      <c r="B3102" s="65"/>
      <c r="N3102" s="71"/>
    </row>
    <row r="3103" spans="2:14">
      <c r="B3103" s="65"/>
      <c r="N3103" s="71"/>
    </row>
    <row r="3104" spans="2:14">
      <c r="B3104" s="65"/>
      <c r="N3104" s="71"/>
    </row>
    <row r="3105" spans="2:14">
      <c r="B3105" s="65"/>
      <c r="N3105" s="71"/>
    </row>
    <row r="3106" spans="2:14">
      <c r="B3106" s="65"/>
      <c r="N3106" s="71"/>
    </row>
    <row r="3107" spans="2:14">
      <c r="B3107" s="65"/>
      <c r="N3107" s="71"/>
    </row>
    <row r="3108" spans="2:14">
      <c r="B3108" s="65"/>
      <c r="N3108" s="71"/>
    </row>
    <row r="3109" spans="2:14">
      <c r="B3109" s="65"/>
      <c r="N3109" s="71"/>
    </row>
    <row r="3110" spans="2:14">
      <c r="B3110" s="65"/>
      <c r="N3110" s="71"/>
    </row>
    <row r="3111" spans="2:14">
      <c r="B3111" s="65"/>
      <c r="N3111" s="71"/>
    </row>
    <row r="3112" spans="2:14">
      <c r="B3112" s="65"/>
      <c r="N3112" s="71"/>
    </row>
    <row r="3113" spans="2:14">
      <c r="B3113" s="65"/>
      <c r="N3113" s="71"/>
    </row>
    <row r="3114" spans="2:14">
      <c r="B3114" s="65"/>
      <c r="N3114" s="71"/>
    </row>
    <row r="3115" spans="2:14">
      <c r="B3115" s="65"/>
      <c r="N3115" s="71"/>
    </row>
    <row r="3116" spans="2:14">
      <c r="B3116" s="65"/>
      <c r="N3116" s="71"/>
    </row>
    <row r="3117" spans="2:14">
      <c r="B3117" s="65"/>
      <c r="N3117" s="71"/>
    </row>
    <row r="3118" spans="2:14">
      <c r="B3118" s="65"/>
      <c r="N3118" s="71"/>
    </row>
    <row r="3119" spans="2:14">
      <c r="B3119" s="65"/>
      <c r="N3119" s="71"/>
    </row>
    <row r="3120" spans="2:14">
      <c r="B3120" s="65"/>
      <c r="N3120" s="71"/>
    </row>
    <row r="3121" spans="2:14">
      <c r="B3121" s="65"/>
      <c r="N3121" s="71"/>
    </row>
    <row r="3122" spans="2:14">
      <c r="B3122" s="65"/>
      <c r="N3122" s="71"/>
    </row>
    <row r="3123" spans="2:14">
      <c r="B3123" s="65"/>
      <c r="N3123" s="71"/>
    </row>
    <row r="3124" spans="2:14">
      <c r="B3124" s="65"/>
      <c r="N3124" s="71"/>
    </row>
    <row r="3125" spans="2:14">
      <c r="B3125" s="65"/>
      <c r="N3125" s="71"/>
    </row>
    <row r="3126" spans="2:14">
      <c r="B3126" s="65"/>
      <c r="N3126" s="71"/>
    </row>
    <row r="3127" spans="2:14">
      <c r="B3127" s="65"/>
      <c r="N3127" s="71"/>
    </row>
    <row r="3128" spans="2:14">
      <c r="B3128" s="65"/>
      <c r="N3128" s="71"/>
    </row>
    <row r="3129" spans="2:14">
      <c r="B3129" s="65"/>
      <c r="N3129" s="71"/>
    </row>
    <row r="3130" spans="2:14">
      <c r="B3130" s="65"/>
      <c r="N3130" s="71"/>
    </row>
    <row r="3131" spans="2:14">
      <c r="B3131" s="65"/>
      <c r="N3131" s="71"/>
    </row>
    <row r="3132" spans="2:14">
      <c r="B3132" s="65"/>
      <c r="N3132" s="71"/>
    </row>
    <row r="3133" spans="2:14">
      <c r="B3133" s="65"/>
      <c r="N3133" s="71"/>
    </row>
    <row r="3134" spans="2:14">
      <c r="B3134" s="65"/>
      <c r="N3134" s="71"/>
    </row>
    <row r="3135" spans="2:14">
      <c r="B3135" s="65"/>
      <c r="N3135" s="71"/>
    </row>
    <row r="3136" spans="2:14">
      <c r="B3136" s="65"/>
      <c r="N3136" s="71"/>
    </row>
    <row r="3137" spans="2:14">
      <c r="B3137" s="65"/>
      <c r="N3137" s="71"/>
    </row>
    <row r="3138" spans="2:14">
      <c r="B3138" s="65"/>
      <c r="N3138" s="71"/>
    </row>
    <row r="3139" spans="2:14">
      <c r="B3139" s="65"/>
      <c r="N3139" s="71"/>
    </row>
    <row r="3140" spans="2:14">
      <c r="B3140" s="65"/>
      <c r="N3140" s="71"/>
    </row>
    <row r="3141" spans="2:14">
      <c r="B3141" s="65"/>
      <c r="N3141" s="71"/>
    </row>
    <row r="3142" spans="2:14">
      <c r="B3142" s="65"/>
      <c r="N3142" s="71"/>
    </row>
    <row r="3143" spans="2:14">
      <c r="B3143" s="65"/>
      <c r="N3143" s="71"/>
    </row>
    <row r="3144" spans="2:14">
      <c r="B3144" s="65"/>
      <c r="N3144" s="71"/>
    </row>
    <row r="3145" spans="2:14">
      <c r="B3145" s="65"/>
      <c r="N3145" s="71"/>
    </row>
    <row r="3146" spans="2:14">
      <c r="B3146" s="65"/>
      <c r="N3146" s="71"/>
    </row>
    <row r="3147" spans="2:14">
      <c r="B3147" s="65"/>
      <c r="N3147" s="71"/>
    </row>
    <row r="3148" spans="2:14">
      <c r="B3148" s="65"/>
      <c r="N3148" s="71"/>
    </row>
    <row r="3149" spans="2:14">
      <c r="B3149" s="65"/>
      <c r="N3149" s="71"/>
    </row>
    <row r="3150" spans="2:14">
      <c r="B3150" s="65"/>
      <c r="N3150" s="71"/>
    </row>
    <row r="3151" spans="2:14">
      <c r="B3151" s="65"/>
      <c r="N3151" s="71"/>
    </row>
    <row r="3152" spans="2:14">
      <c r="B3152" s="65"/>
      <c r="N3152" s="71"/>
    </row>
    <row r="3153" spans="2:14">
      <c r="B3153" s="65"/>
      <c r="N3153" s="71"/>
    </row>
    <row r="3154" spans="2:14">
      <c r="B3154" s="65"/>
      <c r="N3154" s="71"/>
    </row>
    <row r="3155" spans="2:14">
      <c r="B3155" s="65"/>
      <c r="N3155" s="71"/>
    </row>
    <row r="3156" spans="2:14">
      <c r="B3156" s="65"/>
      <c r="N3156" s="71"/>
    </row>
    <row r="3157" spans="2:14">
      <c r="B3157" s="65"/>
      <c r="N3157" s="71"/>
    </row>
    <row r="3158" spans="2:14">
      <c r="B3158" s="65"/>
      <c r="N3158" s="71"/>
    </row>
    <row r="3159" spans="2:14">
      <c r="B3159" s="65"/>
      <c r="N3159" s="71"/>
    </row>
    <row r="3160" spans="2:14">
      <c r="B3160" s="65"/>
      <c r="N3160" s="71"/>
    </row>
    <row r="3161" spans="2:14">
      <c r="B3161" s="65"/>
      <c r="N3161" s="71"/>
    </row>
    <row r="3162" spans="2:14">
      <c r="B3162" s="65"/>
      <c r="N3162" s="71"/>
    </row>
    <row r="3163" spans="2:14">
      <c r="B3163" s="65"/>
      <c r="N3163" s="71"/>
    </row>
    <row r="3164" spans="2:14">
      <c r="B3164" s="65"/>
      <c r="N3164" s="71"/>
    </row>
    <row r="3165" spans="2:14">
      <c r="B3165" s="65"/>
      <c r="N3165" s="71"/>
    </row>
    <row r="3166" spans="2:14">
      <c r="B3166" s="65"/>
      <c r="N3166" s="71"/>
    </row>
    <row r="3167" spans="2:14">
      <c r="B3167" s="65"/>
      <c r="N3167" s="71"/>
    </row>
    <row r="3168" spans="2:14">
      <c r="B3168" s="65"/>
      <c r="N3168" s="71"/>
    </row>
    <row r="3169" spans="2:14">
      <c r="B3169" s="65"/>
      <c r="N3169" s="71"/>
    </row>
    <row r="3170" spans="2:14">
      <c r="B3170" s="65"/>
      <c r="N3170" s="71"/>
    </row>
    <row r="3171" spans="2:14">
      <c r="B3171" s="65"/>
      <c r="N3171" s="71"/>
    </row>
    <row r="3172" spans="2:14">
      <c r="B3172" s="65"/>
      <c r="N3172" s="71"/>
    </row>
    <row r="3173" spans="2:14">
      <c r="B3173" s="65"/>
      <c r="N3173" s="71"/>
    </row>
    <row r="3174" spans="2:14">
      <c r="B3174" s="65"/>
      <c r="N3174" s="71"/>
    </row>
    <row r="3175" spans="2:14">
      <c r="B3175" s="65"/>
      <c r="N3175" s="71"/>
    </row>
    <row r="3176" spans="2:14">
      <c r="B3176" s="65"/>
      <c r="N3176" s="71"/>
    </row>
    <row r="3177" spans="2:14">
      <c r="B3177" s="65"/>
      <c r="N3177" s="71"/>
    </row>
    <row r="3178" spans="2:14">
      <c r="B3178" s="65"/>
      <c r="N3178" s="71"/>
    </row>
    <row r="3179" spans="2:14">
      <c r="B3179" s="65"/>
      <c r="N3179" s="71"/>
    </row>
    <row r="3180" spans="2:14">
      <c r="B3180" s="65"/>
      <c r="N3180" s="71"/>
    </row>
    <row r="3181" spans="2:14">
      <c r="B3181" s="65"/>
      <c r="N3181" s="71"/>
    </row>
    <row r="3182" spans="2:14">
      <c r="B3182" s="65"/>
      <c r="N3182" s="71"/>
    </row>
    <row r="3183" spans="2:14">
      <c r="B3183" s="65"/>
      <c r="N3183" s="71"/>
    </row>
    <row r="3184" spans="2:14">
      <c r="B3184" s="65"/>
      <c r="N3184" s="71"/>
    </row>
    <row r="3185" spans="2:14">
      <c r="B3185" s="65"/>
      <c r="N3185" s="71"/>
    </row>
    <row r="3186" spans="2:14">
      <c r="B3186" s="65"/>
      <c r="N3186" s="71"/>
    </row>
    <row r="3187" spans="2:14">
      <c r="B3187" s="65"/>
      <c r="N3187" s="71"/>
    </row>
    <row r="3188" spans="2:14">
      <c r="B3188" s="65"/>
      <c r="N3188" s="71"/>
    </row>
    <row r="3189" spans="2:14">
      <c r="B3189" s="65"/>
      <c r="N3189" s="71"/>
    </row>
    <row r="3190" spans="2:14">
      <c r="B3190" s="65"/>
      <c r="N3190" s="71"/>
    </row>
    <row r="3191" spans="2:14">
      <c r="B3191" s="65"/>
      <c r="N3191" s="71"/>
    </row>
    <row r="3192" spans="2:14">
      <c r="B3192" s="65"/>
      <c r="N3192" s="71"/>
    </row>
    <row r="3193" spans="2:14">
      <c r="B3193" s="65"/>
      <c r="N3193" s="71"/>
    </row>
    <row r="3194" spans="2:14">
      <c r="B3194" s="65"/>
      <c r="N3194" s="71"/>
    </row>
    <row r="3195" spans="2:14">
      <c r="B3195" s="65"/>
      <c r="N3195" s="71"/>
    </row>
    <row r="3196" spans="2:14">
      <c r="B3196" s="65"/>
      <c r="N3196" s="71"/>
    </row>
    <row r="3197" spans="2:14">
      <c r="B3197" s="65"/>
      <c r="N3197" s="71"/>
    </row>
    <row r="3198" spans="2:14">
      <c r="B3198" s="65"/>
      <c r="N3198" s="71"/>
    </row>
    <row r="3199" spans="2:14">
      <c r="B3199" s="65"/>
      <c r="N3199" s="71"/>
    </row>
    <row r="3200" spans="2:14">
      <c r="B3200" s="65"/>
      <c r="N3200" s="71"/>
    </row>
    <row r="3201" spans="2:14">
      <c r="B3201" s="65"/>
      <c r="N3201" s="71"/>
    </row>
    <row r="3202" spans="2:14">
      <c r="B3202" s="65"/>
      <c r="N3202" s="71"/>
    </row>
    <row r="3203" spans="2:14">
      <c r="B3203" s="65"/>
      <c r="N3203" s="71"/>
    </row>
    <row r="3204" spans="2:14">
      <c r="B3204" s="65"/>
      <c r="N3204" s="71"/>
    </row>
    <row r="3205" spans="2:14">
      <c r="B3205" s="65"/>
      <c r="N3205" s="71"/>
    </row>
    <row r="3206" spans="2:14">
      <c r="B3206" s="65"/>
      <c r="N3206" s="71"/>
    </row>
    <row r="3207" spans="2:14">
      <c r="B3207" s="65"/>
      <c r="N3207" s="71"/>
    </row>
    <row r="3208" spans="2:14">
      <c r="B3208" s="65"/>
      <c r="N3208" s="71"/>
    </row>
    <row r="3209" spans="2:14">
      <c r="B3209" s="65"/>
      <c r="N3209" s="71"/>
    </row>
    <row r="3210" spans="2:14">
      <c r="B3210" s="65"/>
      <c r="N3210" s="71"/>
    </row>
    <row r="3211" spans="2:14">
      <c r="B3211" s="65"/>
      <c r="N3211" s="71"/>
    </row>
    <row r="3212" spans="2:14">
      <c r="B3212" s="65"/>
      <c r="N3212" s="71"/>
    </row>
    <row r="3213" spans="2:14">
      <c r="B3213" s="65"/>
      <c r="N3213" s="71"/>
    </row>
    <row r="3214" spans="2:14">
      <c r="B3214" s="65"/>
      <c r="N3214" s="71"/>
    </row>
    <row r="3215" spans="2:14">
      <c r="B3215" s="65"/>
      <c r="N3215" s="71"/>
    </row>
    <row r="3216" spans="2:14">
      <c r="B3216" s="65"/>
      <c r="N3216" s="71"/>
    </row>
    <row r="3217" spans="2:14">
      <c r="B3217" s="65"/>
      <c r="N3217" s="71"/>
    </row>
    <row r="3218" spans="2:14">
      <c r="B3218" s="65"/>
      <c r="N3218" s="71"/>
    </row>
    <row r="3219" spans="2:14">
      <c r="B3219" s="65"/>
      <c r="N3219" s="71"/>
    </row>
    <row r="3220" spans="2:14">
      <c r="B3220" s="65"/>
      <c r="N3220" s="71"/>
    </row>
    <row r="3221" spans="2:14">
      <c r="B3221" s="65"/>
      <c r="N3221" s="71"/>
    </row>
    <row r="3222" spans="2:14">
      <c r="B3222" s="65"/>
      <c r="N3222" s="71"/>
    </row>
    <row r="3223" spans="2:14">
      <c r="B3223" s="65"/>
      <c r="N3223" s="71"/>
    </row>
    <row r="3224" spans="2:14">
      <c r="B3224" s="65"/>
      <c r="N3224" s="71"/>
    </row>
    <row r="3225" spans="2:14">
      <c r="B3225" s="65"/>
      <c r="N3225" s="71"/>
    </row>
    <row r="3226" spans="2:14">
      <c r="B3226" s="65"/>
      <c r="N3226" s="71"/>
    </row>
    <row r="3227" spans="2:14">
      <c r="B3227" s="65"/>
      <c r="N3227" s="71"/>
    </row>
    <row r="3228" spans="2:14">
      <c r="B3228" s="65"/>
      <c r="N3228" s="71"/>
    </row>
    <row r="3229" spans="2:14">
      <c r="B3229" s="65"/>
      <c r="N3229" s="71"/>
    </row>
    <row r="3230" spans="2:14">
      <c r="B3230" s="65"/>
      <c r="N3230" s="71"/>
    </row>
    <row r="3231" spans="2:14">
      <c r="B3231" s="65"/>
      <c r="N3231" s="71"/>
    </row>
    <row r="3232" spans="2:14">
      <c r="B3232" s="65"/>
      <c r="N3232" s="71"/>
    </row>
    <row r="3233" spans="2:14">
      <c r="B3233" s="65"/>
      <c r="N3233" s="71"/>
    </row>
    <row r="3234" spans="2:14">
      <c r="B3234" s="65"/>
      <c r="N3234" s="71"/>
    </row>
    <row r="3235" spans="2:14">
      <c r="B3235" s="65"/>
      <c r="N3235" s="71"/>
    </row>
    <row r="3236" spans="2:14">
      <c r="B3236" s="65"/>
      <c r="N3236" s="71"/>
    </row>
    <row r="3237" spans="2:14">
      <c r="B3237" s="65"/>
      <c r="N3237" s="71"/>
    </row>
    <row r="3238" spans="2:14">
      <c r="B3238" s="65"/>
      <c r="N3238" s="71"/>
    </row>
    <row r="3239" spans="2:14">
      <c r="B3239" s="65"/>
      <c r="N3239" s="71"/>
    </row>
    <row r="3240" spans="2:14">
      <c r="B3240" s="65"/>
      <c r="N3240" s="71"/>
    </row>
    <row r="3241" spans="2:14">
      <c r="B3241" s="65"/>
      <c r="N3241" s="71"/>
    </row>
    <row r="3242" spans="2:14">
      <c r="B3242" s="65"/>
      <c r="N3242" s="71"/>
    </row>
    <row r="3243" spans="2:14">
      <c r="B3243" s="65"/>
      <c r="N3243" s="71"/>
    </row>
    <row r="3244" spans="2:14">
      <c r="B3244" s="65"/>
      <c r="N3244" s="71"/>
    </row>
    <row r="3245" spans="2:14">
      <c r="B3245" s="65"/>
      <c r="N3245" s="71"/>
    </row>
    <row r="3246" spans="2:14">
      <c r="B3246" s="65"/>
      <c r="N3246" s="71"/>
    </row>
    <row r="3247" spans="2:14">
      <c r="B3247" s="65"/>
      <c r="N3247" s="71"/>
    </row>
    <row r="3248" spans="2:14">
      <c r="B3248" s="65"/>
      <c r="N3248" s="71"/>
    </row>
    <row r="3249" spans="2:14">
      <c r="B3249" s="65"/>
      <c r="N3249" s="71"/>
    </row>
    <row r="3250" spans="2:14">
      <c r="B3250" s="65"/>
      <c r="N3250" s="71"/>
    </row>
    <row r="3251" spans="2:14">
      <c r="B3251" s="65"/>
      <c r="N3251" s="71"/>
    </row>
    <row r="3252" spans="2:14">
      <c r="B3252" s="65"/>
      <c r="N3252" s="71"/>
    </row>
    <row r="3253" spans="2:14">
      <c r="B3253" s="65"/>
      <c r="N3253" s="71"/>
    </row>
    <row r="3254" spans="2:14">
      <c r="B3254" s="65"/>
      <c r="N3254" s="71"/>
    </row>
    <row r="3255" spans="2:14">
      <c r="B3255" s="65"/>
      <c r="N3255" s="71"/>
    </row>
    <row r="3256" spans="2:14">
      <c r="B3256" s="65"/>
      <c r="N3256" s="71"/>
    </row>
    <row r="3257" spans="2:14">
      <c r="B3257" s="65"/>
      <c r="N3257" s="71"/>
    </row>
    <row r="3258" spans="2:14">
      <c r="B3258" s="65"/>
      <c r="N3258" s="71"/>
    </row>
    <row r="3259" spans="2:14">
      <c r="B3259" s="65"/>
      <c r="N3259" s="71"/>
    </row>
    <row r="3260" spans="2:14">
      <c r="B3260" s="65"/>
      <c r="N3260" s="71"/>
    </row>
    <row r="3261" spans="2:14">
      <c r="B3261" s="65"/>
      <c r="N3261" s="71"/>
    </row>
    <row r="3262" spans="2:14">
      <c r="B3262" s="65"/>
      <c r="N3262" s="71"/>
    </row>
    <row r="3263" spans="2:14">
      <c r="B3263" s="65"/>
      <c r="N3263" s="71"/>
    </row>
    <row r="3264" spans="2:14">
      <c r="B3264" s="65"/>
      <c r="N3264" s="71"/>
    </row>
    <row r="3265" spans="2:14">
      <c r="B3265" s="65"/>
      <c r="N3265" s="71"/>
    </row>
    <row r="3266" spans="2:14">
      <c r="B3266" s="65"/>
      <c r="N3266" s="71"/>
    </row>
    <row r="3267" spans="2:14">
      <c r="B3267" s="65"/>
      <c r="N3267" s="71"/>
    </row>
    <row r="3268" spans="2:14">
      <c r="B3268" s="65"/>
      <c r="N3268" s="71"/>
    </row>
    <row r="3269" spans="2:14">
      <c r="B3269" s="65"/>
      <c r="N3269" s="71"/>
    </row>
    <row r="3270" spans="2:14">
      <c r="B3270" s="65"/>
      <c r="N3270" s="71"/>
    </row>
    <row r="3271" spans="2:14">
      <c r="B3271" s="65"/>
      <c r="N3271" s="71"/>
    </row>
    <row r="3272" spans="2:14">
      <c r="B3272" s="65"/>
      <c r="N3272" s="71"/>
    </row>
    <row r="3273" spans="2:14">
      <c r="B3273" s="65"/>
      <c r="N3273" s="71"/>
    </row>
    <row r="3274" spans="2:14">
      <c r="B3274" s="65"/>
      <c r="N3274" s="71"/>
    </row>
    <row r="3275" spans="2:14">
      <c r="B3275" s="65"/>
      <c r="N3275" s="71"/>
    </row>
    <row r="3276" spans="2:14">
      <c r="B3276" s="65"/>
      <c r="N3276" s="71"/>
    </row>
    <row r="3277" spans="2:14">
      <c r="B3277" s="65"/>
      <c r="N3277" s="71"/>
    </row>
    <row r="3278" spans="2:14">
      <c r="B3278" s="65"/>
      <c r="N3278" s="71"/>
    </row>
    <row r="3279" spans="2:14">
      <c r="B3279" s="65"/>
      <c r="N3279" s="71"/>
    </row>
    <row r="3280" spans="2:14">
      <c r="B3280" s="65"/>
      <c r="N3280" s="71"/>
    </row>
    <row r="3281" spans="2:14">
      <c r="B3281" s="65"/>
      <c r="N3281" s="71"/>
    </row>
    <row r="3282" spans="2:14">
      <c r="B3282" s="65"/>
      <c r="N3282" s="71"/>
    </row>
    <row r="3283" spans="2:14">
      <c r="B3283" s="65"/>
      <c r="N3283" s="71"/>
    </row>
    <row r="3284" spans="2:14">
      <c r="B3284" s="65"/>
      <c r="N3284" s="71"/>
    </row>
    <row r="3285" spans="2:14">
      <c r="B3285" s="65"/>
      <c r="N3285" s="71"/>
    </row>
    <row r="3286" spans="2:14">
      <c r="B3286" s="65"/>
      <c r="N3286" s="71"/>
    </row>
    <row r="3287" spans="2:14">
      <c r="B3287" s="65"/>
      <c r="N3287" s="71"/>
    </row>
    <row r="3288" spans="2:14">
      <c r="B3288" s="65"/>
      <c r="N3288" s="71"/>
    </row>
    <row r="3289" spans="2:14">
      <c r="B3289" s="65"/>
      <c r="N3289" s="71"/>
    </row>
    <row r="3290" spans="2:14">
      <c r="B3290" s="65"/>
      <c r="N3290" s="71"/>
    </row>
    <row r="3291" spans="2:14">
      <c r="B3291" s="65"/>
      <c r="N3291" s="71"/>
    </row>
    <row r="3292" spans="2:14">
      <c r="B3292" s="65"/>
      <c r="N3292" s="71"/>
    </row>
    <row r="3293" spans="2:14">
      <c r="B3293" s="65"/>
      <c r="N3293" s="71"/>
    </row>
    <row r="3294" spans="2:14">
      <c r="B3294" s="65"/>
      <c r="N3294" s="71"/>
    </row>
    <row r="3295" spans="2:14">
      <c r="B3295" s="65"/>
      <c r="N3295" s="71"/>
    </row>
    <row r="3296" spans="2:14">
      <c r="B3296" s="65"/>
      <c r="N3296" s="71"/>
    </row>
    <row r="3297" spans="2:14">
      <c r="B3297" s="65"/>
      <c r="N3297" s="71"/>
    </row>
    <row r="3298" spans="2:14">
      <c r="B3298" s="65"/>
      <c r="N3298" s="71"/>
    </row>
    <row r="3299" spans="2:14">
      <c r="B3299" s="65"/>
      <c r="N3299" s="71"/>
    </row>
    <row r="3300" spans="2:14">
      <c r="B3300" s="65"/>
      <c r="N3300" s="71"/>
    </row>
    <row r="3301" spans="2:14">
      <c r="B3301" s="65"/>
      <c r="N3301" s="71"/>
    </row>
    <row r="3302" spans="2:14">
      <c r="B3302" s="65"/>
      <c r="N3302" s="71"/>
    </row>
    <row r="3303" spans="2:14">
      <c r="B3303" s="65"/>
      <c r="N3303" s="71"/>
    </row>
    <row r="3304" spans="2:14">
      <c r="B3304" s="65"/>
      <c r="N3304" s="71"/>
    </row>
    <row r="3305" spans="2:14">
      <c r="B3305" s="65"/>
      <c r="N3305" s="71"/>
    </row>
    <row r="3306" spans="2:14">
      <c r="B3306" s="65"/>
      <c r="N3306" s="71"/>
    </row>
    <row r="3307" spans="2:14">
      <c r="B3307" s="65"/>
      <c r="N3307" s="71"/>
    </row>
    <row r="3308" spans="2:14">
      <c r="B3308" s="65"/>
      <c r="N3308" s="71"/>
    </row>
    <row r="3309" spans="2:14">
      <c r="B3309" s="65"/>
      <c r="N3309" s="71"/>
    </row>
    <row r="3310" spans="2:14">
      <c r="B3310" s="65"/>
      <c r="N3310" s="71"/>
    </row>
    <row r="3311" spans="2:14">
      <c r="B3311" s="65"/>
      <c r="N3311" s="71"/>
    </row>
    <row r="3312" spans="2:14">
      <c r="B3312" s="65"/>
      <c r="N3312" s="71"/>
    </row>
    <row r="3313" spans="2:14">
      <c r="B3313" s="65"/>
      <c r="N3313" s="71"/>
    </row>
    <row r="3314" spans="2:14">
      <c r="B3314" s="65"/>
      <c r="N3314" s="71"/>
    </row>
    <row r="3315" spans="2:14">
      <c r="B3315" s="65"/>
      <c r="N3315" s="71"/>
    </row>
    <row r="3316" spans="2:14">
      <c r="B3316" s="65"/>
      <c r="N3316" s="71"/>
    </row>
    <row r="3317" spans="2:14">
      <c r="B3317" s="65"/>
      <c r="N3317" s="71"/>
    </row>
    <row r="3318" spans="2:14">
      <c r="B3318" s="65"/>
      <c r="N3318" s="71"/>
    </row>
    <row r="3319" spans="2:14">
      <c r="B3319" s="65"/>
      <c r="N3319" s="71"/>
    </row>
    <row r="3320" spans="2:14">
      <c r="B3320" s="65"/>
      <c r="N3320" s="71"/>
    </row>
    <row r="3321" spans="2:14">
      <c r="B3321" s="65"/>
      <c r="N3321" s="71"/>
    </row>
    <row r="3322" spans="2:14">
      <c r="B3322" s="65"/>
      <c r="N3322" s="71"/>
    </row>
    <row r="3323" spans="2:14">
      <c r="B3323" s="65"/>
      <c r="N3323" s="71"/>
    </row>
    <row r="3324" spans="2:14">
      <c r="B3324" s="65"/>
      <c r="N3324" s="71"/>
    </row>
    <row r="3325" spans="2:14">
      <c r="B3325" s="65"/>
      <c r="N3325" s="71"/>
    </row>
    <row r="3326" spans="2:14">
      <c r="B3326" s="65"/>
      <c r="N3326" s="71"/>
    </row>
    <row r="3327" spans="2:14">
      <c r="B3327" s="65"/>
      <c r="N3327" s="71"/>
    </row>
    <row r="3328" spans="2:14">
      <c r="B3328" s="65"/>
      <c r="N3328" s="71"/>
    </row>
    <row r="3329" spans="2:14">
      <c r="B3329" s="65"/>
      <c r="N3329" s="71"/>
    </row>
    <row r="3330" spans="2:14">
      <c r="B3330" s="65"/>
      <c r="N3330" s="71"/>
    </row>
    <row r="3331" spans="2:14">
      <c r="B3331" s="65"/>
      <c r="N3331" s="71"/>
    </row>
    <row r="3332" spans="2:14">
      <c r="B3332" s="65"/>
      <c r="N3332" s="71"/>
    </row>
    <row r="3333" spans="2:14">
      <c r="B3333" s="65"/>
      <c r="N3333" s="71"/>
    </row>
    <row r="3334" spans="2:14">
      <c r="B3334" s="65"/>
      <c r="N3334" s="71"/>
    </row>
    <row r="3335" spans="2:14">
      <c r="B3335" s="65"/>
      <c r="N3335" s="71"/>
    </row>
    <row r="3336" spans="2:14">
      <c r="B3336" s="65"/>
      <c r="N3336" s="71"/>
    </row>
    <row r="3337" spans="2:14">
      <c r="B3337" s="65"/>
      <c r="N3337" s="71"/>
    </row>
    <row r="3338" spans="2:14">
      <c r="B3338" s="65"/>
      <c r="N3338" s="71"/>
    </row>
    <row r="3339" spans="2:14">
      <c r="B3339" s="65"/>
      <c r="N3339" s="71"/>
    </row>
    <row r="3340" spans="2:14">
      <c r="B3340" s="65"/>
      <c r="N3340" s="71"/>
    </row>
    <row r="3341" spans="2:14">
      <c r="B3341" s="65"/>
      <c r="N3341" s="71"/>
    </row>
    <row r="3342" spans="2:14">
      <c r="B3342" s="65"/>
      <c r="N3342" s="71"/>
    </row>
    <row r="3343" spans="2:14">
      <c r="B3343" s="65"/>
      <c r="N3343" s="71"/>
    </row>
    <row r="3344" spans="2:14">
      <c r="B3344" s="65"/>
      <c r="N3344" s="71"/>
    </row>
    <row r="3345" spans="2:14">
      <c r="B3345" s="65"/>
      <c r="N3345" s="71"/>
    </row>
    <row r="3346" spans="2:14">
      <c r="B3346" s="65"/>
      <c r="N3346" s="71"/>
    </row>
    <row r="3347" spans="2:14">
      <c r="B3347" s="65"/>
      <c r="N3347" s="71"/>
    </row>
    <row r="3348" spans="2:14">
      <c r="B3348" s="65"/>
      <c r="N3348" s="71"/>
    </row>
    <row r="3349" spans="2:14">
      <c r="B3349" s="65"/>
      <c r="N3349" s="71"/>
    </row>
    <row r="3350" spans="2:14">
      <c r="B3350" s="65"/>
      <c r="N3350" s="71"/>
    </row>
    <row r="3351" spans="2:14">
      <c r="B3351" s="65"/>
      <c r="N3351" s="71"/>
    </row>
    <row r="3352" spans="2:14">
      <c r="B3352" s="65"/>
      <c r="N3352" s="71"/>
    </row>
    <row r="3353" spans="2:14">
      <c r="B3353" s="65"/>
      <c r="N3353" s="71"/>
    </row>
    <row r="3354" spans="2:14">
      <c r="B3354" s="65"/>
      <c r="N3354" s="71"/>
    </row>
    <row r="3355" spans="2:14">
      <c r="B3355" s="65"/>
      <c r="N3355" s="71"/>
    </row>
    <row r="3356" spans="2:14">
      <c r="B3356" s="65"/>
      <c r="N3356" s="71"/>
    </row>
    <row r="3357" spans="2:14">
      <c r="B3357" s="65"/>
      <c r="N3357" s="71"/>
    </row>
    <row r="3358" spans="2:14">
      <c r="B3358" s="65"/>
      <c r="N3358" s="71"/>
    </row>
    <row r="3359" spans="2:14">
      <c r="B3359" s="65"/>
      <c r="N3359" s="71"/>
    </row>
    <row r="3360" spans="2:14">
      <c r="B3360" s="65"/>
      <c r="N3360" s="71"/>
    </row>
    <row r="3361" spans="2:14">
      <c r="B3361" s="65"/>
      <c r="N3361" s="71"/>
    </row>
    <row r="3362" spans="2:14">
      <c r="B3362" s="65"/>
      <c r="N3362" s="71"/>
    </row>
    <row r="3363" spans="2:14">
      <c r="B3363" s="65"/>
      <c r="N3363" s="71"/>
    </row>
    <row r="3364" spans="2:14">
      <c r="B3364" s="65"/>
      <c r="N3364" s="71"/>
    </row>
    <row r="3365" spans="2:14">
      <c r="B3365" s="65"/>
      <c r="N3365" s="71"/>
    </row>
    <row r="3366" spans="2:14">
      <c r="B3366" s="65"/>
      <c r="N3366" s="71"/>
    </row>
    <row r="3367" spans="2:14">
      <c r="B3367" s="65"/>
      <c r="N3367" s="71"/>
    </row>
    <row r="3368" spans="2:14">
      <c r="B3368" s="65"/>
      <c r="N3368" s="71"/>
    </row>
    <row r="3369" spans="2:14">
      <c r="B3369" s="65"/>
      <c r="N3369" s="71"/>
    </row>
    <row r="3370" spans="2:14">
      <c r="B3370" s="65"/>
      <c r="N3370" s="71"/>
    </row>
    <row r="3371" spans="2:14">
      <c r="B3371" s="65"/>
      <c r="N3371" s="71"/>
    </row>
    <row r="3372" spans="2:14">
      <c r="B3372" s="65"/>
      <c r="N3372" s="71"/>
    </row>
    <row r="3373" spans="2:14">
      <c r="B3373" s="65"/>
      <c r="N3373" s="71"/>
    </row>
    <row r="3374" spans="2:14">
      <c r="B3374" s="65"/>
      <c r="N3374" s="71"/>
    </row>
    <row r="3375" spans="2:14">
      <c r="B3375" s="65"/>
      <c r="N3375" s="71"/>
    </row>
    <row r="3376" spans="2:14">
      <c r="B3376" s="65"/>
      <c r="N3376" s="71"/>
    </row>
    <row r="3377" spans="2:14">
      <c r="B3377" s="65"/>
      <c r="N3377" s="71"/>
    </row>
    <row r="3378" spans="2:14">
      <c r="B3378" s="65"/>
      <c r="N3378" s="71"/>
    </row>
    <row r="3379" spans="2:14">
      <c r="B3379" s="65"/>
      <c r="N3379" s="71"/>
    </row>
    <row r="3380" spans="2:14">
      <c r="B3380" s="65"/>
      <c r="N3380" s="71"/>
    </row>
    <row r="3381" spans="2:14">
      <c r="B3381" s="65"/>
      <c r="N3381" s="71"/>
    </row>
    <row r="3382" spans="2:14">
      <c r="B3382" s="65"/>
      <c r="N3382" s="71"/>
    </row>
    <row r="3383" spans="2:14">
      <c r="B3383" s="65"/>
      <c r="N3383" s="71"/>
    </row>
    <row r="3384" spans="2:14">
      <c r="B3384" s="65"/>
      <c r="N3384" s="71"/>
    </row>
    <row r="3385" spans="2:14">
      <c r="B3385" s="65"/>
      <c r="N3385" s="71"/>
    </row>
    <row r="3386" spans="2:14">
      <c r="B3386" s="65"/>
      <c r="N3386" s="71"/>
    </row>
    <row r="3387" spans="2:14">
      <c r="B3387" s="65"/>
      <c r="N3387" s="71"/>
    </row>
    <row r="3388" spans="2:14">
      <c r="B3388" s="65"/>
      <c r="N3388" s="71"/>
    </row>
    <row r="3389" spans="2:14">
      <c r="B3389" s="65"/>
      <c r="N3389" s="71"/>
    </row>
    <row r="3390" spans="2:14">
      <c r="B3390" s="65"/>
      <c r="N3390" s="71"/>
    </row>
    <row r="3391" spans="2:14">
      <c r="B3391" s="65"/>
      <c r="N3391" s="71"/>
    </row>
    <row r="3392" spans="2:14">
      <c r="B3392" s="65"/>
      <c r="N3392" s="71"/>
    </row>
    <row r="3393" spans="2:14">
      <c r="B3393" s="65"/>
      <c r="N3393" s="71"/>
    </row>
    <row r="3394" spans="2:14">
      <c r="B3394" s="65"/>
      <c r="N3394" s="71"/>
    </row>
    <row r="3395" spans="2:14">
      <c r="B3395" s="65"/>
      <c r="N3395" s="71"/>
    </row>
    <row r="3396" spans="2:14">
      <c r="B3396" s="65"/>
      <c r="N3396" s="71"/>
    </row>
    <row r="3397" spans="2:14">
      <c r="B3397" s="65"/>
      <c r="N3397" s="71"/>
    </row>
    <row r="3398" spans="2:14">
      <c r="B3398" s="65"/>
      <c r="N3398" s="71"/>
    </row>
    <row r="3399" spans="2:14">
      <c r="B3399" s="65"/>
      <c r="N3399" s="71"/>
    </row>
    <row r="3400" spans="2:14">
      <c r="B3400" s="65"/>
      <c r="N3400" s="71"/>
    </row>
    <row r="3401" spans="2:14">
      <c r="B3401" s="65"/>
      <c r="N3401" s="71"/>
    </row>
    <row r="3402" spans="2:14">
      <c r="B3402" s="65"/>
      <c r="N3402" s="71"/>
    </row>
    <row r="3403" spans="2:14">
      <c r="B3403" s="65"/>
      <c r="N3403" s="71"/>
    </row>
    <row r="3404" spans="2:14">
      <c r="B3404" s="65"/>
      <c r="N3404" s="71"/>
    </row>
    <row r="3405" spans="2:14">
      <c r="B3405" s="65"/>
      <c r="N3405" s="71"/>
    </row>
    <row r="3406" spans="2:14">
      <c r="B3406" s="65"/>
      <c r="N3406" s="71"/>
    </row>
    <row r="3407" spans="2:14">
      <c r="B3407" s="65"/>
      <c r="N3407" s="71"/>
    </row>
    <row r="3408" spans="2:14">
      <c r="B3408" s="65"/>
      <c r="N3408" s="71"/>
    </row>
    <row r="3409" spans="2:14">
      <c r="B3409" s="65"/>
      <c r="N3409" s="71"/>
    </row>
    <row r="3410" spans="2:14">
      <c r="B3410" s="65"/>
      <c r="N3410" s="71"/>
    </row>
    <row r="3411" spans="2:14">
      <c r="B3411" s="65"/>
      <c r="N3411" s="71"/>
    </row>
    <row r="3412" spans="2:14">
      <c r="B3412" s="65"/>
      <c r="N3412" s="71"/>
    </row>
    <row r="3413" spans="2:14">
      <c r="B3413" s="65"/>
      <c r="N3413" s="71"/>
    </row>
    <row r="3414" spans="2:14">
      <c r="B3414" s="65"/>
      <c r="N3414" s="71"/>
    </row>
    <row r="3415" spans="2:14">
      <c r="B3415" s="65"/>
      <c r="N3415" s="71"/>
    </row>
    <row r="3416" spans="2:14">
      <c r="B3416" s="65"/>
      <c r="N3416" s="71"/>
    </row>
    <row r="3417" spans="2:14">
      <c r="B3417" s="65"/>
      <c r="N3417" s="71"/>
    </row>
    <row r="3418" spans="2:14">
      <c r="B3418" s="65"/>
      <c r="N3418" s="71"/>
    </row>
    <row r="3419" spans="2:14">
      <c r="B3419" s="65"/>
      <c r="N3419" s="71"/>
    </row>
    <row r="3420" spans="2:14">
      <c r="B3420" s="65"/>
      <c r="N3420" s="71"/>
    </row>
    <row r="3421" spans="2:14">
      <c r="B3421" s="65"/>
      <c r="N3421" s="71"/>
    </row>
    <row r="3422" spans="2:14">
      <c r="B3422" s="65"/>
      <c r="N3422" s="71"/>
    </row>
    <row r="3423" spans="2:14">
      <c r="B3423" s="65"/>
      <c r="N3423" s="71"/>
    </row>
    <row r="3424" spans="2:14">
      <c r="B3424" s="65"/>
      <c r="N3424" s="71"/>
    </row>
    <row r="3425" spans="2:14">
      <c r="B3425" s="65"/>
      <c r="N3425" s="71"/>
    </row>
    <row r="3426" spans="2:14">
      <c r="B3426" s="65"/>
      <c r="N3426" s="71"/>
    </row>
    <row r="3427" spans="2:14">
      <c r="B3427" s="65"/>
      <c r="N3427" s="71"/>
    </row>
    <row r="3428" spans="2:14">
      <c r="B3428" s="65"/>
      <c r="N3428" s="71"/>
    </row>
    <row r="3429" spans="2:14">
      <c r="B3429" s="65"/>
      <c r="N3429" s="71"/>
    </row>
    <row r="3430" spans="2:14">
      <c r="B3430" s="65"/>
      <c r="N3430" s="71"/>
    </row>
    <row r="3431" spans="2:14">
      <c r="B3431" s="65"/>
      <c r="N3431" s="71"/>
    </row>
    <row r="3432" spans="2:14">
      <c r="B3432" s="65"/>
      <c r="N3432" s="71"/>
    </row>
    <row r="3433" spans="2:14">
      <c r="B3433" s="65"/>
      <c r="N3433" s="71"/>
    </row>
    <row r="3434" spans="2:14">
      <c r="B3434" s="65"/>
      <c r="N3434" s="71"/>
    </row>
    <row r="3435" spans="2:14">
      <c r="B3435" s="65"/>
      <c r="N3435" s="71"/>
    </row>
    <row r="3436" spans="2:14">
      <c r="B3436" s="65"/>
      <c r="N3436" s="71"/>
    </row>
    <row r="3437" spans="2:14">
      <c r="B3437" s="65"/>
      <c r="N3437" s="71"/>
    </row>
    <row r="3438" spans="2:14">
      <c r="B3438" s="65"/>
      <c r="N3438" s="71"/>
    </row>
    <row r="3439" spans="2:14">
      <c r="B3439" s="65"/>
      <c r="N3439" s="71"/>
    </row>
    <row r="3440" spans="2:14">
      <c r="B3440" s="65"/>
      <c r="N3440" s="71"/>
    </row>
    <row r="3441" spans="2:14">
      <c r="B3441" s="65"/>
      <c r="N3441" s="71"/>
    </row>
    <row r="3442" spans="2:14">
      <c r="B3442" s="65"/>
      <c r="N3442" s="71"/>
    </row>
    <row r="3443" spans="2:14">
      <c r="B3443" s="65"/>
      <c r="N3443" s="71"/>
    </row>
    <row r="3444" spans="2:14">
      <c r="B3444" s="65"/>
      <c r="N3444" s="71"/>
    </row>
    <row r="3445" spans="2:14">
      <c r="B3445" s="65"/>
      <c r="N3445" s="71"/>
    </row>
    <row r="3446" spans="2:14">
      <c r="B3446" s="65"/>
      <c r="N3446" s="71"/>
    </row>
    <row r="3447" spans="2:14">
      <c r="B3447" s="65"/>
      <c r="N3447" s="71"/>
    </row>
    <row r="3448" spans="2:14">
      <c r="B3448" s="65"/>
      <c r="N3448" s="71"/>
    </row>
    <row r="3449" spans="2:14">
      <c r="B3449" s="65"/>
      <c r="N3449" s="71"/>
    </row>
    <row r="3450" spans="2:14">
      <c r="B3450" s="65"/>
      <c r="N3450" s="71"/>
    </row>
    <row r="3451" spans="2:14">
      <c r="B3451" s="65"/>
      <c r="N3451" s="71"/>
    </row>
    <row r="3452" spans="2:14">
      <c r="B3452" s="65"/>
      <c r="N3452" s="71"/>
    </row>
    <row r="3453" spans="2:14">
      <c r="B3453" s="65"/>
      <c r="N3453" s="71"/>
    </row>
    <row r="3454" spans="2:14">
      <c r="B3454" s="65"/>
      <c r="N3454" s="71"/>
    </row>
    <row r="3455" spans="2:14">
      <c r="B3455" s="65"/>
      <c r="N3455" s="71"/>
    </row>
    <row r="3456" spans="2:14">
      <c r="B3456" s="65"/>
      <c r="N3456" s="71"/>
    </row>
    <row r="3457" spans="2:14">
      <c r="B3457" s="65"/>
      <c r="N3457" s="71"/>
    </row>
    <row r="3458" spans="2:14">
      <c r="B3458" s="65"/>
      <c r="N3458" s="71"/>
    </row>
    <row r="3459" spans="2:14">
      <c r="B3459" s="65"/>
      <c r="N3459" s="71"/>
    </row>
    <row r="3460" spans="2:14">
      <c r="B3460" s="65"/>
      <c r="N3460" s="71"/>
    </row>
    <row r="3461" spans="2:14">
      <c r="B3461" s="65"/>
      <c r="N3461" s="71"/>
    </row>
    <row r="3462" spans="2:14">
      <c r="B3462" s="65"/>
      <c r="N3462" s="71"/>
    </row>
    <row r="3463" spans="2:14">
      <c r="B3463" s="65"/>
      <c r="N3463" s="71"/>
    </row>
    <row r="3464" spans="2:14">
      <c r="B3464" s="65"/>
      <c r="N3464" s="71"/>
    </row>
    <row r="3465" spans="2:14">
      <c r="B3465" s="65"/>
      <c r="N3465" s="71"/>
    </row>
    <row r="3466" spans="2:14">
      <c r="B3466" s="65"/>
      <c r="N3466" s="71"/>
    </row>
    <row r="3467" spans="2:14">
      <c r="B3467" s="65"/>
      <c r="N3467" s="71"/>
    </row>
    <row r="3468" spans="2:14">
      <c r="B3468" s="65"/>
      <c r="N3468" s="71"/>
    </row>
    <row r="3469" spans="2:14">
      <c r="B3469" s="65"/>
      <c r="N3469" s="71"/>
    </row>
    <row r="3470" spans="2:14">
      <c r="B3470" s="65"/>
      <c r="N3470" s="71"/>
    </row>
    <row r="3471" spans="2:14">
      <c r="B3471" s="65"/>
      <c r="N3471" s="71"/>
    </row>
    <row r="3472" spans="2:14">
      <c r="B3472" s="65"/>
      <c r="N3472" s="71"/>
    </row>
    <row r="3473" spans="2:14">
      <c r="B3473" s="65"/>
      <c r="N3473" s="71"/>
    </row>
    <row r="3474" spans="2:14">
      <c r="B3474" s="65"/>
      <c r="N3474" s="71"/>
    </row>
    <row r="3475" spans="2:14">
      <c r="B3475" s="65"/>
      <c r="N3475" s="71"/>
    </row>
    <row r="3476" spans="2:14">
      <c r="B3476" s="65"/>
      <c r="N3476" s="71"/>
    </row>
    <row r="3477" spans="2:14">
      <c r="B3477" s="65"/>
      <c r="N3477" s="71"/>
    </row>
    <row r="3478" spans="2:14">
      <c r="B3478" s="65"/>
      <c r="N3478" s="71"/>
    </row>
    <row r="3479" spans="2:14">
      <c r="B3479" s="65"/>
      <c r="N3479" s="71"/>
    </row>
    <row r="3480" spans="2:14">
      <c r="B3480" s="65"/>
      <c r="N3480" s="71"/>
    </row>
    <row r="3481" spans="2:14">
      <c r="B3481" s="65"/>
      <c r="N3481" s="71"/>
    </row>
    <row r="3482" spans="2:14">
      <c r="B3482" s="65"/>
      <c r="N3482" s="71"/>
    </row>
    <row r="3483" spans="2:14">
      <c r="B3483" s="65"/>
      <c r="N3483" s="71"/>
    </row>
    <row r="3484" spans="2:14">
      <c r="B3484" s="65"/>
      <c r="N3484" s="71"/>
    </row>
    <row r="3485" spans="2:14">
      <c r="B3485" s="65"/>
      <c r="N3485" s="71"/>
    </row>
    <row r="3486" spans="2:14">
      <c r="B3486" s="65"/>
      <c r="N3486" s="71"/>
    </row>
    <row r="3487" spans="2:14">
      <c r="B3487" s="65"/>
      <c r="N3487" s="71"/>
    </row>
    <row r="3488" spans="2:14">
      <c r="B3488" s="65"/>
      <c r="N3488" s="71"/>
    </row>
    <row r="3489" spans="2:14">
      <c r="B3489" s="65"/>
      <c r="N3489" s="71"/>
    </row>
    <row r="3490" spans="2:14">
      <c r="B3490" s="65"/>
      <c r="N3490" s="71"/>
    </row>
    <row r="3491" spans="2:14">
      <c r="B3491" s="65"/>
      <c r="N3491" s="71"/>
    </row>
    <row r="3492" spans="2:14">
      <c r="B3492" s="65"/>
      <c r="N3492" s="71"/>
    </row>
    <row r="3493" spans="2:14">
      <c r="B3493" s="65"/>
      <c r="N3493" s="71"/>
    </row>
    <row r="3494" spans="2:14">
      <c r="B3494" s="65"/>
      <c r="N3494" s="71"/>
    </row>
    <row r="3495" spans="2:14">
      <c r="B3495" s="65"/>
      <c r="N3495" s="71"/>
    </row>
    <row r="3496" spans="2:14">
      <c r="B3496" s="65"/>
      <c r="N3496" s="71"/>
    </row>
    <row r="3497" spans="2:14">
      <c r="B3497" s="65"/>
      <c r="N3497" s="71"/>
    </row>
    <row r="3498" spans="2:14">
      <c r="B3498" s="65"/>
      <c r="N3498" s="71"/>
    </row>
    <row r="3499" spans="2:14">
      <c r="B3499" s="65"/>
      <c r="N3499" s="71"/>
    </row>
    <row r="3500" spans="2:14">
      <c r="B3500" s="65"/>
      <c r="N3500" s="71"/>
    </row>
    <row r="3501" spans="2:14">
      <c r="B3501" s="65"/>
      <c r="N3501" s="71"/>
    </row>
    <row r="3502" spans="2:14">
      <c r="B3502" s="65"/>
      <c r="N3502" s="71"/>
    </row>
    <row r="3503" spans="2:14">
      <c r="B3503" s="65"/>
      <c r="N3503" s="71"/>
    </row>
    <row r="3504" spans="2:14">
      <c r="B3504" s="65"/>
      <c r="N3504" s="71"/>
    </row>
    <row r="3505" spans="2:14">
      <c r="B3505" s="65"/>
      <c r="N3505" s="71"/>
    </row>
    <row r="3506" spans="2:14">
      <c r="B3506" s="65"/>
      <c r="N3506" s="71"/>
    </row>
    <row r="3507" spans="2:14">
      <c r="B3507" s="65"/>
      <c r="N3507" s="71"/>
    </row>
    <row r="3508" spans="2:14">
      <c r="B3508" s="65"/>
      <c r="N3508" s="71"/>
    </row>
    <row r="3509" spans="2:14">
      <c r="B3509" s="65"/>
      <c r="N3509" s="71"/>
    </row>
    <row r="3510" spans="2:14">
      <c r="B3510" s="65"/>
      <c r="N3510" s="71"/>
    </row>
    <row r="3511" spans="2:14">
      <c r="B3511" s="65"/>
      <c r="N3511" s="71"/>
    </row>
    <row r="3512" spans="2:14">
      <c r="B3512" s="65"/>
      <c r="N3512" s="71"/>
    </row>
    <row r="3513" spans="2:14">
      <c r="B3513" s="65"/>
      <c r="N3513" s="71"/>
    </row>
    <row r="3514" spans="2:14">
      <c r="B3514" s="65"/>
      <c r="N3514" s="71"/>
    </row>
    <row r="3515" spans="2:14">
      <c r="B3515" s="65"/>
      <c r="N3515" s="71"/>
    </row>
    <row r="3516" spans="2:14">
      <c r="B3516" s="65"/>
      <c r="N3516" s="71"/>
    </row>
    <row r="3517" spans="2:14">
      <c r="B3517" s="65"/>
      <c r="N3517" s="71"/>
    </row>
    <row r="3518" spans="2:14">
      <c r="B3518" s="65"/>
      <c r="N3518" s="71"/>
    </row>
    <row r="3519" spans="2:14">
      <c r="B3519" s="65"/>
      <c r="N3519" s="71"/>
    </row>
    <row r="3520" spans="2:14">
      <c r="B3520" s="65"/>
      <c r="N3520" s="71"/>
    </row>
    <row r="3521" spans="2:14">
      <c r="B3521" s="65"/>
      <c r="N3521" s="71"/>
    </row>
    <row r="3522" spans="2:14">
      <c r="B3522" s="65"/>
      <c r="N3522" s="71"/>
    </row>
    <row r="3523" spans="2:14">
      <c r="B3523" s="65"/>
      <c r="N3523" s="71"/>
    </row>
    <row r="3524" spans="2:14">
      <c r="B3524" s="65"/>
      <c r="N3524" s="71"/>
    </row>
    <row r="3525" spans="2:14">
      <c r="B3525" s="65"/>
      <c r="N3525" s="71"/>
    </row>
    <row r="3526" spans="2:14">
      <c r="B3526" s="65"/>
      <c r="N3526" s="71"/>
    </row>
    <row r="3527" spans="2:14">
      <c r="B3527" s="65"/>
      <c r="N3527" s="71"/>
    </row>
    <row r="3528" spans="2:14">
      <c r="B3528" s="65"/>
      <c r="N3528" s="71"/>
    </row>
    <row r="3529" spans="2:14">
      <c r="B3529" s="65"/>
      <c r="N3529" s="71"/>
    </row>
    <row r="3530" spans="2:14">
      <c r="B3530" s="65"/>
      <c r="N3530" s="71"/>
    </row>
    <row r="3531" spans="2:14">
      <c r="B3531" s="65"/>
      <c r="N3531" s="71"/>
    </row>
    <row r="3532" spans="2:14">
      <c r="B3532" s="65"/>
      <c r="N3532" s="71"/>
    </row>
    <row r="3533" spans="2:14">
      <c r="B3533" s="65"/>
      <c r="N3533" s="71"/>
    </row>
    <row r="3534" spans="2:14">
      <c r="B3534" s="65"/>
      <c r="N3534" s="71"/>
    </row>
    <row r="3535" spans="2:14">
      <c r="B3535" s="65"/>
      <c r="N3535" s="71"/>
    </row>
    <row r="3536" spans="2:14">
      <c r="B3536" s="65"/>
      <c r="N3536" s="71"/>
    </row>
    <row r="3537" spans="2:14">
      <c r="B3537" s="65"/>
      <c r="N3537" s="71"/>
    </row>
    <row r="3538" spans="2:14">
      <c r="B3538" s="65"/>
      <c r="N3538" s="71"/>
    </row>
    <row r="3539" spans="2:14">
      <c r="B3539" s="65"/>
      <c r="N3539" s="71"/>
    </row>
    <row r="3540" spans="2:14">
      <c r="B3540" s="65"/>
      <c r="N3540" s="71"/>
    </row>
    <row r="3541" spans="2:14">
      <c r="B3541" s="65"/>
      <c r="N3541" s="71"/>
    </row>
    <row r="3542" spans="2:14">
      <c r="B3542" s="65"/>
      <c r="N3542" s="71"/>
    </row>
    <row r="3543" spans="2:14">
      <c r="B3543" s="65"/>
      <c r="N3543" s="71"/>
    </row>
    <row r="3544" spans="2:14">
      <c r="B3544" s="65"/>
      <c r="N3544" s="71"/>
    </row>
    <row r="3545" spans="2:14">
      <c r="B3545" s="65"/>
      <c r="N3545" s="71"/>
    </row>
    <row r="3546" spans="2:14">
      <c r="B3546" s="65"/>
      <c r="N3546" s="71"/>
    </row>
    <row r="3547" spans="2:14">
      <c r="B3547" s="65"/>
      <c r="N3547" s="71"/>
    </row>
    <row r="3548" spans="2:14">
      <c r="B3548" s="65"/>
      <c r="N3548" s="71"/>
    </row>
    <row r="3549" spans="2:14">
      <c r="B3549" s="65"/>
      <c r="N3549" s="71"/>
    </row>
    <row r="3550" spans="2:14">
      <c r="B3550" s="65"/>
      <c r="N3550" s="71"/>
    </row>
    <row r="3551" spans="2:14">
      <c r="B3551" s="65"/>
      <c r="N3551" s="71"/>
    </row>
    <row r="3552" spans="2:14">
      <c r="B3552" s="65"/>
      <c r="N3552" s="71"/>
    </row>
    <row r="3553" spans="2:14">
      <c r="B3553" s="65"/>
      <c r="N3553" s="71"/>
    </row>
    <row r="3554" spans="2:14">
      <c r="B3554" s="65"/>
      <c r="N3554" s="71"/>
    </row>
    <row r="3555" spans="2:14">
      <c r="B3555" s="65"/>
      <c r="N3555" s="71"/>
    </row>
    <row r="3556" spans="2:14">
      <c r="B3556" s="65"/>
      <c r="N3556" s="71"/>
    </row>
    <row r="3557" spans="2:14">
      <c r="B3557" s="65"/>
      <c r="N3557" s="71"/>
    </row>
    <row r="3558" spans="2:14">
      <c r="B3558" s="65"/>
      <c r="N3558" s="71"/>
    </row>
    <row r="3559" spans="2:14">
      <c r="B3559" s="65"/>
      <c r="N3559" s="71"/>
    </row>
    <row r="3560" spans="2:14">
      <c r="B3560" s="65"/>
      <c r="N3560" s="71"/>
    </row>
    <row r="3561" spans="2:14">
      <c r="B3561" s="65"/>
      <c r="N3561" s="71"/>
    </row>
    <row r="3562" spans="2:14">
      <c r="B3562" s="65"/>
      <c r="N3562" s="71"/>
    </row>
    <row r="3563" spans="2:14">
      <c r="B3563" s="65"/>
      <c r="N3563" s="71"/>
    </row>
    <row r="3564" spans="2:14">
      <c r="B3564" s="65"/>
      <c r="N3564" s="71"/>
    </row>
    <row r="3565" spans="2:14">
      <c r="B3565" s="65"/>
      <c r="N3565" s="71"/>
    </row>
    <row r="3566" spans="2:14">
      <c r="B3566" s="65"/>
      <c r="N3566" s="71"/>
    </row>
    <row r="3567" spans="2:14">
      <c r="B3567" s="65"/>
      <c r="N3567" s="71"/>
    </row>
    <row r="3568" spans="2:14">
      <c r="B3568" s="65"/>
      <c r="N3568" s="71"/>
    </row>
    <row r="3569" spans="2:14">
      <c r="B3569" s="65"/>
      <c r="N3569" s="71"/>
    </row>
    <row r="3570" spans="2:14">
      <c r="B3570" s="65"/>
      <c r="N3570" s="71"/>
    </row>
    <row r="3571" spans="2:14">
      <c r="B3571" s="65"/>
      <c r="N3571" s="71"/>
    </row>
    <row r="3572" spans="2:14">
      <c r="B3572" s="65"/>
      <c r="N3572" s="71"/>
    </row>
    <row r="3573" spans="2:14">
      <c r="B3573" s="65"/>
      <c r="N3573" s="71"/>
    </row>
    <row r="3574" spans="2:14">
      <c r="B3574" s="65"/>
      <c r="N3574" s="71"/>
    </row>
    <row r="3575" spans="2:14">
      <c r="B3575" s="65"/>
      <c r="N3575" s="71"/>
    </row>
    <row r="3576" spans="2:14">
      <c r="B3576" s="65"/>
      <c r="N3576" s="71"/>
    </row>
    <row r="3577" spans="2:14">
      <c r="B3577" s="65"/>
      <c r="N3577" s="71"/>
    </row>
    <row r="3578" spans="2:14">
      <c r="B3578" s="65"/>
      <c r="N3578" s="71"/>
    </row>
    <row r="3579" spans="2:14">
      <c r="B3579" s="65"/>
      <c r="N3579" s="71"/>
    </row>
    <row r="3580" spans="2:14">
      <c r="B3580" s="65"/>
      <c r="N3580" s="71"/>
    </row>
    <row r="3581" spans="2:14">
      <c r="B3581" s="65"/>
      <c r="N3581" s="71"/>
    </row>
    <row r="3582" spans="2:14">
      <c r="B3582" s="65"/>
      <c r="N3582" s="71"/>
    </row>
    <row r="3583" spans="2:14">
      <c r="B3583" s="65"/>
      <c r="N3583" s="71"/>
    </row>
    <row r="3584" spans="2:14">
      <c r="B3584" s="65"/>
      <c r="N3584" s="71"/>
    </row>
    <row r="3585" spans="2:14">
      <c r="B3585" s="65"/>
      <c r="N3585" s="71"/>
    </row>
    <row r="3586" spans="2:14">
      <c r="B3586" s="65"/>
      <c r="N3586" s="71"/>
    </row>
    <row r="3587" spans="2:14">
      <c r="B3587" s="65"/>
      <c r="N3587" s="71"/>
    </row>
    <row r="3588" spans="2:14">
      <c r="B3588" s="65"/>
      <c r="N3588" s="71"/>
    </row>
    <row r="3589" spans="2:14">
      <c r="B3589" s="65"/>
      <c r="N3589" s="71"/>
    </row>
    <row r="3590" spans="2:14">
      <c r="B3590" s="65"/>
      <c r="N3590" s="71"/>
    </row>
    <row r="3591" spans="2:14">
      <c r="B3591" s="65"/>
      <c r="N3591" s="71"/>
    </row>
    <row r="3592" spans="2:14">
      <c r="B3592" s="65"/>
      <c r="N3592" s="71"/>
    </row>
    <row r="3593" spans="2:14">
      <c r="B3593" s="65"/>
      <c r="N3593" s="71"/>
    </row>
    <row r="3594" spans="2:14">
      <c r="B3594" s="65"/>
      <c r="N3594" s="71"/>
    </row>
    <row r="3595" spans="2:14">
      <c r="B3595" s="65"/>
      <c r="N3595" s="71"/>
    </row>
    <row r="3596" spans="2:14">
      <c r="B3596" s="65"/>
      <c r="N3596" s="71"/>
    </row>
    <row r="3597" spans="2:14">
      <c r="B3597" s="65"/>
      <c r="N3597" s="71"/>
    </row>
    <row r="3598" spans="2:14">
      <c r="B3598" s="65"/>
      <c r="N3598" s="71"/>
    </row>
    <row r="3599" spans="2:14">
      <c r="B3599" s="65"/>
      <c r="N3599" s="71"/>
    </row>
    <row r="3600" spans="2:14">
      <c r="B3600" s="65"/>
      <c r="N3600" s="71"/>
    </row>
    <row r="3601" spans="2:14">
      <c r="B3601" s="65"/>
      <c r="N3601" s="71"/>
    </row>
    <row r="3602" spans="2:14">
      <c r="B3602" s="65"/>
      <c r="N3602" s="71"/>
    </row>
    <row r="3603" spans="2:14">
      <c r="B3603" s="65"/>
      <c r="N3603" s="71"/>
    </row>
    <row r="3604" spans="2:14">
      <c r="B3604" s="65"/>
      <c r="N3604" s="71"/>
    </row>
    <row r="3605" spans="2:14">
      <c r="B3605" s="65"/>
      <c r="N3605" s="71"/>
    </row>
    <row r="3606" spans="2:14">
      <c r="B3606" s="65"/>
      <c r="N3606" s="71"/>
    </row>
    <row r="3607" spans="2:14">
      <c r="B3607" s="65"/>
      <c r="N3607" s="71"/>
    </row>
    <row r="3608" spans="2:14">
      <c r="B3608" s="65"/>
      <c r="N3608" s="71"/>
    </row>
    <row r="3609" spans="2:14">
      <c r="B3609" s="65"/>
      <c r="N3609" s="71"/>
    </row>
    <row r="3610" spans="2:14">
      <c r="B3610" s="65"/>
      <c r="N3610" s="71"/>
    </row>
    <row r="3611" spans="2:14">
      <c r="B3611" s="65"/>
      <c r="N3611" s="71"/>
    </row>
    <row r="3612" spans="2:14">
      <c r="B3612" s="65"/>
      <c r="N3612" s="71"/>
    </row>
    <row r="3613" spans="2:14">
      <c r="B3613" s="65"/>
      <c r="N3613" s="71"/>
    </row>
    <row r="3614" spans="2:14">
      <c r="B3614" s="65"/>
      <c r="N3614" s="71"/>
    </row>
    <row r="3615" spans="2:14">
      <c r="B3615" s="65"/>
      <c r="N3615" s="71"/>
    </row>
    <row r="3616" spans="2:14">
      <c r="B3616" s="65"/>
      <c r="N3616" s="71"/>
    </row>
    <row r="3617" spans="2:14">
      <c r="B3617" s="65"/>
      <c r="N3617" s="71"/>
    </row>
    <row r="3618" spans="2:14">
      <c r="B3618" s="65"/>
      <c r="N3618" s="71"/>
    </row>
    <row r="3619" spans="2:14">
      <c r="B3619" s="65"/>
      <c r="N3619" s="71"/>
    </row>
    <row r="3620" spans="2:14">
      <c r="B3620" s="65"/>
      <c r="N3620" s="71"/>
    </row>
    <row r="3621" spans="2:14">
      <c r="B3621" s="65"/>
      <c r="N3621" s="71"/>
    </row>
    <row r="3622" spans="2:14">
      <c r="B3622" s="65"/>
      <c r="N3622" s="71"/>
    </row>
    <row r="3623" spans="2:14">
      <c r="B3623" s="65"/>
      <c r="N3623" s="71"/>
    </row>
    <row r="3624" spans="2:14">
      <c r="B3624" s="65"/>
      <c r="N3624" s="71"/>
    </row>
    <row r="3625" spans="2:14">
      <c r="B3625" s="65"/>
      <c r="N3625" s="71"/>
    </row>
    <row r="3626" spans="2:14">
      <c r="B3626" s="65"/>
      <c r="N3626" s="71"/>
    </row>
    <row r="3627" spans="2:14">
      <c r="B3627" s="65"/>
      <c r="N3627" s="71"/>
    </row>
    <row r="3628" spans="2:14">
      <c r="B3628" s="65"/>
      <c r="N3628" s="71"/>
    </row>
    <row r="3629" spans="2:14">
      <c r="B3629" s="65"/>
      <c r="N3629" s="71"/>
    </row>
    <row r="3630" spans="2:14">
      <c r="B3630" s="65"/>
      <c r="N3630" s="71"/>
    </row>
    <row r="3631" spans="2:14">
      <c r="B3631" s="65"/>
      <c r="N3631" s="71"/>
    </row>
    <row r="3632" spans="2:14">
      <c r="B3632" s="65"/>
      <c r="N3632" s="71"/>
    </row>
    <row r="3633" spans="2:14">
      <c r="B3633" s="65"/>
      <c r="N3633" s="71"/>
    </row>
    <row r="3634" spans="2:14">
      <c r="B3634" s="65"/>
      <c r="N3634" s="71"/>
    </row>
    <row r="3635" spans="2:14">
      <c r="B3635" s="65"/>
      <c r="N3635" s="71"/>
    </row>
    <row r="3636" spans="2:14">
      <c r="B3636" s="65"/>
      <c r="N3636" s="71"/>
    </row>
    <row r="3637" spans="2:14">
      <c r="B3637" s="65"/>
      <c r="N3637" s="71"/>
    </row>
    <row r="3638" spans="2:14">
      <c r="B3638" s="65"/>
      <c r="N3638" s="71"/>
    </row>
    <row r="3639" spans="2:14">
      <c r="B3639" s="65"/>
      <c r="N3639" s="71"/>
    </row>
    <row r="3640" spans="2:14">
      <c r="B3640" s="65"/>
      <c r="N3640" s="71"/>
    </row>
    <row r="3641" spans="2:14">
      <c r="B3641" s="65"/>
      <c r="N3641" s="71"/>
    </row>
    <row r="3642" spans="2:14">
      <c r="B3642" s="65"/>
      <c r="N3642" s="71"/>
    </row>
    <row r="3643" spans="2:14">
      <c r="B3643" s="65"/>
      <c r="N3643" s="71"/>
    </row>
    <row r="3644" spans="2:14">
      <c r="B3644" s="65"/>
      <c r="N3644" s="71"/>
    </row>
    <row r="3645" spans="2:14">
      <c r="B3645" s="65"/>
      <c r="N3645" s="71"/>
    </row>
    <row r="3646" spans="2:14">
      <c r="B3646" s="65"/>
      <c r="N3646" s="71"/>
    </row>
    <row r="3647" spans="2:14">
      <c r="B3647" s="65"/>
      <c r="N3647" s="71"/>
    </row>
    <row r="3648" spans="2:14">
      <c r="B3648" s="65"/>
      <c r="N3648" s="71"/>
    </row>
    <row r="3649" spans="2:14">
      <c r="B3649" s="65"/>
      <c r="N3649" s="71"/>
    </row>
    <row r="3650" spans="2:14">
      <c r="B3650" s="65"/>
      <c r="N3650" s="71"/>
    </row>
    <row r="3651" spans="2:14">
      <c r="B3651" s="65"/>
      <c r="N3651" s="71"/>
    </row>
    <row r="3652" spans="2:14">
      <c r="B3652" s="65"/>
      <c r="N3652" s="71"/>
    </row>
    <row r="3653" spans="2:14">
      <c r="B3653" s="65"/>
      <c r="N3653" s="71"/>
    </row>
    <row r="3654" spans="2:14">
      <c r="B3654" s="65"/>
      <c r="N3654" s="71"/>
    </row>
    <row r="3655" spans="2:14">
      <c r="B3655" s="65"/>
      <c r="N3655" s="71"/>
    </row>
    <row r="3656" spans="2:14">
      <c r="B3656" s="65"/>
      <c r="N3656" s="71"/>
    </row>
    <row r="3657" spans="2:14">
      <c r="B3657" s="65"/>
      <c r="N3657" s="71"/>
    </row>
    <row r="3658" spans="2:14">
      <c r="B3658" s="65"/>
      <c r="N3658" s="71"/>
    </row>
    <row r="3659" spans="2:14">
      <c r="B3659" s="65"/>
      <c r="N3659" s="71"/>
    </row>
    <row r="3660" spans="2:14">
      <c r="B3660" s="65"/>
      <c r="N3660" s="71"/>
    </row>
    <row r="3661" spans="2:14">
      <c r="B3661" s="65"/>
      <c r="N3661" s="71"/>
    </row>
    <row r="3662" spans="2:14">
      <c r="B3662" s="65"/>
      <c r="N3662" s="71"/>
    </row>
    <row r="3663" spans="2:14">
      <c r="B3663" s="65"/>
      <c r="N3663" s="71"/>
    </row>
    <row r="3664" spans="2:14">
      <c r="B3664" s="65"/>
      <c r="N3664" s="71"/>
    </row>
    <row r="3665" spans="2:14">
      <c r="B3665" s="65"/>
      <c r="N3665" s="71"/>
    </row>
    <row r="3666" spans="2:14">
      <c r="B3666" s="65"/>
      <c r="N3666" s="71"/>
    </row>
    <row r="3667" spans="2:14">
      <c r="B3667" s="65"/>
      <c r="N3667" s="71"/>
    </row>
    <row r="3668" spans="2:14">
      <c r="B3668" s="65"/>
      <c r="N3668" s="71"/>
    </row>
    <row r="3669" spans="2:14">
      <c r="B3669" s="65"/>
      <c r="N3669" s="71"/>
    </row>
    <row r="3670" spans="2:14">
      <c r="B3670" s="65"/>
      <c r="N3670" s="71"/>
    </row>
    <row r="3671" spans="2:14">
      <c r="B3671" s="65"/>
      <c r="N3671" s="71"/>
    </row>
    <row r="3672" spans="2:14">
      <c r="B3672" s="65"/>
      <c r="N3672" s="71"/>
    </row>
    <row r="3673" spans="2:14">
      <c r="B3673" s="65"/>
      <c r="N3673" s="71"/>
    </row>
    <row r="3674" spans="2:14">
      <c r="B3674" s="65"/>
      <c r="N3674" s="71"/>
    </row>
    <row r="3675" spans="2:14">
      <c r="B3675" s="65"/>
      <c r="N3675" s="71"/>
    </row>
    <row r="3676" spans="2:14">
      <c r="B3676" s="65"/>
      <c r="N3676" s="71"/>
    </row>
    <row r="3677" spans="2:14">
      <c r="B3677" s="65"/>
      <c r="N3677" s="71"/>
    </row>
    <row r="3678" spans="2:14">
      <c r="B3678" s="65"/>
      <c r="N3678" s="71"/>
    </row>
    <row r="3679" spans="2:14">
      <c r="B3679" s="65"/>
      <c r="N3679" s="71"/>
    </row>
    <row r="3680" spans="2:14">
      <c r="B3680" s="65"/>
      <c r="N3680" s="71"/>
    </row>
    <row r="3681" spans="2:14">
      <c r="B3681" s="65"/>
      <c r="N3681" s="71"/>
    </row>
    <row r="3682" spans="2:14">
      <c r="B3682" s="65"/>
      <c r="N3682" s="71"/>
    </row>
    <row r="3683" spans="2:14">
      <c r="B3683" s="65"/>
      <c r="N3683" s="71"/>
    </row>
    <row r="3684" spans="2:14">
      <c r="B3684" s="65"/>
      <c r="N3684" s="71"/>
    </row>
    <row r="3685" spans="2:14">
      <c r="B3685" s="65"/>
      <c r="N3685" s="71"/>
    </row>
    <row r="3686" spans="2:14">
      <c r="B3686" s="65"/>
      <c r="N3686" s="71"/>
    </row>
    <row r="3687" spans="2:14">
      <c r="B3687" s="65"/>
      <c r="N3687" s="71"/>
    </row>
    <row r="3688" spans="2:14">
      <c r="B3688" s="65"/>
      <c r="N3688" s="71"/>
    </row>
    <row r="3689" spans="2:14">
      <c r="B3689" s="65"/>
      <c r="N3689" s="71"/>
    </row>
    <row r="3690" spans="2:14">
      <c r="B3690" s="65"/>
      <c r="N3690" s="71"/>
    </row>
    <row r="3691" spans="2:14">
      <c r="B3691" s="65"/>
      <c r="N3691" s="71"/>
    </row>
    <row r="3692" spans="2:14">
      <c r="B3692" s="65"/>
      <c r="N3692" s="71"/>
    </row>
    <row r="3693" spans="2:14">
      <c r="B3693" s="65"/>
      <c r="N3693" s="71"/>
    </row>
    <row r="3694" spans="2:14">
      <c r="B3694" s="65"/>
      <c r="N3694" s="71"/>
    </row>
    <row r="3695" spans="2:14">
      <c r="B3695" s="65"/>
      <c r="N3695" s="71"/>
    </row>
    <row r="3696" spans="2:14">
      <c r="B3696" s="65"/>
      <c r="N3696" s="71"/>
    </row>
    <row r="3697" spans="2:14">
      <c r="B3697" s="65"/>
      <c r="N3697" s="71"/>
    </row>
    <row r="3698" spans="2:14">
      <c r="B3698" s="65"/>
      <c r="N3698" s="71"/>
    </row>
    <row r="3699" spans="2:14">
      <c r="B3699" s="65"/>
      <c r="N3699" s="71"/>
    </row>
    <row r="3700" spans="2:14">
      <c r="B3700" s="65"/>
      <c r="N3700" s="71"/>
    </row>
    <row r="3701" spans="2:14">
      <c r="B3701" s="65"/>
      <c r="N3701" s="71"/>
    </row>
    <row r="3702" spans="2:14">
      <c r="B3702" s="65"/>
      <c r="N3702" s="71"/>
    </row>
    <row r="3703" spans="2:14">
      <c r="B3703" s="65"/>
      <c r="N3703" s="71"/>
    </row>
    <row r="3704" spans="2:14">
      <c r="B3704" s="65"/>
      <c r="N3704" s="71"/>
    </row>
    <row r="3705" spans="2:14">
      <c r="B3705" s="65"/>
      <c r="N3705" s="71"/>
    </row>
    <row r="3706" spans="2:14">
      <c r="B3706" s="65"/>
      <c r="N3706" s="71"/>
    </row>
    <row r="3707" spans="2:14">
      <c r="B3707" s="65"/>
      <c r="N3707" s="71"/>
    </row>
    <row r="3708" spans="2:14">
      <c r="B3708" s="65"/>
      <c r="N3708" s="71"/>
    </row>
    <row r="3709" spans="2:14">
      <c r="B3709" s="65"/>
      <c r="N3709" s="71"/>
    </row>
    <row r="3710" spans="2:14">
      <c r="B3710" s="65"/>
      <c r="N3710" s="71"/>
    </row>
    <row r="3711" spans="2:14">
      <c r="B3711" s="65"/>
      <c r="N3711" s="71"/>
    </row>
    <row r="3712" spans="2:14">
      <c r="B3712" s="65"/>
      <c r="N3712" s="71"/>
    </row>
    <row r="3713" spans="2:14">
      <c r="B3713" s="65"/>
      <c r="N3713" s="71"/>
    </row>
    <row r="3714" spans="2:14">
      <c r="B3714" s="65"/>
      <c r="N3714" s="71"/>
    </row>
    <row r="3715" spans="2:14">
      <c r="B3715" s="65"/>
      <c r="N3715" s="71"/>
    </row>
    <row r="3716" spans="2:14">
      <c r="B3716" s="65"/>
      <c r="N3716" s="71"/>
    </row>
    <row r="3717" spans="2:14">
      <c r="B3717" s="65"/>
      <c r="N3717" s="71"/>
    </row>
    <row r="3718" spans="2:14">
      <c r="B3718" s="65"/>
      <c r="N3718" s="71"/>
    </row>
    <row r="3719" spans="2:14">
      <c r="B3719" s="65"/>
      <c r="N3719" s="71"/>
    </row>
    <row r="3720" spans="2:14">
      <c r="B3720" s="65"/>
      <c r="N3720" s="71"/>
    </row>
    <row r="3721" spans="2:14">
      <c r="B3721" s="65"/>
      <c r="N3721" s="71"/>
    </row>
    <row r="3722" spans="2:14">
      <c r="B3722" s="65"/>
      <c r="N3722" s="71"/>
    </row>
    <row r="3723" spans="2:14">
      <c r="B3723" s="65"/>
      <c r="N3723" s="71"/>
    </row>
    <row r="3724" spans="2:14">
      <c r="B3724" s="65"/>
      <c r="N3724" s="71"/>
    </row>
    <row r="3725" spans="2:14">
      <c r="B3725" s="65"/>
      <c r="N3725" s="71"/>
    </row>
    <row r="3726" spans="2:14">
      <c r="B3726" s="65"/>
      <c r="N3726" s="71"/>
    </row>
    <row r="3727" spans="2:14">
      <c r="B3727" s="65"/>
      <c r="N3727" s="71"/>
    </row>
    <row r="3728" spans="2:14">
      <c r="B3728" s="65"/>
      <c r="N3728" s="71"/>
    </row>
    <row r="3729" spans="2:14">
      <c r="B3729" s="65"/>
      <c r="N3729" s="71"/>
    </row>
    <row r="3730" spans="2:14">
      <c r="B3730" s="65"/>
      <c r="N3730" s="71"/>
    </row>
    <row r="3731" spans="2:14">
      <c r="B3731" s="65"/>
      <c r="N3731" s="71"/>
    </row>
    <row r="3732" spans="2:14">
      <c r="B3732" s="65"/>
      <c r="N3732" s="71"/>
    </row>
    <row r="3733" spans="2:14">
      <c r="B3733" s="65"/>
      <c r="N3733" s="71"/>
    </row>
    <row r="3734" spans="2:14">
      <c r="B3734" s="65"/>
      <c r="N3734" s="71"/>
    </row>
    <row r="3735" spans="2:14">
      <c r="B3735" s="65"/>
      <c r="N3735" s="71"/>
    </row>
    <row r="3736" spans="2:14">
      <c r="B3736" s="65"/>
      <c r="N3736" s="71"/>
    </row>
    <row r="3737" spans="2:14">
      <c r="B3737" s="65"/>
      <c r="N3737" s="71"/>
    </row>
    <row r="3738" spans="2:14">
      <c r="B3738" s="65"/>
      <c r="N3738" s="71"/>
    </row>
    <row r="3739" spans="2:14">
      <c r="B3739" s="65"/>
      <c r="N3739" s="71"/>
    </row>
    <row r="3740" spans="2:14">
      <c r="B3740" s="65"/>
      <c r="N3740" s="71"/>
    </row>
    <row r="3741" spans="2:14">
      <c r="B3741" s="65"/>
      <c r="N3741" s="71"/>
    </row>
    <row r="3742" spans="2:14">
      <c r="B3742" s="65"/>
      <c r="N3742" s="71"/>
    </row>
    <row r="3743" spans="2:14">
      <c r="B3743" s="65"/>
      <c r="N3743" s="71"/>
    </row>
    <row r="3744" spans="2:14">
      <c r="B3744" s="65"/>
      <c r="N3744" s="71"/>
    </row>
    <row r="3745" spans="2:14">
      <c r="B3745" s="65"/>
      <c r="N3745" s="71"/>
    </row>
    <row r="3746" spans="2:14">
      <c r="B3746" s="65"/>
      <c r="N3746" s="71"/>
    </row>
    <row r="3747" spans="2:14">
      <c r="B3747" s="65"/>
      <c r="N3747" s="71"/>
    </row>
    <row r="3748" spans="2:14">
      <c r="B3748" s="65"/>
      <c r="N3748" s="71"/>
    </row>
    <row r="3749" spans="2:14">
      <c r="B3749" s="65"/>
      <c r="N3749" s="71"/>
    </row>
    <row r="3750" spans="2:14">
      <c r="B3750" s="65"/>
      <c r="N3750" s="71"/>
    </row>
    <row r="3751" spans="2:14">
      <c r="B3751" s="65"/>
      <c r="N3751" s="71"/>
    </row>
    <row r="3752" spans="2:14">
      <c r="B3752" s="65"/>
      <c r="N3752" s="71"/>
    </row>
    <row r="3753" spans="2:14">
      <c r="B3753" s="65"/>
      <c r="N3753" s="71"/>
    </row>
    <row r="3754" spans="2:14">
      <c r="B3754" s="65"/>
      <c r="N3754" s="71"/>
    </row>
    <row r="3755" spans="2:14">
      <c r="B3755" s="65"/>
      <c r="N3755" s="71"/>
    </row>
    <row r="3756" spans="2:14">
      <c r="B3756" s="65"/>
      <c r="N3756" s="71"/>
    </row>
    <row r="3757" spans="2:14">
      <c r="B3757" s="65"/>
      <c r="N3757" s="71"/>
    </row>
    <row r="3758" spans="2:14">
      <c r="B3758" s="65"/>
      <c r="N3758" s="71"/>
    </row>
    <row r="3759" spans="2:14">
      <c r="B3759" s="65"/>
      <c r="N3759" s="71"/>
    </row>
    <row r="3760" spans="2:14">
      <c r="B3760" s="65"/>
      <c r="N3760" s="71"/>
    </row>
    <row r="3761" spans="2:14">
      <c r="B3761" s="65"/>
      <c r="N3761" s="71"/>
    </row>
    <row r="3762" spans="2:14">
      <c r="B3762" s="65"/>
      <c r="N3762" s="71"/>
    </row>
    <row r="3763" spans="2:14">
      <c r="B3763" s="65"/>
      <c r="N3763" s="71"/>
    </row>
    <row r="3764" spans="2:14">
      <c r="B3764" s="65"/>
      <c r="N3764" s="71"/>
    </row>
    <row r="3765" spans="2:14">
      <c r="B3765" s="65"/>
      <c r="N3765" s="71"/>
    </row>
    <row r="3766" spans="2:14">
      <c r="B3766" s="65"/>
      <c r="N3766" s="71"/>
    </row>
    <row r="3767" spans="2:14">
      <c r="B3767" s="65"/>
      <c r="N3767" s="71"/>
    </row>
    <row r="3768" spans="2:14">
      <c r="B3768" s="65"/>
      <c r="N3768" s="71"/>
    </row>
    <row r="3769" spans="2:14">
      <c r="B3769" s="65"/>
      <c r="N3769" s="71"/>
    </row>
    <row r="3770" spans="2:14">
      <c r="B3770" s="65"/>
      <c r="N3770" s="71"/>
    </row>
    <row r="3771" spans="2:14">
      <c r="B3771" s="65"/>
      <c r="N3771" s="71"/>
    </row>
    <row r="3772" spans="2:14">
      <c r="B3772" s="65"/>
      <c r="N3772" s="71"/>
    </row>
    <row r="3773" spans="2:14">
      <c r="B3773" s="65"/>
      <c r="N3773" s="71"/>
    </row>
    <row r="3774" spans="2:14">
      <c r="B3774" s="65"/>
      <c r="N3774" s="71"/>
    </row>
    <row r="3775" spans="2:14">
      <c r="B3775" s="65"/>
      <c r="N3775" s="71"/>
    </row>
    <row r="3776" spans="2:14">
      <c r="B3776" s="65"/>
      <c r="N3776" s="71"/>
    </row>
    <row r="3777" spans="2:14">
      <c r="B3777" s="65"/>
      <c r="N3777" s="71"/>
    </row>
    <row r="3778" spans="2:14">
      <c r="B3778" s="65"/>
      <c r="N3778" s="71"/>
    </row>
    <row r="3779" spans="2:14">
      <c r="B3779" s="65"/>
      <c r="N3779" s="71"/>
    </row>
    <row r="3780" spans="2:14">
      <c r="B3780" s="65"/>
      <c r="N3780" s="71"/>
    </row>
    <row r="3781" spans="2:14">
      <c r="B3781" s="65"/>
      <c r="N3781" s="71"/>
    </row>
    <row r="3782" spans="2:14">
      <c r="B3782" s="65"/>
      <c r="N3782" s="71"/>
    </row>
    <row r="3783" spans="2:14">
      <c r="B3783" s="65"/>
      <c r="N3783" s="71"/>
    </row>
    <row r="3784" spans="2:14">
      <c r="B3784" s="65"/>
      <c r="N3784" s="71"/>
    </row>
    <row r="3785" spans="2:14">
      <c r="B3785" s="65"/>
      <c r="N3785" s="71"/>
    </row>
    <row r="3786" spans="2:14">
      <c r="B3786" s="65"/>
      <c r="N3786" s="71"/>
    </row>
    <row r="3787" spans="2:14">
      <c r="B3787" s="65"/>
      <c r="N3787" s="71"/>
    </row>
    <row r="3788" spans="2:14">
      <c r="B3788" s="65"/>
      <c r="N3788" s="71"/>
    </row>
    <row r="3789" spans="2:14">
      <c r="B3789" s="65"/>
      <c r="N3789" s="71"/>
    </row>
    <row r="3790" spans="2:14">
      <c r="B3790" s="65"/>
      <c r="N3790" s="71"/>
    </row>
    <row r="3791" spans="2:14">
      <c r="B3791" s="65"/>
      <c r="N3791" s="71"/>
    </row>
    <row r="3792" spans="2:14">
      <c r="B3792" s="65"/>
      <c r="N3792" s="71"/>
    </row>
    <row r="3793" spans="2:14">
      <c r="B3793" s="65"/>
      <c r="N3793" s="71"/>
    </row>
    <row r="3794" spans="2:14">
      <c r="B3794" s="65"/>
      <c r="N3794" s="71"/>
    </row>
    <row r="3795" spans="2:14">
      <c r="B3795" s="65"/>
      <c r="N3795" s="71"/>
    </row>
    <row r="3796" spans="2:14">
      <c r="B3796" s="65"/>
      <c r="N3796" s="71"/>
    </row>
    <row r="3797" spans="2:14">
      <c r="B3797" s="65"/>
      <c r="N3797" s="71"/>
    </row>
    <row r="3798" spans="2:14">
      <c r="B3798" s="65"/>
      <c r="N3798" s="71"/>
    </row>
    <row r="3799" spans="2:14">
      <c r="B3799" s="65"/>
      <c r="N3799" s="71"/>
    </row>
    <row r="3800" spans="2:14">
      <c r="B3800" s="65"/>
      <c r="N3800" s="71"/>
    </row>
    <row r="3801" spans="2:14">
      <c r="B3801" s="65"/>
      <c r="N3801" s="71"/>
    </row>
    <row r="3802" spans="2:14">
      <c r="B3802" s="65"/>
      <c r="N3802" s="71"/>
    </row>
    <row r="3803" spans="2:14">
      <c r="B3803" s="65"/>
      <c r="N3803" s="71"/>
    </row>
    <row r="3804" spans="2:14">
      <c r="B3804" s="65"/>
      <c r="N3804" s="71"/>
    </row>
    <row r="3805" spans="2:14">
      <c r="B3805" s="65"/>
      <c r="N3805" s="71"/>
    </row>
    <row r="3806" spans="2:14">
      <c r="B3806" s="65"/>
      <c r="N3806" s="71"/>
    </row>
    <row r="3807" spans="2:14">
      <c r="B3807" s="65"/>
      <c r="N3807" s="71"/>
    </row>
    <row r="3808" spans="2:14">
      <c r="B3808" s="65"/>
      <c r="N3808" s="71"/>
    </row>
    <row r="3809" spans="2:14">
      <c r="B3809" s="65"/>
      <c r="N3809" s="71"/>
    </row>
    <row r="3810" spans="2:14">
      <c r="B3810" s="65"/>
      <c r="N3810" s="71"/>
    </row>
    <row r="3811" spans="2:14">
      <c r="B3811" s="65"/>
      <c r="N3811" s="71"/>
    </row>
    <row r="3812" spans="2:14">
      <c r="B3812" s="65"/>
      <c r="N3812" s="71"/>
    </row>
    <row r="3813" spans="2:14">
      <c r="B3813" s="65"/>
      <c r="N3813" s="71"/>
    </row>
    <row r="3814" spans="2:14">
      <c r="B3814" s="65"/>
      <c r="N3814" s="71"/>
    </row>
    <row r="3815" spans="2:14">
      <c r="B3815" s="65"/>
      <c r="N3815" s="71"/>
    </row>
    <row r="3816" spans="2:14">
      <c r="B3816" s="65"/>
      <c r="N3816" s="71"/>
    </row>
    <row r="3817" spans="2:14">
      <c r="B3817" s="65"/>
      <c r="N3817" s="71"/>
    </row>
    <row r="3818" spans="2:14">
      <c r="B3818" s="65"/>
      <c r="N3818" s="71"/>
    </row>
    <row r="3819" spans="2:14">
      <c r="B3819" s="65"/>
      <c r="N3819" s="71"/>
    </row>
    <row r="3820" spans="2:14">
      <c r="B3820" s="65"/>
      <c r="N3820" s="71"/>
    </row>
    <row r="3821" spans="2:14">
      <c r="B3821" s="65"/>
      <c r="N3821" s="71"/>
    </row>
    <row r="3822" spans="2:14">
      <c r="B3822" s="65"/>
      <c r="N3822" s="71"/>
    </row>
    <row r="3823" spans="2:14">
      <c r="B3823" s="65"/>
      <c r="N3823" s="71"/>
    </row>
    <row r="3824" spans="2:14">
      <c r="B3824" s="65"/>
      <c r="N3824" s="71"/>
    </row>
    <row r="3825" spans="2:14">
      <c r="B3825" s="65"/>
      <c r="N3825" s="71"/>
    </row>
    <row r="3826" spans="2:14">
      <c r="B3826" s="65"/>
      <c r="N3826" s="71"/>
    </row>
    <row r="3827" spans="2:14">
      <c r="B3827" s="65"/>
      <c r="N3827" s="71"/>
    </row>
    <row r="3828" spans="2:14">
      <c r="B3828" s="65"/>
      <c r="N3828" s="71"/>
    </row>
    <row r="3829" spans="2:14">
      <c r="B3829" s="65"/>
      <c r="N3829" s="71"/>
    </row>
    <row r="3830" spans="2:14">
      <c r="B3830" s="65"/>
      <c r="N3830" s="71"/>
    </row>
    <row r="3831" spans="2:14">
      <c r="B3831" s="65"/>
      <c r="N3831" s="71"/>
    </row>
    <row r="3832" spans="2:14">
      <c r="B3832" s="65"/>
      <c r="N3832" s="71"/>
    </row>
    <row r="3833" spans="2:14">
      <c r="B3833" s="65"/>
      <c r="N3833" s="71"/>
    </row>
    <row r="3834" spans="2:14">
      <c r="B3834" s="65"/>
      <c r="N3834" s="71"/>
    </row>
    <row r="3835" spans="2:14">
      <c r="B3835" s="65"/>
      <c r="N3835" s="71"/>
    </row>
    <row r="3836" spans="2:14">
      <c r="B3836" s="65"/>
      <c r="N3836" s="71"/>
    </row>
    <row r="3837" spans="2:14">
      <c r="B3837" s="65"/>
      <c r="N3837" s="71"/>
    </row>
    <row r="3838" spans="2:14">
      <c r="B3838" s="65"/>
      <c r="N3838" s="71"/>
    </row>
    <row r="3839" spans="2:14">
      <c r="B3839" s="65"/>
      <c r="N3839" s="71"/>
    </row>
    <row r="3840" spans="2:14">
      <c r="B3840" s="65"/>
      <c r="N3840" s="71"/>
    </row>
    <row r="3841" spans="2:14">
      <c r="B3841" s="65"/>
      <c r="N3841" s="71"/>
    </row>
    <row r="3842" spans="2:14">
      <c r="B3842" s="65"/>
      <c r="N3842" s="71"/>
    </row>
    <row r="3843" spans="2:14">
      <c r="B3843" s="65"/>
      <c r="N3843" s="71"/>
    </row>
    <row r="3844" spans="2:14">
      <c r="B3844" s="65"/>
      <c r="N3844" s="71"/>
    </row>
    <row r="3845" spans="2:14">
      <c r="B3845" s="65"/>
      <c r="N3845" s="71"/>
    </row>
    <row r="3846" spans="2:14">
      <c r="B3846" s="65"/>
      <c r="N3846" s="71"/>
    </row>
    <row r="3847" spans="2:14">
      <c r="B3847" s="65"/>
      <c r="N3847" s="71"/>
    </row>
    <row r="3848" spans="2:14">
      <c r="B3848" s="65"/>
      <c r="N3848" s="71"/>
    </row>
    <row r="3849" spans="2:14">
      <c r="B3849" s="65"/>
      <c r="N3849" s="71"/>
    </row>
    <row r="3850" spans="2:14">
      <c r="B3850" s="65"/>
      <c r="N3850" s="71"/>
    </row>
    <row r="3851" spans="2:14">
      <c r="B3851" s="65"/>
      <c r="N3851" s="71"/>
    </row>
    <row r="3852" spans="2:14">
      <c r="B3852" s="65"/>
      <c r="N3852" s="71"/>
    </row>
    <row r="3853" spans="2:14">
      <c r="B3853" s="65"/>
      <c r="N3853" s="71"/>
    </row>
    <row r="3854" spans="2:14">
      <c r="B3854" s="65"/>
      <c r="N3854" s="71"/>
    </row>
    <row r="3855" spans="2:14">
      <c r="B3855" s="65"/>
      <c r="N3855" s="71"/>
    </row>
    <row r="3856" spans="2:14">
      <c r="B3856" s="65"/>
      <c r="N3856" s="71"/>
    </row>
    <row r="3857" spans="2:14">
      <c r="B3857" s="65"/>
      <c r="N3857" s="71"/>
    </row>
    <row r="3858" spans="2:14">
      <c r="B3858" s="65"/>
      <c r="N3858" s="71"/>
    </row>
    <row r="3859" spans="2:14">
      <c r="B3859" s="65"/>
      <c r="N3859" s="71"/>
    </row>
    <row r="3860" spans="2:14">
      <c r="B3860" s="65"/>
      <c r="N3860" s="71"/>
    </row>
    <row r="3861" spans="2:14">
      <c r="B3861" s="65"/>
      <c r="N3861" s="71"/>
    </row>
    <row r="3862" spans="2:14">
      <c r="B3862" s="65"/>
      <c r="N3862" s="71"/>
    </row>
    <row r="3863" spans="2:14">
      <c r="B3863" s="65"/>
      <c r="N3863" s="71"/>
    </row>
    <row r="3864" spans="2:14">
      <c r="B3864" s="65"/>
      <c r="N3864" s="71"/>
    </row>
    <row r="3865" spans="2:14">
      <c r="B3865" s="65"/>
      <c r="N3865" s="71"/>
    </row>
    <row r="3866" spans="2:14">
      <c r="B3866" s="65"/>
      <c r="N3866" s="71"/>
    </row>
    <row r="3867" spans="2:14">
      <c r="B3867" s="65"/>
      <c r="N3867" s="71"/>
    </row>
    <row r="3868" spans="2:14">
      <c r="B3868" s="65"/>
      <c r="N3868" s="71"/>
    </row>
    <row r="3869" spans="2:14">
      <c r="B3869" s="65"/>
      <c r="N3869" s="71"/>
    </row>
    <row r="3870" spans="2:14">
      <c r="B3870" s="65"/>
      <c r="N3870" s="71"/>
    </row>
    <row r="3871" spans="2:14">
      <c r="B3871" s="65"/>
      <c r="N3871" s="71"/>
    </row>
    <row r="3872" spans="2:14">
      <c r="B3872" s="65"/>
      <c r="N3872" s="71"/>
    </row>
    <row r="3873" spans="2:14">
      <c r="B3873" s="65"/>
      <c r="N3873" s="71"/>
    </row>
    <row r="3874" spans="2:14">
      <c r="B3874" s="65"/>
      <c r="N3874" s="71"/>
    </row>
    <row r="3875" spans="2:14">
      <c r="B3875" s="65"/>
      <c r="N3875" s="71"/>
    </row>
    <row r="3876" spans="2:14">
      <c r="B3876" s="65"/>
      <c r="N3876" s="71"/>
    </row>
    <row r="3877" spans="2:14">
      <c r="B3877" s="65"/>
      <c r="N3877" s="71"/>
    </row>
    <row r="3878" spans="2:14">
      <c r="B3878" s="65"/>
      <c r="N3878" s="71"/>
    </row>
    <row r="3879" spans="2:14">
      <c r="B3879" s="65"/>
      <c r="N3879" s="71"/>
    </row>
    <row r="3880" spans="2:14">
      <c r="B3880" s="65"/>
      <c r="N3880" s="71"/>
    </row>
    <row r="3881" spans="2:14">
      <c r="B3881" s="65"/>
      <c r="N3881" s="71"/>
    </row>
    <row r="3882" spans="2:14">
      <c r="B3882" s="65"/>
      <c r="N3882" s="71"/>
    </row>
    <row r="3883" spans="2:14">
      <c r="B3883" s="65"/>
      <c r="N3883" s="71"/>
    </row>
    <row r="3884" spans="2:14">
      <c r="B3884" s="65"/>
      <c r="N3884" s="71"/>
    </row>
    <row r="3885" spans="2:14">
      <c r="B3885" s="65"/>
      <c r="N3885" s="71"/>
    </row>
    <row r="3886" spans="2:14">
      <c r="B3886" s="65"/>
      <c r="N3886" s="71"/>
    </row>
    <row r="3887" spans="2:14">
      <c r="B3887" s="65"/>
      <c r="N3887" s="71"/>
    </row>
    <row r="3888" spans="2:14">
      <c r="B3888" s="65"/>
      <c r="N3888" s="71"/>
    </row>
    <row r="3889" spans="2:14">
      <c r="B3889" s="65"/>
      <c r="N3889" s="71"/>
    </row>
    <row r="3890" spans="2:14">
      <c r="B3890" s="65"/>
      <c r="N3890" s="71"/>
    </row>
    <row r="3891" spans="2:14">
      <c r="B3891" s="65"/>
      <c r="N3891" s="71"/>
    </row>
    <row r="3892" spans="2:14">
      <c r="B3892" s="65"/>
      <c r="N3892" s="71"/>
    </row>
    <row r="3893" spans="2:14">
      <c r="B3893" s="65"/>
      <c r="N3893" s="71"/>
    </row>
    <row r="3894" spans="2:14">
      <c r="B3894" s="65"/>
      <c r="N3894" s="71"/>
    </row>
    <row r="3895" spans="2:14">
      <c r="B3895" s="65"/>
      <c r="N3895" s="71"/>
    </row>
    <row r="3896" spans="2:14">
      <c r="B3896" s="65"/>
      <c r="N3896" s="71"/>
    </row>
    <row r="3897" spans="2:14">
      <c r="B3897" s="65"/>
      <c r="N3897" s="71"/>
    </row>
    <row r="3898" spans="2:14">
      <c r="B3898" s="65"/>
      <c r="N3898" s="71"/>
    </row>
    <row r="3899" spans="2:14">
      <c r="B3899" s="65"/>
      <c r="N3899" s="71"/>
    </row>
    <row r="3900" spans="2:14">
      <c r="B3900" s="65"/>
      <c r="N3900" s="71"/>
    </row>
    <row r="3901" spans="2:14">
      <c r="B3901" s="65"/>
      <c r="N3901" s="71"/>
    </row>
    <row r="3902" spans="2:14">
      <c r="B3902" s="65"/>
      <c r="N3902" s="71"/>
    </row>
    <row r="3903" spans="2:14">
      <c r="B3903" s="65"/>
      <c r="N3903" s="71"/>
    </row>
    <row r="3904" spans="2:14">
      <c r="B3904" s="65"/>
      <c r="N3904" s="71"/>
    </row>
    <row r="3905" spans="2:14">
      <c r="B3905" s="65"/>
      <c r="N3905" s="71"/>
    </row>
    <row r="3906" spans="2:14">
      <c r="B3906" s="65"/>
      <c r="N3906" s="71"/>
    </row>
    <row r="3907" spans="2:14">
      <c r="B3907" s="65"/>
      <c r="N3907" s="71"/>
    </row>
    <row r="3908" spans="2:14">
      <c r="B3908" s="65"/>
      <c r="N3908" s="71"/>
    </row>
    <row r="3909" spans="2:14">
      <c r="B3909" s="65"/>
      <c r="N3909" s="71"/>
    </row>
    <row r="3910" spans="2:14">
      <c r="B3910" s="65"/>
      <c r="N3910" s="71"/>
    </row>
    <row r="3911" spans="2:14">
      <c r="B3911" s="65"/>
      <c r="N3911" s="71"/>
    </row>
    <row r="3912" spans="2:14">
      <c r="B3912" s="65"/>
      <c r="N3912" s="71"/>
    </row>
    <row r="3913" spans="2:14">
      <c r="B3913" s="65"/>
      <c r="N3913" s="71"/>
    </row>
    <row r="3914" spans="2:14">
      <c r="B3914" s="65"/>
      <c r="N3914" s="71"/>
    </row>
    <row r="3915" spans="2:14">
      <c r="B3915" s="65"/>
      <c r="N3915" s="71"/>
    </row>
    <row r="3916" spans="2:14">
      <c r="B3916" s="65"/>
      <c r="N3916" s="71"/>
    </row>
    <row r="3917" spans="2:14">
      <c r="B3917" s="65"/>
      <c r="N3917" s="71"/>
    </row>
    <row r="3918" spans="2:14">
      <c r="B3918" s="65"/>
      <c r="N3918" s="71"/>
    </row>
    <row r="3919" spans="2:14">
      <c r="B3919" s="65"/>
      <c r="N3919" s="71"/>
    </row>
    <row r="3920" spans="2:14">
      <c r="B3920" s="65"/>
      <c r="N3920" s="71"/>
    </row>
    <row r="3921" spans="2:14">
      <c r="B3921" s="65"/>
      <c r="N3921" s="71"/>
    </row>
    <row r="3922" spans="2:14">
      <c r="B3922" s="65"/>
      <c r="N3922" s="71"/>
    </row>
    <row r="3923" spans="2:14">
      <c r="B3923" s="65"/>
      <c r="N3923" s="71"/>
    </row>
    <row r="3924" spans="2:14">
      <c r="B3924" s="65"/>
      <c r="N3924" s="71"/>
    </row>
    <row r="3925" spans="2:14">
      <c r="B3925" s="65"/>
      <c r="N3925" s="71"/>
    </row>
    <row r="3926" spans="2:14">
      <c r="B3926" s="65"/>
      <c r="N3926" s="71"/>
    </row>
    <row r="3927" spans="2:14">
      <c r="B3927" s="65"/>
      <c r="N3927" s="71"/>
    </row>
    <row r="3928" spans="2:14">
      <c r="B3928" s="65"/>
      <c r="N3928" s="71"/>
    </row>
    <row r="3929" spans="2:14">
      <c r="B3929" s="65"/>
      <c r="N3929" s="71"/>
    </row>
    <row r="3930" spans="2:14">
      <c r="B3930" s="65"/>
      <c r="N3930" s="71"/>
    </row>
    <row r="3931" spans="2:14">
      <c r="B3931" s="65"/>
      <c r="N3931" s="71"/>
    </row>
    <row r="3932" spans="2:14">
      <c r="B3932" s="65"/>
      <c r="N3932" s="71"/>
    </row>
    <row r="3933" spans="2:14">
      <c r="B3933" s="65"/>
      <c r="N3933" s="71"/>
    </row>
    <row r="3934" spans="2:14">
      <c r="B3934" s="65"/>
      <c r="N3934" s="71"/>
    </row>
    <row r="3935" spans="2:14">
      <c r="B3935" s="65"/>
      <c r="N3935" s="71"/>
    </row>
    <row r="3936" spans="2:14">
      <c r="B3936" s="65"/>
      <c r="N3936" s="71"/>
    </row>
    <row r="3937" spans="2:14">
      <c r="B3937" s="65"/>
      <c r="N3937" s="71"/>
    </row>
    <row r="3938" spans="2:14">
      <c r="B3938" s="65"/>
      <c r="N3938" s="71"/>
    </row>
    <row r="3939" spans="2:14">
      <c r="B3939" s="65"/>
      <c r="N3939" s="71"/>
    </row>
    <row r="3940" spans="2:14">
      <c r="B3940" s="65"/>
      <c r="N3940" s="71"/>
    </row>
    <row r="3941" spans="2:14">
      <c r="B3941" s="65"/>
      <c r="N3941" s="71"/>
    </row>
    <row r="3942" spans="2:14">
      <c r="B3942" s="65"/>
      <c r="N3942" s="71"/>
    </row>
    <row r="3943" spans="2:14">
      <c r="B3943" s="65"/>
      <c r="N3943" s="71"/>
    </row>
    <row r="3944" spans="2:14">
      <c r="B3944" s="65"/>
      <c r="N3944" s="71"/>
    </row>
    <row r="3945" spans="2:14">
      <c r="B3945" s="65"/>
      <c r="N3945" s="71"/>
    </row>
    <row r="3946" spans="2:14">
      <c r="B3946" s="65"/>
      <c r="N3946" s="71"/>
    </row>
    <row r="3947" spans="2:14">
      <c r="B3947" s="65"/>
      <c r="N3947" s="71"/>
    </row>
    <row r="3948" spans="2:14">
      <c r="B3948" s="65"/>
      <c r="N3948" s="71"/>
    </row>
    <row r="3949" spans="2:14">
      <c r="B3949" s="65"/>
      <c r="N3949" s="71"/>
    </row>
    <row r="3950" spans="2:14">
      <c r="B3950" s="65"/>
      <c r="N3950" s="71"/>
    </row>
    <row r="3951" spans="2:14">
      <c r="B3951" s="65"/>
      <c r="N3951" s="71"/>
    </row>
    <row r="3952" spans="2:14">
      <c r="B3952" s="65"/>
      <c r="N3952" s="71"/>
    </row>
    <row r="3953" spans="2:14">
      <c r="B3953" s="65"/>
      <c r="N3953" s="71"/>
    </row>
    <row r="3954" spans="2:14">
      <c r="B3954" s="65"/>
      <c r="N3954" s="71"/>
    </row>
    <row r="3955" spans="2:14">
      <c r="B3955" s="65"/>
      <c r="N3955" s="71"/>
    </row>
    <row r="3956" spans="2:14">
      <c r="B3956" s="65"/>
      <c r="N3956" s="71"/>
    </row>
    <row r="3957" spans="2:14">
      <c r="B3957" s="65"/>
      <c r="N3957" s="71"/>
    </row>
    <row r="3958" spans="2:14">
      <c r="B3958" s="65"/>
      <c r="N3958" s="71"/>
    </row>
    <row r="3959" spans="2:14">
      <c r="B3959" s="65"/>
      <c r="N3959" s="71"/>
    </row>
    <row r="3960" spans="2:14">
      <c r="B3960" s="65"/>
      <c r="N3960" s="71"/>
    </row>
    <row r="3961" spans="2:14">
      <c r="B3961" s="65"/>
      <c r="N3961" s="71"/>
    </row>
    <row r="3962" spans="2:14">
      <c r="B3962" s="65"/>
      <c r="N3962" s="71"/>
    </row>
    <row r="3963" spans="2:14">
      <c r="B3963" s="65"/>
      <c r="N3963" s="71"/>
    </row>
    <row r="3964" spans="2:14">
      <c r="B3964" s="65"/>
      <c r="N3964" s="71"/>
    </row>
    <row r="3965" spans="2:14">
      <c r="B3965" s="65"/>
      <c r="N3965" s="71"/>
    </row>
    <row r="3966" spans="2:14">
      <c r="B3966" s="65"/>
      <c r="N3966" s="71"/>
    </row>
    <row r="3967" spans="2:14">
      <c r="B3967" s="65"/>
      <c r="N3967" s="71"/>
    </row>
    <row r="3968" spans="2:14">
      <c r="B3968" s="65"/>
      <c r="N3968" s="71"/>
    </row>
    <row r="3969" spans="2:14">
      <c r="B3969" s="65"/>
      <c r="N3969" s="71"/>
    </row>
    <row r="3970" spans="2:14">
      <c r="B3970" s="65"/>
      <c r="N3970" s="71"/>
    </row>
    <row r="3971" spans="2:14">
      <c r="B3971" s="65"/>
      <c r="N3971" s="71"/>
    </row>
    <row r="3972" spans="2:14">
      <c r="B3972" s="65"/>
      <c r="N3972" s="71"/>
    </row>
    <row r="3973" spans="2:14">
      <c r="B3973" s="65"/>
      <c r="N3973" s="71"/>
    </row>
    <row r="3974" spans="2:14">
      <c r="B3974" s="65"/>
      <c r="N3974" s="71"/>
    </row>
    <row r="3975" spans="2:14">
      <c r="B3975" s="65"/>
      <c r="N3975" s="71"/>
    </row>
    <row r="3976" spans="2:14">
      <c r="B3976" s="65"/>
      <c r="N3976" s="71"/>
    </row>
    <row r="3977" spans="2:14">
      <c r="B3977" s="65"/>
      <c r="N3977" s="71"/>
    </row>
    <row r="3978" spans="2:14">
      <c r="B3978" s="65"/>
      <c r="N3978" s="71"/>
    </row>
    <row r="3979" spans="2:14">
      <c r="B3979" s="65"/>
      <c r="N3979" s="71"/>
    </row>
    <row r="3980" spans="2:14">
      <c r="B3980" s="65"/>
      <c r="N3980" s="71"/>
    </row>
    <row r="3981" spans="2:14">
      <c r="B3981" s="65"/>
      <c r="N3981" s="71"/>
    </row>
    <row r="3982" spans="2:14">
      <c r="B3982" s="65"/>
      <c r="N3982" s="71"/>
    </row>
    <row r="3983" spans="2:14">
      <c r="B3983" s="65"/>
      <c r="N3983" s="71"/>
    </row>
    <row r="3984" spans="2:14">
      <c r="B3984" s="65"/>
      <c r="N3984" s="71"/>
    </row>
    <row r="3985" spans="2:14">
      <c r="B3985" s="65"/>
      <c r="N3985" s="71"/>
    </row>
    <row r="3986" spans="2:14">
      <c r="B3986" s="65"/>
      <c r="N3986" s="71"/>
    </row>
    <row r="3987" spans="2:14">
      <c r="B3987" s="65"/>
      <c r="N3987" s="71"/>
    </row>
    <row r="3988" spans="2:14">
      <c r="B3988" s="65"/>
      <c r="N3988" s="71"/>
    </row>
    <row r="3989" spans="2:14">
      <c r="B3989" s="65"/>
      <c r="N3989" s="71"/>
    </row>
    <row r="3990" spans="2:14">
      <c r="B3990" s="65"/>
      <c r="N3990" s="71"/>
    </row>
    <row r="3991" spans="2:14">
      <c r="B3991" s="65"/>
      <c r="N3991" s="71"/>
    </row>
    <row r="3992" spans="2:14">
      <c r="B3992" s="65"/>
      <c r="N3992" s="71"/>
    </row>
    <row r="3993" spans="2:14">
      <c r="B3993" s="65"/>
      <c r="N3993" s="71"/>
    </row>
    <row r="3994" spans="2:14">
      <c r="B3994" s="65"/>
      <c r="N3994" s="71"/>
    </row>
    <row r="3995" spans="2:14">
      <c r="B3995" s="65"/>
      <c r="N3995" s="71"/>
    </row>
    <row r="3996" spans="2:14">
      <c r="B3996" s="65"/>
      <c r="N3996" s="71"/>
    </row>
    <row r="3997" spans="2:14">
      <c r="B3997" s="65"/>
      <c r="N3997" s="71"/>
    </row>
    <row r="3998" spans="2:14">
      <c r="B3998" s="65"/>
      <c r="N3998" s="71"/>
    </row>
    <row r="3999" spans="2:14">
      <c r="B3999" s="65"/>
      <c r="N3999" s="71"/>
    </row>
    <row r="4000" spans="2:14">
      <c r="B4000" s="65"/>
      <c r="N4000" s="71"/>
    </row>
    <row r="4001" spans="2:14">
      <c r="B4001" s="65"/>
      <c r="N4001" s="71"/>
    </row>
    <row r="4002" spans="2:14">
      <c r="B4002" s="65"/>
      <c r="N4002" s="71"/>
    </row>
    <row r="4003" spans="2:14">
      <c r="B4003" s="65"/>
      <c r="N4003" s="71"/>
    </row>
    <row r="4004" spans="2:14">
      <c r="B4004" s="65"/>
      <c r="N4004" s="71"/>
    </row>
    <row r="4005" spans="2:14">
      <c r="B4005" s="65"/>
      <c r="N4005" s="71"/>
    </row>
    <row r="4006" spans="2:14">
      <c r="B4006" s="65"/>
      <c r="N4006" s="71"/>
    </row>
    <row r="4007" spans="2:14">
      <c r="B4007" s="65"/>
      <c r="N4007" s="71"/>
    </row>
    <row r="4008" spans="2:14">
      <c r="B4008" s="65"/>
      <c r="N4008" s="71"/>
    </row>
    <row r="4009" spans="2:14">
      <c r="B4009" s="65"/>
      <c r="N4009" s="71"/>
    </row>
    <row r="4010" spans="2:14">
      <c r="B4010" s="65"/>
      <c r="N4010" s="71"/>
    </row>
    <row r="4011" spans="2:14">
      <c r="B4011" s="65"/>
      <c r="N4011" s="71"/>
    </row>
    <row r="4012" spans="2:14">
      <c r="B4012" s="65"/>
      <c r="N4012" s="71"/>
    </row>
    <row r="4013" spans="2:14">
      <c r="B4013" s="65"/>
      <c r="N4013" s="71"/>
    </row>
    <row r="4014" spans="2:14">
      <c r="B4014" s="65"/>
      <c r="N4014" s="71"/>
    </row>
    <row r="4015" spans="2:14">
      <c r="B4015" s="65"/>
      <c r="N4015" s="71"/>
    </row>
    <row r="4016" spans="2:14">
      <c r="B4016" s="65"/>
      <c r="N4016" s="71"/>
    </row>
    <row r="4017" spans="2:14">
      <c r="B4017" s="65"/>
      <c r="N4017" s="71"/>
    </row>
    <row r="4018" spans="2:14">
      <c r="B4018" s="65"/>
      <c r="N4018" s="71"/>
    </row>
    <row r="4019" spans="2:14">
      <c r="B4019" s="65"/>
      <c r="N4019" s="71"/>
    </row>
    <row r="4020" spans="2:14">
      <c r="B4020" s="65"/>
      <c r="N4020" s="71"/>
    </row>
    <row r="4021" spans="2:14">
      <c r="B4021" s="65"/>
      <c r="N4021" s="71"/>
    </row>
    <row r="4022" spans="2:14">
      <c r="B4022" s="65"/>
      <c r="N4022" s="71"/>
    </row>
    <row r="4023" spans="2:14">
      <c r="B4023" s="65"/>
      <c r="N4023" s="71"/>
    </row>
    <row r="4024" spans="2:14">
      <c r="B4024" s="65"/>
      <c r="N4024" s="71"/>
    </row>
    <row r="4025" spans="2:14">
      <c r="B4025" s="65"/>
      <c r="N4025" s="71"/>
    </row>
    <row r="4026" spans="2:14">
      <c r="B4026" s="65"/>
      <c r="N4026" s="71"/>
    </row>
    <row r="4027" spans="2:14">
      <c r="B4027" s="65"/>
      <c r="N4027" s="71"/>
    </row>
    <row r="4028" spans="2:14">
      <c r="B4028" s="65"/>
      <c r="N4028" s="71"/>
    </row>
    <row r="4029" spans="2:14">
      <c r="B4029" s="65"/>
      <c r="N4029" s="71"/>
    </row>
    <row r="4030" spans="2:14">
      <c r="B4030" s="65"/>
      <c r="N4030" s="71"/>
    </row>
    <row r="4031" spans="2:14">
      <c r="B4031" s="65"/>
      <c r="N4031" s="71"/>
    </row>
    <row r="4032" spans="2:14">
      <c r="B4032" s="65"/>
      <c r="N4032" s="71"/>
    </row>
    <row r="4033" spans="2:14">
      <c r="B4033" s="65"/>
      <c r="N4033" s="71"/>
    </row>
    <row r="4034" spans="2:14">
      <c r="B4034" s="65"/>
      <c r="N4034" s="71"/>
    </row>
    <row r="4035" spans="2:14">
      <c r="B4035" s="65"/>
      <c r="N4035" s="71"/>
    </row>
    <row r="4036" spans="2:14">
      <c r="B4036" s="65"/>
      <c r="N4036" s="71"/>
    </row>
    <row r="4037" spans="2:14">
      <c r="B4037" s="65"/>
      <c r="N4037" s="71"/>
    </row>
    <row r="4038" spans="2:14">
      <c r="B4038" s="65"/>
      <c r="N4038" s="71"/>
    </row>
    <row r="4039" spans="2:14">
      <c r="B4039" s="65"/>
      <c r="N4039" s="71"/>
    </row>
    <row r="4040" spans="2:14">
      <c r="B4040" s="65"/>
      <c r="N4040" s="71"/>
    </row>
    <row r="4041" spans="2:14">
      <c r="B4041" s="65"/>
      <c r="N4041" s="71"/>
    </row>
    <row r="4042" spans="2:14">
      <c r="B4042" s="65"/>
      <c r="N4042" s="71"/>
    </row>
    <row r="4043" spans="2:14">
      <c r="B4043" s="65"/>
      <c r="N4043" s="71"/>
    </row>
    <row r="4044" spans="2:14">
      <c r="B4044" s="65"/>
      <c r="N4044" s="71"/>
    </row>
    <row r="4045" spans="2:14">
      <c r="B4045" s="65"/>
      <c r="N4045" s="71"/>
    </row>
    <row r="4046" spans="2:14">
      <c r="B4046" s="65"/>
      <c r="N4046" s="71"/>
    </row>
    <row r="4047" spans="2:14">
      <c r="B4047" s="65"/>
      <c r="N4047" s="71"/>
    </row>
    <row r="4048" spans="2:14">
      <c r="B4048" s="65"/>
      <c r="N4048" s="71"/>
    </row>
    <row r="4049" spans="2:14">
      <c r="B4049" s="65"/>
      <c r="N4049" s="71"/>
    </row>
    <row r="4050" spans="2:14">
      <c r="B4050" s="65"/>
      <c r="N4050" s="71"/>
    </row>
    <row r="4051" spans="2:14">
      <c r="B4051" s="65"/>
      <c r="N4051" s="71"/>
    </row>
    <row r="4052" spans="2:14">
      <c r="B4052" s="65"/>
      <c r="N4052" s="71"/>
    </row>
    <row r="4053" spans="2:14">
      <c r="B4053" s="65"/>
      <c r="N4053" s="71"/>
    </row>
    <row r="4054" spans="2:14">
      <c r="B4054" s="65"/>
      <c r="N4054" s="71"/>
    </row>
    <row r="4055" spans="2:14">
      <c r="B4055" s="65"/>
      <c r="N4055" s="71"/>
    </row>
    <row r="4056" spans="2:14">
      <c r="B4056" s="65"/>
      <c r="N4056" s="71"/>
    </row>
    <row r="4057" spans="2:14">
      <c r="B4057" s="65"/>
      <c r="N4057" s="71"/>
    </row>
    <row r="4058" spans="2:14">
      <c r="B4058" s="65"/>
      <c r="N4058" s="71"/>
    </row>
    <row r="4059" spans="2:14">
      <c r="B4059" s="65"/>
      <c r="N4059" s="71"/>
    </row>
    <row r="4060" spans="2:14">
      <c r="B4060" s="65"/>
      <c r="N4060" s="71"/>
    </row>
    <row r="4061" spans="2:14">
      <c r="B4061" s="65"/>
      <c r="N4061" s="71"/>
    </row>
    <row r="4062" spans="2:14">
      <c r="B4062" s="65"/>
      <c r="N4062" s="71"/>
    </row>
    <row r="4063" spans="2:14">
      <c r="B4063" s="65"/>
      <c r="N4063" s="71"/>
    </row>
    <row r="4064" spans="2:14">
      <c r="B4064" s="65"/>
      <c r="N4064" s="71"/>
    </row>
    <row r="4065" spans="2:14">
      <c r="B4065" s="65"/>
      <c r="N4065" s="71"/>
    </row>
    <row r="4066" spans="2:14">
      <c r="B4066" s="65"/>
      <c r="N4066" s="71"/>
    </row>
    <row r="4067" spans="2:14">
      <c r="B4067" s="65"/>
      <c r="N4067" s="71"/>
    </row>
    <row r="4068" spans="2:14">
      <c r="B4068" s="65"/>
      <c r="N4068" s="71"/>
    </row>
    <row r="4069" spans="2:14">
      <c r="B4069" s="65"/>
      <c r="N4069" s="71"/>
    </row>
    <row r="4070" spans="2:14">
      <c r="B4070" s="65"/>
      <c r="N4070" s="71"/>
    </row>
    <row r="4071" spans="2:14">
      <c r="B4071" s="65"/>
      <c r="N4071" s="71"/>
    </row>
    <row r="4072" spans="2:14">
      <c r="B4072" s="65"/>
      <c r="N4072" s="71"/>
    </row>
    <row r="4073" spans="2:14">
      <c r="B4073" s="65"/>
      <c r="N4073" s="71"/>
    </row>
    <row r="4074" spans="2:14">
      <c r="B4074" s="65"/>
      <c r="N4074" s="71"/>
    </row>
    <row r="4075" spans="2:14">
      <c r="B4075" s="65"/>
      <c r="N4075" s="71"/>
    </row>
    <row r="4076" spans="2:14">
      <c r="B4076" s="65"/>
      <c r="N4076" s="71"/>
    </row>
    <row r="4077" spans="2:14">
      <c r="B4077" s="65"/>
      <c r="N4077" s="71"/>
    </row>
    <row r="4078" spans="2:14">
      <c r="B4078" s="65"/>
      <c r="N4078" s="71"/>
    </row>
    <row r="4079" spans="2:14">
      <c r="B4079" s="65"/>
      <c r="N4079" s="71"/>
    </row>
    <row r="4080" spans="2:14">
      <c r="B4080" s="65"/>
      <c r="N4080" s="71"/>
    </row>
    <row r="4081" spans="2:14">
      <c r="B4081" s="65"/>
      <c r="N4081" s="71"/>
    </row>
    <row r="4082" spans="2:14">
      <c r="B4082" s="65"/>
      <c r="N4082" s="71"/>
    </row>
    <row r="4083" spans="2:14">
      <c r="B4083" s="65"/>
      <c r="N4083" s="71"/>
    </row>
    <row r="4084" spans="2:14">
      <c r="B4084" s="65"/>
      <c r="N4084" s="71"/>
    </row>
    <row r="4085" spans="2:14">
      <c r="B4085" s="65"/>
      <c r="N4085" s="71"/>
    </row>
    <row r="4086" spans="2:14">
      <c r="B4086" s="65"/>
      <c r="N4086" s="71"/>
    </row>
    <row r="4087" spans="2:14">
      <c r="B4087" s="65"/>
      <c r="N4087" s="71"/>
    </row>
    <row r="4088" spans="2:14">
      <c r="B4088" s="65"/>
      <c r="N4088" s="71"/>
    </row>
    <row r="4089" spans="2:14">
      <c r="B4089" s="65"/>
      <c r="N4089" s="71"/>
    </row>
    <row r="4090" spans="2:14">
      <c r="B4090" s="65"/>
      <c r="N4090" s="71"/>
    </row>
    <row r="4091" spans="2:14">
      <c r="B4091" s="65"/>
      <c r="N4091" s="71"/>
    </row>
    <row r="4092" spans="2:14">
      <c r="B4092" s="65"/>
      <c r="N4092" s="71"/>
    </row>
    <row r="4093" spans="2:14">
      <c r="B4093" s="65"/>
      <c r="N4093" s="71"/>
    </row>
    <row r="4094" spans="2:14">
      <c r="B4094" s="65"/>
      <c r="N4094" s="71"/>
    </row>
    <row r="4095" spans="2:14">
      <c r="B4095" s="65"/>
      <c r="N4095" s="71"/>
    </row>
    <row r="4096" spans="2:14">
      <c r="B4096" s="65"/>
      <c r="N4096" s="71"/>
    </row>
    <row r="4097" spans="2:14">
      <c r="B4097" s="65"/>
      <c r="N4097" s="71"/>
    </row>
    <row r="4098" spans="2:14">
      <c r="B4098" s="65"/>
      <c r="N4098" s="71"/>
    </row>
    <row r="4099" spans="2:14">
      <c r="B4099" s="65"/>
      <c r="N4099" s="71"/>
    </row>
    <row r="4100" spans="2:14">
      <c r="B4100" s="65"/>
      <c r="N4100" s="71"/>
    </row>
    <row r="4101" spans="2:14">
      <c r="B4101" s="65"/>
      <c r="N4101" s="71"/>
    </row>
    <row r="4102" spans="2:14">
      <c r="B4102" s="65"/>
      <c r="N4102" s="71"/>
    </row>
    <row r="4103" spans="2:14">
      <c r="B4103" s="65"/>
      <c r="N4103" s="71"/>
    </row>
    <row r="4104" spans="2:14">
      <c r="B4104" s="65"/>
      <c r="N4104" s="71"/>
    </row>
    <row r="4105" spans="2:14">
      <c r="B4105" s="65"/>
      <c r="N4105" s="71"/>
    </row>
    <row r="4106" spans="2:14">
      <c r="B4106" s="65"/>
      <c r="N4106" s="71"/>
    </row>
    <row r="4107" spans="2:14">
      <c r="B4107" s="65"/>
      <c r="N4107" s="71"/>
    </row>
    <row r="4108" spans="2:14">
      <c r="B4108" s="65"/>
      <c r="N4108" s="71"/>
    </row>
    <row r="4109" spans="2:14">
      <c r="B4109" s="65"/>
      <c r="N4109" s="71"/>
    </row>
    <row r="4110" spans="2:14">
      <c r="B4110" s="65"/>
      <c r="N4110" s="71"/>
    </row>
    <row r="4111" spans="2:14">
      <c r="B4111" s="65"/>
      <c r="N4111" s="71"/>
    </row>
    <row r="4112" spans="2:14">
      <c r="B4112" s="65"/>
      <c r="N4112" s="71"/>
    </row>
    <row r="4113" spans="2:14">
      <c r="B4113" s="65"/>
      <c r="N4113" s="71"/>
    </row>
    <row r="4114" spans="2:14">
      <c r="B4114" s="65"/>
      <c r="N4114" s="71"/>
    </row>
    <row r="4115" spans="2:14">
      <c r="B4115" s="65"/>
      <c r="N4115" s="71"/>
    </row>
    <row r="4116" spans="2:14">
      <c r="B4116" s="65"/>
      <c r="N4116" s="71"/>
    </row>
    <row r="4117" spans="2:14">
      <c r="B4117" s="65"/>
      <c r="N4117" s="71"/>
    </row>
    <row r="4118" spans="2:14">
      <c r="B4118" s="65"/>
      <c r="N4118" s="71"/>
    </row>
    <row r="4119" spans="2:14">
      <c r="B4119" s="65"/>
      <c r="N4119" s="71"/>
    </row>
    <row r="4120" spans="2:14">
      <c r="B4120" s="65"/>
      <c r="N4120" s="71"/>
    </row>
    <row r="4121" spans="2:14">
      <c r="B4121" s="65"/>
      <c r="N4121" s="71"/>
    </row>
    <row r="4122" spans="2:14">
      <c r="B4122" s="65"/>
      <c r="N4122" s="71"/>
    </row>
    <row r="4123" spans="2:14">
      <c r="B4123" s="65"/>
      <c r="N4123" s="71"/>
    </row>
    <row r="4124" spans="2:14">
      <c r="B4124" s="65"/>
      <c r="N4124" s="71"/>
    </row>
    <row r="4125" spans="2:14">
      <c r="B4125" s="65"/>
      <c r="N4125" s="71"/>
    </row>
    <row r="4126" spans="2:14">
      <c r="B4126" s="65"/>
      <c r="N4126" s="71"/>
    </row>
    <row r="4127" spans="2:14">
      <c r="B4127" s="65"/>
      <c r="N4127" s="71"/>
    </row>
    <row r="4128" spans="2:14">
      <c r="B4128" s="65"/>
      <c r="N4128" s="71"/>
    </row>
    <row r="4129" spans="2:14">
      <c r="B4129" s="65"/>
      <c r="N4129" s="71"/>
    </row>
    <row r="4130" spans="2:14">
      <c r="B4130" s="65"/>
      <c r="N4130" s="71"/>
    </row>
    <row r="4131" spans="2:14">
      <c r="B4131" s="65"/>
      <c r="N4131" s="71"/>
    </row>
    <row r="4132" spans="2:14">
      <c r="B4132" s="65"/>
      <c r="N4132" s="71"/>
    </row>
    <row r="4133" spans="2:14">
      <c r="B4133" s="65"/>
      <c r="N4133" s="71"/>
    </row>
    <row r="4134" spans="2:14">
      <c r="B4134" s="65"/>
      <c r="N4134" s="71"/>
    </row>
    <row r="4135" spans="2:14">
      <c r="B4135" s="65"/>
      <c r="N4135" s="71"/>
    </row>
    <row r="4136" spans="2:14">
      <c r="B4136" s="65"/>
      <c r="N4136" s="71"/>
    </row>
    <row r="4137" spans="2:14">
      <c r="B4137" s="65"/>
      <c r="N4137" s="71"/>
    </row>
    <row r="4138" spans="2:14">
      <c r="B4138" s="65"/>
      <c r="N4138" s="71"/>
    </row>
    <row r="4139" spans="2:14">
      <c r="B4139" s="65"/>
      <c r="N4139" s="71"/>
    </row>
    <row r="4140" spans="2:14">
      <c r="B4140" s="65"/>
      <c r="N4140" s="71"/>
    </row>
    <row r="4141" spans="2:14">
      <c r="B4141" s="65"/>
      <c r="N4141" s="71"/>
    </row>
    <row r="4142" spans="2:14">
      <c r="B4142" s="65"/>
      <c r="N4142" s="71"/>
    </row>
    <row r="4143" spans="2:14">
      <c r="B4143" s="65"/>
      <c r="N4143" s="71"/>
    </row>
    <row r="4144" spans="2:14">
      <c r="B4144" s="65"/>
      <c r="N4144" s="71"/>
    </row>
    <row r="4145" spans="2:14">
      <c r="B4145" s="65"/>
      <c r="N4145" s="71"/>
    </row>
    <row r="4146" spans="2:14">
      <c r="B4146" s="65"/>
      <c r="N4146" s="71"/>
    </row>
    <row r="4147" spans="2:14">
      <c r="B4147" s="65"/>
      <c r="N4147" s="71"/>
    </row>
    <row r="4148" spans="2:14">
      <c r="B4148" s="65"/>
      <c r="N4148" s="71"/>
    </row>
    <row r="4149" spans="2:14">
      <c r="B4149" s="65"/>
      <c r="N4149" s="71"/>
    </row>
    <row r="4150" spans="2:14">
      <c r="B4150" s="65"/>
      <c r="N4150" s="71"/>
    </row>
    <row r="4151" spans="2:14">
      <c r="B4151" s="65"/>
      <c r="N4151" s="71"/>
    </row>
    <row r="4152" spans="2:14">
      <c r="B4152" s="65"/>
      <c r="N4152" s="71"/>
    </row>
    <row r="4153" spans="2:14">
      <c r="B4153" s="65"/>
      <c r="N4153" s="71"/>
    </row>
    <row r="4154" spans="2:14">
      <c r="B4154" s="65"/>
      <c r="N4154" s="71"/>
    </row>
    <row r="4155" spans="2:14">
      <c r="B4155" s="65"/>
      <c r="N4155" s="71"/>
    </row>
    <row r="4156" spans="2:14">
      <c r="B4156" s="65"/>
      <c r="N4156" s="71"/>
    </row>
    <row r="4157" spans="2:14">
      <c r="B4157" s="65"/>
      <c r="N4157" s="71"/>
    </row>
    <row r="4158" spans="2:14">
      <c r="B4158" s="65"/>
      <c r="N4158" s="71"/>
    </row>
    <row r="4159" spans="2:14">
      <c r="B4159" s="65"/>
      <c r="N4159" s="71"/>
    </row>
    <row r="4160" spans="2:14">
      <c r="B4160" s="65"/>
      <c r="N4160" s="71"/>
    </row>
    <row r="4161" spans="2:14">
      <c r="B4161" s="65"/>
      <c r="N4161" s="71"/>
    </row>
    <row r="4162" spans="2:14">
      <c r="B4162" s="65"/>
      <c r="N4162" s="71"/>
    </row>
    <row r="4163" spans="2:14">
      <c r="B4163" s="65"/>
      <c r="N4163" s="71"/>
    </row>
    <row r="4164" spans="2:14">
      <c r="B4164" s="65"/>
      <c r="N4164" s="71"/>
    </row>
    <row r="4165" spans="2:14">
      <c r="B4165" s="65"/>
      <c r="N4165" s="71"/>
    </row>
    <row r="4166" spans="2:14">
      <c r="B4166" s="65"/>
      <c r="N4166" s="71"/>
    </row>
    <row r="4167" spans="2:14">
      <c r="B4167" s="65"/>
      <c r="N4167" s="71"/>
    </row>
    <row r="4168" spans="2:14">
      <c r="B4168" s="65"/>
      <c r="N4168" s="71"/>
    </row>
    <row r="4169" spans="2:14">
      <c r="B4169" s="65"/>
      <c r="N4169" s="71"/>
    </row>
    <row r="4170" spans="2:14">
      <c r="B4170" s="65"/>
      <c r="N4170" s="71"/>
    </row>
    <row r="4171" spans="2:14">
      <c r="B4171" s="65"/>
      <c r="N4171" s="71"/>
    </row>
    <row r="4172" spans="2:14">
      <c r="B4172" s="65"/>
      <c r="N4172" s="71"/>
    </row>
    <row r="4173" spans="2:14">
      <c r="B4173" s="65"/>
      <c r="N4173" s="71"/>
    </row>
    <row r="4174" spans="2:14">
      <c r="B4174" s="65"/>
      <c r="N4174" s="71"/>
    </row>
    <row r="4175" spans="2:14">
      <c r="B4175" s="65"/>
      <c r="N4175" s="71"/>
    </row>
    <row r="4176" spans="2:14">
      <c r="B4176" s="65"/>
      <c r="N4176" s="71"/>
    </row>
    <row r="4177" spans="2:14">
      <c r="B4177" s="65"/>
      <c r="N4177" s="71"/>
    </row>
    <row r="4178" spans="2:14">
      <c r="B4178" s="65"/>
      <c r="N4178" s="71"/>
    </row>
    <row r="4179" spans="2:14">
      <c r="B4179" s="65"/>
      <c r="N4179" s="71"/>
    </row>
    <row r="4180" spans="2:14">
      <c r="B4180" s="65"/>
      <c r="N4180" s="71"/>
    </row>
    <row r="4181" spans="2:14">
      <c r="B4181" s="65"/>
      <c r="N4181" s="71"/>
    </row>
    <row r="4182" spans="2:14">
      <c r="B4182" s="65"/>
      <c r="N4182" s="71"/>
    </row>
    <row r="4183" spans="2:14">
      <c r="B4183" s="65"/>
      <c r="N4183" s="71"/>
    </row>
    <row r="4184" spans="2:14">
      <c r="B4184" s="65"/>
      <c r="N4184" s="71"/>
    </row>
    <row r="4185" spans="2:14">
      <c r="B4185" s="65"/>
      <c r="N4185" s="71"/>
    </row>
    <row r="4186" spans="2:14">
      <c r="B4186" s="65"/>
      <c r="N4186" s="71"/>
    </row>
    <row r="4187" spans="2:14">
      <c r="B4187" s="65"/>
      <c r="N4187" s="71"/>
    </row>
    <row r="4188" spans="2:14">
      <c r="B4188" s="65"/>
      <c r="N4188" s="71"/>
    </row>
    <row r="4189" spans="2:14">
      <c r="B4189" s="65"/>
      <c r="N4189" s="71"/>
    </row>
    <row r="4190" spans="2:14">
      <c r="B4190" s="65"/>
      <c r="N4190" s="71"/>
    </row>
    <row r="4191" spans="2:14">
      <c r="B4191" s="65"/>
      <c r="N4191" s="71"/>
    </row>
    <row r="4192" spans="2:14">
      <c r="B4192" s="65"/>
      <c r="N4192" s="71"/>
    </row>
    <row r="4193" spans="2:14">
      <c r="B4193" s="65"/>
      <c r="N4193" s="71"/>
    </row>
    <row r="4194" spans="2:14">
      <c r="B4194" s="65"/>
      <c r="N4194" s="71"/>
    </row>
    <row r="4195" spans="2:14">
      <c r="B4195" s="65"/>
      <c r="N4195" s="71"/>
    </row>
    <row r="4196" spans="2:14">
      <c r="B4196" s="65"/>
      <c r="N4196" s="71"/>
    </row>
    <row r="4197" spans="2:14">
      <c r="B4197" s="65"/>
      <c r="N4197" s="71"/>
    </row>
    <row r="4198" spans="2:14">
      <c r="B4198" s="65"/>
      <c r="N4198" s="71"/>
    </row>
    <row r="4199" spans="2:14">
      <c r="B4199" s="65"/>
      <c r="N4199" s="71"/>
    </row>
    <row r="4200" spans="2:14">
      <c r="B4200" s="65"/>
      <c r="N4200" s="71"/>
    </row>
    <row r="4201" spans="2:14">
      <c r="B4201" s="65"/>
      <c r="N4201" s="71"/>
    </row>
    <row r="4202" spans="2:14">
      <c r="B4202" s="65"/>
      <c r="N4202" s="71"/>
    </row>
    <row r="4203" spans="2:14">
      <c r="B4203" s="65"/>
      <c r="N4203" s="71"/>
    </row>
    <row r="4204" spans="2:14">
      <c r="B4204" s="65"/>
      <c r="N4204" s="71"/>
    </row>
    <row r="4205" spans="2:14">
      <c r="B4205" s="65"/>
      <c r="N4205" s="71"/>
    </row>
    <row r="4206" spans="2:14">
      <c r="B4206" s="65"/>
      <c r="N4206" s="71"/>
    </row>
    <row r="4207" spans="2:14">
      <c r="B4207" s="65"/>
      <c r="N4207" s="71"/>
    </row>
    <row r="4208" spans="2:14">
      <c r="B4208" s="65"/>
      <c r="N4208" s="71"/>
    </row>
    <row r="4209" spans="2:14">
      <c r="B4209" s="65"/>
      <c r="N4209" s="71"/>
    </row>
    <row r="4210" spans="2:14">
      <c r="B4210" s="65"/>
      <c r="N4210" s="71"/>
    </row>
    <row r="4211" spans="2:14">
      <c r="B4211" s="65"/>
      <c r="N4211" s="71"/>
    </row>
    <row r="4212" spans="2:14">
      <c r="B4212" s="65"/>
      <c r="N4212" s="71"/>
    </row>
    <row r="4213" spans="2:14">
      <c r="B4213" s="65"/>
      <c r="N4213" s="71"/>
    </row>
    <row r="4214" spans="2:14">
      <c r="B4214" s="65"/>
      <c r="N4214" s="71"/>
    </row>
    <row r="4215" spans="2:14">
      <c r="B4215" s="65"/>
      <c r="N4215" s="71"/>
    </row>
    <row r="4216" spans="2:14">
      <c r="B4216" s="65"/>
      <c r="N4216" s="71"/>
    </row>
    <row r="4217" spans="2:14">
      <c r="B4217" s="65"/>
      <c r="N4217" s="71"/>
    </row>
    <row r="4218" spans="2:14">
      <c r="B4218" s="65"/>
      <c r="N4218" s="71"/>
    </row>
    <row r="4219" spans="2:14">
      <c r="B4219" s="65"/>
      <c r="N4219" s="71"/>
    </row>
    <row r="4220" spans="2:14">
      <c r="B4220" s="65"/>
      <c r="N4220" s="71"/>
    </row>
    <row r="4221" spans="2:14">
      <c r="B4221" s="65"/>
      <c r="N4221" s="71"/>
    </row>
    <row r="4222" spans="2:14">
      <c r="B4222" s="65"/>
      <c r="N4222" s="71"/>
    </row>
    <row r="4223" spans="2:14">
      <c r="B4223" s="65"/>
      <c r="N4223" s="71"/>
    </row>
    <row r="4224" spans="2:14">
      <c r="B4224" s="65"/>
      <c r="N4224" s="71"/>
    </row>
    <row r="4225" spans="2:14">
      <c r="B4225" s="65"/>
      <c r="N4225" s="71"/>
    </row>
    <row r="4226" spans="2:14">
      <c r="B4226" s="65"/>
      <c r="N4226" s="71"/>
    </row>
    <row r="4227" spans="2:14">
      <c r="B4227" s="65"/>
      <c r="N4227" s="71"/>
    </row>
    <row r="4228" spans="2:14">
      <c r="B4228" s="65"/>
      <c r="N4228" s="71"/>
    </row>
    <row r="4229" spans="2:14">
      <c r="B4229" s="65"/>
      <c r="N4229" s="71"/>
    </row>
    <row r="4230" spans="2:14">
      <c r="B4230" s="65"/>
      <c r="N4230" s="71"/>
    </row>
    <row r="4231" spans="2:14">
      <c r="B4231" s="65"/>
      <c r="N4231" s="71"/>
    </row>
    <row r="4232" spans="2:14">
      <c r="B4232" s="65"/>
      <c r="N4232" s="71"/>
    </row>
    <row r="4233" spans="2:14">
      <c r="B4233" s="65"/>
      <c r="N4233" s="71"/>
    </row>
    <row r="4234" spans="2:14">
      <c r="B4234" s="65"/>
      <c r="N4234" s="71"/>
    </row>
    <row r="4235" spans="2:14">
      <c r="B4235" s="65"/>
      <c r="N4235" s="71"/>
    </row>
    <row r="4236" spans="2:14">
      <c r="B4236" s="65"/>
      <c r="N4236" s="71"/>
    </row>
    <row r="4237" spans="2:14">
      <c r="B4237" s="65"/>
      <c r="N4237" s="71"/>
    </row>
    <row r="4238" spans="2:14">
      <c r="B4238" s="65"/>
      <c r="N4238" s="71"/>
    </row>
    <row r="4239" spans="2:14">
      <c r="B4239" s="65"/>
      <c r="N4239" s="71"/>
    </row>
    <row r="4240" spans="2:14">
      <c r="B4240" s="65"/>
      <c r="N4240" s="71"/>
    </row>
    <row r="4241" spans="2:14">
      <c r="B4241" s="65"/>
      <c r="N4241" s="71"/>
    </row>
    <row r="4242" spans="2:14">
      <c r="B4242" s="65"/>
      <c r="N4242" s="71"/>
    </row>
    <row r="4243" spans="2:14">
      <c r="B4243" s="65"/>
      <c r="N4243" s="71"/>
    </row>
    <row r="4244" spans="2:14">
      <c r="B4244" s="65"/>
      <c r="N4244" s="71"/>
    </row>
    <row r="4245" spans="2:14">
      <c r="B4245" s="65"/>
      <c r="N4245" s="71"/>
    </row>
    <row r="4246" spans="2:14">
      <c r="B4246" s="65"/>
      <c r="N4246" s="71"/>
    </row>
    <row r="4247" spans="2:14">
      <c r="B4247" s="65"/>
      <c r="N4247" s="71"/>
    </row>
    <row r="4248" spans="2:14">
      <c r="B4248" s="65"/>
      <c r="N4248" s="71"/>
    </row>
    <row r="4249" spans="2:14">
      <c r="B4249" s="65"/>
      <c r="N4249" s="71"/>
    </row>
    <row r="4250" spans="2:14">
      <c r="B4250" s="65"/>
      <c r="N4250" s="71"/>
    </row>
    <row r="4251" spans="2:14">
      <c r="B4251" s="65"/>
      <c r="N4251" s="71"/>
    </row>
    <row r="4252" spans="2:14">
      <c r="B4252" s="65"/>
      <c r="N4252" s="71"/>
    </row>
    <row r="4253" spans="2:14">
      <c r="B4253" s="65"/>
      <c r="N4253" s="71"/>
    </row>
    <row r="4254" spans="2:14">
      <c r="B4254" s="65"/>
      <c r="N4254" s="71"/>
    </row>
    <row r="4255" spans="2:14">
      <c r="B4255" s="65"/>
      <c r="N4255" s="71"/>
    </row>
    <row r="4256" spans="2:14">
      <c r="B4256" s="65"/>
      <c r="N4256" s="71"/>
    </row>
    <row r="4257" spans="2:14">
      <c r="B4257" s="65"/>
      <c r="N4257" s="71"/>
    </row>
    <row r="4258" spans="2:14">
      <c r="B4258" s="65"/>
      <c r="N4258" s="71"/>
    </row>
    <row r="4259" spans="2:14">
      <c r="B4259" s="65"/>
      <c r="N4259" s="71"/>
    </row>
    <row r="4260" spans="2:14">
      <c r="B4260" s="65"/>
      <c r="N4260" s="71"/>
    </row>
    <row r="4261" spans="2:14">
      <c r="B4261" s="65"/>
      <c r="N4261" s="71"/>
    </row>
    <row r="4262" spans="2:14">
      <c r="B4262" s="65"/>
      <c r="N4262" s="71"/>
    </row>
    <row r="4263" spans="2:14">
      <c r="B4263" s="65"/>
      <c r="N4263" s="71"/>
    </row>
    <row r="4264" spans="2:14">
      <c r="B4264" s="65"/>
      <c r="N4264" s="71"/>
    </row>
    <row r="4265" spans="2:14">
      <c r="B4265" s="65"/>
      <c r="N4265" s="71"/>
    </row>
    <row r="4266" spans="2:14">
      <c r="B4266" s="65"/>
      <c r="N4266" s="71"/>
    </row>
    <row r="4267" spans="2:14">
      <c r="B4267" s="65"/>
      <c r="N4267" s="71"/>
    </row>
    <row r="4268" spans="2:14">
      <c r="B4268" s="65"/>
      <c r="N4268" s="71"/>
    </row>
    <row r="4269" spans="2:14">
      <c r="B4269" s="65"/>
      <c r="N4269" s="71"/>
    </row>
    <row r="4270" spans="2:14">
      <c r="B4270" s="65"/>
      <c r="N4270" s="71"/>
    </row>
    <row r="4271" spans="2:14">
      <c r="B4271" s="65"/>
      <c r="N4271" s="71"/>
    </row>
    <row r="4272" spans="2:14">
      <c r="B4272" s="65"/>
      <c r="N4272" s="71"/>
    </row>
    <row r="4273" spans="2:14">
      <c r="B4273" s="65"/>
      <c r="N4273" s="71"/>
    </row>
    <row r="4274" spans="2:14">
      <c r="B4274" s="65"/>
      <c r="N4274" s="71"/>
    </row>
    <row r="4275" spans="2:14">
      <c r="B4275" s="65"/>
      <c r="N4275" s="71"/>
    </row>
    <row r="4276" spans="2:14">
      <c r="B4276" s="65"/>
      <c r="N4276" s="71"/>
    </row>
    <row r="4277" spans="2:14">
      <c r="B4277" s="65"/>
      <c r="N4277" s="71"/>
    </row>
    <row r="4278" spans="2:14">
      <c r="B4278" s="65"/>
      <c r="N4278" s="71"/>
    </row>
    <row r="4279" spans="2:14">
      <c r="B4279" s="65"/>
      <c r="N4279" s="71"/>
    </row>
    <row r="4280" spans="2:14">
      <c r="B4280" s="65"/>
      <c r="N4280" s="71"/>
    </row>
    <row r="4281" spans="2:14">
      <c r="B4281" s="65"/>
      <c r="N4281" s="71"/>
    </row>
    <row r="4282" spans="2:14">
      <c r="B4282" s="65"/>
      <c r="N4282" s="71"/>
    </row>
    <row r="4283" spans="2:14">
      <c r="B4283" s="65"/>
      <c r="N4283" s="71"/>
    </row>
    <row r="4284" spans="2:14">
      <c r="B4284" s="65"/>
      <c r="N4284" s="71"/>
    </row>
    <row r="4285" spans="2:14">
      <c r="B4285" s="65"/>
      <c r="N4285" s="71"/>
    </row>
    <row r="4286" spans="2:14">
      <c r="B4286" s="65"/>
      <c r="N4286" s="71"/>
    </row>
    <row r="4287" spans="2:14">
      <c r="B4287" s="65"/>
      <c r="N4287" s="71"/>
    </row>
    <row r="4288" spans="2:14">
      <c r="B4288" s="65"/>
      <c r="N4288" s="71"/>
    </row>
    <row r="4289" spans="2:14">
      <c r="B4289" s="65"/>
      <c r="N4289" s="71"/>
    </row>
    <row r="4290" spans="2:14">
      <c r="B4290" s="65"/>
      <c r="N4290" s="71"/>
    </row>
    <row r="4291" spans="2:14">
      <c r="B4291" s="65"/>
      <c r="N4291" s="71"/>
    </row>
    <row r="4292" spans="2:14">
      <c r="B4292" s="65"/>
      <c r="N4292" s="71"/>
    </row>
    <row r="4293" spans="2:14">
      <c r="B4293" s="65"/>
      <c r="N4293" s="71"/>
    </row>
    <row r="4294" spans="2:14">
      <c r="B4294" s="65"/>
      <c r="N4294" s="71"/>
    </row>
    <row r="4295" spans="2:14">
      <c r="B4295" s="65"/>
      <c r="N4295" s="71"/>
    </row>
    <row r="4296" spans="2:14">
      <c r="B4296" s="65"/>
      <c r="N4296" s="71"/>
    </row>
    <row r="4297" spans="2:14">
      <c r="B4297" s="65"/>
      <c r="N4297" s="71"/>
    </row>
    <row r="4298" spans="2:14">
      <c r="B4298" s="65"/>
      <c r="N4298" s="71"/>
    </row>
    <row r="4299" spans="2:14">
      <c r="B4299" s="65"/>
      <c r="N4299" s="71"/>
    </row>
    <row r="4300" spans="2:14">
      <c r="B4300" s="65"/>
      <c r="N4300" s="71"/>
    </row>
    <row r="4301" spans="2:14">
      <c r="B4301" s="65"/>
      <c r="N4301" s="71"/>
    </row>
    <row r="4302" spans="2:14">
      <c r="B4302" s="65"/>
      <c r="N4302" s="71"/>
    </row>
    <row r="4303" spans="2:14">
      <c r="B4303" s="65"/>
      <c r="N4303" s="71"/>
    </row>
    <row r="4304" spans="2:14">
      <c r="B4304" s="65"/>
      <c r="N4304" s="71"/>
    </row>
    <row r="4305" spans="2:14">
      <c r="B4305" s="65"/>
      <c r="N4305" s="71"/>
    </row>
    <row r="4306" spans="2:14">
      <c r="B4306" s="65"/>
      <c r="N4306" s="71"/>
    </row>
    <row r="4307" spans="2:14">
      <c r="B4307" s="65"/>
      <c r="N4307" s="71"/>
    </row>
    <row r="4308" spans="2:14">
      <c r="B4308" s="65"/>
      <c r="N4308" s="71"/>
    </row>
    <row r="4309" spans="2:14">
      <c r="B4309" s="65"/>
      <c r="N4309" s="71"/>
    </row>
    <row r="4310" spans="2:14">
      <c r="B4310" s="65"/>
      <c r="N4310" s="71"/>
    </row>
    <row r="4311" spans="2:14">
      <c r="B4311" s="65"/>
      <c r="N4311" s="71"/>
    </row>
    <row r="4312" spans="2:14">
      <c r="B4312" s="65"/>
      <c r="N4312" s="71"/>
    </row>
    <row r="4313" spans="2:14">
      <c r="B4313" s="65"/>
      <c r="N4313" s="71"/>
    </row>
    <row r="4314" spans="2:14">
      <c r="B4314" s="65"/>
      <c r="N4314" s="71"/>
    </row>
    <row r="4315" spans="2:14">
      <c r="B4315" s="65"/>
      <c r="N4315" s="71"/>
    </row>
    <row r="4316" spans="2:14">
      <c r="B4316" s="65"/>
      <c r="N4316" s="71"/>
    </row>
    <row r="4317" spans="2:14">
      <c r="B4317" s="65"/>
      <c r="N4317" s="71"/>
    </row>
    <row r="4318" spans="2:14">
      <c r="B4318" s="65"/>
      <c r="N4318" s="71"/>
    </row>
    <row r="4319" spans="2:14">
      <c r="B4319" s="65"/>
      <c r="N4319" s="71"/>
    </row>
    <row r="4320" spans="2:14">
      <c r="B4320" s="65"/>
      <c r="N4320" s="71"/>
    </row>
    <row r="4321" spans="2:14">
      <c r="B4321" s="65"/>
      <c r="N4321" s="71"/>
    </row>
    <row r="4322" spans="2:14">
      <c r="B4322" s="65"/>
      <c r="N4322" s="71"/>
    </row>
    <row r="4323" spans="2:14">
      <c r="B4323" s="65"/>
      <c r="N4323" s="71"/>
    </row>
    <row r="4324" spans="2:14">
      <c r="B4324" s="65"/>
      <c r="N4324" s="71"/>
    </row>
    <row r="4325" spans="2:14">
      <c r="B4325" s="65"/>
      <c r="N4325" s="71"/>
    </row>
    <row r="4326" spans="2:14">
      <c r="B4326" s="65"/>
      <c r="N4326" s="71"/>
    </row>
    <row r="4327" spans="2:14">
      <c r="B4327" s="65"/>
      <c r="N4327" s="71"/>
    </row>
    <row r="4328" spans="2:14">
      <c r="B4328" s="65"/>
      <c r="N4328" s="71"/>
    </row>
    <row r="4329" spans="2:14">
      <c r="B4329" s="65"/>
      <c r="N4329" s="71"/>
    </row>
    <row r="4330" spans="2:14">
      <c r="B4330" s="65"/>
      <c r="N4330" s="71"/>
    </row>
    <row r="4331" spans="2:14">
      <c r="B4331" s="65"/>
      <c r="N4331" s="71"/>
    </row>
    <row r="4332" spans="2:14">
      <c r="B4332" s="65"/>
      <c r="N4332" s="71"/>
    </row>
    <row r="4333" spans="2:14">
      <c r="B4333" s="65"/>
      <c r="N4333" s="71"/>
    </row>
    <row r="4334" spans="2:14">
      <c r="B4334" s="65"/>
      <c r="N4334" s="71"/>
    </row>
    <row r="4335" spans="2:14">
      <c r="B4335" s="65"/>
      <c r="N4335" s="71"/>
    </row>
    <row r="4336" spans="2:14">
      <c r="B4336" s="65"/>
      <c r="N4336" s="71"/>
    </row>
    <row r="4337" spans="2:14">
      <c r="B4337" s="65"/>
      <c r="N4337" s="71"/>
    </row>
    <row r="4338" spans="2:14">
      <c r="B4338" s="65"/>
      <c r="N4338" s="71"/>
    </row>
    <row r="4339" spans="2:14">
      <c r="B4339" s="65"/>
      <c r="N4339" s="71"/>
    </row>
    <row r="4340" spans="2:14">
      <c r="B4340" s="65"/>
      <c r="N4340" s="71"/>
    </row>
    <row r="4341" spans="2:14">
      <c r="B4341" s="65"/>
      <c r="N4341" s="71"/>
    </row>
    <row r="4342" spans="2:14">
      <c r="B4342" s="65"/>
      <c r="N4342" s="71"/>
    </row>
    <row r="4343" spans="2:14">
      <c r="B4343" s="65"/>
      <c r="N4343" s="71"/>
    </row>
    <row r="4344" spans="2:14">
      <c r="B4344" s="65"/>
      <c r="N4344" s="71"/>
    </row>
    <row r="4345" spans="2:14">
      <c r="B4345" s="65"/>
      <c r="N4345" s="71"/>
    </row>
    <row r="4346" spans="2:14">
      <c r="B4346" s="65"/>
      <c r="N4346" s="71"/>
    </row>
    <row r="4347" spans="2:14">
      <c r="B4347" s="65"/>
      <c r="N4347" s="71"/>
    </row>
    <row r="4348" spans="2:14">
      <c r="B4348" s="65"/>
      <c r="N4348" s="71"/>
    </row>
    <row r="4349" spans="2:14">
      <c r="B4349" s="65"/>
      <c r="N4349" s="71"/>
    </row>
    <row r="4350" spans="2:14">
      <c r="B4350" s="65"/>
      <c r="N4350" s="71"/>
    </row>
    <row r="4351" spans="2:14">
      <c r="B4351" s="65"/>
      <c r="N4351" s="71"/>
    </row>
    <row r="4352" spans="2:14">
      <c r="B4352" s="65"/>
      <c r="N4352" s="71"/>
    </row>
    <row r="4353" spans="2:14">
      <c r="B4353" s="65"/>
      <c r="N4353" s="71"/>
    </row>
    <row r="4354" spans="2:14">
      <c r="B4354" s="65"/>
      <c r="N4354" s="71"/>
    </row>
    <row r="4355" spans="2:14">
      <c r="B4355" s="65"/>
      <c r="N4355" s="71"/>
    </row>
    <row r="4356" spans="2:14">
      <c r="B4356" s="65"/>
      <c r="N4356" s="71"/>
    </row>
    <row r="4357" spans="2:14">
      <c r="B4357" s="65"/>
      <c r="N4357" s="71"/>
    </row>
    <row r="4358" spans="2:14">
      <c r="B4358" s="65"/>
      <c r="N4358" s="71"/>
    </row>
    <row r="4359" spans="2:14">
      <c r="B4359" s="65"/>
      <c r="N4359" s="71"/>
    </row>
    <row r="4360" spans="2:14">
      <c r="B4360" s="65"/>
      <c r="N4360" s="71"/>
    </row>
    <row r="4361" spans="2:14">
      <c r="B4361" s="65"/>
      <c r="N4361" s="71"/>
    </row>
    <row r="4362" spans="2:14">
      <c r="B4362" s="65"/>
      <c r="N4362" s="71"/>
    </row>
    <row r="4363" spans="2:14">
      <c r="B4363" s="65"/>
      <c r="N4363" s="71"/>
    </row>
    <row r="4364" spans="2:14">
      <c r="B4364" s="65"/>
      <c r="N4364" s="71"/>
    </row>
    <row r="4365" spans="2:14">
      <c r="B4365" s="65"/>
      <c r="N4365" s="71"/>
    </row>
    <row r="4366" spans="2:14">
      <c r="B4366" s="65"/>
      <c r="N4366" s="71"/>
    </row>
    <row r="4367" spans="2:14">
      <c r="B4367" s="65"/>
      <c r="N4367" s="71"/>
    </row>
    <row r="4368" spans="2:14">
      <c r="B4368" s="65"/>
      <c r="N4368" s="71"/>
    </row>
    <row r="4369" spans="2:14">
      <c r="B4369" s="65"/>
      <c r="N4369" s="71"/>
    </row>
    <row r="4370" spans="2:14">
      <c r="B4370" s="65"/>
      <c r="N4370" s="71"/>
    </row>
    <row r="4371" spans="2:14">
      <c r="B4371" s="65"/>
      <c r="N4371" s="71"/>
    </row>
    <row r="4372" spans="2:14">
      <c r="B4372" s="65"/>
      <c r="N4372" s="71"/>
    </row>
    <row r="4373" spans="2:14">
      <c r="B4373" s="65"/>
      <c r="N4373" s="71"/>
    </row>
    <row r="4374" spans="2:14">
      <c r="B4374" s="65"/>
      <c r="N4374" s="71"/>
    </row>
    <row r="4375" spans="2:14">
      <c r="B4375" s="65"/>
      <c r="N4375" s="71"/>
    </row>
    <row r="4376" spans="2:14">
      <c r="B4376" s="65"/>
      <c r="N4376" s="71"/>
    </row>
    <row r="4377" spans="2:14">
      <c r="B4377" s="65"/>
      <c r="N4377" s="71"/>
    </row>
    <row r="4378" spans="2:14">
      <c r="B4378" s="65"/>
      <c r="N4378" s="71"/>
    </row>
    <row r="4379" spans="2:14">
      <c r="B4379" s="65"/>
      <c r="N4379" s="71"/>
    </row>
    <row r="4380" spans="2:14">
      <c r="B4380" s="65"/>
      <c r="N4380" s="71"/>
    </row>
    <row r="4381" spans="2:14">
      <c r="B4381" s="65"/>
      <c r="N4381" s="71"/>
    </row>
    <row r="4382" spans="2:14">
      <c r="B4382" s="65"/>
      <c r="N4382" s="71"/>
    </row>
    <row r="4383" spans="2:14">
      <c r="B4383" s="65"/>
      <c r="N4383" s="71"/>
    </row>
    <row r="4384" spans="2:14">
      <c r="B4384" s="65"/>
      <c r="N4384" s="71"/>
    </row>
    <row r="4385" spans="2:14">
      <c r="B4385" s="65"/>
      <c r="N4385" s="71"/>
    </row>
    <row r="4386" spans="2:14">
      <c r="B4386" s="65"/>
      <c r="N4386" s="71"/>
    </row>
    <row r="4387" spans="2:14">
      <c r="B4387" s="65"/>
      <c r="N4387" s="71"/>
    </row>
    <row r="4388" spans="2:14">
      <c r="B4388" s="65"/>
      <c r="N4388" s="71"/>
    </row>
    <row r="4389" spans="2:14">
      <c r="B4389" s="65"/>
      <c r="N4389" s="71"/>
    </row>
    <row r="4390" spans="2:14">
      <c r="B4390" s="65"/>
      <c r="N4390" s="71"/>
    </row>
    <row r="4391" spans="2:14">
      <c r="B4391" s="65"/>
      <c r="N4391" s="71"/>
    </row>
    <row r="4392" spans="2:14">
      <c r="B4392" s="65"/>
      <c r="N4392" s="71"/>
    </row>
    <row r="4393" spans="2:14">
      <c r="B4393" s="65"/>
      <c r="N4393" s="71"/>
    </row>
    <row r="4394" spans="2:14">
      <c r="B4394" s="65"/>
      <c r="N4394" s="71"/>
    </row>
    <row r="4395" spans="2:14">
      <c r="B4395" s="65"/>
      <c r="N4395" s="71"/>
    </row>
    <row r="4396" spans="2:14">
      <c r="B4396" s="65"/>
      <c r="N4396" s="71"/>
    </row>
    <row r="4397" spans="2:14">
      <c r="B4397" s="65"/>
      <c r="N4397" s="71"/>
    </row>
    <row r="4398" spans="2:14">
      <c r="B4398" s="65"/>
      <c r="N4398" s="71"/>
    </row>
    <row r="4399" spans="2:14">
      <c r="B4399" s="65"/>
      <c r="N4399" s="71"/>
    </row>
    <row r="4400" spans="2:14">
      <c r="B4400" s="65"/>
      <c r="N4400" s="71"/>
    </row>
    <row r="4401" spans="2:14">
      <c r="B4401" s="65"/>
      <c r="N4401" s="71"/>
    </row>
    <row r="4402" spans="2:14">
      <c r="B4402" s="65"/>
      <c r="N4402" s="71"/>
    </row>
    <row r="4403" spans="2:14">
      <c r="B4403" s="65"/>
      <c r="N4403" s="71"/>
    </row>
    <row r="4404" spans="2:14">
      <c r="B4404" s="65"/>
      <c r="N4404" s="71"/>
    </row>
    <row r="4405" spans="2:14">
      <c r="B4405" s="65"/>
      <c r="N4405" s="71"/>
    </row>
    <row r="4406" spans="2:14">
      <c r="B4406" s="65"/>
      <c r="N4406" s="71"/>
    </row>
    <row r="4407" spans="2:14">
      <c r="B4407" s="65"/>
      <c r="N4407" s="71"/>
    </row>
    <row r="4408" spans="2:14">
      <c r="B4408" s="65"/>
      <c r="N4408" s="71"/>
    </row>
    <row r="4409" spans="2:14">
      <c r="B4409" s="65"/>
      <c r="N4409" s="71"/>
    </row>
    <row r="4410" spans="2:14">
      <c r="B4410" s="65"/>
      <c r="N4410" s="71"/>
    </row>
    <row r="4411" spans="2:14">
      <c r="B4411" s="65"/>
      <c r="N4411" s="71"/>
    </row>
    <row r="4412" spans="2:14">
      <c r="B4412" s="65"/>
      <c r="N4412" s="71"/>
    </row>
    <row r="4413" spans="2:14">
      <c r="B4413" s="65"/>
      <c r="N4413" s="71"/>
    </row>
    <row r="4414" spans="2:14">
      <c r="B4414" s="65"/>
      <c r="N4414" s="71"/>
    </row>
    <row r="4415" spans="2:14">
      <c r="B4415" s="65"/>
      <c r="N4415" s="71"/>
    </row>
    <row r="4416" spans="2:14">
      <c r="B4416" s="65"/>
      <c r="N4416" s="71"/>
    </row>
    <row r="4417" spans="2:14">
      <c r="B4417" s="65"/>
      <c r="N4417" s="71"/>
    </row>
    <row r="4418" spans="2:14">
      <c r="B4418" s="65"/>
      <c r="N4418" s="71"/>
    </row>
    <row r="4419" spans="2:14">
      <c r="B4419" s="65"/>
      <c r="N4419" s="71"/>
    </row>
    <row r="4420" spans="2:14">
      <c r="B4420" s="65"/>
      <c r="N4420" s="71"/>
    </row>
    <row r="4421" spans="2:14">
      <c r="B4421" s="65"/>
      <c r="N4421" s="71"/>
    </row>
    <row r="4422" spans="2:14">
      <c r="B4422" s="65"/>
      <c r="N4422" s="71"/>
    </row>
    <row r="4423" spans="2:14">
      <c r="B4423" s="65"/>
      <c r="N4423" s="71"/>
    </row>
    <row r="4424" spans="2:14">
      <c r="B4424" s="65"/>
      <c r="N4424" s="71"/>
    </row>
    <row r="4425" spans="2:14">
      <c r="B4425" s="65"/>
      <c r="N4425" s="71"/>
    </row>
    <row r="4426" spans="2:14">
      <c r="B4426" s="65"/>
      <c r="N4426" s="71"/>
    </row>
    <row r="4427" spans="2:14">
      <c r="B4427" s="65"/>
      <c r="N4427" s="71"/>
    </row>
    <row r="4428" spans="2:14">
      <c r="B4428" s="65"/>
      <c r="N4428" s="71"/>
    </row>
    <row r="4429" spans="2:14">
      <c r="B4429" s="65"/>
      <c r="N4429" s="71"/>
    </row>
    <row r="4430" spans="2:14">
      <c r="B4430" s="65"/>
      <c r="N4430" s="71"/>
    </row>
    <row r="4431" spans="2:14">
      <c r="B4431" s="65"/>
      <c r="N4431" s="71"/>
    </row>
    <row r="4432" spans="2:14">
      <c r="B4432" s="65"/>
      <c r="N4432" s="71"/>
    </row>
    <row r="4433" spans="2:14">
      <c r="B4433" s="65"/>
      <c r="N4433" s="71"/>
    </row>
    <row r="4434" spans="2:14">
      <c r="B4434" s="65"/>
      <c r="N4434" s="71"/>
    </row>
    <row r="4435" spans="2:14">
      <c r="B4435" s="65"/>
      <c r="N4435" s="71"/>
    </row>
    <row r="4436" spans="2:14">
      <c r="B4436" s="65"/>
      <c r="N4436" s="71"/>
    </row>
    <row r="4437" spans="2:14">
      <c r="B4437" s="65"/>
      <c r="N4437" s="71"/>
    </row>
    <row r="4438" spans="2:14">
      <c r="B4438" s="65"/>
      <c r="N4438" s="71"/>
    </row>
    <row r="4439" spans="2:14">
      <c r="B4439" s="65"/>
      <c r="N4439" s="71"/>
    </row>
    <row r="4440" spans="2:14">
      <c r="B4440" s="65"/>
      <c r="N4440" s="71"/>
    </row>
    <row r="4441" spans="2:14">
      <c r="B4441" s="65"/>
      <c r="N4441" s="71"/>
    </row>
    <row r="4442" spans="2:14">
      <c r="B4442" s="65"/>
      <c r="N4442" s="71"/>
    </row>
    <row r="4443" spans="2:14">
      <c r="B4443" s="65"/>
      <c r="N4443" s="71"/>
    </row>
    <row r="4444" spans="2:14">
      <c r="B4444" s="65"/>
      <c r="N4444" s="71"/>
    </row>
    <row r="4445" spans="2:14">
      <c r="B4445" s="65"/>
      <c r="N4445" s="71"/>
    </row>
    <row r="4446" spans="2:14">
      <c r="B4446" s="65"/>
      <c r="N4446" s="71"/>
    </row>
    <row r="4447" spans="2:14">
      <c r="B4447" s="65"/>
      <c r="N4447" s="71"/>
    </row>
    <row r="4448" spans="2:14">
      <c r="B4448" s="65"/>
      <c r="N4448" s="71"/>
    </row>
    <row r="4449" spans="2:14">
      <c r="B4449" s="65"/>
      <c r="N4449" s="71"/>
    </row>
    <row r="4450" spans="2:14">
      <c r="B4450" s="65"/>
      <c r="N4450" s="71"/>
    </row>
    <row r="4451" spans="2:14">
      <c r="B4451" s="65"/>
      <c r="N4451" s="71"/>
    </row>
    <row r="4452" spans="2:14">
      <c r="B4452" s="65"/>
      <c r="N4452" s="71"/>
    </row>
    <row r="4453" spans="2:14">
      <c r="B4453" s="65"/>
      <c r="N4453" s="71"/>
    </row>
    <row r="4454" spans="2:14">
      <c r="B4454" s="65"/>
      <c r="N4454" s="71"/>
    </row>
    <row r="4455" spans="2:14">
      <c r="B4455" s="65"/>
      <c r="N4455" s="71"/>
    </row>
    <row r="4456" spans="2:14">
      <c r="B4456" s="65"/>
      <c r="N4456" s="71"/>
    </row>
    <row r="4457" spans="2:14">
      <c r="B4457" s="65"/>
      <c r="N4457" s="71"/>
    </row>
    <row r="4458" spans="2:14">
      <c r="B4458" s="65"/>
      <c r="N4458" s="71"/>
    </row>
    <row r="4459" spans="2:14">
      <c r="B4459" s="65"/>
      <c r="N4459" s="71"/>
    </row>
    <row r="4460" spans="2:14">
      <c r="B4460" s="65"/>
      <c r="N4460" s="71"/>
    </row>
    <row r="4461" spans="2:14">
      <c r="B4461" s="65"/>
      <c r="N4461" s="71"/>
    </row>
    <row r="4462" spans="2:14">
      <c r="B4462" s="65"/>
      <c r="N4462" s="71"/>
    </row>
    <row r="4463" spans="2:14">
      <c r="B4463" s="65"/>
      <c r="N4463" s="71"/>
    </row>
    <row r="4464" spans="2:14">
      <c r="B4464" s="65"/>
      <c r="N4464" s="71"/>
    </row>
    <row r="4465" spans="2:14">
      <c r="B4465" s="65"/>
      <c r="N4465" s="71"/>
    </row>
    <row r="4466" spans="2:14">
      <c r="B4466" s="65"/>
      <c r="N4466" s="71"/>
    </row>
    <row r="4467" spans="2:14">
      <c r="B4467" s="65"/>
      <c r="N4467" s="71"/>
    </row>
    <row r="4468" spans="2:14">
      <c r="B4468" s="65"/>
      <c r="N4468" s="71"/>
    </row>
    <row r="4469" spans="2:14">
      <c r="B4469" s="65"/>
      <c r="N4469" s="71"/>
    </row>
    <row r="4470" spans="2:14">
      <c r="B4470" s="65"/>
      <c r="N4470" s="71"/>
    </row>
    <row r="4471" spans="2:14">
      <c r="B4471" s="65"/>
      <c r="N4471" s="71"/>
    </row>
    <row r="4472" spans="2:14">
      <c r="B4472" s="65"/>
      <c r="N4472" s="71"/>
    </row>
    <row r="4473" spans="2:14">
      <c r="B4473" s="65"/>
      <c r="N4473" s="71"/>
    </row>
    <row r="4474" spans="2:14">
      <c r="B4474" s="65"/>
      <c r="N4474" s="71"/>
    </row>
    <row r="4475" spans="2:14">
      <c r="B4475" s="65"/>
      <c r="N4475" s="71"/>
    </row>
    <row r="4476" spans="2:14">
      <c r="B4476" s="65"/>
      <c r="N4476" s="71"/>
    </row>
    <row r="4477" spans="2:14">
      <c r="B4477" s="65"/>
      <c r="N4477" s="71"/>
    </row>
    <row r="4478" spans="2:14">
      <c r="B4478" s="65"/>
      <c r="N4478" s="71"/>
    </row>
    <row r="4479" spans="2:14">
      <c r="B4479" s="65"/>
      <c r="N4479" s="71"/>
    </row>
    <row r="4480" spans="2:14">
      <c r="B4480" s="65"/>
      <c r="N4480" s="71"/>
    </row>
    <row r="4481" spans="2:14">
      <c r="B4481" s="65"/>
      <c r="N4481" s="71"/>
    </row>
    <row r="4482" spans="2:14">
      <c r="B4482" s="65"/>
      <c r="N4482" s="71"/>
    </row>
    <row r="4483" spans="2:14">
      <c r="B4483" s="65"/>
      <c r="N4483" s="71"/>
    </row>
    <row r="4484" spans="2:14">
      <c r="B4484" s="65"/>
      <c r="N4484" s="71"/>
    </row>
    <row r="4485" spans="2:14">
      <c r="B4485" s="65"/>
      <c r="N4485" s="71"/>
    </row>
    <row r="4486" spans="2:14">
      <c r="B4486" s="65"/>
      <c r="N4486" s="71"/>
    </row>
    <row r="4487" spans="2:14">
      <c r="B4487" s="65"/>
      <c r="N4487" s="71"/>
    </row>
    <row r="4488" spans="2:14">
      <c r="B4488" s="65"/>
      <c r="N4488" s="71"/>
    </row>
    <row r="4489" spans="2:14">
      <c r="B4489" s="65"/>
      <c r="N4489" s="71"/>
    </row>
    <row r="4490" spans="2:14">
      <c r="B4490" s="65"/>
      <c r="N4490" s="71"/>
    </row>
    <row r="4491" spans="2:14">
      <c r="B4491" s="65"/>
      <c r="N4491" s="71"/>
    </row>
    <row r="4492" spans="2:14">
      <c r="B4492" s="65"/>
      <c r="N4492" s="71"/>
    </row>
    <row r="4493" spans="2:14">
      <c r="B4493" s="65"/>
      <c r="N4493" s="71"/>
    </row>
    <row r="4494" spans="2:14">
      <c r="B4494" s="65"/>
      <c r="N4494" s="71"/>
    </row>
    <row r="4495" spans="2:14">
      <c r="B4495" s="65"/>
      <c r="N4495" s="71"/>
    </row>
    <row r="4496" spans="2:14">
      <c r="B4496" s="65"/>
      <c r="N4496" s="71"/>
    </row>
    <row r="4497" spans="2:14">
      <c r="B4497" s="65"/>
      <c r="N4497" s="71"/>
    </row>
    <row r="4498" spans="2:14">
      <c r="B4498" s="65"/>
      <c r="N4498" s="71"/>
    </row>
    <row r="4499" spans="2:14">
      <c r="B4499" s="65"/>
      <c r="N4499" s="71"/>
    </row>
    <row r="4500" spans="2:14">
      <c r="B4500" s="65"/>
      <c r="N4500" s="71"/>
    </row>
    <row r="4501" spans="2:14">
      <c r="B4501" s="65"/>
      <c r="N4501" s="71"/>
    </row>
    <row r="4502" spans="2:14">
      <c r="B4502" s="65"/>
      <c r="N4502" s="71"/>
    </row>
    <row r="4503" spans="2:14">
      <c r="B4503" s="65"/>
      <c r="N4503" s="71"/>
    </row>
    <row r="4504" spans="2:14">
      <c r="B4504" s="65"/>
      <c r="N4504" s="71"/>
    </row>
    <row r="4505" spans="2:14">
      <c r="B4505" s="65"/>
      <c r="N4505" s="71"/>
    </row>
    <row r="4506" spans="2:14">
      <c r="B4506" s="65"/>
      <c r="N4506" s="71"/>
    </row>
    <row r="4507" spans="2:14">
      <c r="B4507" s="65"/>
      <c r="N4507" s="71"/>
    </row>
    <row r="4508" spans="2:14">
      <c r="B4508" s="65"/>
      <c r="N4508" s="71"/>
    </row>
    <row r="4509" spans="2:14">
      <c r="B4509" s="65"/>
      <c r="N4509" s="71"/>
    </row>
    <row r="4510" spans="2:14">
      <c r="B4510" s="65"/>
      <c r="N4510" s="71"/>
    </row>
    <row r="4511" spans="2:14">
      <c r="B4511" s="65"/>
      <c r="N4511" s="71"/>
    </row>
    <row r="4512" spans="2:14">
      <c r="B4512" s="65"/>
      <c r="N4512" s="71"/>
    </row>
    <row r="4513" spans="2:14">
      <c r="B4513" s="65"/>
      <c r="N4513" s="71"/>
    </row>
    <row r="4514" spans="2:14">
      <c r="B4514" s="65"/>
      <c r="N4514" s="71"/>
    </row>
    <row r="4515" spans="2:14">
      <c r="B4515" s="65"/>
      <c r="N4515" s="71"/>
    </row>
    <row r="4516" spans="2:14">
      <c r="B4516" s="65"/>
      <c r="N4516" s="71"/>
    </row>
    <row r="4517" spans="2:14">
      <c r="B4517" s="65"/>
      <c r="N4517" s="71"/>
    </row>
    <row r="4518" spans="2:14">
      <c r="B4518" s="65"/>
      <c r="N4518" s="71"/>
    </row>
    <row r="4519" spans="2:14">
      <c r="B4519" s="65"/>
      <c r="N4519" s="71"/>
    </row>
    <row r="4520" spans="2:14">
      <c r="B4520" s="65"/>
      <c r="N4520" s="71"/>
    </row>
    <row r="4521" spans="2:14">
      <c r="B4521" s="65"/>
      <c r="N4521" s="71"/>
    </row>
    <row r="4522" spans="2:14">
      <c r="B4522" s="65"/>
      <c r="N4522" s="71"/>
    </row>
    <row r="4523" spans="2:14">
      <c r="B4523" s="65"/>
      <c r="N4523" s="71"/>
    </row>
    <row r="4524" spans="2:14">
      <c r="B4524" s="65"/>
      <c r="N4524" s="71"/>
    </row>
    <row r="4525" spans="2:14">
      <c r="B4525" s="65"/>
      <c r="N4525" s="71"/>
    </row>
    <row r="4526" spans="2:14">
      <c r="B4526" s="65"/>
      <c r="N4526" s="71"/>
    </row>
    <row r="4527" spans="2:14">
      <c r="B4527" s="65"/>
      <c r="N4527" s="71"/>
    </row>
    <row r="4528" spans="2:14">
      <c r="B4528" s="65"/>
      <c r="N4528" s="71"/>
    </row>
    <row r="4529" spans="2:14">
      <c r="B4529" s="65"/>
      <c r="N4529" s="71"/>
    </row>
    <row r="4530" spans="2:14">
      <c r="B4530" s="65"/>
      <c r="N4530" s="71"/>
    </row>
    <row r="4531" spans="2:14">
      <c r="B4531" s="65"/>
      <c r="N4531" s="71"/>
    </row>
    <row r="4532" spans="2:14">
      <c r="B4532" s="65"/>
      <c r="N4532" s="71"/>
    </row>
    <row r="4533" spans="2:14">
      <c r="B4533" s="65"/>
      <c r="N4533" s="71"/>
    </row>
    <row r="4534" spans="2:14">
      <c r="B4534" s="65"/>
      <c r="N4534" s="71"/>
    </row>
    <row r="4535" spans="2:14">
      <c r="B4535" s="65"/>
      <c r="N4535" s="71"/>
    </row>
    <row r="4536" spans="2:14">
      <c r="B4536" s="65"/>
      <c r="N4536" s="71"/>
    </row>
    <row r="4537" spans="2:14">
      <c r="B4537" s="65"/>
      <c r="N4537" s="71"/>
    </row>
    <row r="4538" spans="2:14">
      <c r="B4538" s="65"/>
      <c r="N4538" s="71"/>
    </row>
    <row r="4539" spans="2:14">
      <c r="B4539" s="65"/>
      <c r="N4539" s="71"/>
    </row>
    <row r="4540" spans="2:14">
      <c r="B4540" s="65"/>
      <c r="N4540" s="71"/>
    </row>
    <row r="4541" spans="2:14">
      <c r="B4541" s="65"/>
      <c r="N4541" s="71"/>
    </row>
    <row r="4542" spans="2:14">
      <c r="B4542" s="65"/>
      <c r="N4542" s="71"/>
    </row>
    <row r="4543" spans="2:14">
      <c r="B4543" s="65"/>
      <c r="N4543" s="71"/>
    </row>
    <row r="4544" spans="2:14">
      <c r="B4544" s="65"/>
      <c r="N4544" s="71"/>
    </row>
    <row r="4545" spans="2:14">
      <c r="B4545" s="65"/>
      <c r="N4545" s="71"/>
    </row>
    <row r="4546" spans="2:14">
      <c r="B4546" s="65"/>
      <c r="N4546" s="71"/>
    </row>
    <row r="4547" spans="2:14">
      <c r="B4547" s="65"/>
      <c r="N4547" s="71"/>
    </row>
    <row r="4548" spans="2:14">
      <c r="B4548" s="65"/>
      <c r="N4548" s="71"/>
    </row>
    <row r="4549" spans="2:14">
      <c r="B4549" s="65"/>
      <c r="N4549" s="71"/>
    </row>
    <row r="4550" spans="2:14">
      <c r="B4550" s="65"/>
      <c r="N4550" s="71"/>
    </row>
    <row r="4551" spans="2:14">
      <c r="B4551" s="65"/>
      <c r="N4551" s="71"/>
    </row>
    <row r="4552" spans="2:14">
      <c r="B4552" s="65"/>
      <c r="N4552" s="71"/>
    </row>
    <row r="4553" spans="2:14">
      <c r="B4553" s="65"/>
      <c r="N4553" s="71"/>
    </row>
    <row r="4554" spans="2:14">
      <c r="B4554" s="65"/>
      <c r="N4554" s="71"/>
    </row>
    <row r="4555" spans="2:14">
      <c r="B4555" s="65"/>
      <c r="N4555" s="71"/>
    </row>
    <row r="4556" spans="2:14">
      <c r="B4556" s="65"/>
      <c r="N4556" s="71"/>
    </row>
    <row r="4557" spans="2:14">
      <c r="B4557" s="65"/>
      <c r="N4557" s="71"/>
    </row>
    <row r="4558" spans="2:14">
      <c r="B4558" s="65"/>
      <c r="N4558" s="71"/>
    </row>
    <row r="4559" spans="2:14">
      <c r="B4559" s="65"/>
      <c r="N4559" s="71"/>
    </row>
    <row r="4560" spans="2:14">
      <c r="B4560" s="65"/>
      <c r="N4560" s="71"/>
    </row>
    <row r="4561" spans="2:14">
      <c r="B4561" s="65"/>
      <c r="N4561" s="71"/>
    </row>
    <row r="4562" spans="2:14">
      <c r="B4562" s="65"/>
      <c r="N4562" s="71"/>
    </row>
    <row r="4563" spans="2:14">
      <c r="B4563" s="65"/>
      <c r="N4563" s="71"/>
    </row>
    <row r="4564" spans="2:14">
      <c r="B4564" s="65"/>
      <c r="N4564" s="71"/>
    </row>
    <row r="4565" spans="2:14">
      <c r="B4565" s="65"/>
      <c r="N4565" s="71"/>
    </row>
    <row r="4566" spans="2:14">
      <c r="B4566" s="65"/>
      <c r="N4566" s="71"/>
    </row>
    <row r="4567" spans="2:14">
      <c r="B4567" s="65"/>
      <c r="N4567" s="71"/>
    </row>
    <row r="4568" spans="2:14">
      <c r="B4568" s="65"/>
      <c r="N4568" s="71"/>
    </row>
    <row r="4569" spans="2:14">
      <c r="B4569" s="65"/>
      <c r="N4569" s="71"/>
    </row>
    <row r="4570" spans="2:14">
      <c r="B4570" s="65"/>
      <c r="N4570" s="71"/>
    </row>
    <row r="4571" spans="2:14">
      <c r="B4571" s="65"/>
      <c r="N4571" s="71"/>
    </row>
    <row r="4572" spans="2:14">
      <c r="B4572" s="65"/>
      <c r="N4572" s="71"/>
    </row>
    <row r="4573" spans="2:14">
      <c r="B4573" s="65"/>
      <c r="N4573" s="71"/>
    </row>
    <row r="4574" spans="2:14">
      <c r="B4574" s="65"/>
      <c r="N4574" s="71"/>
    </row>
    <row r="4575" spans="2:14">
      <c r="B4575" s="65"/>
      <c r="N4575" s="71"/>
    </row>
    <row r="4576" spans="2:14">
      <c r="B4576" s="65"/>
      <c r="N4576" s="71"/>
    </row>
    <row r="4577" spans="2:14">
      <c r="B4577" s="65"/>
      <c r="N4577" s="71"/>
    </row>
    <row r="4578" spans="2:14">
      <c r="B4578" s="65"/>
      <c r="N4578" s="71"/>
    </row>
    <row r="4579" spans="2:14">
      <c r="B4579" s="65"/>
      <c r="N4579" s="71"/>
    </row>
    <row r="4580" spans="2:14">
      <c r="B4580" s="65"/>
      <c r="N4580" s="71"/>
    </row>
    <row r="4581" spans="2:14">
      <c r="B4581" s="65"/>
      <c r="N4581" s="71"/>
    </row>
    <row r="4582" spans="2:14">
      <c r="B4582" s="65"/>
      <c r="N4582" s="71"/>
    </row>
    <row r="4583" spans="2:14">
      <c r="B4583" s="65"/>
      <c r="N4583" s="71"/>
    </row>
    <row r="4584" spans="2:14">
      <c r="B4584" s="65"/>
      <c r="N4584" s="71"/>
    </row>
    <row r="4585" spans="2:14">
      <c r="B4585" s="65"/>
      <c r="N4585" s="71"/>
    </row>
    <row r="4586" spans="2:14">
      <c r="B4586" s="65"/>
      <c r="N4586" s="71"/>
    </row>
    <row r="4587" spans="2:14">
      <c r="B4587" s="65"/>
      <c r="N4587" s="71"/>
    </row>
    <row r="4588" spans="2:14">
      <c r="B4588" s="65"/>
      <c r="N4588" s="71"/>
    </row>
    <row r="4589" spans="2:14">
      <c r="B4589" s="65"/>
      <c r="N4589" s="71"/>
    </row>
    <row r="4590" spans="2:14">
      <c r="B4590" s="65"/>
      <c r="N4590" s="71"/>
    </row>
    <row r="4591" spans="2:14">
      <c r="B4591" s="65"/>
      <c r="N4591" s="71"/>
    </row>
    <row r="4592" spans="2:14">
      <c r="B4592" s="65"/>
      <c r="N4592" s="71"/>
    </row>
    <row r="4593" spans="2:14">
      <c r="B4593" s="65"/>
      <c r="N4593" s="71"/>
    </row>
    <row r="4594" spans="2:14">
      <c r="B4594" s="65"/>
      <c r="N4594" s="71"/>
    </row>
    <row r="4595" spans="2:14">
      <c r="B4595" s="65"/>
      <c r="N4595" s="71"/>
    </row>
    <row r="4596" spans="2:14">
      <c r="B4596" s="65"/>
      <c r="N4596" s="71"/>
    </row>
    <row r="4597" spans="2:14">
      <c r="B4597" s="65"/>
      <c r="N4597" s="71"/>
    </row>
    <row r="4598" spans="2:14">
      <c r="B4598" s="65"/>
      <c r="N4598" s="71"/>
    </row>
    <row r="4599" spans="2:14">
      <c r="B4599" s="65"/>
      <c r="N4599" s="71"/>
    </row>
    <row r="4600" spans="2:14">
      <c r="B4600" s="65"/>
      <c r="N4600" s="71"/>
    </row>
    <row r="4601" spans="2:14">
      <c r="B4601" s="65"/>
      <c r="N4601" s="71"/>
    </row>
    <row r="4602" spans="2:14">
      <c r="B4602" s="65"/>
      <c r="N4602" s="71"/>
    </row>
    <row r="4603" spans="2:14">
      <c r="B4603" s="65"/>
      <c r="N4603" s="71"/>
    </row>
    <row r="4604" spans="2:14">
      <c r="B4604" s="65"/>
      <c r="N4604" s="71"/>
    </row>
    <row r="4605" spans="2:14">
      <c r="B4605" s="65"/>
      <c r="N4605" s="71"/>
    </row>
    <row r="4606" spans="2:14">
      <c r="B4606" s="65"/>
      <c r="N4606" s="71"/>
    </row>
    <row r="4607" spans="2:14">
      <c r="B4607" s="65"/>
      <c r="N4607" s="71"/>
    </row>
    <row r="4608" spans="2:14">
      <c r="B4608" s="65"/>
      <c r="N4608" s="71"/>
    </row>
    <row r="4609" spans="2:14">
      <c r="B4609" s="65"/>
      <c r="N4609" s="71"/>
    </row>
    <row r="4610" spans="2:14">
      <c r="B4610" s="65"/>
      <c r="N4610" s="71"/>
    </row>
    <row r="4611" spans="2:14">
      <c r="B4611" s="65"/>
      <c r="N4611" s="71"/>
    </row>
    <row r="4612" spans="2:14">
      <c r="B4612" s="65"/>
      <c r="N4612" s="71"/>
    </row>
    <row r="4613" spans="2:14">
      <c r="B4613" s="65"/>
      <c r="N4613" s="71"/>
    </row>
    <row r="4614" spans="2:14">
      <c r="B4614" s="65"/>
      <c r="N4614" s="71"/>
    </row>
    <row r="4615" spans="2:14">
      <c r="B4615" s="65"/>
      <c r="N4615" s="71"/>
    </row>
    <row r="4616" spans="2:14">
      <c r="B4616" s="65"/>
      <c r="N4616" s="71"/>
    </row>
    <row r="4617" spans="2:14">
      <c r="B4617" s="65"/>
      <c r="N4617" s="71"/>
    </row>
    <row r="4618" spans="2:14">
      <c r="B4618" s="65"/>
      <c r="N4618" s="71"/>
    </row>
    <row r="4619" spans="2:14">
      <c r="B4619" s="65"/>
      <c r="N4619" s="71"/>
    </row>
    <row r="4620" spans="2:14">
      <c r="B4620" s="65"/>
      <c r="N4620" s="71"/>
    </row>
    <row r="4621" spans="2:14">
      <c r="B4621" s="65"/>
      <c r="N4621" s="71"/>
    </row>
    <row r="4622" spans="2:14">
      <c r="B4622" s="65"/>
      <c r="N4622" s="71"/>
    </row>
    <row r="4623" spans="2:14">
      <c r="B4623" s="65"/>
      <c r="N4623" s="71"/>
    </row>
    <row r="4624" spans="2:14">
      <c r="B4624" s="65"/>
      <c r="N4624" s="71"/>
    </row>
    <row r="4625" spans="2:14">
      <c r="B4625" s="65"/>
      <c r="N4625" s="71"/>
    </row>
    <row r="4626" spans="2:14">
      <c r="B4626" s="65"/>
      <c r="N4626" s="71"/>
    </row>
    <row r="4627" spans="2:14">
      <c r="B4627" s="65"/>
      <c r="N4627" s="71"/>
    </row>
    <row r="4628" spans="2:14">
      <c r="B4628" s="65"/>
      <c r="N4628" s="71"/>
    </row>
    <row r="4629" spans="2:14">
      <c r="B4629" s="65"/>
      <c r="N4629" s="71"/>
    </row>
    <row r="4630" spans="2:14">
      <c r="B4630" s="65"/>
      <c r="N4630" s="71"/>
    </row>
    <row r="4631" spans="2:14">
      <c r="B4631" s="65"/>
      <c r="N4631" s="71"/>
    </row>
    <row r="4632" spans="2:14">
      <c r="B4632" s="65"/>
      <c r="N4632" s="71"/>
    </row>
    <row r="4633" spans="2:14">
      <c r="B4633" s="65"/>
      <c r="N4633" s="71"/>
    </row>
    <row r="4634" spans="2:14">
      <c r="B4634" s="65"/>
      <c r="N4634" s="71"/>
    </row>
    <row r="4635" spans="2:14">
      <c r="B4635" s="65"/>
      <c r="N4635" s="71"/>
    </row>
    <row r="4636" spans="2:14">
      <c r="B4636" s="65"/>
      <c r="N4636" s="71"/>
    </row>
    <row r="4637" spans="2:14">
      <c r="B4637" s="65"/>
      <c r="N4637" s="71"/>
    </row>
    <row r="4638" spans="2:14">
      <c r="B4638" s="65"/>
      <c r="N4638" s="71"/>
    </row>
    <row r="4639" spans="2:14">
      <c r="B4639" s="65"/>
      <c r="N4639" s="71"/>
    </row>
    <row r="4640" spans="2:14">
      <c r="B4640" s="65"/>
      <c r="N4640" s="71"/>
    </row>
    <row r="4641" spans="2:14">
      <c r="B4641" s="65"/>
      <c r="N4641" s="71"/>
    </row>
    <row r="4642" spans="2:14">
      <c r="B4642" s="65"/>
      <c r="N4642" s="71"/>
    </row>
    <row r="4643" spans="2:14">
      <c r="B4643" s="65"/>
      <c r="N4643" s="71"/>
    </row>
    <row r="4644" spans="2:14">
      <c r="B4644" s="65"/>
      <c r="N4644" s="71"/>
    </row>
    <row r="4645" spans="2:14">
      <c r="B4645" s="65"/>
      <c r="N4645" s="71"/>
    </row>
    <row r="4646" spans="2:14">
      <c r="B4646" s="65"/>
      <c r="N4646" s="71"/>
    </row>
    <row r="4647" spans="2:14">
      <c r="B4647" s="65"/>
      <c r="N4647" s="71"/>
    </row>
    <row r="4648" spans="2:14">
      <c r="B4648" s="65"/>
      <c r="N4648" s="71"/>
    </row>
    <row r="4649" spans="2:14">
      <c r="B4649" s="65"/>
      <c r="N4649" s="71"/>
    </row>
    <row r="4650" spans="2:14">
      <c r="B4650" s="65"/>
      <c r="N4650" s="71"/>
    </row>
    <row r="4651" spans="2:14">
      <c r="B4651" s="65"/>
      <c r="N4651" s="71"/>
    </row>
    <row r="4652" spans="2:14">
      <c r="B4652" s="65"/>
      <c r="N4652" s="71"/>
    </row>
    <row r="4653" spans="2:14">
      <c r="B4653" s="65"/>
      <c r="N4653" s="71"/>
    </row>
    <row r="4654" spans="2:14">
      <c r="B4654" s="65"/>
      <c r="N4654" s="71"/>
    </row>
    <row r="4655" spans="2:14">
      <c r="B4655" s="65"/>
      <c r="N4655" s="71"/>
    </row>
    <row r="4656" spans="2:14">
      <c r="B4656" s="65"/>
      <c r="N4656" s="71"/>
    </row>
    <row r="4657" spans="2:14">
      <c r="B4657" s="65"/>
      <c r="N4657" s="71"/>
    </row>
    <row r="4658" spans="2:14">
      <c r="B4658" s="65"/>
      <c r="N4658" s="71"/>
    </row>
    <row r="4659" spans="2:14">
      <c r="B4659" s="65"/>
      <c r="N4659" s="71"/>
    </row>
    <row r="4660" spans="2:14">
      <c r="B4660" s="65"/>
      <c r="N4660" s="71"/>
    </row>
    <row r="4661" spans="2:14">
      <c r="B4661" s="65"/>
      <c r="N4661" s="71"/>
    </row>
    <row r="4662" spans="2:14">
      <c r="B4662" s="65"/>
      <c r="N4662" s="71"/>
    </row>
    <row r="4663" spans="2:14">
      <c r="B4663" s="65"/>
      <c r="N4663" s="71"/>
    </row>
    <row r="4664" spans="2:14">
      <c r="B4664" s="65"/>
      <c r="N4664" s="71"/>
    </row>
    <row r="4665" spans="2:14">
      <c r="B4665" s="65"/>
      <c r="N4665" s="71"/>
    </row>
    <row r="4666" spans="2:14">
      <c r="B4666" s="65"/>
      <c r="N4666" s="71"/>
    </row>
    <row r="4667" spans="2:14">
      <c r="B4667" s="65"/>
      <c r="N4667" s="71"/>
    </row>
    <row r="4668" spans="2:14">
      <c r="B4668" s="65"/>
      <c r="N4668" s="71"/>
    </row>
    <row r="4669" spans="2:14">
      <c r="B4669" s="65"/>
      <c r="N4669" s="71"/>
    </row>
    <row r="4670" spans="2:14">
      <c r="B4670" s="65"/>
      <c r="N4670" s="71"/>
    </row>
    <row r="4671" spans="2:14">
      <c r="B4671" s="65"/>
      <c r="N4671" s="71"/>
    </row>
    <row r="4672" spans="2:14">
      <c r="B4672" s="65"/>
      <c r="N4672" s="71"/>
    </row>
    <row r="4673" spans="2:14">
      <c r="B4673" s="65"/>
      <c r="N4673" s="71"/>
    </row>
    <row r="4674" spans="2:14">
      <c r="B4674" s="65"/>
      <c r="N4674" s="71"/>
    </row>
    <row r="4675" spans="2:14">
      <c r="B4675" s="65"/>
      <c r="N4675" s="71"/>
    </row>
    <row r="4676" spans="2:14">
      <c r="B4676" s="65"/>
      <c r="N4676" s="71"/>
    </row>
    <row r="4677" spans="2:14">
      <c r="B4677" s="65"/>
      <c r="N4677" s="71"/>
    </row>
    <row r="4678" spans="2:14">
      <c r="B4678" s="65"/>
      <c r="N4678" s="71"/>
    </row>
    <row r="4679" spans="2:14">
      <c r="B4679" s="65"/>
      <c r="N4679" s="71"/>
    </row>
    <row r="4680" spans="2:14">
      <c r="B4680" s="65"/>
      <c r="N4680" s="71"/>
    </row>
    <row r="4681" spans="2:14">
      <c r="B4681" s="65"/>
      <c r="N4681" s="71"/>
    </row>
    <row r="4682" spans="2:14">
      <c r="B4682" s="65"/>
      <c r="N4682" s="71"/>
    </row>
    <row r="4683" spans="2:14">
      <c r="B4683" s="65"/>
      <c r="N4683" s="71"/>
    </row>
    <row r="4684" spans="2:14">
      <c r="B4684" s="65"/>
      <c r="N4684" s="71"/>
    </row>
    <row r="4685" spans="2:14">
      <c r="B4685" s="65"/>
      <c r="N4685" s="71"/>
    </row>
    <row r="4686" spans="2:14">
      <c r="B4686" s="65"/>
      <c r="N4686" s="71"/>
    </row>
    <row r="4687" spans="2:14">
      <c r="B4687" s="65"/>
      <c r="N4687" s="71"/>
    </row>
    <row r="4688" spans="2:14">
      <c r="B4688" s="65"/>
      <c r="N4688" s="71"/>
    </row>
    <row r="4689" spans="2:14">
      <c r="B4689" s="65"/>
      <c r="N4689" s="71"/>
    </row>
    <row r="4690" spans="2:14">
      <c r="B4690" s="65"/>
      <c r="N4690" s="71"/>
    </row>
    <row r="4691" spans="2:14">
      <c r="B4691" s="65"/>
      <c r="N4691" s="71"/>
    </row>
    <row r="4692" spans="2:14">
      <c r="B4692" s="65"/>
      <c r="N4692" s="71"/>
    </row>
    <row r="4693" spans="2:14">
      <c r="B4693" s="65"/>
      <c r="N4693" s="71"/>
    </row>
    <row r="4694" spans="2:14">
      <c r="B4694" s="65"/>
      <c r="N4694" s="71"/>
    </row>
    <row r="4695" spans="2:14">
      <c r="B4695" s="65"/>
      <c r="N4695" s="71"/>
    </row>
    <row r="4696" spans="2:14">
      <c r="B4696" s="65"/>
      <c r="N4696" s="71"/>
    </row>
    <row r="4697" spans="2:14">
      <c r="B4697" s="65"/>
      <c r="N4697" s="71"/>
    </row>
    <row r="4698" spans="2:14">
      <c r="B4698" s="65"/>
      <c r="N4698" s="71"/>
    </row>
    <row r="4699" spans="2:14">
      <c r="B4699" s="65"/>
      <c r="N4699" s="71"/>
    </row>
    <row r="4700" spans="2:14">
      <c r="B4700" s="65"/>
      <c r="N4700" s="71"/>
    </row>
    <row r="4701" spans="2:14">
      <c r="B4701" s="65"/>
      <c r="N4701" s="71"/>
    </row>
    <row r="4702" spans="2:14">
      <c r="B4702" s="65"/>
      <c r="N4702" s="71"/>
    </row>
    <row r="4703" spans="2:14">
      <c r="B4703" s="65"/>
      <c r="N4703" s="71"/>
    </row>
    <row r="4704" spans="2:14">
      <c r="B4704" s="65"/>
      <c r="N4704" s="71"/>
    </row>
    <row r="4705" spans="2:14">
      <c r="B4705" s="65"/>
      <c r="N4705" s="71"/>
    </row>
    <row r="4706" spans="2:14">
      <c r="B4706" s="65"/>
      <c r="N4706" s="71"/>
    </row>
    <row r="4707" spans="2:14">
      <c r="B4707" s="65"/>
      <c r="N4707" s="71"/>
    </row>
    <row r="4708" spans="2:14">
      <c r="B4708" s="65"/>
      <c r="N4708" s="71"/>
    </row>
    <row r="4709" spans="2:14">
      <c r="B4709" s="65"/>
      <c r="N4709" s="71"/>
    </row>
    <row r="4710" spans="2:14">
      <c r="B4710" s="65"/>
      <c r="N4710" s="71"/>
    </row>
    <row r="4711" spans="2:14">
      <c r="B4711" s="65"/>
      <c r="N4711" s="71"/>
    </row>
    <row r="4712" spans="2:14">
      <c r="B4712" s="65"/>
      <c r="N4712" s="71"/>
    </row>
    <row r="4713" spans="2:14">
      <c r="B4713" s="65"/>
      <c r="N4713" s="71"/>
    </row>
    <row r="4714" spans="2:14">
      <c r="B4714" s="65"/>
      <c r="N4714" s="71"/>
    </row>
    <row r="4715" spans="2:14">
      <c r="B4715" s="65"/>
      <c r="N4715" s="71"/>
    </row>
    <row r="4716" spans="2:14">
      <c r="B4716" s="65"/>
      <c r="N4716" s="71"/>
    </row>
    <row r="4717" spans="2:14">
      <c r="B4717" s="65"/>
      <c r="N4717" s="71"/>
    </row>
    <row r="4718" spans="2:14">
      <c r="B4718" s="65"/>
      <c r="N4718" s="71"/>
    </row>
    <row r="4719" spans="2:14">
      <c r="B4719" s="65"/>
      <c r="N4719" s="71"/>
    </row>
    <row r="4720" spans="2:14">
      <c r="B4720" s="65"/>
      <c r="N4720" s="71"/>
    </row>
    <row r="4721" spans="2:14">
      <c r="B4721" s="65"/>
      <c r="N4721" s="71"/>
    </row>
    <row r="4722" spans="2:14">
      <c r="B4722" s="65"/>
      <c r="N4722" s="71"/>
    </row>
    <row r="4723" spans="2:14">
      <c r="B4723" s="65"/>
      <c r="N4723" s="71"/>
    </row>
    <row r="4724" spans="2:14">
      <c r="B4724" s="65"/>
      <c r="N4724" s="71"/>
    </row>
    <row r="4725" spans="2:14">
      <c r="B4725" s="65"/>
      <c r="N4725" s="71"/>
    </row>
    <row r="4726" spans="2:14">
      <c r="B4726" s="65"/>
      <c r="N4726" s="71"/>
    </row>
    <row r="4727" spans="2:14">
      <c r="B4727" s="65"/>
      <c r="N4727" s="71"/>
    </row>
    <row r="4728" spans="2:14">
      <c r="B4728" s="65"/>
      <c r="N4728" s="71"/>
    </row>
    <row r="4729" spans="2:14">
      <c r="B4729" s="65"/>
      <c r="N4729" s="71"/>
    </row>
    <row r="4730" spans="2:14">
      <c r="B4730" s="65"/>
      <c r="N4730" s="71"/>
    </row>
    <row r="4731" spans="2:14">
      <c r="B4731" s="65"/>
      <c r="N4731" s="71"/>
    </row>
    <row r="4732" spans="2:14">
      <c r="B4732" s="65"/>
      <c r="N4732" s="71"/>
    </row>
    <row r="4733" spans="2:14">
      <c r="B4733" s="65"/>
      <c r="N4733" s="71"/>
    </row>
    <row r="4734" spans="2:14">
      <c r="B4734" s="65"/>
      <c r="N4734" s="71"/>
    </row>
    <row r="4735" spans="2:14">
      <c r="B4735" s="65"/>
      <c r="N4735" s="71"/>
    </row>
    <row r="4736" spans="2:14">
      <c r="B4736" s="65"/>
      <c r="N4736" s="71"/>
    </row>
    <row r="4737" spans="2:14">
      <c r="B4737" s="65"/>
      <c r="N4737" s="71"/>
    </row>
    <row r="4738" spans="2:14">
      <c r="B4738" s="65"/>
      <c r="N4738" s="71"/>
    </row>
    <row r="4739" spans="2:14">
      <c r="B4739" s="65"/>
      <c r="N4739" s="71"/>
    </row>
    <row r="4740" spans="2:14">
      <c r="B4740" s="65"/>
      <c r="N4740" s="71"/>
    </row>
    <row r="4741" spans="2:14">
      <c r="B4741" s="65"/>
      <c r="N4741" s="71"/>
    </row>
    <row r="4742" spans="2:14">
      <c r="B4742" s="65"/>
      <c r="N4742" s="71"/>
    </row>
    <row r="4743" spans="2:14">
      <c r="B4743" s="65"/>
      <c r="N4743" s="71"/>
    </row>
    <row r="4744" spans="2:14">
      <c r="B4744" s="65"/>
      <c r="N4744" s="71"/>
    </row>
    <row r="4745" spans="2:14">
      <c r="B4745" s="65"/>
      <c r="N4745" s="71"/>
    </row>
    <row r="4746" spans="2:14">
      <c r="B4746" s="65"/>
      <c r="N4746" s="71"/>
    </row>
    <row r="4747" spans="2:14">
      <c r="B4747" s="65"/>
      <c r="N4747" s="71"/>
    </row>
    <row r="4748" spans="2:14">
      <c r="B4748" s="65"/>
      <c r="N4748" s="71"/>
    </row>
    <row r="4749" spans="2:14">
      <c r="B4749" s="65"/>
      <c r="N4749" s="71"/>
    </row>
    <row r="4750" spans="2:14">
      <c r="B4750" s="65"/>
      <c r="N4750" s="71"/>
    </row>
    <row r="4751" spans="2:14">
      <c r="B4751" s="65"/>
      <c r="N4751" s="71"/>
    </row>
    <row r="4752" spans="2:14">
      <c r="B4752" s="65"/>
      <c r="N4752" s="71"/>
    </row>
    <row r="4753" spans="2:14">
      <c r="B4753" s="65"/>
      <c r="N4753" s="71"/>
    </row>
    <row r="4754" spans="2:14">
      <c r="B4754" s="65"/>
      <c r="N4754" s="71"/>
    </row>
    <row r="4755" spans="2:14">
      <c r="B4755" s="65"/>
      <c r="N4755" s="71"/>
    </row>
    <row r="4756" spans="2:14">
      <c r="B4756" s="65"/>
      <c r="N4756" s="71"/>
    </row>
    <row r="4757" spans="2:14">
      <c r="B4757" s="65"/>
      <c r="N4757" s="71"/>
    </row>
    <row r="4758" spans="2:14">
      <c r="B4758" s="65"/>
      <c r="N4758" s="71"/>
    </row>
    <row r="4759" spans="2:14">
      <c r="B4759" s="65"/>
      <c r="N4759" s="71"/>
    </row>
    <row r="4760" spans="2:14">
      <c r="B4760" s="65"/>
      <c r="N4760" s="71"/>
    </row>
    <row r="4761" spans="2:14">
      <c r="B4761" s="65"/>
      <c r="N4761" s="71"/>
    </row>
    <row r="4762" spans="2:14">
      <c r="B4762" s="65"/>
      <c r="N4762" s="71"/>
    </row>
    <row r="4763" spans="2:14">
      <c r="B4763" s="65"/>
      <c r="N4763" s="71"/>
    </row>
    <row r="4764" spans="2:14">
      <c r="B4764" s="65"/>
      <c r="N4764" s="71"/>
    </row>
    <row r="4765" spans="2:14">
      <c r="B4765" s="65"/>
      <c r="N4765" s="71"/>
    </row>
    <row r="4766" spans="2:14">
      <c r="B4766" s="65"/>
      <c r="N4766" s="71"/>
    </row>
    <row r="4767" spans="2:14">
      <c r="B4767" s="65"/>
      <c r="N4767" s="71"/>
    </row>
    <row r="4768" spans="2:14">
      <c r="B4768" s="65"/>
      <c r="N4768" s="71"/>
    </row>
    <row r="4769" spans="2:14">
      <c r="B4769" s="65"/>
      <c r="N4769" s="71"/>
    </row>
    <row r="4770" spans="2:14">
      <c r="B4770" s="65"/>
      <c r="N4770" s="71"/>
    </row>
    <row r="4771" spans="2:14">
      <c r="B4771" s="65"/>
      <c r="N4771" s="71"/>
    </row>
    <row r="4772" spans="2:14">
      <c r="B4772" s="65"/>
      <c r="N4772" s="71"/>
    </row>
    <row r="4773" spans="2:14">
      <c r="B4773" s="65"/>
      <c r="N4773" s="71"/>
    </row>
    <row r="4774" spans="2:14">
      <c r="B4774" s="65"/>
      <c r="N4774" s="71"/>
    </row>
    <row r="4775" spans="2:14">
      <c r="B4775" s="65"/>
      <c r="N4775" s="71"/>
    </row>
    <row r="4776" spans="2:14">
      <c r="B4776" s="65"/>
      <c r="N4776" s="71"/>
    </row>
    <row r="4777" spans="2:14">
      <c r="B4777" s="65"/>
      <c r="N4777" s="71"/>
    </row>
    <row r="4778" spans="2:14">
      <c r="B4778" s="65"/>
      <c r="N4778" s="71"/>
    </row>
    <row r="4779" spans="2:14">
      <c r="B4779" s="65"/>
      <c r="N4779" s="71"/>
    </row>
    <row r="4780" spans="2:14">
      <c r="B4780" s="65"/>
      <c r="N4780" s="71"/>
    </row>
    <row r="4781" spans="2:14">
      <c r="B4781" s="65"/>
      <c r="N4781" s="71"/>
    </row>
    <row r="4782" spans="2:14">
      <c r="B4782" s="65"/>
      <c r="N4782" s="71"/>
    </row>
    <row r="4783" spans="2:14">
      <c r="B4783" s="65"/>
      <c r="N4783" s="71"/>
    </row>
    <row r="4784" spans="2:14">
      <c r="B4784" s="65"/>
      <c r="N4784" s="71"/>
    </row>
    <row r="4785" spans="2:14">
      <c r="B4785" s="65"/>
      <c r="N4785" s="71"/>
    </row>
    <row r="4786" spans="2:14">
      <c r="B4786" s="65"/>
      <c r="N4786" s="71"/>
    </row>
    <row r="4787" spans="2:14">
      <c r="B4787" s="65"/>
      <c r="N4787" s="71"/>
    </row>
    <row r="4788" spans="2:14">
      <c r="B4788" s="65"/>
      <c r="N4788" s="71"/>
    </row>
    <row r="4789" spans="2:14">
      <c r="B4789" s="65"/>
      <c r="N4789" s="71"/>
    </row>
    <row r="4790" spans="2:14">
      <c r="B4790" s="65"/>
      <c r="N4790" s="71"/>
    </row>
    <row r="4791" spans="2:14">
      <c r="B4791" s="65"/>
      <c r="N4791" s="71"/>
    </row>
    <row r="4792" spans="2:14">
      <c r="B4792" s="65"/>
      <c r="N4792" s="71"/>
    </row>
    <row r="4793" spans="2:14">
      <c r="B4793" s="65"/>
      <c r="N4793" s="71"/>
    </row>
    <row r="4794" spans="2:14">
      <c r="B4794" s="65"/>
      <c r="N4794" s="71"/>
    </row>
    <row r="4795" spans="2:14">
      <c r="B4795" s="65"/>
      <c r="N4795" s="71"/>
    </row>
    <row r="4796" spans="2:14">
      <c r="B4796" s="65"/>
      <c r="N4796" s="71"/>
    </row>
    <row r="4797" spans="2:14">
      <c r="B4797" s="65"/>
      <c r="N4797" s="71"/>
    </row>
    <row r="4798" spans="2:14">
      <c r="B4798" s="65"/>
      <c r="N4798" s="71"/>
    </row>
    <row r="4799" spans="2:14">
      <c r="B4799" s="65"/>
      <c r="N4799" s="71"/>
    </row>
    <row r="4800" spans="2:14">
      <c r="B4800" s="65"/>
      <c r="N4800" s="71"/>
    </row>
    <row r="4801" spans="2:14">
      <c r="B4801" s="65"/>
      <c r="N4801" s="71"/>
    </row>
    <row r="4802" spans="2:14">
      <c r="B4802" s="65"/>
      <c r="N4802" s="71"/>
    </row>
    <row r="4803" spans="2:14">
      <c r="B4803" s="65"/>
      <c r="N4803" s="71"/>
    </row>
    <row r="4804" spans="2:14">
      <c r="B4804" s="65"/>
      <c r="N4804" s="71"/>
    </row>
    <row r="4805" spans="2:14">
      <c r="B4805" s="65"/>
      <c r="N4805" s="71"/>
    </row>
    <row r="4806" spans="2:14">
      <c r="B4806" s="65"/>
      <c r="N4806" s="71"/>
    </row>
    <row r="4807" spans="2:14">
      <c r="B4807" s="65"/>
      <c r="N4807" s="71"/>
    </row>
    <row r="4808" spans="2:14">
      <c r="B4808" s="65"/>
      <c r="N4808" s="71"/>
    </row>
    <row r="4809" spans="2:14">
      <c r="B4809" s="65"/>
      <c r="N4809" s="71"/>
    </row>
    <row r="4810" spans="2:14">
      <c r="B4810" s="65"/>
      <c r="N4810" s="71"/>
    </row>
    <row r="4811" spans="2:14">
      <c r="B4811" s="65"/>
      <c r="N4811" s="71"/>
    </row>
    <row r="4812" spans="2:14">
      <c r="B4812" s="65"/>
      <c r="N4812" s="71"/>
    </row>
    <row r="4813" spans="2:14">
      <c r="B4813" s="65"/>
      <c r="N4813" s="71"/>
    </row>
    <row r="4814" spans="2:14">
      <c r="B4814" s="65"/>
      <c r="N4814" s="71"/>
    </row>
    <row r="4815" spans="2:14">
      <c r="B4815" s="65"/>
      <c r="N4815" s="71"/>
    </row>
    <row r="4816" spans="2:14">
      <c r="B4816" s="65"/>
      <c r="N4816" s="71"/>
    </row>
    <row r="4817" spans="2:14">
      <c r="B4817" s="65"/>
      <c r="N4817" s="71"/>
    </row>
    <row r="4818" spans="2:14">
      <c r="B4818" s="65"/>
      <c r="N4818" s="71"/>
    </row>
    <row r="4819" spans="2:14">
      <c r="B4819" s="65"/>
      <c r="N4819" s="71"/>
    </row>
    <row r="4820" spans="2:14">
      <c r="B4820" s="65"/>
      <c r="N4820" s="71"/>
    </row>
    <row r="4821" spans="2:14">
      <c r="B4821" s="65"/>
      <c r="N4821" s="71"/>
    </row>
    <row r="4822" spans="2:14">
      <c r="B4822" s="65"/>
      <c r="N4822" s="71"/>
    </row>
    <row r="4823" spans="2:14">
      <c r="B4823" s="65"/>
      <c r="N4823" s="71"/>
    </row>
    <row r="4824" spans="2:14">
      <c r="B4824" s="65"/>
      <c r="N4824" s="71"/>
    </row>
    <row r="4825" spans="2:14">
      <c r="B4825" s="65"/>
      <c r="N4825" s="71"/>
    </row>
    <row r="4826" spans="2:14">
      <c r="B4826" s="65"/>
      <c r="N4826" s="71"/>
    </row>
    <row r="4827" spans="2:14">
      <c r="B4827" s="65"/>
      <c r="N4827" s="71"/>
    </row>
    <row r="4828" spans="2:14">
      <c r="B4828" s="65"/>
      <c r="N4828" s="71"/>
    </row>
    <row r="4829" spans="2:14">
      <c r="B4829" s="65"/>
      <c r="N4829" s="71"/>
    </row>
    <row r="4830" spans="2:14">
      <c r="B4830" s="65"/>
      <c r="N4830" s="71"/>
    </row>
    <row r="4831" spans="2:14">
      <c r="B4831" s="65"/>
      <c r="N4831" s="71"/>
    </row>
    <row r="4832" spans="2:14">
      <c r="B4832" s="65"/>
      <c r="N4832" s="71"/>
    </row>
    <row r="4833" spans="2:14">
      <c r="B4833" s="65"/>
      <c r="N4833" s="71"/>
    </row>
    <row r="4834" spans="2:14">
      <c r="B4834" s="65"/>
      <c r="N4834" s="71"/>
    </row>
    <row r="4835" spans="2:14">
      <c r="B4835" s="65"/>
      <c r="N4835" s="71"/>
    </row>
    <row r="4836" spans="2:14">
      <c r="B4836" s="65"/>
      <c r="N4836" s="71"/>
    </row>
    <row r="4837" spans="2:14">
      <c r="B4837" s="65"/>
      <c r="N4837" s="71"/>
    </row>
    <row r="4838" spans="2:14">
      <c r="B4838" s="65"/>
      <c r="N4838" s="71"/>
    </row>
    <row r="4839" spans="2:14">
      <c r="B4839" s="65"/>
      <c r="N4839" s="71"/>
    </row>
    <row r="4840" spans="2:14">
      <c r="B4840" s="65"/>
      <c r="N4840" s="71"/>
    </row>
    <row r="4841" spans="2:14">
      <c r="B4841" s="65"/>
      <c r="N4841" s="71"/>
    </row>
    <row r="4842" spans="2:14">
      <c r="B4842" s="65"/>
      <c r="N4842" s="71"/>
    </row>
    <row r="4843" spans="2:14">
      <c r="B4843" s="65"/>
      <c r="N4843" s="71"/>
    </row>
    <row r="4844" spans="2:14">
      <c r="B4844" s="65"/>
      <c r="N4844" s="71"/>
    </row>
    <row r="4845" spans="2:14">
      <c r="B4845" s="65"/>
      <c r="N4845" s="71"/>
    </row>
    <row r="4846" spans="2:14">
      <c r="B4846" s="65"/>
      <c r="N4846" s="71"/>
    </row>
    <row r="4847" spans="2:14">
      <c r="B4847" s="65"/>
      <c r="N4847" s="71"/>
    </row>
    <row r="4848" spans="2:14">
      <c r="B4848" s="65"/>
      <c r="N4848" s="71"/>
    </row>
    <row r="4849" spans="2:14">
      <c r="B4849" s="65"/>
      <c r="N4849" s="71"/>
    </row>
    <row r="4850" spans="2:14">
      <c r="B4850" s="65"/>
      <c r="N4850" s="71"/>
    </row>
    <row r="4851" spans="2:14">
      <c r="B4851" s="65"/>
      <c r="N4851" s="71"/>
    </row>
    <row r="4852" spans="2:14">
      <c r="B4852" s="65"/>
      <c r="N4852" s="71"/>
    </row>
    <row r="4853" spans="2:14">
      <c r="B4853" s="65"/>
      <c r="N4853" s="71"/>
    </row>
    <row r="4854" spans="2:14">
      <c r="B4854" s="65"/>
      <c r="N4854" s="71"/>
    </row>
    <row r="4855" spans="2:14">
      <c r="B4855" s="65"/>
      <c r="N4855" s="71"/>
    </row>
    <row r="4856" spans="2:14">
      <c r="B4856" s="65"/>
      <c r="N4856" s="71"/>
    </row>
    <row r="4857" spans="2:14">
      <c r="B4857" s="65"/>
      <c r="N4857" s="71"/>
    </row>
    <row r="4858" spans="2:14">
      <c r="B4858" s="65"/>
      <c r="N4858" s="71"/>
    </row>
    <row r="4859" spans="2:14">
      <c r="B4859" s="65"/>
      <c r="N4859" s="71"/>
    </row>
    <row r="4860" spans="2:14">
      <c r="B4860" s="65"/>
      <c r="N4860" s="71"/>
    </row>
    <row r="4861" spans="2:14">
      <c r="B4861" s="65"/>
      <c r="N4861" s="71"/>
    </row>
    <row r="4862" spans="2:14">
      <c r="B4862" s="65"/>
      <c r="N4862" s="71"/>
    </row>
    <row r="4863" spans="2:14">
      <c r="B4863" s="65"/>
      <c r="N4863" s="71"/>
    </row>
    <row r="4864" spans="2:14">
      <c r="B4864" s="65"/>
      <c r="N4864" s="71"/>
    </row>
    <row r="4865" spans="2:14">
      <c r="B4865" s="65"/>
      <c r="N4865" s="71"/>
    </row>
    <row r="4866" spans="2:14">
      <c r="B4866" s="65"/>
      <c r="N4866" s="71"/>
    </row>
    <row r="4867" spans="2:14">
      <c r="B4867" s="65"/>
      <c r="N4867" s="71"/>
    </row>
    <row r="4868" spans="2:14">
      <c r="B4868" s="65"/>
      <c r="N4868" s="71"/>
    </row>
    <row r="4869" spans="2:14">
      <c r="B4869" s="65"/>
      <c r="N4869" s="71"/>
    </row>
    <row r="4870" spans="2:14">
      <c r="B4870" s="65"/>
      <c r="N4870" s="71"/>
    </row>
    <row r="4871" spans="2:14">
      <c r="B4871" s="65"/>
      <c r="N4871" s="71"/>
    </row>
    <row r="4872" spans="2:14">
      <c r="B4872" s="65"/>
      <c r="N4872" s="71"/>
    </row>
    <row r="4873" spans="2:14">
      <c r="B4873" s="65"/>
      <c r="N4873" s="71"/>
    </row>
    <row r="4874" spans="2:14">
      <c r="B4874" s="65"/>
      <c r="N4874" s="71"/>
    </row>
    <row r="4875" spans="2:14">
      <c r="B4875" s="65"/>
      <c r="N4875" s="71"/>
    </row>
    <row r="4876" spans="2:14">
      <c r="B4876" s="65"/>
      <c r="N4876" s="71"/>
    </row>
    <row r="4877" spans="2:14">
      <c r="B4877" s="65"/>
      <c r="N4877" s="71"/>
    </row>
    <row r="4878" spans="2:14">
      <c r="B4878" s="65"/>
      <c r="N4878" s="71"/>
    </row>
    <row r="4879" spans="2:14">
      <c r="B4879" s="65"/>
      <c r="N4879" s="71"/>
    </row>
    <row r="4880" spans="2:14">
      <c r="B4880" s="65"/>
      <c r="N4880" s="71"/>
    </row>
    <row r="4881" spans="2:14">
      <c r="B4881" s="65"/>
      <c r="N4881" s="71"/>
    </row>
    <row r="4882" spans="2:14">
      <c r="B4882" s="65"/>
      <c r="N4882" s="71"/>
    </row>
    <row r="4883" spans="2:14">
      <c r="B4883" s="65"/>
      <c r="N4883" s="71"/>
    </row>
    <row r="4884" spans="2:14">
      <c r="B4884" s="65"/>
      <c r="N4884" s="71"/>
    </row>
    <row r="4885" spans="2:14">
      <c r="B4885" s="65"/>
      <c r="N4885" s="71"/>
    </row>
    <row r="4886" spans="2:14">
      <c r="B4886" s="65"/>
      <c r="N4886" s="71"/>
    </row>
    <row r="4887" spans="2:14">
      <c r="B4887" s="65"/>
      <c r="N4887" s="71"/>
    </row>
    <row r="4888" spans="2:14">
      <c r="B4888" s="65"/>
      <c r="N4888" s="71"/>
    </row>
    <row r="4889" spans="2:14">
      <c r="B4889" s="65"/>
      <c r="N4889" s="71"/>
    </row>
    <row r="4890" spans="2:14">
      <c r="B4890" s="65"/>
      <c r="N4890" s="71"/>
    </row>
    <row r="4891" spans="2:14">
      <c r="B4891" s="65"/>
      <c r="N4891" s="71"/>
    </row>
    <row r="4892" spans="2:14">
      <c r="B4892" s="65"/>
      <c r="N4892" s="71"/>
    </row>
    <row r="4893" spans="2:14">
      <c r="B4893" s="65"/>
      <c r="N4893" s="71"/>
    </row>
    <row r="4894" spans="2:14">
      <c r="B4894" s="65"/>
      <c r="N4894" s="71"/>
    </row>
    <row r="4895" spans="2:14">
      <c r="B4895" s="65"/>
      <c r="N4895" s="71"/>
    </row>
    <row r="4896" spans="2:14">
      <c r="B4896" s="65"/>
      <c r="N4896" s="71"/>
    </row>
    <row r="4897" spans="2:14">
      <c r="B4897" s="65"/>
      <c r="N4897" s="71"/>
    </row>
    <row r="4898" spans="2:14">
      <c r="B4898" s="65"/>
      <c r="N4898" s="71"/>
    </row>
    <row r="4899" spans="2:14">
      <c r="B4899" s="65"/>
      <c r="N4899" s="71"/>
    </row>
    <row r="4900" spans="2:14">
      <c r="B4900" s="65"/>
      <c r="N4900" s="71"/>
    </row>
    <row r="4901" spans="2:14">
      <c r="B4901" s="65"/>
      <c r="N4901" s="71"/>
    </row>
    <row r="4902" spans="2:14">
      <c r="B4902" s="65"/>
      <c r="N4902" s="71"/>
    </row>
    <row r="4903" spans="2:14">
      <c r="B4903" s="65"/>
      <c r="N4903" s="71"/>
    </row>
    <row r="4904" spans="2:14">
      <c r="B4904" s="65"/>
      <c r="N4904" s="71"/>
    </row>
    <row r="4905" spans="2:14">
      <c r="B4905" s="65"/>
      <c r="N4905" s="71"/>
    </row>
    <row r="4906" spans="2:14">
      <c r="B4906" s="65"/>
      <c r="N4906" s="71"/>
    </row>
    <row r="4907" spans="2:14">
      <c r="B4907" s="65"/>
      <c r="N4907" s="71"/>
    </row>
    <row r="4908" spans="2:14">
      <c r="B4908" s="65"/>
      <c r="N4908" s="71"/>
    </row>
    <row r="4909" spans="2:14">
      <c r="B4909" s="65"/>
      <c r="N4909" s="71"/>
    </row>
    <row r="4910" spans="2:14">
      <c r="B4910" s="65"/>
      <c r="N4910" s="71"/>
    </row>
    <row r="4911" spans="2:14">
      <c r="B4911" s="65"/>
      <c r="N4911" s="71"/>
    </row>
    <row r="4912" spans="2:14">
      <c r="B4912" s="65"/>
      <c r="N4912" s="71"/>
    </row>
    <row r="4913" spans="2:14">
      <c r="B4913" s="65"/>
      <c r="N4913" s="71"/>
    </row>
    <row r="4914" spans="2:14">
      <c r="B4914" s="65"/>
      <c r="N4914" s="71"/>
    </row>
    <row r="4915" spans="2:14">
      <c r="B4915" s="65"/>
      <c r="N4915" s="71"/>
    </row>
    <row r="4916" spans="2:14">
      <c r="B4916" s="65"/>
      <c r="N4916" s="71"/>
    </row>
    <row r="4917" spans="2:14">
      <c r="B4917" s="65"/>
      <c r="N4917" s="71"/>
    </row>
    <row r="4918" spans="2:14">
      <c r="B4918" s="65"/>
      <c r="N4918" s="71"/>
    </row>
    <row r="4919" spans="2:14">
      <c r="B4919" s="65"/>
      <c r="N4919" s="71"/>
    </row>
    <row r="4920" spans="2:14">
      <c r="B4920" s="65"/>
      <c r="N4920" s="71"/>
    </row>
    <row r="4921" spans="2:14">
      <c r="B4921" s="65"/>
      <c r="N4921" s="71"/>
    </row>
    <row r="4922" spans="2:14">
      <c r="B4922" s="65"/>
      <c r="N4922" s="71"/>
    </row>
    <row r="4923" spans="2:14">
      <c r="B4923" s="65"/>
      <c r="N4923" s="71"/>
    </row>
    <row r="4924" spans="2:14">
      <c r="B4924" s="65"/>
      <c r="N4924" s="71"/>
    </row>
    <row r="4925" spans="2:14">
      <c r="B4925" s="65"/>
      <c r="N4925" s="71"/>
    </row>
    <row r="4926" spans="2:14">
      <c r="B4926" s="65"/>
      <c r="N4926" s="71"/>
    </row>
    <row r="4927" spans="2:14">
      <c r="B4927" s="65"/>
      <c r="N4927" s="71"/>
    </row>
    <row r="4928" spans="2:14">
      <c r="B4928" s="65"/>
      <c r="N4928" s="71"/>
    </row>
    <row r="4929" spans="2:14">
      <c r="B4929" s="65"/>
      <c r="N4929" s="71"/>
    </row>
    <row r="4930" spans="2:14">
      <c r="B4930" s="65"/>
      <c r="N4930" s="71"/>
    </row>
    <row r="4931" spans="2:14">
      <c r="B4931" s="65"/>
      <c r="N4931" s="71"/>
    </row>
    <row r="4932" spans="2:14">
      <c r="B4932" s="65"/>
      <c r="N4932" s="71"/>
    </row>
    <row r="4933" spans="2:14">
      <c r="B4933" s="65"/>
      <c r="N4933" s="71"/>
    </row>
    <row r="4934" spans="2:14">
      <c r="B4934" s="65"/>
      <c r="N4934" s="71"/>
    </row>
    <row r="4935" spans="2:14">
      <c r="B4935" s="65"/>
      <c r="N4935" s="71"/>
    </row>
    <row r="4936" spans="2:14">
      <c r="B4936" s="65"/>
      <c r="N4936" s="71"/>
    </row>
    <row r="4937" spans="2:14">
      <c r="B4937" s="65"/>
      <c r="N4937" s="71"/>
    </row>
    <row r="4938" spans="2:14">
      <c r="B4938" s="65"/>
      <c r="N4938" s="71"/>
    </row>
    <row r="4939" spans="2:14">
      <c r="B4939" s="65"/>
      <c r="N4939" s="71"/>
    </row>
    <row r="4940" spans="2:14">
      <c r="B4940" s="65"/>
      <c r="N4940" s="71"/>
    </row>
    <row r="4941" spans="2:14">
      <c r="B4941" s="65"/>
      <c r="N4941" s="71"/>
    </row>
    <row r="4942" spans="2:14">
      <c r="B4942" s="65"/>
      <c r="N4942" s="71"/>
    </row>
    <row r="4943" spans="2:14">
      <c r="B4943" s="65"/>
      <c r="N4943" s="71"/>
    </row>
    <row r="4944" spans="2:14">
      <c r="B4944" s="65"/>
      <c r="N4944" s="71"/>
    </row>
    <row r="4945" spans="2:14">
      <c r="B4945" s="65"/>
      <c r="N4945" s="71"/>
    </row>
    <row r="4946" spans="2:14">
      <c r="B4946" s="65"/>
      <c r="N4946" s="71"/>
    </row>
    <row r="4947" spans="2:14">
      <c r="B4947" s="65"/>
      <c r="N4947" s="71"/>
    </row>
    <row r="4948" spans="2:14">
      <c r="B4948" s="65"/>
      <c r="N4948" s="71"/>
    </row>
    <row r="4949" spans="2:14">
      <c r="B4949" s="65"/>
      <c r="N4949" s="71"/>
    </row>
    <row r="4950" spans="2:14">
      <c r="B4950" s="65"/>
      <c r="N4950" s="71"/>
    </row>
    <row r="4951" spans="2:14">
      <c r="B4951" s="65"/>
      <c r="N4951" s="71"/>
    </row>
    <row r="4952" spans="2:14">
      <c r="B4952" s="65"/>
      <c r="N4952" s="71"/>
    </row>
    <row r="4953" spans="2:14">
      <c r="B4953" s="65"/>
      <c r="N4953" s="71"/>
    </row>
    <row r="4954" spans="2:14">
      <c r="B4954" s="65"/>
      <c r="N4954" s="71"/>
    </row>
    <row r="4955" spans="2:14">
      <c r="B4955" s="65"/>
      <c r="N4955" s="71"/>
    </row>
    <row r="4956" spans="2:14">
      <c r="B4956" s="65"/>
      <c r="N4956" s="71"/>
    </row>
    <row r="4957" spans="2:14">
      <c r="B4957" s="65"/>
      <c r="N4957" s="71"/>
    </row>
    <row r="4958" spans="2:14">
      <c r="B4958" s="65"/>
      <c r="N4958" s="71"/>
    </row>
    <row r="4959" spans="2:14">
      <c r="B4959" s="65"/>
      <c r="N4959" s="71"/>
    </row>
    <row r="4960" spans="2:14">
      <c r="B4960" s="65"/>
      <c r="N4960" s="71"/>
    </row>
    <row r="4961" spans="2:14">
      <c r="B4961" s="65"/>
      <c r="N4961" s="71"/>
    </row>
    <row r="4962" spans="2:14">
      <c r="B4962" s="65"/>
      <c r="N4962" s="71"/>
    </row>
    <row r="4963" spans="2:14">
      <c r="B4963" s="65"/>
      <c r="N4963" s="71"/>
    </row>
    <row r="4964" spans="2:14">
      <c r="B4964" s="65"/>
      <c r="N4964" s="71"/>
    </row>
    <row r="4965" spans="2:14">
      <c r="B4965" s="65"/>
      <c r="N4965" s="71"/>
    </row>
    <row r="4966" spans="2:14">
      <c r="B4966" s="65"/>
      <c r="N4966" s="71"/>
    </row>
    <row r="4967" spans="2:14">
      <c r="B4967" s="65"/>
      <c r="N4967" s="71"/>
    </row>
    <row r="4968" spans="2:14">
      <c r="B4968" s="65"/>
      <c r="N4968" s="71"/>
    </row>
    <row r="4969" spans="2:14">
      <c r="B4969" s="65"/>
      <c r="N4969" s="71"/>
    </row>
    <row r="4970" spans="2:14">
      <c r="B4970" s="65"/>
      <c r="N4970" s="71"/>
    </row>
    <row r="4971" spans="2:14">
      <c r="B4971" s="65"/>
      <c r="N4971" s="71"/>
    </row>
    <row r="4972" spans="2:14">
      <c r="B4972" s="65"/>
      <c r="N4972" s="71"/>
    </row>
    <row r="4973" spans="2:14">
      <c r="B4973" s="65"/>
      <c r="N4973" s="71"/>
    </row>
    <row r="4974" spans="2:14">
      <c r="B4974" s="65"/>
      <c r="N4974" s="71"/>
    </row>
    <row r="4975" spans="2:14">
      <c r="B4975" s="65"/>
      <c r="N4975" s="71"/>
    </row>
    <row r="4976" spans="2:14">
      <c r="B4976" s="65"/>
      <c r="N4976" s="71"/>
    </row>
    <row r="4977" spans="2:14">
      <c r="B4977" s="65"/>
      <c r="N4977" s="71"/>
    </row>
    <row r="4978" spans="2:14">
      <c r="B4978" s="65"/>
      <c r="N4978" s="71"/>
    </row>
    <row r="4979" spans="2:14">
      <c r="B4979" s="65"/>
      <c r="N4979" s="71"/>
    </row>
    <row r="4980" spans="2:14">
      <c r="B4980" s="65"/>
      <c r="N4980" s="71"/>
    </row>
    <row r="4981" spans="2:14">
      <c r="B4981" s="65"/>
      <c r="N4981" s="71"/>
    </row>
    <row r="4982" spans="2:14">
      <c r="B4982" s="65"/>
      <c r="N4982" s="71"/>
    </row>
    <row r="4983" spans="2:14">
      <c r="B4983" s="65"/>
      <c r="N4983" s="71"/>
    </row>
    <row r="4984" spans="2:14">
      <c r="B4984" s="65"/>
      <c r="N4984" s="71"/>
    </row>
    <row r="4985" spans="2:14">
      <c r="B4985" s="65"/>
      <c r="N4985" s="71"/>
    </row>
    <row r="4986" spans="2:14">
      <c r="B4986" s="65"/>
      <c r="N4986" s="71"/>
    </row>
    <row r="4987" spans="2:14">
      <c r="B4987" s="65"/>
      <c r="N4987" s="71"/>
    </row>
    <row r="4988" spans="2:14">
      <c r="B4988" s="65"/>
      <c r="N4988" s="71"/>
    </row>
    <row r="4989" spans="2:14">
      <c r="B4989" s="65"/>
      <c r="N4989" s="71"/>
    </row>
    <row r="4990" spans="2:14">
      <c r="B4990" s="65"/>
      <c r="N4990" s="71"/>
    </row>
    <row r="4991" spans="2:14">
      <c r="B4991" s="65"/>
      <c r="N4991" s="71"/>
    </row>
    <row r="4992" spans="2:14">
      <c r="B4992" s="65"/>
      <c r="N4992" s="71"/>
    </row>
    <row r="4993" spans="2:14">
      <c r="B4993" s="65"/>
      <c r="N4993" s="71"/>
    </row>
    <row r="4994" spans="2:14">
      <c r="B4994" s="65"/>
      <c r="N4994" s="71"/>
    </row>
    <row r="4995" spans="2:14">
      <c r="B4995" s="65"/>
      <c r="N4995" s="71"/>
    </row>
    <row r="4996" spans="2:14">
      <c r="B4996" s="65"/>
      <c r="N4996" s="71"/>
    </row>
    <row r="4997" spans="2:14">
      <c r="B4997" s="65"/>
      <c r="N4997" s="71"/>
    </row>
    <row r="4998" spans="2:14">
      <c r="B4998" s="65"/>
      <c r="N4998" s="71"/>
    </row>
    <row r="4999" spans="2:14">
      <c r="B4999" s="65"/>
      <c r="N4999" s="71"/>
    </row>
    <row r="5000" spans="2:14">
      <c r="B5000" s="65"/>
      <c r="N5000" s="71"/>
    </row>
    <row r="5001" spans="2:14">
      <c r="B5001" s="65"/>
      <c r="N5001" s="71"/>
    </row>
    <row r="5002" spans="2:14">
      <c r="B5002" s="65"/>
      <c r="N5002" s="71"/>
    </row>
    <row r="5003" spans="2:14">
      <c r="B5003" s="65"/>
      <c r="N5003" s="71"/>
    </row>
    <row r="5004" spans="2:14">
      <c r="B5004" s="65"/>
      <c r="N5004" s="71"/>
    </row>
    <row r="5005" spans="2:14">
      <c r="B5005" s="65"/>
      <c r="N5005" s="71"/>
    </row>
    <row r="5006" spans="2:14">
      <c r="B5006" s="65"/>
      <c r="N5006" s="71"/>
    </row>
    <row r="5007" spans="2:14">
      <c r="B5007" s="65"/>
      <c r="N5007" s="71"/>
    </row>
    <row r="5008" spans="2:14">
      <c r="B5008" s="65"/>
      <c r="N5008" s="71"/>
    </row>
    <row r="5009" spans="2:14">
      <c r="B5009" s="65"/>
      <c r="N5009" s="71"/>
    </row>
    <row r="5010" spans="2:14">
      <c r="B5010" s="65"/>
      <c r="N5010" s="71"/>
    </row>
    <row r="5011" spans="2:14">
      <c r="B5011" s="65"/>
      <c r="N5011" s="71"/>
    </row>
    <row r="5012" spans="2:14">
      <c r="B5012" s="65"/>
      <c r="N5012" s="71"/>
    </row>
    <row r="5013" spans="2:14">
      <c r="B5013" s="65"/>
      <c r="N5013" s="71"/>
    </row>
    <row r="5014" spans="2:14">
      <c r="B5014" s="65"/>
      <c r="N5014" s="71"/>
    </row>
    <row r="5015" spans="2:14">
      <c r="B5015" s="65"/>
      <c r="N5015" s="71"/>
    </row>
    <row r="5016" spans="2:14">
      <c r="B5016" s="65"/>
      <c r="N5016" s="71"/>
    </row>
    <row r="5017" spans="2:14">
      <c r="B5017" s="65"/>
      <c r="N5017" s="71"/>
    </row>
    <row r="5018" spans="2:14">
      <c r="B5018" s="65"/>
      <c r="N5018" s="71"/>
    </row>
    <row r="5019" spans="2:14">
      <c r="B5019" s="65"/>
      <c r="N5019" s="71"/>
    </row>
    <row r="5020" spans="2:14">
      <c r="B5020" s="65"/>
      <c r="N5020" s="71"/>
    </row>
    <row r="5021" spans="2:14">
      <c r="B5021" s="65"/>
      <c r="N5021" s="71"/>
    </row>
    <row r="5022" spans="2:14">
      <c r="B5022" s="65"/>
      <c r="N5022" s="71"/>
    </row>
    <row r="5023" spans="2:14">
      <c r="B5023" s="65"/>
      <c r="N5023" s="71"/>
    </row>
    <row r="5024" spans="2:14">
      <c r="B5024" s="65"/>
      <c r="N5024" s="71"/>
    </row>
    <row r="5025" spans="2:14">
      <c r="B5025" s="65"/>
      <c r="N5025" s="71"/>
    </row>
    <row r="5026" spans="2:14">
      <c r="B5026" s="65"/>
      <c r="N5026" s="71"/>
    </row>
    <row r="5027" spans="2:14">
      <c r="B5027" s="65"/>
      <c r="N5027" s="71"/>
    </row>
    <row r="5028" spans="2:14">
      <c r="B5028" s="65"/>
      <c r="N5028" s="71"/>
    </row>
    <row r="5029" spans="2:14">
      <c r="B5029" s="65"/>
      <c r="N5029" s="71"/>
    </row>
    <row r="5030" spans="2:14">
      <c r="B5030" s="65"/>
      <c r="N5030" s="71"/>
    </row>
    <row r="5031" spans="2:14">
      <c r="B5031" s="65"/>
      <c r="N5031" s="71"/>
    </row>
    <row r="5032" spans="2:14">
      <c r="B5032" s="65"/>
      <c r="N5032" s="71"/>
    </row>
    <row r="5033" spans="2:14">
      <c r="B5033" s="65"/>
      <c r="N5033" s="71"/>
    </row>
    <row r="5034" spans="2:14">
      <c r="B5034" s="65"/>
      <c r="N5034" s="71"/>
    </row>
    <row r="5035" spans="2:14">
      <c r="B5035" s="65"/>
      <c r="N5035" s="71"/>
    </row>
    <row r="5036" spans="2:14">
      <c r="B5036" s="65"/>
      <c r="N5036" s="71"/>
    </row>
    <row r="5037" spans="2:14">
      <c r="B5037" s="65"/>
      <c r="N5037" s="71"/>
    </row>
    <row r="5038" spans="2:14">
      <c r="B5038" s="65"/>
      <c r="N5038" s="71"/>
    </row>
    <row r="5039" spans="2:14">
      <c r="B5039" s="65"/>
      <c r="N5039" s="71"/>
    </row>
    <row r="5040" spans="2:14">
      <c r="B5040" s="65"/>
      <c r="N5040" s="71"/>
    </row>
    <row r="5041" spans="2:14">
      <c r="B5041" s="65"/>
      <c r="N5041" s="71"/>
    </row>
    <row r="5042" spans="2:14">
      <c r="B5042" s="65"/>
      <c r="N5042" s="71"/>
    </row>
    <row r="5043" spans="2:14">
      <c r="B5043" s="65"/>
      <c r="N5043" s="71"/>
    </row>
    <row r="5044" spans="2:14">
      <c r="B5044" s="65"/>
      <c r="N5044" s="71"/>
    </row>
    <row r="5045" spans="2:14">
      <c r="B5045" s="65"/>
      <c r="N5045" s="71"/>
    </row>
    <row r="5046" spans="2:14">
      <c r="B5046" s="65"/>
      <c r="N5046" s="71"/>
    </row>
    <row r="5047" spans="2:14">
      <c r="B5047" s="65"/>
      <c r="N5047" s="71"/>
    </row>
    <row r="5048" spans="2:14">
      <c r="B5048" s="65"/>
      <c r="N5048" s="71"/>
    </row>
    <row r="5049" spans="2:14">
      <c r="B5049" s="65"/>
      <c r="N5049" s="71"/>
    </row>
    <row r="5050" spans="2:14">
      <c r="B5050" s="65"/>
      <c r="N5050" s="71"/>
    </row>
    <row r="5051" spans="2:14">
      <c r="B5051" s="65"/>
      <c r="N5051" s="71"/>
    </row>
    <row r="5052" spans="2:14">
      <c r="B5052" s="65"/>
      <c r="N5052" s="71"/>
    </row>
    <row r="5053" spans="2:14">
      <c r="B5053" s="65"/>
      <c r="N5053" s="71"/>
    </row>
    <row r="5054" spans="2:14">
      <c r="B5054" s="65"/>
      <c r="N5054" s="71"/>
    </row>
    <row r="5055" spans="2:14">
      <c r="B5055" s="65"/>
      <c r="N5055" s="71"/>
    </row>
    <row r="5056" spans="2:14">
      <c r="B5056" s="65"/>
      <c r="N5056" s="71"/>
    </row>
    <row r="5057" spans="2:14">
      <c r="B5057" s="65"/>
      <c r="N5057" s="71"/>
    </row>
    <row r="5058" spans="2:14">
      <c r="B5058" s="65"/>
      <c r="N5058" s="71"/>
    </row>
    <row r="5059" spans="2:14">
      <c r="B5059" s="65"/>
      <c r="N5059" s="71"/>
    </row>
    <row r="5060" spans="2:14">
      <c r="B5060" s="65"/>
      <c r="N5060" s="71"/>
    </row>
    <row r="5061" spans="2:14">
      <c r="B5061" s="65"/>
      <c r="N5061" s="71"/>
    </row>
    <row r="5062" spans="2:14">
      <c r="B5062" s="65"/>
      <c r="N5062" s="71"/>
    </row>
    <row r="5063" spans="2:14">
      <c r="B5063" s="65"/>
      <c r="N5063" s="71"/>
    </row>
    <row r="5064" spans="2:14">
      <c r="B5064" s="65"/>
      <c r="N5064" s="71"/>
    </row>
    <row r="5065" spans="2:14">
      <c r="B5065" s="65"/>
      <c r="N5065" s="71"/>
    </row>
    <row r="5066" spans="2:14">
      <c r="B5066" s="65"/>
      <c r="N5066" s="71"/>
    </row>
    <row r="5067" spans="2:14">
      <c r="B5067" s="65"/>
      <c r="N5067" s="71"/>
    </row>
    <row r="5068" spans="2:14">
      <c r="B5068" s="65"/>
      <c r="N5068" s="71"/>
    </row>
    <row r="5069" spans="2:14">
      <c r="B5069" s="65"/>
      <c r="N5069" s="71"/>
    </row>
    <row r="5070" spans="2:14">
      <c r="B5070" s="65"/>
      <c r="N5070" s="71"/>
    </row>
    <row r="5071" spans="2:14">
      <c r="B5071" s="65"/>
      <c r="N5071" s="71"/>
    </row>
    <row r="5072" spans="2:14">
      <c r="B5072" s="65"/>
      <c r="N5072" s="71"/>
    </row>
    <row r="5073" spans="2:14">
      <c r="B5073" s="65"/>
      <c r="N5073" s="71"/>
    </row>
    <row r="5074" spans="2:14">
      <c r="B5074" s="65"/>
      <c r="N5074" s="71"/>
    </row>
    <row r="5075" spans="2:14">
      <c r="B5075" s="65"/>
      <c r="N5075" s="71"/>
    </row>
    <row r="5076" spans="2:14">
      <c r="B5076" s="65"/>
      <c r="N5076" s="71"/>
    </row>
    <row r="5077" spans="2:14">
      <c r="B5077" s="65"/>
      <c r="N5077" s="71"/>
    </row>
    <row r="5078" spans="2:14">
      <c r="B5078" s="65"/>
      <c r="N5078" s="71"/>
    </row>
    <row r="5079" spans="2:14">
      <c r="B5079" s="65"/>
      <c r="N5079" s="71"/>
    </row>
    <row r="5080" spans="2:14">
      <c r="B5080" s="65"/>
      <c r="N5080" s="71"/>
    </row>
    <row r="5081" spans="2:14">
      <c r="B5081" s="65"/>
      <c r="N5081" s="71"/>
    </row>
    <row r="5082" spans="2:14">
      <c r="B5082" s="65"/>
      <c r="N5082" s="71"/>
    </row>
    <row r="5083" spans="2:14">
      <c r="B5083" s="65"/>
      <c r="N5083" s="71"/>
    </row>
    <row r="5084" spans="2:14">
      <c r="B5084" s="65"/>
      <c r="N5084" s="71"/>
    </row>
    <row r="5085" spans="2:14">
      <c r="B5085" s="65"/>
      <c r="N5085" s="71"/>
    </row>
    <row r="5086" spans="2:14">
      <c r="B5086" s="65"/>
      <c r="N5086" s="71"/>
    </row>
    <row r="5087" spans="2:14">
      <c r="B5087" s="65"/>
      <c r="N5087" s="71"/>
    </row>
    <row r="5088" spans="2:14">
      <c r="B5088" s="65"/>
      <c r="N5088" s="71"/>
    </row>
    <row r="5089" spans="2:14">
      <c r="B5089" s="65"/>
      <c r="N5089" s="71"/>
    </row>
    <row r="5090" spans="2:14">
      <c r="B5090" s="65"/>
      <c r="N5090" s="71"/>
    </row>
    <row r="5091" spans="2:14">
      <c r="B5091" s="65"/>
      <c r="N5091" s="71"/>
    </row>
    <row r="5092" spans="2:14">
      <c r="B5092" s="65"/>
      <c r="N5092" s="71"/>
    </row>
    <row r="5093" spans="2:14">
      <c r="B5093" s="65"/>
      <c r="N5093" s="71"/>
    </row>
    <row r="5094" spans="2:14">
      <c r="B5094" s="65"/>
      <c r="N5094" s="71"/>
    </row>
    <row r="5095" spans="2:14">
      <c r="B5095" s="65"/>
      <c r="N5095" s="71"/>
    </row>
    <row r="5096" spans="2:14">
      <c r="B5096" s="65"/>
      <c r="N5096" s="71"/>
    </row>
    <row r="5097" spans="2:14">
      <c r="B5097" s="65"/>
      <c r="N5097" s="71"/>
    </row>
    <row r="5098" spans="2:14">
      <c r="B5098" s="65"/>
      <c r="N5098" s="71"/>
    </row>
    <row r="5099" spans="2:14">
      <c r="B5099" s="65"/>
      <c r="N5099" s="71"/>
    </row>
    <row r="5100" spans="2:14">
      <c r="B5100" s="65"/>
      <c r="N5100" s="71"/>
    </row>
    <row r="5101" spans="2:14">
      <c r="B5101" s="65"/>
      <c r="N5101" s="71"/>
    </row>
    <row r="5102" spans="2:14">
      <c r="B5102" s="65"/>
      <c r="N5102" s="71"/>
    </row>
    <row r="5103" spans="2:14">
      <c r="B5103" s="65"/>
      <c r="N5103" s="71"/>
    </row>
    <row r="5104" spans="2:14">
      <c r="B5104" s="65"/>
      <c r="N5104" s="71"/>
    </row>
    <row r="5105" spans="2:14">
      <c r="B5105" s="65"/>
      <c r="N5105" s="71"/>
    </row>
    <row r="5106" spans="2:14">
      <c r="B5106" s="65"/>
      <c r="N5106" s="71"/>
    </row>
    <row r="5107" spans="2:14">
      <c r="B5107" s="65"/>
      <c r="N5107" s="71"/>
    </row>
    <row r="5108" spans="2:14">
      <c r="B5108" s="65"/>
      <c r="N5108" s="71"/>
    </row>
    <row r="5109" spans="2:14">
      <c r="B5109" s="65"/>
      <c r="N5109" s="71"/>
    </row>
    <row r="5110" spans="2:14">
      <c r="B5110" s="65"/>
      <c r="N5110" s="71"/>
    </row>
    <row r="5111" spans="2:14">
      <c r="B5111" s="65"/>
      <c r="N5111" s="71"/>
    </row>
    <row r="5112" spans="2:14">
      <c r="B5112" s="65"/>
      <c r="N5112" s="71"/>
    </row>
    <row r="5113" spans="2:14">
      <c r="B5113" s="65"/>
      <c r="N5113" s="71"/>
    </row>
    <row r="5114" spans="2:14">
      <c r="B5114" s="65"/>
      <c r="N5114" s="71"/>
    </row>
    <row r="5115" spans="2:14">
      <c r="B5115" s="65"/>
      <c r="N5115" s="71"/>
    </row>
    <row r="5116" spans="2:14">
      <c r="B5116" s="65"/>
      <c r="N5116" s="71"/>
    </row>
    <row r="5117" spans="2:14">
      <c r="B5117" s="65"/>
      <c r="N5117" s="71"/>
    </row>
    <row r="5118" spans="2:14">
      <c r="B5118" s="65"/>
      <c r="N5118" s="71"/>
    </row>
    <row r="5119" spans="2:14">
      <c r="B5119" s="65"/>
      <c r="N5119" s="71"/>
    </row>
    <row r="5120" spans="2:14">
      <c r="B5120" s="65"/>
      <c r="N5120" s="71"/>
    </row>
    <row r="5121" spans="2:14">
      <c r="B5121" s="65"/>
      <c r="N5121" s="71"/>
    </row>
    <row r="5122" spans="2:14">
      <c r="B5122" s="65"/>
      <c r="N5122" s="71"/>
    </row>
    <row r="5123" spans="2:14">
      <c r="B5123" s="65"/>
      <c r="N5123" s="71"/>
    </row>
    <row r="5124" spans="2:14">
      <c r="B5124" s="65"/>
      <c r="N5124" s="71"/>
    </row>
    <row r="5125" spans="2:14">
      <c r="B5125" s="65"/>
      <c r="N5125" s="71"/>
    </row>
    <row r="5126" spans="2:14">
      <c r="B5126" s="65"/>
      <c r="N5126" s="71"/>
    </row>
    <row r="5127" spans="2:14">
      <c r="B5127" s="65"/>
      <c r="N5127" s="71"/>
    </row>
    <row r="5128" spans="2:14">
      <c r="B5128" s="65"/>
      <c r="N5128" s="71"/>
    </row>
    <row r="5129" spans="2:14">
      <c r="B5129" s="65"/>
      <c r="N5129" s="71"/>
    </row>
    <row r="5130" spans="2:14">
      <c r="B5130" s="65"/>
      <c r="N5130" s="71"/>
    </row>
    <row r="5131" spans="2:14">
      <c r="B5131" s="65"/>
      <c r="N5131" s="71"/>
    </row>
    <row r="5132" spans="2:14">
      <c r="B5132" s="65"/>
      <c r="N5132" s="71"/>
    </row>
    <row r="5133" spans="2:14">
      <c r="B5133" s="65"/>
      <c r="N5133" s="71"/>
    </row>
    <row r="5134" spans="2:14">
      <c r="B5134" s="65"/>
      <c r="N5134" s="71"/>
    </row>
    <row r="5135" spans="2:14">
      <c r="B5135" s="65"/>
      <c r="N5135" s="71"/>
    </row>
    <row r="5136" spans="2:14">
      <c r="B5136" s="65"/>
      <c r="N5136" s="71"/>
    </row>
    <row r="5137" spans="2:14">
      <c r="B5137" s="65"/>
      <c r="N5137" s="71"/>
    </row>
    <row r="5138" spans="2:14">
      <c r="B5138" s="65"/>
      <c r="N5138" s="71"/>
    </row>
    <row r="5139" spans="2:14">
      <c r="B5139" s="65"/>
      <c r="N5139" s="71"/>
    </row>
    <row r="5140" spans="2:14">
      <c r="B5140" s="65"/>
      <c r="N5140" s="71"/>
    </row>
    <row r="5141" spans="2:14">
      <c r="B5141" s="65"/>
      <c r="N5141" s="71"/>
    </row>
    <row r="5142" spans="2:14">
      <c r="B5142" s="65"/>
      <c r="N5142" s="71"/>
    </row>
    <row r="5143" spans="2:14">
      <c r="B5143" s="65"/>
      <c r="N5143" s="71"/>
    </row>
    <row r="5144" spans="2:14">
      <c r="B5144" s="65"/>
      <c r="N5144" s="71"/>
    </row>
    <row r="5145" spans="2:14">
      <c r="B5145" s="65"/>
      <c r="N5145" s="71"/>
    </row>
    <row r="5146" spans="2:14">
      <c r="B5146" s="65"/>
      <c r="N5146" s="71"/>
    </row>
    <row r="5147" spans="2:14">
      <c r="B5147" s="65"/>
      <c r="N5147" s="71"/>
    </row>
    <row r="5148" spans="2:14">
      <c r="B5148" s="65"/>
      <c r="N5148" s="71"/>
    </row>
    <row r="5149" spans="2:14">
      <c r="B5149" s="65"/>
      <c r="N5149" s="71"/>
    </row>
    <row r="5150" spans="2:14">
      <c r="B5150" s="65"/>
      <c r="N5150" s="71"/>
    </row>
    <row r="5151" spans="2:14">
      <c r="B5151" s="65"/>
      <c r="N5151" s="71"/>
    </row>
    <row r="5152" spans="2:14">
      <c r="B5152" s="65"/>
      <c r="N5152" s="71"/>
    </row>
    <row r="5153" spans="2:14">
      <c r="B5153" s="65"/>
      <c r="N5153" s="71"/>
    </row>
    <row r="5154" spans="2:14">
      <c r="B5154" s="65"/>
      <c r="N5154" s="71"/>
    </row>
    <row r="5155" spans="2:14">
      <c r="B5155" s="65"/>
      <c r="N5155" s="71"/>
    </row>
    <row r="5156" spans="2:14">
      <c r="B5156" s="65"/>
      <c r="N5156" s="71"/>
    </row>
    <row r="5157" spans="2:14">
      <c r="B5157" s="65"/>
      <c r="N5157" s="71"/>
    </row>
    <row r="5158" spans="2:14">
      <c r="B5158" s="65"/>
      <c r="N5158" s="71"/>
    </row>
    <row r="5159" spans="2:14">
      <c r="B5159" s="65"/>
      <c r="N5159" s="71"/>
    </row>
    <row r="5160" spans="2:14">
      <c r="B5160" s="65"/>
      <c r="N5160" s="71"/>
    </row>
    <row r="5161" spans="2:14">
      <c r="B5161" s="65"/>
      <c r="N5161" s="71"/>
    </row>
    <row r="5162" spans="2:14">
      <c r="B5162" s="65"/>
      <c r="N5162" s="71"/>
    </row>
    <row r="5163" spans="2:14">
      <c r="B5163" s="65"/>
      <c r="N5163" s="71"/>
    </row>
    <row r="5164" spans="2:14">
      <c r="B5164" s="65"/>
      <c r="N5164" s="71"/>
    </row>
    <row r="5165" spans="2:14">
      <c r="B5165" s="65"/>
      <c r="N5165" s="71"/>
    </row>
    <row r="5166" spans="2:14">
      <c r="B5166" s="65"/>
      <c r="N5166" s="71"/>
    </row>
    <row r="5167" spans="2:14">
      <c r="B5167" s="65"/>
      <c r="N5167" s="71"/>
    </row>
    <row r="5168" spans="2:14">
      <c r="B5168" s="65"/>
      <c r="N5168" s="71"/>
    </row>
    <row r="5169" spans="2:14">
      <c r="B5169" s="65"/>
      <c r="N5169" s="71"/>
    </row>
    <row r="5170" spans="2:14">
      <c r="B5170" s="65"/>
      <c r="N5170" s="71"/>
    </row>
    <row r="5171" spans="2:14">
      <c r="B5171" s="65"/>
      <c r="N5171" s="71"/>
    </row>
    <row r="5172" spans="2:14">
      <c r="B5172" s="65"/>
      <c r="N5172" s="71"/>
    </row>
    <row r="5173" spans="2:14">
      <c r="B5173" s="65"/>
      <c r="N5173" s="71"/>
    </row>
    <row r="5174" spans="2:14">
      <c r="B5174" s="65"/>
      <c r="N5174" s="71"/>
    </row>
    <row r="5175" spans="2:14">
      <c r="B5175" s="65"/>
      <c r="N5175" s="71"/>
    </row>
    <row r="5176" spans="2:14">
      <c r="B5176" s="65"/>
      <c r="N5176" s="71"/>
    </row>
    <row r="5177" spans="2:14">
      <c r="B5177" s="65"/>
      <c r="N5177" s="71"/>
    </row>
    <row r="5178" spans="2:14">
      <c r="B5178" s="65"/>
      <c r="N5178" s="71"/>
    </row>
    <row r="5179" spans="2:14">
      <c r="B5179" s="65"/>
      <c r="N5179" s="71"/>
    </row>
    <row r="5180" spans="2:14">
      <c r="B5180" s="65"/>
      <c r="N5180" s="71"/>
    </row>
    <row r="5181" spans="2:14">
      <c r="B5181" s="65"/>
      <c r="N5181" s="71"/>
    </row>
    <row r="5182" spans="2:14">
      <c r="B5182" s="65"/>
      <c r="N5182" s="71"/>
    </row>
    <row r="5183" spans="2:14">
      <c r="B5183" s="65"/>
      <c r="N5183" s="71"/>
    </row>
    <row r="5184" spans="2:14">
      <c r="B5184" s="65"/>
      <c r="N5184" s="71"/>
    </row>
    <row r="5185" spans="2:14">
      <c r="B5185" s="65"/>
      <c r="N5185" s="71"/>
    </row>
    <row r="5186" spans="2:14">
      <c r="B5186" s="65"/>
      <c r="N5186" s="71"/>
    </row>
    <row r="5187" spans="2:14">
      <c r="B5187" s="65"/>
      <c r="N5187" s="71"/>
    </row>
    <row r="5188" spans="2:14">
      <c r="B5188" s="65"/>
      <c r="N5188" s="71"/>
    </row>
    <row r="5189" spans="2:14">
      <c r="B5189" s="65"/>
      <c r="N5189" s="71"/>
    </row>
    <row r="5190" spans="2:14">
      <c r="B5190" s="65"/>
      <c r="N5190" s="71"/>
    </row>
    <row r="5191" spans="2:14">
      <c r="B5191" s="65"/>
      <c r="N5191" s="71"/>
    </row>
    <row r="5192" spans="2:14">
      <c r="B5192" s="65"/>
      <c r="N5192" s="71"/>
    </row>
    <row r="5193" spans="2:14">
      <c r="B5193" s="65"/>
      <c r="N5193" s="71"/>
    </row>
    <row r="5194" spans="2:14">
      <c r="B5194" s="65"/>
      <c r="N5194" s="71"/>
    </row>
    <row r="5195" spans="2:14">
      <c r="B5195" s="65"/>
      <c r="N5195" s="71"/>
    </row>
    <row r="5196" spans="2:14">
      <c r="B5196" s="65"/>
      <c r="N5196" s="71"/>
    </row>
    <row r="5197" spans="2:14">
      <c r="B5197" s="65"/>
      <c r="N5197" s="71"/>
    </row>
    <row r="5198" spans="2:14">
      <c r="B5198" s="65"/>
      <c r="N5198" s="71"/>
    </row>
    <row r="5199" spans="2:14">
      <c r="B5199" s="65"/>
      <c r="N5199" s="71"/>
    </row>
    <row r="5200" spans="2:14">
      <c r="B5200" s="65"/>
      <c r="N5200" s="71"/>
    </row>
    <row r="5201" spans="2:14">
      <c r="B5201" s="65"/>
      <c r="N5201" s="71"/>
    </row>
    <row r="5202" spans="2:14">
      <c r="B5202" s="65"/>
      <c r="N5202" s="71"/>
    </row>
    <row r="5203" spans="2:14">
      <c r="B5203" s="65"/>
      <c r="N5203" s="71"/>
    </row>
    <row r="5204" spans="2:14">
      <c r="B5204" s="65"/>
      <c r="N5204" s="71"/>
    </row>
    <row r="5205" spans="2:14">
      <c r="B5205" s="65"/>
      <c r="N5205" s="71"/>
    </row>
    <row r="5206" spans="2:14">
      <c r="B5206" s="65"/>
      <c r="N5206" s="71"/>
    </row>
    <row r="5207" spans="2:14">
      <c r="B5207" s="65"/>
      <c r="N5207" s="71"/>
    </row>
    <row r="5208" spans="2:14">
      <c r="B5208" s="65"/>
      <c r="N5208" s="71"/>
    </row>
    <row r="5209" spans="2:14">
      <c r="B5209" s="65"/>
      <c r="N5209" s="71"/>
    </row>
    <row r="5210" spans="2:14">
      <c r="B5210" s="65"/>
      <c r="N5210" s="71"/>
    </row>
    <row r="5211" spans="2:14">
      <c r="B5211" s="65"/>
      <c r="N5211" s="71"/>
    </row>
    <row r="5212" spans="2:14">
      <c r="B5212" s="65"/>
      <c r="N5212" s="71"/>
    </row>
    <row r="5213" spans="2:14">
      <c r="B5213" s="65"/>
      <c r="N5213" s="71"/>
    </row>
    <row r="5214" spans="2:14">
      <c r="B5214" s="65"/>
      <c r="N5214" s="71"/>
    </row>
    <row r="5215" spans="2:14">
      <c r="B5215" s="65"/>
      <c r="N5215" s="71"/>
    </row>
    <row r="5216" spans="2:14">
      <c r="B5216" s="65"/>
      <c r="N5216" s="71"/>
    </row>
    <row r="5217" spans="2:14">
      <c r="B5217" s="65"/>
      <c r="N5217" s="71"/>
    </row>
    <row r="5218" spans="2:14">
      <c r="B5218" s="65"/>
      <c r="N5218" s="71"/>
    </row>
    <row r="5219" spans="2:14">
      <c r="B5219" s="65"/>
      <c r="N5219" s="71"/>
    </row>
    <row r="5220" spans="2:14">
      <c r="B5220" s="65"/>
      <c r="N5220" s="71"/>
    </row>
    <row r="5221" spans="2:14">
      <c r="B5221" s="65"/>
      <c r="N5221" s="71"/>
    </row>
    <row r="5222" spans="2:14">
      <c r="B5222" s="65"/>
      <c r="N5222" s="71"/>
    </row>
    <row r="5223" spans="2:14">
      <c r="B5223" s="65"/>
      <c r="N5223" s="71"/>
    </row>
    <row r="5224" spans="2:14">
      <c r="B5224" s="65"/>
      <c r="N5224" s="71"/>
    </row>
    <row r="5225" spans="2:14">
      <c r="B5225" s="65"/>
      <c r="N5225" s="71"/>
    </row>
    <row r="5226" spans="2:14">
      <c r="B5226" s="65"/>
      <c r="N5226" s="71"/>
    </row>
    <row r="5227" spans="2:14">
      <c r="B5227" s="65"/>
      <c r="N5227" s="71"/>
    </row>
    <row r="5228" spans="2:14">
      <c r="B5228" s="65"/>
      <c r="N5228" s="71"/>
    </row>
    <row r="5229" spans="2:14">
      <c r="B5229" s="65"/>
      <c r="N5229" s="71"/>
    </row>
    <row r="5230" spans="2:14">
      <c r="B5230" s="65"/>
      <c r="N5230" s="71"/>
    </row>
    <row r="5231" spans="2:14">
      <c r="B5231" s="65"/>
      <c r="N5231" s="71"/>
    </row>
    <row r="5232" spans="2:14">
      <c r="B5232" s="65"/>
      <c r="N5232" s="71"/>
    </row>
    <row r="5233" spans="2:14">
      <c r="B5233" s="65"/>
      <c r="N5233" s="71"/>
    </row>
    <row r="5234" spans="2:14">
      <c r="B5234" s="65"/>
      <c r="N5234" s="71"/>
    </row>
    <row r="5235" spans="2:14">
      <c r="B5235" s="65"/>
      <c r="N5235" s="71"/>
    </row>
    <row r="5236" spans="2:14">
      <c r="B5236" s="65"/>
      <c r="N5236" s="71"/>
    </row>
    <row r="5237" spans="2:14">
      <c r="B5237" s="65"/>
      <c r="N5237" s="71"/>
    </row>
    <row r="5238" spans="2:14">
      <c r="B5238" s="65"/>
      <c r="N5238" s="71"/>
    </row>
    <row r="5239" spans="2:14">
      <c r="B5239" s="65"/>
      <c r="N5239" s="71"/>
    </row>
    <row r="5240" spans="2:14">
      <c r="B5240" s="65"/>
      <c r="N5240" s="71"/>
    </row>
    <row r="5241" spans="2:14">
      <c r="B5241" s="65"/>
      <c r="N5241" s="71"/>
    </row>
    <row r="5242" spans="2:14">
      <c r="B5242" s="65"/>
      <c r="N5242" s="71"/>
    </row>
    <row r="5243" spans="2:14">
      <c r="B5243" s="65"/>
      <c r="N5243" s="71"/>
    </row>
    <row r="5244" spans="2:14">
      <c r="B5244" s="65"/>
      <c r="N5244" s="71"/>
    </row>
    <row r="5245" spans="2:14">
      <c r="B5245" s="65"/>
      <c r="N5245" s="71"/>
    </row>
    <row r="5246" spans="2:14">
      <c r="B5246" s="65"/>
      <c r="N5246" s="71"/>
    </row>
    <row r="5247" spans="2:14">
      <c r="B5247" s="65"/>
      <c r="N5247" s="71"/>
    </row>
    <row r="5248" spans="2:14">
      <c r="B5248" s="65"/>
      <c r="N5248" s="71"/>
    </row>
    <row r="5249" spans="2:14">
      <c r="B5249" s="65"/>
      <c r="N5249" s="71"/>
    </row>
    <row r="5250" spans="2:14">
      <c r="B5250" s="65"/>
      <c r="N5250" s="71"/>
    </row>
    <row r="5251" spans="2:14">
      <c r="B5251" s="65"/>
      <c r="N5251" s="71"/>
    </row>
    <row r="5252" spans="2:14">
      <c r="B5252" s="65"/>
      <c r="N5252" s="71"/>
    </row>
    <row r="5253" spans="2:14">
      <c r="B5253" s="65"/>
      <c r="N5253" s="71"/>
    </row>
    <row r="5254" spans="2:14">
      <c r="B5254" s="65"/>
      <c r="N5254" s="71"/>
    </row>
    <row r="5255" spans="2:14">
      <c r="B5255" s="65"/>
      <c r="N5255" s="71"/>
    </row>
    <row r="5256" spans="2:14">
      <c r="B5256" s="65"/>
      <c r="N5256" s="71"/>
    </row>
    <row r="5257" spans="2:14">
      <c r="B5257" s="65"/>
      <c r="N5257" s="71"/>
    </row>
    <row r="5258" spans="2:14">
      <c r="B5258" s="65"/>
      <c r="N5258" s="71"/>
    </row>
    <row r="5259" spans="2:14">
      <c r="B5259" s="65"/>
      <c r="N5259" s="71"/>
    </row>
    <row r="5260" spans="2:14">
      <c r="B5260" s="65"/>
      <c r="N5260" s="71"/>
    </row>
    <row r="5261" spans="2:14">
      <c r="B5261" s="65"/>
      <c r="N5261" s="71"/>
    </row>
    <row r="5262" spans="2:14">
      <c r="B5262" s="65"/>
      <c r="N5262" s="71"/>
    </row>
    <row r="5263" spans="2:14">
      <c r="B5263" s="65"/>
      <c r="N5263" s="71"/>
    </row>
    <row r="5264" spans="2:14">
      <c r="B5264" s="65"/>
      <c r="N5264" s="71"/>
    </row>
    <row r="5265" spans="2:14">
      <c r="B5265" s="65"/>
      <c r="N5265" s="71"/>
    </row>
    <row r="5266" spans="2:14">
      <c r="B5266" s="65"/>
      <c r="N5266" s="71"/>
    </row>
    <row r="5267" spans="2:14">
      <c r="B5267" s="65"/>
      <c r="N5267" s="71"/>
    </row>
    <row r="5268" spans="2:14">
      <c r="B5268" s="65"/>
      <c r="N5268" s="71"/>
    </row>
    <row r="5269" spans="2:14">
      <c r="B5269" s="65"/>
      <c r="N5269" s="71"/>
    </row>
    <row r="5270" spans="2:14">
      <c r="B5270" s="65"/>
      <c r="N5270" s="71"/>
    </row>
    <row r="5271" spans="2:14">
      <c r="B5271" s="65"/>
      <c r="N5271" s="71"/>
    </row>
    <row r="5272" spans="2:14">
      <c r="B5272" s="65"/>
      <c r="N5272" s="71"/>
    </row>
    <row r="5273" spans="2:14">
      <c r="B5273" s="65"/>
      <c r="N5273" s="71"/>
    </row>
    <row r="5274" spans="2:14">
      <c r="B5274" s="65"/>
      <c r="N5274" s="71"/>
    </row>
    <row r="5275" spans="2:14">
      <c r="B5275" s="65"/>
      <c r="N5275" s="71"/>
    </row>
    <row r="5276" spans="2:14">
      <c r="B5276" s="65"/>
      <c r="N5276" s="71"/>
    </row>
    <row r="5277" spans="2:14">
      <c r="B5277" s="65"/>
      <c r="N5277" s="71"/>
    </row>
    <row r="5278" spans="2:14">
      <c r="B5278" s="65"/>
      <c r="N5278" s="71"/>
    </row>
    <row r="5279" spans="2:14">
      <c r="B5279" s="65"/>
      <c r="N5279" s="71"/>
    </row>
    <row r="5280" spans="2:14">
      <c r="B5280" s="65"/>
      <c r="N5280" s="71"/>
    </row>
    <row r="5281" spans="2:14">
      <c r="B5281" s="65"/>
      <c r="N5281" s="71"/>
    </row>
    <row r="5282" spans="2:14">
      <c r="B5282" s="65"/>
      <c r="N5282" s="71"/>
    </row>
    <row r="5283" spans="2:14">
      <c r="B5283" s="65"/>
      <c r="N5283" s="71"/>
    </row>
    <row r="5284" spans="2:14">
      <c r="B5284" s="65"/>
      <c r="N5284" s="71"/>
    </row>
    <row r="5285" spans="2:14">
      <c r="B5285" s="65"/>
      <c r="N5285" s="71"/>
    </row>
    <row r="5286" spans="2:14">
      <c r="B5286" s="65"/>
      <c r="N5286" s="71"/>
    </row>
    <row r="5287" spans="2:14">
      <c r="B5287" s="65"/>
      <c r="N5287" s="71"/>
    </row>
    <row r="5288" spans="2:14">
      <c r="B5288" s="65"/>
      <c r="N5288" s="71"/>
    </row>
    <row r="5289" spans="2:14">
      <c r="B5289" s="65"/>
      <c r="N5289" s="71"/>
    </row>
    <row r="5290" spans="2:14">
      <c r="B5290" s="65"/>
      <c r="N5290" s="71"/>
    </row>
    <row r="5291" spans="2:14">
      <c r="B5291" s="65"/>
      <c r="N5291" s="71"/>
    </row>
    <row r="5292" spans="2:14">
      <c r="B5292" s="65"/>
      <c r="N5292" s="71"/>
    </row>
    <row r="5293" spans="2:14">
      <c r="B5293" s="65"/>
      <c r="N5293" s="71"/>
    </row>
    <row r="5294" spans="2:14">
      <c r="B5294" s="65"/>
      <c r="N5294" s="71"/>
    </row>
    <row r="5295" spans="2:14">
      <c r="B5295" s="65"/>
      <c r="N5295" s="71"/>
    </row>
    <row r="5296" spans="2:14">
      <c r="B5296" s="65"/>
      <c r="N5296" s="71"/>
    </row>
    <row r="5297" spans="2:14">
      <c r="B5297" s="65"/>
      <c r="N5297" s="71"/>
    </row>
    <row r="5298" spans="2:14">
      <c r="B5298" s="65"/>
      <c r="N5298" s="71"/>
    </row>
    <row r="5299" spans="2:14">
      <c r="B5299" s="65"/>
      <c r="N5299" s="71"/>
    </row>
    <row r="5300" spans="2:14">
      <c r="B5300" s="65"/>
      <c r="N5300" s="71"/>
    </row>
    <row r="5301" spans="2:14">
      <c r="B5301" s="65"/>
      <c r="N5301" s="71"/>
    </row>
    <row r="5302" spans="2:14">
      <c r="B5302" s="65"/>
      <c r="N5302" s="71"/>
    </row>
    <row r="5303" spans="2:14">
      <c r="B5303" s="65"/>
      <c r="N5303" s="71"/>
    </row>
    <row r="5304" spans="2:14">
      <c r="B5304" s="65"/>
      <c r="N5304" s="71"/>
    </row>
    <row r="5305" spans="2:14">
      <c r="B5305" s="65"/>
      <c r="N5305" s="71"/>
    </row>
    <row r="5306" spans="2:14">
      <c r="B5306" s="65"/>
      <c r="N5306" s="71"/>
    </row>
    <row r="5307" spans="2:14">
      <c r="B5307" s="65"/>
      <c r="N5307" s="71"/>
    </row>
    <row r="5308" spans="2:14">
      <c r="B5308" s="65"/>
      <c r="N5308" s="71"/>
    </row>
    <row r="5309" spans="2:14">
      <c r="B5309" s="65"/>
      <c r="N5309" s="71"/>
    </row>
    <row r="5310" spans="2:14">
      <c r="B5310" s="65"/>
      <c r="N5310" s="71"/>
    </row>
    <row r="5311" spans="2:14">
      <c r="B5311" s="65"/>
      <c r="N5311" s="71"/>
    </row>
    <row r="5312" spans="2:14">
      <c r="B5312" s="65"/>
      <c r="N5312" s="71"/>
    </row>
    <row r="5313" spans="2:14">
      <c r="B5313" s="65"/>
      <c r="N5313" s="71"/>
    </row>
    <row r="5314" spans="2:14">
      <c r="B5314" s="65"/>
      <c r="N5314" s="71"/>
    </row>
    <row r="5315" spans="2:14">
      <c r="B5315" s="65"/>
      <c r="N5315" s="71"/>
    </row>
    <row r="5316" spans="2:14">
      <c r="B5316" s="65"/>
      <c r="N5316" s="71"/>
    </row>
    <row r="5317" spans="2:14">
      <c r="B5317" s="65"/>
      <c r="N5317" s="71"/>
    </row>
    <row r="5318" spans="2:14">
      <c r="B5318" s="65"/>
      <c r="N5318" s="71"/>
    </row>
    <row r="5319" spans="2:14">
      <c r="B5319" s="65"/>
      <c r="N5319" s="71"/>
    </row>
    <row r="5320" spans="2:14">
      <c r="B5320" s="65"/>
      <c r="N5320" s="71"/>
    </row>
    <row r="5321" spans="2:14">
      <c r="B5321" s="65"/>
      <c r="N5321" s="71"/>
    </row>
    <row r="5322" spans="2:14">
      <c r="B5322" s="65"/>
      <c r="N5322" s="71"/>
    </row>
    <row r="5323" spans="2:14">
      <c r="B5323" s="65"/>
      <c r="N5323" s="71"/>
    </row>
    <row r="5324" spans="2:14">
      <c r="B5324" s="65"/>
      <c r="N5324" s="71"/>
    </row>
    <row r="5325" spans="2:14">
      <c r="B5325" s="65"/>
      <c r="N5325" s="71"/>
    </row>
    <row r="5326" spans="2:14">
      <c r="B5326" s="65"/>
      <c r="N5326" s="71"/>
    </row>
    <row r="5327" spans="2:14">
      <c r="B5327" s="65"/>
      <c r="N5327" s="71"/>
    </row>
    <row r="5328" spans="2:14">
      <c r="B5328" s="65"/>
      <c r="N5328" s="71"/>
    </row>
    <row r="5329" spans="2:14">
      <c r="B5329" s="65"/>
      <c r="N5329" s="71"/>
    </row>
    <row r="5330" spans="2:14">
      <c r="B5330" s="65"/>
      <c r="N5330" s="71"/>
    </row>
    <row r="5331" spans="2:14">
      <c r="B5331" s="65"/>
      <c r="N5331" s="71"/>
    </row>
    <row r="5332" spans="2:14">
      <c r="B5332" s="65"/>
      <c r="N5332" s="71"/>
    </row>
    <row r="5333" spans="2:14">
      <c r="B5333" s="65"/>
      <c r="N5333" s="71"/>
    </row>
    <row r="5334" spans="2:14">
      <c r="B5334" s="65"/>
      <c r="N5334" s="71"/>
    </row>
    <row r="5335" spans="2:14">
      <c r="B5335" s="65"/>
      <c r="N5335" s="71"/>
    </row>
    <row r="5336" spans="2:14">
      <c r="B5336" s="65"/>
      <c r="N5336" s="71"/>
    </row>
    <row r="5337" spans="2:14">
      <c r="B5337" s="65"/>
      <c r="N5337" s="71"/>
    </row>
    <row r="5338" spans="2:14">
      <c r="B5338" s="65"/>
      <c r="N5338" s="71"/>
    </row>
    <row r="5339" spans="2:14">
      <c r="B5339" s="65"/>
      <c r="N5339" s="71"/>
    </row>
    <row r="5340" spans="2:14">
      <c r="B5340" s="65"/>
      <c r="N5340" s="71"/>
    </row>
    <row r="5341" spans="2:14">
      <c r="B5341" s="65"/>
      <c r="N5341" s="71"/>
    </row>
    <row r="5342" spans="2:14">
      <c r="B5342" s="65"/>
      <c r="N5342" s="71"/>
    </row>
    <row r="5343" spans="2:14">
      <c r="B5343" s="65"/>
      <c r="N5343" s="71"/>
    </row>
    <row r="5344" spans="2:14">
      <c r="B5344" s="65"/>
      <c r="N5344" s="71"/>
    </row>
    <row r="5345" spans="2:14">
      <c r="B5345" s="65"/>
      <c r="N5345" s="71"/>
    </row>
    <row r="5346" spans="2:14">
      <c r="B5346" s="65"/>
      <c r="N5346" s="71"/>
    </row>
    <row r="5347" spans="2:14">
      <c r="B5347" s="65"/>
      <c r="N5347" s="71"/>
    </row>
    <row r="5348" spans="2:14">
      <c r="B5348" s="65"/>
      <c r="N5348" s="71"/>
    </row>
    <row r="5349" spans="2:14">
      <c r="B5349" s="65"/>
      <c r="N5349" s="71"/>
    </row>
    <row r="5350" spans="2:14">
      <c r="B5350" s="65"/>
      <c r="N5350" s="71"/>
    </row>
    <row r="5351" spans="2:14">
      <c r="B5351" s="65"/>
      <c r="N5351" s="71"/>
    </row>
    <row r="5352" spans="2:14">
      <c r="B5352" s="65"/>
      <c r="N5352" s="71"/>
    </row>
    <row r="5353" spans="2:14">
      <c r="B5353" s="65"/>
      <c r="N5353" s="71"/>
    </row>
    <row r="5354" spans="2:14">
      <c r="B5354" s="65"/>
      <c r="N5354" s="71"/>
    </row>
    <row r="5355" spans="2:14">
      <c r="B5355" s="65"/>
      <c r="N5355" s="71"/>
    </row>
    <row r="5356" spans="2:14">
      <c r="B5356" s="65"/>
      <c r="N5356" s="71"/>
    </row>
    <row r="5357" spans="2:14">
      <c r="B5357" s="65"/>
      <c r="N5357" s="71"/>
    </row>
    <row r="5358" spans="2:14">
      <c r="B5358" s="65"/>
      <c r="N5358" s="71"/>
    </row>
    <row r="5359" spans="2:14">
      <c r="B5359" s="65"/>
      <c r="N5359" s="71"/>
    </row>
    <row r="5360" spans="2:14">
      <c r="B5360" s="65"/>
      <c r="N5360" s="71"/>
    </row>
    <row r="5361" spans="2:14">
      <c r="B5361" s="65"/>
      <c r="N5361" s="71"/>
    </row>
    <row r="5362" spans="2:14">
      <c r="B5362" s="65"/>
      <c r="N5362" s="71"/>
    </row>
    <row r="5363" spans="2:14">
      <c r="B5363" s="65"/>
      <c r="N5363" s="71"/>
    </row>
    <row r="5364" spans="2:14">
      <c r="B5364" s="65"/>
      <c r="N5364" s="71"/>
    </row>
    <row r="5365" spans="2:14">
      <c r="B5365" s="65"/>
      <c r="N5365" s="71"/>
    </row>
    <row r="5366" spans="2:14">
      <c r="B5366" s="65"/>
      <c r="N5366" s="71"/>
    </row>
    <row r="5367" spans="2:14">
      <c r="B5367" s="65"/>
      <c r="N5367" s="71"/>
    </row>
    <row r="5368" spans="2:14">
      <c r="B5368" s="65"/>
      <c r="N5368" s="71"/>
    </row>
    <row r="5369" spans="2:14">
      <c r="B5369" s="65"/>
      <c r="N5369" s="71"/>
    </row>
    <row r="5370" spans="2:14">
      <c r="B5370" s="65"/>
      <c r="N5370" s="71"/>
    </row>
    <row r="5371" spans="2:14">
      <c r="B5371" s="65"/>
      <c r="N5371" s="71"/>
    </row>
    <row r="5372" spans="2:14">
      <c r="B5372" s="65"/>
      <c r="N5372" s="71"/>
    </row>
    <row r="5373" spans="2:14">
      <c r="B5373" s="65"/>
      <c r="N5373" s="71"/>
    </row>
    <row r="5374" spans="2:14">
      <c r="B5374" s="65"/>
      <c r="N5374" s="71"/>
    </row>
    <row r="5375" spans="2:14">
      <c r="B5375" s="65"/>
      <c r="N5375" s="71"/>
    </row>
    <row r="5376" spans="2:14">
      <c r="B5376" s="65"/>
      <c r="N5376" s="71"/>
    </row>
    <row r="5377" spans="2:14">
      <c r="B5377" s="65"/>
      <c r="N5377" s="71"/>
    </row>
    <row r="5378" spans="2:14">
      <c r="B5378" s="65"/>
      <c r="N5378" s="71"/>
    </row>
    <row r="5379" spans="2:14">
      <c r="B5379" s="65"/>
      <c r="N5379" s="71"/>
    </row>
    <row r="5380" spans="2:14">
      <c r="B5380" s="65"/>
      <c r="N5380" s="71"/>
    </row>
    <row r="5381" spans="2:14">
      <c r="B5381" s="65"/>
      <c r="N5381" s="71"/>
    </row>
    <row r="5382" spans="2:14">
      <c r="B5382" s="65"/>
      <c r="N5382" s="71"/>
    </row>
    <row r="5383" spans="2:14">
      <c r="B5383" s="65"/>
      <c r="N5383" s="71"/>
    </row>
    <row r="5384" spans="2:14">
      <c r="B5384" s="65"/>
      <c r="N5384" s="71"/>
    </row>
    <row r="5385" spans="2:14">
      <c r="B5385" s="65"/>
      <c r="N5385" s="71"/>
    </row>
    <row r="5386" spans="2:14">
      <c r="B5386" s="65"/>
      <c r="N5386" s="71"/>
    </row>
    <row r="5387" spans="2:14">
      <c r="B5387" s="65"/>
      <c r="N5387" s="71"/>
    </row>
    <row r="5388" spans="2:14">
      <c r="B5388" s="65"/>
      <c r="N5388" s="71"/>
    </row>
    <row r="5389" spans="2:14">
      <c r="B5389" s="65"/>
      <c r="N5389" s="71"/>
    </row>
    <row r="5390" spans="2:14">
      <c r="B5390" s="65"/>
      <c r="N5390" s="71"/>
    </row>
    <row r="5391" spans="2:14">
      <c r="B5391" s="65"/>
      <c r="N5391" s="71"/>
    </row>
    <row r="5392" spans="2:14">
      <c r="B5392" s="65"/>
      <c r="N5392" s="71"/>
    </row>
    <row r="5393" spans="2:14">
      <c r="B5393" s="65"/>
      <c r="N5393" s="71"/>
    </row>
    <row r="5394" spans="2:14">
      <c r="B5394" s="65"/>
      <c r="N5394" s="71"/>
    </row>
    <row r="5395" spans="2:14">
      <c r="B5395" s="65"/>
      <c r="N5395" s="71"/>
    </row>
    <row r="5396" spans="2:14">
      <c r="B5396" s="65"/>
      <c r="N5396" s="71"/>
    </row>
    <row r="5397" spans="2:14">
      <c r="B5397" s="65"/>
      <c r="N5397" s="71"/>
    </row>
    <row r="5398" spans="2:14">
      <c r="B5398" s="65"/>
      <c r="N5398" s="71"/>
    </row>
    <row r="5399" spans="2:14">
      <c r="B5399" s="65"/>
      <c r="N5399" s="71"/>
    </row>
    <row r="5400" spans="2:14">
      <c r="B5400" s="65"/>
      <c r="N5400" s="71"/>
    </row>
    <row r="5401" spans="2:14">
      <c r="B5401" s="65"/>
      <c r="N5401" s="71"/>
    </row>
    <row r="5402" spans="2:14">
      <c r="B5402" s="65"/>
      <c r="N5402" s="71"/>
    </row>
    <row r="5403" spans="2:14">
      <c r="B5403" s="65"/>
      <c r="N5403" s="71"/>
    </row>
    <row r="5404" spans="2:14">
      <c r="B5404" s="65"/>
      <c r="N5404" s="71"/>
    </row>
    <row r="5405" spans="2:14">
      <c r="B5405" s="65"/>
      <c r="N5405" s="71"/>
    </row>
    <row r="5406" spans="2:14">
      <c r="B5406" s="65"/>
      <c r="N5406" s="71"/>
    </row>
    <row r="5407" spans="2:14">
      <c r="B5407" s="65"/>
      <c r="N5407" s="71"/>
    </row>
    <row r="5408" spans="2:14">
      <c r="B5408" s="65"/>
      <c r="N5408" s="71"/>
    </row>
    <row r="5409" spans="2:14">
      <c r="B5409" s="65"/>
      <c r="N5409" s="71"/>
    </row>
    <row r="5410" spans="2:14">
      <c r="B5410" s="65"/>
      <c r="N5410" s="71"/>
    </row>
    <row r="5411" spans="2:14">
      <c r="B5411" s="65"/>
      <c r="N5411" s="71"/>
    </row>
    <row r="5412" spans="2:14">
      <c r="B5412" s="65"/>
      <c r="N5412" s="71"/>
    </row>
    <row r="5413" spans="2:14">
      <c r="B5413" s="65"/>
      <c r="N5413" s="71"/>
    </row>
    <row r="5414" spans="2:14">
      <c r="B5414" s="65"/>
      <c r="N5414" s="71"/>
    </row>
    <row r="5415" spans="2:14">
      <c r="B5415" s="65"/>
      <c r="N5415" s="71"/>
    </row>
    <row r="5416" spans="2:14">
      <c r="B5416" s="65"/>
      <c r="N5416" s="71"/>
    </row>
    <row r="5417" spans="2:14">
      <c r="B5417" s="65"/>
      <c r="N5417" s="71"/>
    </row>
    <row r="5418" spans="2:14">
      <c r="B5418" s="65"/>
      <c r="N5418" s="71"/>
    </row>
    <row r="5419" spans="2:14">
      <c r="B5419" s="65"/>
      <c r="N5419" s="71"/>
    </row>
    <row r="5420" spans="2:14">
      <c r="B5420" s="65"/>
      <c r="N5420" s="71"/>
    </row>
    <row r="5421" spans="2:14">
      <c r="B5421" s="65"/>
      <c r="N5421" s="71"/>
    </row>
    <row r="5422" spans="2:14">
      <c r="B5422" s="65"/>
      <c r="N5422" s="71"/>
    </row>
    <row r="5423" spans="2:14">
      <c r="B5423" s="65"/>
      <c r="N5423" s="71"/>
    </row>
    <row r="5424" spans="2:14">
      <c r="B5424" s="65"/>
      <c r="N5424" s="71"/>
    </row>
    <row r="5425" spans="2:14">
      <c r="B5425" s="65"/>
      <c r="N5425" s="71"/>
    </row>
    <row r="5426" spans="2:14">
      <c r="B5426" s="65"/>
      <c r="N5426" s="71"/>
    </row>
    <row r="5427" spans="2:14">
      <c r="B5427" s="65"/>
      <c r="N5427" s="71"/>
    </row>
    <row r="5428" spans="2:14">
      <c r="B5428" s="65"/>
      <c r="N5428" s="71"/>
    </row>
    <row r="5429" spans="2:14">
      <c r="B5429" s="65"/>
      <c r="N5429" s="71"/>
    </row>
    <row r="5430" spans="2:14">
      <c r="B5430" s="65"/>
      <c r="N5430" s="71"/>
    </row>
    <row r="5431" spans="2:14">
      <c r="B5431" s="65"/>
      <c r="N5431" s="71"/>
    </row>
    <row r="5432" spans="2:14">
      <c r="B5432" s="65"/>
      <c r="N5432" s="71"/>
    </row>
    <row r="5433" spans="2:14">
      <c r="B5433" s="65"/>
      <c r="N5433" s="71"/>
    </row>
    <row r="5434" spans="2:14">
      <c r="B5434" s="65"/>
      <c r="N5434" s="71"/>
    </row>
    <row r="5435" spans="2:14">
      <c r="B5435" s="65"/>
      <c r="N5435" s="71"/>
    </row>
    <row r="5436" spans="2:14">
      <c r="B5436" s="65"/>
      <c r="N5436" s="71"/>
    </row>
    <row r="5437" spans="2:14">
      <c r="B5437" s="65"/>
      <c r="N5437" s="71"/>
    </row>
    <row r="5438" spans="2:14">
      <c r="B5438" s="65"/>
      <c r="N5438" s="71"/>
    </row>
    <row r="5439" spans="2:14">
      <c r="B5439" s="65"/>
      <c r="N5439" s="71"/>
    </row>
    <row r="5440" spans="2:14">
      <c r="B5440" s="65"/>
      <c r="N5440" s="71"/>
    </row>
    <row r="5441" spans="2:14">
      <c r="B5441" s="65"/>
      <c r="N5441" s="71"/>
    </row>
    <row r="5442" spans="2:14">
      <c r="B5442" s="65"/>
      <c r="N5442" s="71"/>
    </row>
    <row r="5443" spans="2:14">
      <c r="B5443" s="65"/>
      <c r="N5443" s="71"/>
    </row>
    <row r="5444" spans="2:14">
      <c r="B5444" s="65"/>
      <c r="N5444" s="71"/>
    </row>
    <row r="5445" spans="2:14">
      <c r="B5445" s="65"/>
      <c r="N5445" s="71"/>
    </row>
    <row r="5446" spans="2:14">
      <c r="B5446" s="65"/>
      <c r="N5446" s="71"/>
    </row>
    <row r="5447" spans="2:14">
      <c r="B5447" s="65"/>
      <c r="N5447" s="71"/>
    </row>
    <row r="5448" spans="2:14">
      <c r="B5448" s="65"/>
      <c r="N5448" s="71"/>
    </row>
    <row r="5449" spans="2:14">
      <c r="B5449" s="65"/>
      <c r="N5449" s="71"/>
    </row>
    <row r="5450" spans="2:14">
      <c r="B5450" s="65"/>
      <c r="N5450" s="71"/>
    </row>
    <row r="5451" spans="2:14">
      <c r="B5451" s="65"/>
      <c r="N5451" s="71"/>
    </row>
    <row r="5452" spans="2:14">
      <c r="B5452" s="65"/>
      <c r="N5452" s="71"/>
    </row>
    <row r="5453" spans="2:14">
      <c r="B5453" s="65"/>
      <c r="N5453" s="71"/>
    </row>
    <row r="5454" spans="2:14">
      <c r="B5454" s="65"/>
      <c r="N5454" s="71"/>
    </row>
    <row r="5455" spans="2:14">
      <c r="B5455" s="65"/>
      <c r="N5455" s="71"/>
    </row>
    <row r="5456" spans="2:14">
      <c r="B5456" s="65"/>
      <c r="N5456" s="71"/>
    </row>
    <row r="5457" spans="2:14">
      <c r="B5457" s="65"/>
      <c r="N5457" s="71"/>
    </row>
    <row r="5458" spans="2:14">
      <c r="B5458" s="65"/>
      <c r="N5458" s="71"/>
    </row>
    <row r="5459" spans="2:14">
      <c r="B5459" s="65"/>
      <c r="N5459" s="71"/>
    </row>
    <row r="5460" spans="2:14">
      <c r="B5460" s="65"/>
      <c r="N5460" s="71"/>
    </row>
    <row r="5461" spans="2:14">
      <c r="B5461" s="65"/>
      <c r="N5461" s="71"/>
    </row>
    <row r="5462" spans="2:14">
      <c r="B5462" s="65"/>
      <c r="N5462" s="71"/>
    </row>
    <row r="5463" spans="2:14">
      <c r="B5463" s="65"/>
      <c r="N5463" s="71"/>
    </row>
    <row r="5464" spans="2:14">
      <c r="B5464" s="65"/>
      <c r="N5464" s="71"/>
    </row>
    <row r="5465" spans="2:14">
      <c r="B5465" s="65"/>
      <c r="N5465" s="71"/>
    </row>
    <row r="5466" spans="2:14">
      <c r="B5466" s="65"/>
      <c r="N5466" s="71"/>
    </row>
    <row r="5467" spans="2:14">
      <c r="B5467" s="65"/>
      <c r="N5467" s="71"/>
    </row>
    <row r="5468" spans="2:14">
      <c r="B5468" s="65"/>
      <c r="N5468" s="71"/>
    </row>
    <row r="5469" spans="2:14">
      <c r="B5469" s="65"/>
      <c r="N5469" s="71"/>
    </row>
    <row r="5470" spans="2:14">
      <c r="B5470" s="65"/>
      <c r="N5470" s="71"/>
    </row>
    <row r="5471" spans="2:14">
      <c r="B5471" s="65"/>
      <c r="N5471" s="71"/>
    </row>
    <row r="5472" spans="2:14">
      <c r="B5472" s="65"/>
      <c r="N5472" s="71"/>
    </row>
    <row r="5473" spans="2:14">
      <c r="B5473" s="65"/>
      <c r="N5473" s="71"/>
    </row>
    <row r="5474" spans="2:14">
      <c r="B5474" s="65"/>
      <c r="N5474" s="71"/>
    </row>
    <row r="5475" spans="2:14">
      <c r="B5475" s="65"/>
      <c r="N5475" s="71"/>
    </row>
    <row r="5476" spans="2:14">
      <c r="B5476" s="65"/>
      <c r="N5476" s="71"/>
    </row>
    <row r="5477" spans="2:14">
      <c r="B5477" s="65"/>
      <c r="N5477" s="71"/>
    </row>
    <row r="5478" spans="2:14">
      <c r="B5478" s="65"/>
      <c r="N5478" s="71"/>
    </row>
    <row r="5479" spans="2:14">
      <c r="B5479" s="65"/>
      <c r="N5479" s="71"/>
    </row>
    <row r="5480" spans="2:14">
      <c r="B5480" s="65"/>
      <c r="N5480" s="71"/>
    </row>
    <row r="5481" spans="2:14">
      <c r="B5481" s="65"/>
      <c r="N5481" s="71"/>
    </row>
    <row r="5482" spans="2:14">
      <c r="B5482" s="65"/>
      <c r="N5482" s="71"/>
    </row>
    <row r="5483" spans="2:14">
      <c r="B5483" s="65"/>
      <c r="N5483" s="71"/>
    </row>
    <row r="5484" spans="2:14">
      <c r="B5484" s="65"/>
      <c r="N5484" s="71"/>
    </row>
    <row r="5485" spans="2:14">
      <c r="B5485" s="65"/>
      <c r="N5485" s="71"/>
    </row>
    <row r="5486" spans="2:14">
      <c r="B5486" s="65"/>
      <c r="N5486" s="71"/>
    </row>
    <row r="5487" spans="2:14">
      <c r="B5487" s="65"/>
      <c r="N5487" s="71"/>
    </row>
    <row r="5488" spans="2:14">
      <c r="B5488" s="65"/>
      <c r="N5488" s="71"/>
    </row>
    <row r="5489" spans="2:14">
      <c r="B5489" s="65"/>
      <c r="N5489" s="71"/>
    </row>
    <row r="5490" spans="2:14">
      <c r="B5490" s="65"/>
      <c r="N5490" s="71"/>
    </row>
    <row r="5491" spans="2:14">
      <c r="B5491" s="65"/>
      <c r="N5491" s="71"/>
    </row>
    <row r="5492" spans="2:14">
      <c r="B5492" s="65"/>
      <c r="N5492" s="71"/>
    </row>
    <row r="5493" spans="2:14">
      <c r="B5493" s="65"/>
      <c r="N5493" s="71"/>
    </row>
    <row r="5494" spans="2:14">
      <c r="B5494" s="65"/>
      <c r="N5494" s="71"/>
    </row>
    <row r="5495" spans="2:14">
      <c r="B5495" s="65"/>
      <c r="N5495" s="71"/>
    </row>
    <row r="5496" spans="2:14">
      <c r="B5496" s="65"/>
      <c r="N5496" s="71"/>
    </row>
    <row r="5497" spans="2:14">
      <c r="B5497" s="65"/>
      <c r="N5497" s="71"/>
    </row>
    <row r="5498" spans="2:14">
      <c r="B5498" s="65"/>
      <c r="N5498" s="71"/>
    </row>
    <row r="5499" spans="2:14">
      <c r="B5499" s="65"/>
      <c r="N5499" s="71"/>
    </row>
    <row r="5500" spans="2:14">
      <c r="B5500" s="65"/>
      <c r="N5500" s="71"/>
    </row>
    <row r="5501" spans="2:14">
      <c r="B5501" s="65"/>
      <c r="N5501" s="71"/>
    </row>
    <row r="5502" spans="2:14">
      <c r="B5502" s="65"/>
      <c r="N5502" s="71"/>
    </row>
    <row r="5503" spans="2:14">
      <c r="B5503" s="65"/>
      <c r="N5503" s="71"/>
    </row>
    <row r="5504" spans="2:14">
      <c r="B5504" s="65"/>
      <c r="N5504" s="71"/>
    </row>
    <row r="5505" spans="2:14">
      <c r="B5505" s="65"/>
      <c r="N5505" s="71"/>
    </row>
    <row r="5506" spans="2:14">
      <c r="B5506" s="65"/>
      <c r="N5506" s="71"/>
    </row>
    <row r="5507" spans="2:14">
      <c r="B5507" s="65"/>
      <c r="N5507" s="71"/>
    </row>
    <row r="5508" spans="2:14">
      <c r="B5508" s="65"/>
      <c r="N5508" s="71"/>
    </row>
    <row r="5509" spans="2:14">
      <c r="B5509" s="65"/>
      <c r="N5509" s="71"/>
    </row>
    <row r="5510" spans="2:14">
      <c r="B5510" s="65"/>
      <c r="N5510" s="71"/>
    </row>
    <row r="5511" spans="2:14">
      <c r="B5511" s="65"/>
      <c r="N5511" s="71"/>
    </row>
    <row r="5512" spans="2:14">
      <c r="B5512" s="65"/>
      <c r="N5512" s="71"/>
    </row>
    <row r="5513" spans="2:14">
      <c r="B5513" s="65"/>
      <c r="N5513" s="71"/>
    </row>
    <row r="5514" spans="2:14">
      <c r="B5514" s="65"/>
      <c r="N5514" s="71"/>
    </row>
    <row r="5515" spans="2:14">
      <c r="B5515" s="65"/>
      <c r="N5515" s="71"/>
    </row>
    <row r="5516" spans="2:14">
      <c r="B5516" s="65"/>
      <c r="N5516" s="71"/>
    </row>
    <row r="5517" spans="2:14">
      <c r="B5517" s="65"/>
      <c r="N5517" s="71"/>
    </row>
    <row r="5518" spans="2:14">
      <c r="B5518" s="65"/>
      <c r="N5518" s="71"/>
    </row>
    <row r="5519" spans="2:14">
      <c r="B5519" s="65"/>
      <c r="N5519" s="71"/>
    </row>
    <row r="5520" spans="2:14">
      <c r="B5520" s="65"/>
      <c r="N5520" s="71"/>
    </row>
    <row r="5521" spans="2:14">
      <c r="B5521" s="65"/>
      <c r="N5521" s="71"/>
    </row>
    <row r="5522" spans="2:14">
      <c r="B5522" s="65"/>
      <c r="N5522" s="71"/>
    </row>
    <row r="5523" spans="2:14">
      <c r="B5523" s="65"/>
      <c r="N5523" s="71"/>
    </row>
    <row r="5524" spans="2:14">
      <c r="B5524" s="65"/>
      <c r="N5524" s="71"/>
    </row>
    <row r="5525" spans="2:14">
      <c r="B5525" s="65"/>
      <c r="N5525" s="71"/>
    </row>
    <row r="5526" spans="2:14">
      <c r="B5526" s="65"/>
      <c r="N5526" s="71"/>
    </row>
    <row r="5527" spans="2:14">
      <c r="B5527" s="65"/>
      <c r="N5527" s="71"/>
    </row>
    <row r="5528" spans="2:14">
      <c r="B5528" s="65"/>
      <c r="N5528" s="71"/>
    </row>
    <row r="5529" spans="2:14">
      <c r="B5529" s="65"/>
      <c r="N5529" s="71"/>
    </row>
    <row r="5530" spans="2:14">
      <c r="B5530" s="65"/>
      <c r="N5530" s="71"/>
    </row>
    <row r="5531" spans="2:14">
      <c r="B5531" s="65"/>
      <c r="N5531" s="71"/>
    </row>
    <row r="5532" spans="2:14">
      <c r="B5532" s="65"/>
      <c r="N5532" s="71"/>
    </row>
    <row r="5533" spans="2:14">
      <c r="B5533" s="65"/>
      <c r="N5533" s="71"/>
    </row>
    <row r="5534" spans="2:14">
      <c r="B5534" s="65"/>
      <c r="N5534" s="71"/>
    </row>
    <row r="5535" spans="2:14">
      <c r="B5535" s="65"/>
      <c r="N5535" s="71"/>
    </row>
    <row r="5536" spans="2:14">
      <c r="B5536" s="65"/>
      <c r="N5536" s="71"/>
    </row>
    <row r="5537" spans="2:14">
      <c r="B5537" s="65"/>
      <c r="N5537" s="71"/>
    </row>
    <row r="5538" spans="2:14">
      <c r="B5538" s="65"/>
      <c r="N5538" s="71"/>
    </row>
    <row r="5539" spans="2:14">
      <c r="B5539" s="65"/>
      <c r="N5539" s="71"/>
    </row>
    <row r="5540" spans="2:14">
      <c r="B5540" s="65"/>
      <c r="N5540" s="71"/>
    </row>
    <row r="5541" spans="2:14">
      <c r="B5541" s="65"/>
      <c r="N5541" s="71"/>
    </row>
    <row r="5542" spans="2:14">
      <c r="B5542" s="65"/>
      <c r="N5542" s="71"/>
    </row>
    <row r="5543" spans="2:14">
      <c r="B5543" s="65"/>
      <c r="N5543" s="71"/>
    </row>
    <row r="5544" spans="2:14">
      <c r="B5544" s="65"/>
      <c r="N5544" s="71"/>
    </row>
    <row r="5545" spans="2:14">
      <c r="B5545" s="65"/>
      <c r="N5545" s="71"/>
    </row>
    <row r="5546" spans="2:14">
      <c r="B5546" s="65"/>
      <c r="N5546" s="71"/>
    </row>
    <row r="5547" spans="2:14">
      <c r="B5547" s="65"/>
      <c r="N5547" s="71"/>
    </row>
    <row r="5548" spans="2:14">
      <c r="B5548" s="65"/>
      <c r="N5548" s="71"/>
    </row>
    <row r="5549" spans="2:14">
      <c r="B5549" s="65"/>
      <c r="N5549" s="71"/>
    </row>
    <row r="5550" spans="2:14">
      <c r="B5550" s="65"/>
      <c r="N5550" s="71"/>
    </row>
    <row r="5551" spans="2:14">
      <c r="B5551" s="65"/>
      <c r="N5551" s="71"/>
    </row>
    <row r="5552" spans="2:14">
      <c r="B5552" s="65"/>
      <c r="N5552" s="71"/>
    </row>
    <row r="5553" spans="2:14">
      <c r="B5553" s="65"/>
      <c r="N5553" s="71"/>
    </row>
    <row r="5554" spans="2:14">
      <c r="B5554" s="65"/>
      <c r="N5554" s="71"/>
    </row>
    <row r="5555" spans="2:14">
      <c r="B5555" s="65"/>
      <c r="N5555" s="71"/>
    </row>
    <row r="5556" spans="2:14">
      <c r="B5556" s="65"/>
      <c r="N5556" s="71"/>
    </row>
    <row r="5557" spans="2:14">
      <c r="B5557" s="65"/>
      <c r="N5557" s="71"/>
    </row>
    <row r="5558" spans="2:14">
      <c r="B5558" s="65"/>
      <c r="N5558" s="71"/>
    </row>
    <row r="5559" spans="2:14">
      <c r="B5559" s="65"/>
      <c r="N5559" s="71"/>
    </row>
    <row r="5560" spans="2:14">
      <c r="B5560" s="65"/>
      <c r="N5560" s="71"/>
    </row>
    <row r="5561" spans="2:14">
      <c r="B5561" s="65"/>
      <c r="N5561" s="71"/>
    </row>
    <row r="5562" spans="2:14">
      <c r="B5562" s="65"/>
      <c r="N5562" s="71"/>
    </row>
    <row r="5563" spans="2:14">
      <c r="B5563" s="65"/>
      <c r="N5563" s="71"/>
    </row>
    <row r="5564" spans="2:14">
      <c r="B5564" s="65"/>
      <c r="N5564" s="71"/>
    </row>
    <row r="5565" spans="2:14">
      <c r="B5565" s="65"/>
      <c r="N5565" s="71"/>
    </row>
    <row r="5566" spans="2:14">
      <c r="B5566" s="65"/>
      <c r="N5566" s="71"/>
    </row>
    <row r="5567" spans="2:14">
      <c r="B5567" s="65"/>
      <c r="N5567" s="71"/>
    </row>
    <row r="5568" spans="2:14">
      <c r="B5568" s="65"/>
      <c r="N5568" s="71"/>
    </row>
    <row r="5569" spans="2:14">
      <c r="B5569" s="65"/>
      <c r="N5569" s="71"/>
    </row>
    <row r="5570" spans="2:14">
      <c r="B5570" s="65"/>
      <c r="N5570" s="71"/>
    </row>
    <row r="5571" spans="2:14">
      <c r="B5571" s="65"/>
      <c r="N5571" s="71"/>
    </row>
    <row r="5572" spans="2:14">
      <c r="B5572" s="65"/>
      <c r="N5572" s="71"/>
    </row>
    <row r="5573" spans="2:14">
      <c r="B5573" s="65"/>
      <c r="N5573" s="71"/>
    </row>
    <row r="5574" spans="2:14">
      <c r="B5574" s="65"/>
      <c r="N5574" s="71"/>
    </row>
    <row r="5575" spans="2:14">
      <c r="B5575" s="65"/>
      <c r="N5575" s="71"/>
    </row>
    <row r="5576" spans="2:14">
      <c r="B5576" s="65"/>
      <c r="N5576" s="71"/>
    </row>
    <row r="5577" spans="2:14">
      <c r="B5577" s="65"/>
      <c r="N5577" s="71"/>
    </row>
    <row r="5578" spans="2:14">
      <c r="B5578" s="65"/>
      <c r="N5578" s="71"/>
    </row>
    <row r="5579" spans="2:14">
      <c r="B5579" s="65"/>
      <c r="N5579" s="71"/>
    </row>
    <row r="5580" spans="2:14">
      <c r="B5580" s="65"/>
      <c r="N5580" s="71"/>
    </row>
    <row r="5581" spans="2:14">
      <c r="B5581" s="65"/>
      <c r="N5581" s="71"/>
    </row>
    <row r="5582" spans="2:14">
      <c r="B5582" s="65"/>
      <c r="N5582" s="71"/>
    </row>
    <row r="5583" spans="2:14">
      <c r="B5583" s="65"/>
      <c r="N5583" s="71"/>
    </row>
    <row r="5584" spans="2:14">
      <c r="B5584" s="65"/>
      <c r="N5584" s="71"/>
    </row>
    <row r="5585" spans="2:14">
      <c r="B5585" s="65"/>
      <c r="N5585" s="71"/>
    </row>
    <row r="5586" spans="2:14">
      <c r="B5586" s="65"/>
      <c r="N5586" s="71"/>
    </row>
    <row r="5587" spans="2:14">
      <c r="B5587" s="65"/>
      <c r="N5587" s="71"/>
    </row>
    <row r="5588" spans="2:14">
      <c r="B5588" s="65"/>
      <c r="N5588" s="71"/>
    </row>
    <row r="5589" spans="2:14">
      <c r="B5589" s="65"/>
      <c r="N5589" s="71"/>
    </row>
    <row r="5590" spans="2:14">
      <c r="B5590" s="65"/>
      <c r="N5590" s="71"/>
    </row>
    <row r="5591" spans="2:14">
      <c r="B5591" s="65"/>
      <c r="N5591" s="71"/>
    </row>
    <row r="5592" spans="2:14">
      <c r="B5592" s="65"/>
      <c r="N5592" s="71"/>
    </row>
    <row r="5593" spans="2:14">
      <c r="B5593" s="65"/>
      <c r="N5593" s="71"/>
    </row>
    <row r="5594" spans="2:14">
      <c r="B5594" s="65"/>
      <c r="N5594" s="71"/>
    </row>
    <row r="5595" spans="2:14">
      <c r="B5595" s="65"/>
      <c r="N5595" s="71"/>
    </row>
    <row r="5596" spans="2:14">
      <c r="B5596" s="65"/>
      <c r="N5596" s="71"/>
    </row>
    <row r="5597" spans="2:14">
      <c r="B5597" s="65"/>
      <c r="N5597" s="71"/>
    </row>
    <row r="5598" spans="2:14">
      <c r="B5598" s="65"/>
      <c r="N5598" s="71"/>
    </row>
    <row r="5599" spans="2:14">
      <c r="B5599" s="65"/>
      <c r="N5599" s="71"/>
    </row>
    <row r="5600" spans="2:14">
      <c r="B5600" s="65"/>
      <c r="N5600" s="71"/>
    </row>
    <row r="5601" spans="2:14">
      <c r="B5601" s="65"/>
      <c r="N5601" s="71"/>
    </row>
    <row r="5602" spans="2:14">
      <c r="B5602" s="65"/>
      <c r="N5602" s="71"/>
    </row>
    <row r="5603" spans="2:14">
      <c r="B5603" s="65"/>
      <c r="N5603" s="71"/>
    </row>
    <row r="5604" spans="2:14">
      <c r="B5604" s="65"/>
      <c r="N5604" s="71"/>
    </row>
    <row r="5605" spans="2:14">
      <c r="B5605" s="65"/>
      <c r="N5605" s="71"/>
    </row>
    <row r="5606" spans="2:14">
      <c r="B5606" s="65"/>
      <c r="N5606" s="71"/>
    </row>
    <row r="5607" spans="2:14">
      <c r="B5607" s="65"/>
      <c r="N5607" s="71"/>
    </row>
    <row r="5608" spans="2:14">
      <c r="B5608" s="65"/>
      <c r="N5608" s="71"/>
    </row>
    <row r="5609" spans="2:14">
      <c r="B5609" s="65"/>
      <c r="N5609" s="71"/>
    </row>
    <row r="5610" spans="2:14">
      <c r="B5610" s="65"/>
      <c r="N5610" s="71"/>
    </row>
    <row r="5611" spans="2:14">
      <c r="B5611" s="65"/>
      <c r="N5611" s="71"/>
    </row>
    <row r="5612" spans="2:14">
      <c r="B5612" s="65"/>
      <c r="N5612" s="71"/>
    </row>
    <row r="5613" spans="2:14">
      <c r="B5613" s="65"/>
      <c r="N5613" s="71"/>
    </row>
    <row r="5614" spans="2:14">
      <c r="B5614" s="65"/>
      <c r="N5614" s="71"/>
    </row>
    <row r="5615" spans="2:14">
      <c r="B5615" s="65"/>
      <c r="N5615" s="71"/>
    </row>
    <row r="5616" spans="2:14">
      <c r="B5616" s="65"/>
      <c r="N5616" s="71"/>
    </row>
    <row r="5617" spans="2:14">
      <c r="B5617" s="65"/>
      <c r="N5617" s="71"/>
    </row>
    <row r="5618" spans="2:14">
      <c r="B5618" s="65"/>
      <c r="N5618" s="71"/>
    </row>
    <row r="5619" spans="2:14">
      <c r="B5619" s="65"/>
      <c r="N5619" s="71"/>
    </row>
    <row r="5620" spans="2:14">
      <c r="B5620" s="65"/>
      <c r="N5620" s="71"/>
    </row>
    <row r="5621" spans="2:14">
      <c r="B5621" s="65"/>
      <c r="N5621" s="71"/>
    </row>
    <row r="5622" spans="2:14">
      <c r="B5622" s="65"/>
      <c r="N5622" s="71"/>
    </row>
    <row r="5623" spans="2:14">
      <c r="B5623" s="65"/>
      <c r="N5623" s="71"/>
    </row>
    <row r="5624" spans="2:14">
      <c r="B5624" s="65"/>
      <c r="N5624" s="71"/>
    </row>
    <row r="5625" spans="2:14">
      <c r="B5625" s="65"/>
      <c r="N5625" s="71"/>
    </row>
    <row r="5626" spans="2:14">
      <c r="B5626" s="65"/>
      <c r="N5626" s="71"/>
    </row>
    <row r="5627" spans="2:14">
      <c r="B5627" s="65"/>
      <c r="N5627" s="71"/>
    </row>
    <row r="5628" spans="2:14">
      <c r="B5628" s="65"/>
      <c r="N5628" s="71"/>
    </row>
    <row r="5629" spans="2:14">
      <c r="B5629" s="65"/>
      <c r="N5629" s="71"/>
    </row>
    <row r="5630" spans="2:14">
      <c r="B5630" s="65"/>
      <c r="N5630" s="71"/>
    </row>
    <row r="5631" spans="2:14">
      <c r="B5631" s="65"/>
      <c r="N5631" s="71"/>
    </row>
    <row r="5632" spans="2:14">
      <c r="B5632" s="65"/>
      <c r="N5632" s="71"/>
    </row>
    <row r="5633" spans="2:14">
      <c r="B5633" s="65"/>
      <c r="N5633" s="71"/>
    </row>
    <row r="5634" spans="2:14">
      <c r="B5634" s="65"/>
      <c r="N5634" s="71"/>
    </row>
    <row r="5635" spans="2:14">
      <c r="B5635" s="65"/>
      <c r="N5635" s="71"/>
    </row>
    <row r="5636" spans="2:14">
      <c r="B5636" s="65"/>
      <c r="N5636" s="71"/>
    </row>
    <row r="5637" spans="2:14">
      <c r="B5637" s="65"/>
      <c r="N5637" s="71"/>
    </row>
    <row r="5638" spans="2:14">
      <c r="B5638" s="65"/>
      <c r="N5638" s="71"/>
    </row>
    <row r="5639" spans="2:14">
      <c r="B5639" s="65"/>
      <c r="N5639" s="71"/>
    </row>
    <row r="5640" spans="2:14">
      <c r="B5640" s="65"/>
      <c r="N5640" s="71"/>
    </row>
    <row r="5641" spans="2:14">
      <c r="B5641" s="65"/>
      <c r="N5641" s="71"/>
    </row>
    <row r="5642" spans="2:14">
      <c r="B5642" s="65"/>
      <c r="N5642" s="71"/>
    </row>
    <row r="5643" spans="2:14">
      <c r="B5643" s="65"/>
      <c r="N5643" s="71"/>
    </row>
    <row r="5644" spans="2:14">
      <c r="B5644" s="65"/>
      <c r="N5644" s="71"/>
    </row>
    <row r="5645" spans="2:14">
      <c r="B5645" s="65"/>
      <c r="N5645" s="71"/>
    </row>
    <row r="5646" spans="2:14">
      <c r="B5646" s="65"/>
      <c r="N5646" s="71"/>
    </row>
    <row r="5647" spans="2:14">
      <c r="B5647" s="65"/>
      <c r="N5647" s="71"/>
    </row>
    <row r="5648" spans="2:14">
      <c r="B5648" s="65"/>
      <c r="N5648" s="71"/>
    </row>
    <row r="5649" spans="2:14">
      <c r="B5649" s="65"/>
      <c r="N5649" s="71"/>
    </row>
    <row r="5650" spans="2:14">
      <c r="B5650" s="65"/>
      <c r="N5650" s="71"/>
    </row>
    <row r="5651" spans="2:14">
      <c r="B5651" s="65"/>
      <c r="N5651" s="71"/>
    </row>
    <row r="5652" spans="2:14">
      <c r="B5652" s="65"/>
      <c r="N5652" s="71"/>
    </row>
    <row r="5653" spans="2:14">
      <c r="B5653" s="65"/>
      <c r="N5653" s="71"/>
    </row>
    <row r="5654" spans="2:14">
      <c r="B5654" s="65"/>
      <c r="N5654" s="71"/>
    </row>
    <row r="5655" spans="2:14">
      <c r="B5655" s="65"/>
      <c r="N5655" s="71"/>
    </row>
    <row r="5656" spans="2:14">
      <c r="B5656" s="65"/>
      <c r="N5656" s="71"/>
    </row>
    <row r="5657" spans="2:14">
      <c r="B5657" s="65"/>
      <c r="N5657" s="71"/>
    </row>
    <row r="5658" spans="2:14">
      <c r="B5658" s="65"/>
      <c r="N5658" s="71"/>
    </row>
    <row r="5659" spans="2:14">
      <c r="B5659" s="65"/>
      <c r="N5659" s="71"/>
    </row>
    <row r="5660" spans="2:14">
      <c r="B5660" s="65"/>
      <c r="N5660" s="71"/>
    </row>
    <row r="5661" spans="2:14">
      <c r="B5661" s="65"/>
      <c r="N5661" s="71"/>
    </row>
    <row r="5662" spans="2:14">
      <c r="B5662" s="65"/>
      <c r="N5662" s="71"/>
    </row>
    <row r="5663" spans="2:14">
      <c r="B5663" s="65"/>
      <c r="N5663" s="71"/>
    </row>
    <row r="5664" spans="2:14">
      <c r="B5664" s="65"/>
      <c r="N5664" s="71"/>
    </row>
    <row r="5665" spans="2:14">
      <c r="B5665" s="65"/>
      <c r="N5665" s="71"/>
    </row>
    <row r="5666" spans="2:14">
      <c r="B5666" s="65"/>
      <c r="N5666" s="71"/>
    </row>
    <row r="5667" spans="2:14">
      <c r="B5667" s="65"/>
      <c r="N5667" s="71"/>
    </row>
    <row r="5668" spans="2:14">
      <c r="B5668" s="65"/>
      <c r="N5668" s="71"/>
    </row>
    <row r="5669" spans="2:14">
      <c r="B5669" s="65"/>
      <c r="N5669" s="71"/>
    </row>
    <row r="5670" spans="2:14">
      <c r="B5670" s="65"/>
      <c r="N5670" s="71"/>
    </row>
    <row r="5671" spans="2:14">
      <c r="B5671" s="65"/>
      <c r="N5671" s="71"/>
    </row>
    <row r="5672" spans="2:14">
      <c r="B5672" s="65"/>
      <c r="N5672" s="71"/>
    </row>
    <row r="5673" spans="2:14">
      <c r="B5673" s="65"/>
      <c r="N5673" s="71"/>
    </row>
    <row r="5674" spans="2:14">
      <c r="B5674" s="65"/>
      <c r="N5674" s="71"/>
    </row>
    <row r="5675" spans="2:14">
      <c r="B5675" s="65"/>
      <c r="N5675" s="71"/>
    </row>
    <row r="5676" spans="2:14">
      <c r="B5676" s="65"/>
      <c r="N5676" s="71"/>
    </row>
    <row r="5677" spans="2:14">
      <c r="B5677" s="65"/>
      <c r="N5677" s="71"/>
    </row>
    <row r="5678" spans="2:14">
      <c r="B5678" s="65"/>
      <c r="N5678" s="71"/>
    </row>
    <row r="5679" spans="2:14">
      <c r="B5679" s="65"/>
      <c r="N5679" s="71"/>
    </row>
    <row r="5680" spans="2:14">
      <c r="B5680" s="65"/>
      <c r="N5680" s="71"/>
    </row>
    <row r="5681" spans="2:14">
      <c r="B5681" s="65"/>
      <c r="N5681" s="71"/>
    </row>
    <row r="5682" spans="2:14">
      <c r="B5682" s="65"/>
      <c r="N5682" s="71"/>
    </row>
    <row r="5683" spans="2:14">
      <c r="B5683" s="65"/>
      <c r="N5683" s="71"/>
    </row>
    <row r="5684" spans="2:14">
      <c r="B5684" s="65"/>
      <c r="N5684" s="71"/>
    </row>
    <row r="5685" spans="2:14">
      <c r="B5685" s="65"/>
      <c r="N5685" s="71"/>
    </row>
    <row r="5686" spans="2:14">
      <c r="B5686" s="65"/>
      <c r="N5686" s="71"/>
    </row>
    <row r="5687" spans="2:14">
      <c r="B5687" s="65"/>
      <c r="N5687" s="71"/>
    </row>
    <row r="5688" spans="2:14">
      <c r="B5688" s="65"/>
      <c r="N5688" s="71"/>
    </row>
    <row r="5689" spans="2:14">
      <c r="B5689" s="65"/>
      <c r="N5689" s="71"/>
    </row>
    <row r="5690" spans="2:14">
      <c r="B5690" s="65"/>
      <c r="N5690" s="71"/>
    </row>
    <row r="5691" spans="2:14">
      <c r="B5691" s="65"/>
      <c r="N5691" s="71"/>
    </row>
    <row r="5692" spans="2:14">
      <c r="B5692" s="65"/>
      <c r="N5692" s="71"/>
    </row>
    <row r="5693" spans="2:14">
      <c r="B5693" s="65"/>
      <c r="N5693" s="71"/>
    </row>
    <row r="5694" spans="2:14">
      <c r="B5694" s="65"/>
      <c r="N5694" s="71"/>
    </row>
    <row r="5695" spans="2:14">
      <c r="B5695" s="65"/>
      <c r="N5695" s="71"/>
    </row>
    <row r="5696" spans="2:14">
      <c r="B5696" s="65"/>
      <c r="N5696" s="71"/>
    </row>
    <row r="5697" spans="2:14">
      <c r="B5697" s="65"/>
      <c r="N5697" s="71"/>
    </row>
    <row r="5698" spans="2:14">
      <c r="B5698" s="65"/>
      <c r="N5698" s="71"/>
    </row>
    <row r="5699" spans="2:14">
      <c r="B5699" s="65"/>
      <c r="N5699" s="71"/>
    </row>
    <row r="5700" spans="2:14">
      <c r="B5700" s="65"/>
      <c r="N5700" s="71"/>
    </row>
    <row r="5701" spans="2:14">
      <c r="B5701" s="65"/>
      <c r="N5701" s="71"/>
    </row>
    <row r="5702" spans="2:14">
      <c r="B5702" s="65"/>
      <c r="N5702" s="71"/>
    </row>
    <row r="5703" spans="2:14">
      <c r="B5703" s="65"/>
      <c r="N5703" s="71"/>
    </row>
    <row r="5704" spans="2:14">
      <c r="B5704" s="65"/>
      <c r="N5704" s="71"/>
    </row>
    <row r="5705" spans="2:14">
      <c r="B5705" s="65"/>
      <c r="N5705" s="71"/>
    </row>
    <row r="5706" spans="2:14">
      <c r="B5706" s="65"/>
      <c r="N5706" s="71"/>
    </row>
    <row r="5707" spans="2:14">
      <c r="B5707" s="65"/>
      <c r="N5707" s="71"/>
    </row>
    <row r="5708" spans="2:14">
      <c r="B5708" s="65"/>
      <c r="N5708" s="71"/>
    </row>
    <row r="5709" spans="2:14">
      <c r="B5709" s="65"/>
      <c r="N5709" s="71"/>
    </row>
    <row r="5710" spans="2:14">
      <c r="B5710" s="65"/>
      <c r="N5710" s="71"/>
    </row>
    <row r="5711" spans="2:14">
      <c r="B5711" s="65"/>
      <c r="N5711" s="71"/>
    </row>
    <row r="5712" spans="2:14">
      <c r="B5712" s="65"/>
      <c r="N5712" s="71"/>
    </row>
    <row r="5713" spans="2:14">
      <c r="B5713" s="65"/>
      <c r="N5713" s="71"/>
    </row>
    <row r="5714" spans="2:14">
      <c r="B5714" s="65"/>
      <c r="N5714" s="71"/>
    </row>
    <row r="5715" spans="2:14">
      <c r="B5715" s="65"/>
      <c r="N5715" s="71"/>
    </row>
    <row r="5716" spans="2:14">
      <c r="B5716" s="65"/>
      <c r="N5716" s="71"/>
    </row>
    <row r="5717" spans="2:14">
      <c r="B5717" s="65"/>
      <c r="N5717" s="71"/>
    </row>
    <row r="5718" spans="2:14">
      <c r="B5718" s="65"/>
      <c r="N5718" s="71"/>
    </row>
    <row r="5719" spans="2:14">
      <c r="B5719" s="65"/>
      <c r="N5719" s="71"/>
    </row>
    <row r="5720" spans="2:14">
      <c r="B5720" s="65"/>
      <c r="N5720" s="71"/>
    </row>
    <row r="5721" spans="2:14">
      <c r="B5721" s="65"/>
      <c r="N5721" s="71"/>
    </row>
    <row r="5722" spans="2:14">
      <c r="B5722" s="65"/>
      <c r="N5722" s="71"/>
    </row>
    <row r="5723" spans="2:14">
      <c r="B5723" s="65"/>
      <c r="N5723" s="71"/>
    </row>
    <row r="5724" spans="2:14">
      <c r="B5724" s="65"/>
      <c r="N5724" s="71"/>
    </row>
    <row r="5725" spans="2:14">
      <c r="B5725" s="65"/>
      <c r="N5725" s="71"/>
    </row>
    <row r="5726" spans="2:14">
      <c r="B5726" s="65"/>
      <c r="N5726" s="71"/>
    </row>
    <row r="5727" spans="2:14">
      <c r="B5727" s="65"/>
      <c r="N5727" s="71"/>
    </row>
    <row r="5728" spans="2:14">
      <c r="B5728" s="65"/>
      <c r="N5728" s="71"/>
    </row>
    <row r="5729" spans="2:14">
      <c r="B5729" s="65"/>
      <c r="N5729" s="71"/>
    </row>
    <row r="5730" spans="2:14">
      <c r="B5730" s="65"/>
      <c r="N5730" s="71"/>
    </row>
    <row r="5731" spans="2:14">
      <c r="B5731" s="65"/>
      <c r="N5731" s="71"/>
    </row>
    <row r="5732" spans="2:14">
      <c r="B5732" s="65"/>
      <c r="N5732" s="71"/>
    </row>
    <row r="5733" spans="2:14">
      <c r="B5733" s="65"/>
      <c r="N5733" s="71"/>
    </row>
    <row r="5734" spans="2:14">
      <c r="B5734" s="65"/>
      <c r="N5734" s="71"/>
    </row>
    <row r="5735" spans="2:14">
      <c r="B5735" s="65"/>
      <c r="N5735" s="71"/>
    </row>
    <row r="5736" spans="2:14">
      <c r="B5736" s="65"/>
      <c r="N5736" s="71"/>
    </row>
    <row r="5737" spans="2:14">
      <c r="B5737" s="65"/>
      <c r="N5737" s="71"/>
    </row>
    <row r="5738" spans="2:14">
      <c r="B5738" s="65"/>
      <c r="N5738" s="71"/>
    </row>
    <row r="5739" spans="2:14">
      <c r="B5739" s="65"/>
      <c r="N5739" s="71"/>
    </row>
    <row r="5740" spans="2:14">
      <c r="B5740" s="65"/>
      <c r="N5740" s="71"/>
    </row>
    <row r="5741" spans="2:14">
      <c r="B5741" s="65"/>
      <c r="N5741" s="71"/>
    </row>
    <row r="5742" spans="2:14">
      <c r="B5742" s="65"/>
      <c r="N5742" s="71"/>
    </row>
    <row r="5743" spans="2:14">
      <c r="B5743" s="65"/>
      <c r="N5743" s="71"/>
    </row>
    <row r="5744" spans="2:14">
      <c r="B5744" s="65"/>
      <c r="N5744" s="71"/>
    </row>
    <row r="5745" spans="2:14">
      <c r="B5745" s="65"/>
      <c r="N5745" s="71"/>
    </row>
    <row r="5746" spans="2:14">
      <c r="B5746" s="65"/>
      <c r="N5746" s="71"/>
    </row>
    <row r="5747" spans="2:14">
      <c r="B5747" s="65"/>
      <c r="N5747" s="71"/>
    </row>
    <row r="5748" spans="2:14">
      <c r="B5748" s="65"/>
      <c r="N5748" s="71"/>
    </row>
    <row r="5749" spans="2:14">
      <c r="B5749" s="65"/>
      <c r="N5749" s="71"/>
    </row>
    <row r="5750" spans="2:14">
      <c r="B5750" s="65"/>
      <c r="N5750" s="71"/>
    </row>
    <row r="5751" spans="2:14">
      <c r="B5751" s="65"/>
      <c r="N5751" s="71"/>
    </row>
    <row r="5752" spans="2:14">
      <c r="B5752" s="65"/>
      <c r="N5752" s="71"/>
    </row>
    <row r="5753" spans="2:14">
      <c r="B5753" s="65"/>
      <c r="N5753" s="71"/>
    </row>
    <row r="5754" spans="2:14">
      <c r="B5754" s="65"/>
      <c r="N5754" s="71"/>
    </row>
    <row r="5755" spans="2:14">
      <c r="B5755" s="65"/>
      <c r="N5755" s="71"/>
    </row>
    <row r="5756" spans="2:14">
      <c r="B5756" s="65"/>
      <c r="N5756" s="71"/>
    </row>
    <row r="5757" spans="2:14">
      <c r="B5757" s="65"/>
      <c r="N5757" s="71"/>
    </row>
    <row r="5758" spans="2:14">
      <c r="B5758" s="65"/>
      <c r="N5758" s="71"/>
    </row>
    <row r="5759" spans="2:14">
      <c r="B5759" s="65"/>
      <c r="N5759" s="71"/>
    </row>
    <row r="5760" spans="2:14">
      <c r="B5760" s="65"/>
      <c r="N5760" s="71"/>
    </row>
    <row r="5761" spans="2:14">
      <c r="B5761" s="65"/>
      <c r="N5761" s="71"/>
    </row>
    <row r="5762" spans="2:14">
      <c r="B5762" s="65"/>
      <c r="N5762" s="71"/>
    </row>
    <row r="5763" spans="2:14">
      <c r="B5763" s="65"/>
      <c r="N5763" s="71"/>
    </row>
    <row r="5764" spans="2:14">
      <c r="B5764" s="65"/>
      <c r="N5764" s="71"/>
    </row>
    <row r="5765" spans="2:14">
      <c r="B5765" s="65"/>
      <c r="N5765" s="71"/>
    </row>
    <row r="5766" spans="2:14">
      <c r="B5766" s="65"/>
      <c r="N5766" s="71"/>
    </row>
    <row r="5767" spans="2:14">
      <c r="B5767" s="65"/>
      <c r="N5767" s="71"/>
    </row>
    <row r="5768" spans="2:14">
      <c r="B5768" s="65"/>
      <c r="N5768" s="71"/>
    </row>
    <row r="5769" spans="2:14">
      <c r="B5769" s="65"/>
      <c r="N5769" s="71"/>
    </row>
    <row r="5770" spans="2:14">
      <c r="B5770" s="65"/>
      <c r="N5770" s="71"/>
    </row>
    <row r="5771" spans="2:14">
      <c r="B5771" s="65"/>
      <c r="N5771" s="71"/>
    </row>
    <row r="5772" spans="2:14">
      <c r="B5772" s="65"/>
      <c r="N5772" s="71"/>
    </row>
    <row r="5773" spans="2:14">
      <c r="B5773" s="65"/>
      <c r="N5773" s="71"/>
    </row>
    <row r="5774" spans="2:14">
      <c r="B5774" s="65"/>
      <c r="N5774" s="71"/>
    </row>
    <row r="5775" spans="2:14">
      <c r="B5775" s="65"/>
      <c r="N5775" s="71"/>
    </row>
    <row r="5776" spans="2:14">
      <c r="B5776" s="65"/>
      <c r="N5776" s="71"/>
    </row>
    <row r="5777" spans="2:14">
      <c r="B5777" s="65"/>
      <c r="N5777" s="71"/>
    </row>
    <row r="5778" spans="2:14">
      <c r="B5778" s="65"/>
      <c r="N5778" s="71"/>
    </row>
    <row r="5779" spans="2:14">
      <c r="B5779" s="65"/>
      <c r="N5779" s="71"/>
    </row>
    <row r="5780" spans="2:14">
      <c r="B5780" s="65"/>
      <c r="N5780" s="71"/>
    </row>
    <row r="5781" spans="2:14">
      <c r="B5781" s="65"/>
      <c r="N5781" s="71"/>
    </row>
    <row r="5782" spans="2:14">
      <c r="B5782" s="65"/>
      <c r="N5782" s="71"/>
    </row>
    <row r="5783" spans="2:14">
      <c r="B5783" s="65"/>
      <c r="N5783" s="71"/>
    </row>
    <row r="5784" spans="2:14">
      <c r="B5784" s="65"/>
      <c r="N5784" s="71"/>
    </row>
    <row r="5785" spans="2:14">
      <c r="B5785" s="65"/>
      <c r="N5785" s="71"/>
    </row>
    <row r="5786" spans="2:14">
      <c r="B5786" s="65"/>
      <c r="N5786" s="71"/>
    </row>
    <row r="5787" spans="2:14">
      <c r="B5787" s="65"/>
      <c r="N5787" s="71"/>
    </row>
    <row r="5788" spans="2:14">
      <c r="B5788" s="65"/>
      <c r="N5788" s="71"/>
    </row>
    <row r="5789" spans="2:14">
      <c r="B5789" s="65"/>
      <c r="N5789" s="71"/>
    </row>
    <row r="5790" spans="2:14">
      <c r="B5790" s="65"/>
      <c r="N5790" s="71"/>
    </row>
    <row r="5791" spans="2:14">
      <c r="B5791" s="65"/>
      <c r="N5791" s="71"/>
    </row>
    <row r="5792" spans="2:14">
      <c r="B5792" s="65"/>
      <c r="N5792" s="71"/>
    </row>
    <row r="5793" spans="2:14">
      <c r="B5793" s="65"/>
      <c r="N5793" s="71"/>
    </row>
    <row r="5794" spans="2:14">
      <c r="B5794" s="65"/>
      <c r="N5794" s="71"/>
    </row>
    <row r="5795" spans="2:14">
      <c r="B5795" s="65"/>
      <c r="N5795" s="71"/>
    </row>
    <row r="5796" spans="2:14">
      <c r="B5796" s="65"/>
      <c r="N5796" s="71"/>
    </row>
    <row r="5797" spans="2:14">
      <c r="B5797" s="65"/>
      <c r="N5797" s="71"/>
    </row>
    <row r="5798" spans="2:14">
      <c r="B5798" s="65"/>
      <c r="N5798" s="71"/>
    </row>
    <row r="5799" spans="2:14">
      <c r="B5799" s="65"/>
      <c r="N5799" s="71"/>
    </row>
    <row r="5800" spans="2:14">
      <c r="B5800" s="65"/>
      <c r="N5800" s="71"/>
    </row>
    <row r="5801" spans="2:14">
      <c r="B5801" s="65"/>
      <c r="N5801" s="71"/>
    </row>
    <row r="5802" spans="2:14">
      <c r="B5802" s="65"/>
      <c r="N5802" s="71"/>
    </row>
    <row r="5803" spans="2:14">
      <c r="B5803" s="65"/>
      <c r="N5803" s="71"/>
    </row>
    <row r="5804" spans="2:14">
      <c r="B5804" s="65"/>
      <c r="N5804" s="71"/>
    </row>
    <row r="5805" spans="2:14">
      <c r="B5805" s="65"/>
      <c r="N5805" s="71"/>
    </row>
    <row r="5806" spans="2:14">
      <c r="B5806" s="65"/>
      <c r="N5806" s="71"/>
    </row>
    <row r="5807" spans="2:14">
      <c r="B5807" s="65"/>
      <c r="N5807" s="71"/>
    </row>
    <row r="5808" spans="2:14">
      <c r="B5808" s="65"/>
      <c r="N5808" s="71"/>
    </row>
    <row r="5809" spans="2:14">
      <c r="B5809" s="65"/>
      <c r="N5809" s="71"/>
    </row>
    <row r="5810" spans="2:14">
      <c r="B5810" s="65"/>
      <c r="N5810" s="71"/>
    </row>
    <row r="5811" spans="2:14">
      <c r="B5811" s="65"/>
      <c r="N5811" s="71"/>
    </row>
    <row r="5812" spans="2:14">
      <c r="B5812" s="65"/>
      <c r="N5812" s="71"/>
    </row>
    <row r="5813" spans="2:14">
      <c r="B5813" s="65"/>
      <c r="N5813" s="71"/>
    </row>
    <row r="5814" spans="2:14">
      <c r="B5814" s="65"/>
      <c r="N5814" s="71"/>
    </row>
    <row r="5815" spans="2:14">
      <c r="B5815" s="65"/>
      <c r="N5815" s="71"/>
    </row>
    <row r="5816" spans="2:14">
      <c r="B5816" s="65"/>
      <c r="N5816" s="71"/>
    </row>
    <row r="5817" spans="2:14">
      <c r="B5817" s="65"/>
      <c r="N5817" s="71"/>
    </row>
    <row r="5818" spans="2:14">
      <c r="B5818" s="65"/>
      <c r="N5818" s="71"/>
    </row>
    <row r="5819" spans="2:14">
      <c r="B5819" s="65"/>
      <c r="N5819" s="71"/>
    </row>
    <row r="5820" spans="2:14">
      <c r="B5820" s="65"/>
      <c r="N5820" s="71"/>
    </row>
    <row r="5821" spans="2:14">
      <c r="B5821" s="65"/>
      <c r="N5821" s="71"/>
    </row>
    <row r="5822" spans="2:14">
      <c r="B5822" s="65"/>
      <c r="N5822" s="71"/>
    </row>
    <row r="5823" spans="2:14">
      <c r="B5823" s="65"/>
      <c r="N5823" s="71"/>
    </row>
    <row r="5824" spans="2:14">
      <c r="B5824" s="65"/>
      <c r="N5824" s="71"/>
    </row>
    <row r="5825" spans="2:14">
      <c r="B5825" s="65"/>
      <c r="N5825" s="71"/>
    </row>
    <row r="5826" spans="2:14">
      <c r="B5826" s="65"/>
      <c r="N5826" s="71"/>
    </row>
    <row r="5827" spans="2:14">
      <c r="B5827" s="65"/>
      <c r="N5827" s="71"/>
    </row>
    <row r="5828" spans="2:14">
      <c r="B5828" s="65"/>
      <c r="N5828" s="71"/>
    </row>
    <row r="5829" spans="2:14">
      <c r="B5829" s="65"/>
      <c r="N5829" s="71"/>
    </row>
    <row r="5830" spans="2:14">
      <c r="B5830" s="65"/>
      <c r="N5830" s="71"/>
    </row>
    <row r="5831" spans="2:14">
      <c r="B5831" s="65"/>
      <c r="N5831" s="71"/>
    </row>
    <row r="5832" spans="2:14">
      <c r="B5832" s="65"/>
      <c r="N5832" s="71"/>
    </row>
    <row r="5833" spans="2:14">
      <c r="B5833" s="65"/>
      <c r="N5833" s="71"/>
    </row>
    <row r="5834" spans="2:14">
      <c r="B5834" s="65"/>
      <c r="N5834" s="71"/>
    </row>
    <row r="5835" spans="2:14">
      <c r="B5835" s="65"/>
      <c r="N5835" s="71"/>
    </row>
    <row r="5836" spans="2:14">
      <c r="B5836" s="65"/>
      <c r="N5836" s="71"/>
    </row>
    <row r="5837" spans="2:14">
      <c r="B5837" s="65"/>
      <c r="N5837" s="71"/>
    </row>
    <row r="5838" spans="2:14">
      <c r="B5838" s="65"/>
      <c r="N5838" s="71"/>
    </row>
    <row r="5839" spans="2:14">
      <c r="B5839" s="65"/>
      <c r="N5839" s="71"/>
    </row>
    <row r="5840" spans="2:14">
      <c r="B5840" s="65"/>
      <c r="N5840" s="71"/>
    </row>
    <row r="5841" spans="2:14">
      <c r="B5841" s="65"/>
      <c r="N5841" s="71"/>
    </row>
    <row r="5842" spans="2:14">
      <c r="B5842" s="65"/>
      <c r="N5842" s="71"/>
    </row>
    <row r="5843" spans="2:14">
      <c r="B5843" s="65"/>
      <c r="N5843" s="71"/>
    </row>
    <row r="5844" spans="2:14">
      <c r="B5844" s="65"/>
      <c r="N5844" s="71"/>
    </row>
    <row r="5845" spans="2:14">
      <c r="B5845" s="65"/>
      <c r="N5845" s="71"/>
    </row>
    <row r="5846" spans="2:14">
      <c r="B5846" s="65"/>
      <c r="N5846" s="71"/>
    </row>
    <row r="5847" spans="2:14">
      <c r="B5847" s="65"/>
      <c r="N5847" s="71"/>
    </row>
    <row r="5848" spans="2:14">
      <c r="B5848" s="65"/>
      <c r="N5848" s="71"/>
    </row>
    <row r="5849" spans="2:14">
      <c r="B5849" s="65"/>
      <c r="N5849" s="71"/>
    </row>
    <row r="5850" spans="2:14">
      <c r="B5850" s="65"/>
      <c r="N5850" s="71"/>
    </row>
    <row r="5851" spans="2:14">
      <c r="B5851" s="65"/>
      <c r="N5851" s="71"/>
    </row>
    <row r="5852" spans="2:14">
      <c r="B5852" s="65"/>
      <c r="N5852" s="71"/>
    </row>
    <row r="5853" spans="2:14">
      <c r="B5853" s="65"/>
      <c r="N5853" s="71"/>
    </row>
    <row r="5854" spans="2:14">
      <c r="B5854" s="65"/>
      <c r="N5854" s="71"/>
    </row>
    <row r="5855" spans="2:14">
      <c r="B5855" s="65"/>
      <c r="N5855" s="71"/>
    </row>
    <row r="5856" spans="2:14">
      <c r="B5856" s="65"/>
      <c r="N5856" s="71"/>
    </row>
    <row r="5857" spans="2:14">
      <c r="B5857" s="65"/>
      <c r="N5857" s="71"/>
    </row>
    <row r="5858" spans="2:14">
      <c r="B5858" s="65"/>
      <c r="N5858" s="71"/>
    </row>
    <row r="5859" spans="2:14">
      <c r="B5859" s="65"/>
      <c r="N5859" s="71"/>
    </row>
    <row r="5860" spans="2:14">
      <c r="B5860" s="65"/>
      <c r="N5860" s="71"/>
    </row>
    <row r="5861" spans="2:14">
      <c r="B5861" s="65"/>
      <c r="N5861" s="71"/>
    </row>
    <row r="5862" spans="2:14">
      <c r="B5862" s="65"/>
      <c r="N5862" s="71"/>
    </row>
    <row r="5863" spans="2:14">
      <c r="B5863" s="65"/>
      <c r="N5863" s="71"/>
    </row>
    <row r="5864" spans="2:14">
      <c r="B5864" s="65"/>
      <c r="N5864" s="71"/>
    </row>
    <row r="5865" spans="2:14">
      <c r="B5865" s="65"/>
      <c r="N5865" s="71"/>
    </row>
    <row r="5866" spans="2:14">
      <c r="B5866" s="65"/>
      <c r="N5866" s="71"/>
    </row>
    <row r="5867" spans="2:14">
      <c r="B5867" s="65"/>
      <c r="N5867" s="71"/>
    </row>
    <row r="5868" spans="2:14">
      <c r="B5868" s="65"/>
      <c r="N5868" s="71"/>
    </row>
    <row r="5869" spans="2:14">
      <c r="B5869" s="65"/>
      <c r="N5869" s="71"/>
    </row>
    <row r="5870" spans="2:14">
      <c r="B5870" s="65"/>
      <c r="N5870" s="71"/>
    </row>
    <row r="5871" spans="2:14">
      <c r="B5871" s="65"/>
      <c r="N5871" s="71"/>
    </row>
    <row r="5872" spans="2:14">
      <c r="B5872" s="65"/>
      <c r="N5872" s="71"/>
    </row>
    <row r="5873" spans="2:14">
      <c r="B5873" s="65"/>
      <c r="N5873" s="71"/>
    </row>
    <row r="5874" spans="2:14">
      <c r="B5874" s="65"/>
      <c r="N5874" s="71"/>
    </row>
    <row r="5875" spans="2:14">
      <c r="B5875" s="65"/>
      <c r="N5875" s="71"/>
    </row>
    <row r="5876" spans="2:14">
      <c r="B5876" s="65"/>
      <c r="N5876" s="71"/>
    </row>
    <row r="5877" spans="2:14">
      <c r="B5877" s="65"/>
      <c r="N5877" s="71"/>
    </row>
    <row r="5878" spans="2:14">
      <c r="B5878" s="65"/>
      <c r="N5878" s="71"/>
    </row>
    <row r="5879" spans="2:14">
      <c r="B5879" s="65"/>
      <c r="N5879" s="71"/>
    </row>
    <row r="5880" spans="2:14">
      <c r="B5880" s="65"/>
      <c r="N5880" s="71"/>
    </row>
    <row r="5881" spans="2:14">
      <c r="B5881" s="65"/>
      <c r="N5881" s="71"/>
    </row>
    <row r="5882" spans="2:14">
      <c r="B5882" s="65"/>
      <c r="N5882" s="71"/>
    </row>
    <row r="5883" spans="2:14">
      <c r="B5883" s="65"/>
      <c r="N5883" s="71"/>
    </row>
    <row r="5884" spans="2:14">
      <c r="B5884" s="65"/>
      <c r="N5884" s="71"/>
    </row>
    <row r="5885" spans="2:14">
      <c r="B5885" s="65"/>
      <c r="N5885" s="71"/>
    </row>
    <row r="5886" spans="2:14">
      <c r="B5886" s="65"/>
      <c r="N5886" s="71"/>
    </row>
    <row r="5887" spans="2:14">
      <c r="B5887" s="65"/>
      <c r="N5887" s="71"/>
    </row>
    <row r="5888" spans="2:14">
      <c r="B5888" s="65"/>
      <c r="N5888" s="71"/>
    </row>
    <row r="5889" spans="2:14">
      <c r="B5889" s="65"/>
      <c r="N5889" s="71"/>
    </row>
    <row r="5890" spans="2:14">
      <c r="B5890" s="65"/>
      <c r="N5890" s="71"/>
    </row>
    <row r="5891" spans="2:14">
      <c r="B5891" s="65"/>
      <c r="N5891" s="71"/>
    </row>
    <row r="5892" spans="2:14">
      <c r="B5892" s="65"/>
      <c r="N5892" s="71"/>
    </row>
    <row r="5893" spans="2:14">
      <c r="B5893" s="65"/>
      <c r="N5893" s="71"/>
    </row>
    <row r="5894" spans="2:14">
      <c r="B5894" s="65"/>
      <c r="N5894" s="71"/>
    </row>
    <row r="5895" spans="2:14">
      <c r="B5895" s="65"/>
      <c r="N5895" s="71"/>
    </row>
    <row r="5896" spans="2:14">
      <c r="B5896" s="65"/>
      <c r="N5896" s="71"/>
    </row>
    <row r="5897" spans="2:14">
      <c r="B5897" s="65"/>
      <c r="N5897" s="71"/>
    </row>
    <row r="5898" spans="2:14">
      <c r="B5898" s="65"/>
      <c r="N5898" s="71"/>
    </row>
    <row r="5899" spans="2:14">
      <c r="B5899" s="65"/>
      <c r="N5899" s="71"/>
    </row>
    <row r="5900" spans="2:14">
      <c r="B5900" s="65"/>
      <c r="N5900" s="71"/>
    </row>
    <row r="5901" spans="2:14">
      <c r="B5901" s="65"/>
      <c r="N5901" s="71"/>
    </row>
    <row r="5902" spans="2:14">
      <c r="B5902" s="65"/>
      <c r="N5902" s="71"/>
    </row>
    <row r="5903" spans="2:14">
      <c r="B5903" s="65"/>
      <c r="N5903" s="71"/>
    </row>
    <row r="5904" spans="2:14">
      <c r="B5904" s="65"/>
      <c r="N5904" s="71"/>
    </row>
    <row r="5905" spans="2:14">
      <c r="B5905" s="65"/>
      <c r="N5905" s="71"/>
    </row>
    <row r="5906" spans="2:14">
      <c r="B5906" s="65"/>
      <c r="N5906" s="71"/>
    </row>
    <row r="5907" spans="2:14">
      <c r="B5907" s="65"/>
      <c r="N5907" s="71"/>
    </row>
    <row r="5908" spans="2:14">
      <c r="B5908" s="65"/>
      <c r="N5908" s="71"/>
    </row>
    <row r="5909" spans="2:14">
      <c r="B5909" s="65"/>
      <c r="N5909" s="71"/>
    </row>
    <row r="5910" spans="2:14">
      <c r="B5910" s="65"/>
      <c r="N5910" s="71"/>
    </row>
    <row r="5911" spans="2:14">
      <c r="B5911" s="65"/>
      <c r="N5911" s="71"/>
    </row>
    <row r="5912" spans="2:14">
      <c r="B5912" s="65"/>
      <c r="N5912" s="71"/>
    </row>
    <row r="5913" spans="2:14">
      <c r="B5913" s="65"/>
      <c r="N5913" s="71"/>
    </row>
    <row r="5914" spans="2:14">
      <c r="B5914" s="65"/>
      <c r="N5914" s="71"/>
    </row>
    <row r="5915" spans="2:14">
      <c r="B5915" s="65"/>
      <c r="N5915" s="71"/>
    </row>
    <row r="5916" spans="2:14">
      <c r="B5916" s="65"/>
      <c r="N5916" s="71"/>
    </row>
    <row r="5917" spans="2:14">
      <c r="B5917" s="65"/>
      <c r="N5917" s="71"/>
    </row>
    <row r="5918" spans="2:14">
      <c r="B5918" s="65"/>
      <c r="N5918" s="71"/>
    </row>
    <row r="5919" spans="2:14">
      <c r="B5919" s="65"/>
      <c r="N5919" s="71"/>
    </row>
    <row r="5920" spans="2:14">
      <c r="B5920" s="65"/>
      <c r="N5920" s="71"/>
    </row>
    <row r="5921" spans="2:14">
      <c r="B5921" s="65"/>
      <c r="N5921" s="71"/>
    </row>
    <row r="5922" spans="2:14">
      <c r="B5922" s="65"/>
      <c r="N5922" s="71"/>
    </row>
    <row r="5923" spans="2:14">
      <c r="B5923" s="65"/>
      <c r="N5923" s="71"/>
    </row>
    <row r="5924" spans="2:14">
      <c r="B5924" s="65"/>
      <c r="N5924" s="71"/>
    </row>
    <row r="5925" spans="2:14">
      <c r="B5925" s="65"/>
      <c r="N5925" s="71"/>
    </row>
    <row r="5926" spans="2:14">
      <c r="B5926" s="65"/>
      <c r="N5926" s="71"/>
    </row>
    <row r="5927" spans="2:14">
      <c r="B5927" s="65"/>
      <c r="N5927" s="71"/>
    </row>
    <row r="5928" spans="2:14">
      <c r="B5928" s="65"/>
      <c r="N5928" s="71"/>
    </row>
    <row r="5929" spans="2:14">
      <c r="B5929" s="65"/>
      <c r="N5929" s="71"/>
    </row>
    <row r="5930" spans="2:14">
      <c r="B5930" s="65"/>
      <c r="N5930" s="71"/>
    </row>
    <row r="5931" spans="2:14">
      <c r="B5931" s="65"/>
      <c r="N5931" s="71"/>
    </row>
    <row r="5932" spans="2:14">
      <c r="B5932" s="65"/>
      <c r="N5932" s="71"/>
    </row>
    <row r="5933" spans="2:14">
      <c r="B5933" s="65"/>
      <c r="N5933" s="71"/>
    </row>
    <row r="5934" spans="2:14">
      <c r="B5934" s="65"/>
      <c r="N5934" s="71"/>
    </row>
    <row r="5935" spans="2:14">
      <c r="B5935" s="65"/>
      <c r="N5935" s="71"/>
    </row>
    <row r="5936" spans="2:14">
      <c r="B5936" s="65"/>
      <c r="N5936" s="71"/>
    </row>
    <row r="5937" spans="2:14">
      <c r="B5937" s="65"/>
      <c r="N5937" s="71"/>
    </row>
    <row r="5938" spans="2:14">
      <c r="B5938" s="65"/>
      <c r="N5938" s="71"/>
    </row>
    <row r="5939" spans="2:14">
      <c r="B5939" s="65"/>
      <c r="N5939" s="71"/>
    </row>
    <row r="5940" spans="2:14">
      <c r="B5940" s="65"/>
      <c r="N5940" s="71"/>
    </row>
    <row r="5941" spans="2:14">
      <c r="B5941" s="65"/>
      <c r="N5941" s="71"/>
    </row>
    <row r="5942" spans="2:14">
      <c r="B5942" s="65"/>
      <c r="N5942" s="71"/>
    </row>
    <row r="5943" spans="2:14">
      <c r="B5943" s="65"/>
      <c r="N5943" s="71"/>
    </row>
    <row r="5944" spans="2:14">
      <c r="B5944" s="65"/>
      <c r="N5944" s="71"/>
    </row>
    <row r="5945" spans="2:14">
      <c r="B5945" s="65"/>
      <c r="N5945" s="71"/>
    </row>
    <row r="5946" spans="2:14">
      <c r="B5946" s="65"/>
      <c r="N5946" s="71"/>
    </row>
    <row r="5947" spans="2:14">
      <c r="B5947" s="65"/>
      <c r="N5947" s="71"/>
    </row>
    <row r="5948" spans="2:14">
      <c r="B5948" s="65"/>
      <c r="N5948" s="71"/>
    </row>
    <row r="5949" spans="2:14">
      <c r="B5949" s="65"/>
      <c r="N5949" s="71"/>
    </row>
    <row r="5950" spans="2:14">
      <c r="B5950" s="65"/>
      <c r="N5950" s="71"/>
    </row>
    <row r="5951" spans="2:14">
      <c r="B5951" s="65"/>
      <c r="N5951" s="71"/>
    </row>
    <row r="5952" spans="2:14">
      <c r="B5952" s="65"/>
      <c r="N5952" s="71"/>
    </row>
    <row r="5953" spans="2:14">
      <c r="B5953" s="65"/>
      <c r="N5953" s="71"/>
    </row>
    <row r="5954" spans="2:14">
      <c r="B5954" s="65"/>
      <c r="N5954" s="71"/>
    </row>
    <row r="5955" spans="2:14">
      <c r="B5955" s="65"/>
      <c r="N5955" s="71"/>
    </row>
    <row r="5956" spans="2:14">
      <c r="B5956" s="65"/>
      <c r="N5956" s="71"/>
    </row>
    <row r="5957" spans="2:14">
      <c r="B5957" s="65"/>
      <c r="N5957" s="71"/>
    </row>
    <row r="5958" spans="2:14">
      <c r="B5958" s="65"/>
      <c r="N5958" s="71"/>
    </row>
    <row r="5959" spans="2:14">
      <c r="B5959" s="65"/>
      <c r="N5959" s="71"/>
    </row>
    <row r="5960" spans="2:14">
      <c r="B5960" s="65"/>
      <c r="N5960" s="71"/>
    </row>
    <row r="5961" spans="2:14">
      <c r="B5961" s="65"/>
      <c r="N5961" s="71"/>
    </row>
    <row r="5962" spans="2:14">
      <c r="B5962" s="65"/>
      <c r="N5962" s="71"/>
    </row>
    <row r="5963" spans="2:14">
      <c r="B5963" s="65"/>
      <c r="N5963" s="71"/>
    </row>
    <row r="5964" spans="2:14">
      <c r="B5964" s="65"/>
      <c r="N5964" s="71"/>
    </row>
    <row r="5965" spans="2:14">
      <c r="B5965" s="65"/>
      <c r="N5965" s="71"/>
    </row>
    <row r="5966" spans="2:14">
      <c r="B5966" s="65"/>
      <c r="N5966" s="71"/>
    </row>
    <row r="5967" spans="2:14">
      <c r="B5967" s="65"/>
      <c r="N5967" s="71"/>
    </row>
    <row r="5968" spans="2:14">
      <c r="B5968" s="65"/>
      <c r="N5968" s="71"/>
    </row>
    <row r="5969" spans="2:14">
      <c r="B5969" s="65"/>
      <c r="N5969" s="71"/>
    </row>
    <row r="5970" spans="2:14">
      <c r="B5970" s="65"/>
      <c r="N5970" s="71"/>
    </row>
    <row r="5971" spans="2:14">
      <c r="B5971" s="65"/>
      <c r="N5971" s="71"/>
    </row>
    <row r="5972" spans="2:14">
      <c r="B5972" s="65"/>
      <c r="N5972" s="71"/>
    </row>
    <row r="5973" spans="2:14">
      <c r="B5973" s="65"/>
      <c r="N5973" s="71"/>
    </row>
    <row r="5974" spans="2:14">
      <c r="B5974" s="65"/>
      <c r="N5974" s="71"/>
    </row>
    <row r="5975" spans="2:14">
      <c r="B5975" s="65"/>
      <c r="N5975" s="71"/>
    </row>
    <row r="5976" spans="2:14">
      <c r="B5976" s="65"/>
      <c r="N5976" s="71"/>
    </row>
    <row r="5977" spans="2:14">
      <c r="B5977" s="65"/>
      <c r="N5977" s="71"/>
    </row>
    <row r="5978" spans="2:14">
      <c r="B5978" s="65"/>
      <c r="N5978" s="71"/>
    </row>
    <row r="5979" spans="2:14">
      <c r="B5979" s="65"/>
      <c r="N5979" s="71"/>
    </row>
    <row r="5980" spans="2:14">
      <c r="B5980" s="65"/>
      <c r="N5980" s="71"/>
    </row>
    <row r="5981" spans="2:14">
      <c r="B5981" s="65"/>
      <c r="N5981" s="71"/>
    </row>
    <row r="5982" spans="2:14">
      <c r="B5982" s="65"/>
      <c r="N5982" s="71"/>
    </row>
    <row r="5983" spans="2:14">
      <c r="B5983" s="65"/>
      <c r="N5983" s="71"/>
    </row>
    <row r="5984" spans="2:14">
      <c r="B5984" s="65"/>
      <c r="N5984" s="71"/>
    </row>
    <row r="5985" spans="2:14">
      <c r="B5985" s="65"/>
      <c r="N5985" s="71"/>
    </row>
    <row r="5986" spans="2:14">
      <c r="B5986" s="65"/>
      <c r="N5986" s="71"/>
    </row>
    <row r="5987" spans="2:14">
      <c r="B5987" s="65"/>
      <c r="N5987" s="71"/>
    </row>
    <row r="5988" spans="2:14">
      <c r="B5988" s="65"/>
      <c r="N5988" s="71"/>
    </row>
    <row r="5989" spans="2:14">
      <c r="B5989" s="65"/>
      <c r="N5989" s="71"/>
    </row>
    <row r="5990" spans="2:14">
      <c r="B5990" s="65"/>
      <c r="N5990" s="71"/>
    </row>
    <row r="5991" spans="2:14">
      <c r="B5991" s="65"/>
      <c r="N5991" s="71"/>
    </row>
    <row r="5992" spans="2:14">
      <c r="B5992" s="65"/>
      <c r="N5992" s="71"/>
    </row>
    <row r="5993" spans="2:14">
      <c r="B5993" s="65"/>
      <c r="N5993" s="71"/>
    </row>
    <row r="5994" spans="2:14">
      <c r="B5994" s="65"/>
      <c r="N5994" s="71"/>
    </row>
    <row r="5995" spans="2:14">
      <c r="B5995" s="65"/>
      <c r="N5995" s="71"/>
    </row>
    <row r="5996" spans="2:14">
      <c r="B5996" s="65"/>
      <c r="N5996" s="71"/>
    </row>
    <row r="5997" spans="2:14">
      <c r="B5997" s="65"/>
      <c r="N5997" s="71"/>
    </row>
    <row r="5998" spans="2:14">
      <c r="B5998" s="65"/>
      <c r="N5998" s="71"/>
    </row>
    <row r="5999" spans="2:14">
      <c r="B5999" s="65"/>
      <c r="N5999" s="71"/>
    </row>
    <row r="6000" spans="2:14">
      <c r="B6000" s="65"/>
      <c r="N6000" s="71"/>
    </row>
    <row r="6001" spans="2:14">
      <c r="B6001" s="65"/>
      <c r="N6001" s="71"/>
    </row>
    <row r="6002" spans="2:14">
      <c r="B6002" s="65"/>
      <c r="N6002" s="71"/>
    </row>
    <row r="6003" spans="2:14">
      <c r="B6003" s="65"/>
      <c r="N6003" s="71"/>
    </row>
    <row r="6004" spans="2:14">
      <c r="B6004" s="65"/>
      <c r="N6004" s="71"/>
    </row>
    <row r="6005" spans="2:14">
      <c r="B6005" s="65"/>
      <c r="N6005" s="71"/>
    </row>
    <row r="6006" spans="2:14">
      <c r="B6006" s="65"/>
      <c r="N6006" s="71"/>
    </row>
    <row r="6007" spans="2:14">
      <c r="B6007" s="65"/>
      <c r="N6007" s="71"/>
    </row>
    <row r="6008" spans="2:14">
      <c r="B6008" s="65"/>
      <c r="N6008" s="71"/>
    </row>
    <row r="6009" spans="2:14">
      <c r="B6009" s="65"/>
      <c r="N6009" s="71"/>
    </row>
    <row r="6010" spans="2:14">
      <c r="B6010" s="65"/>
      <c r="N6010" s="71"/>
    </row>
    <row r="6011" spans="2:14">
      <c r="B6011" s="65"/>
      <c r="N6011" s="71"/>
    </row>
    <row r="6012" spans="2:14">
      <c r="B6012" s="65"/>
      <c r="N6012" s="71"/>
    </row>
    <row r="6013" spans="2:14">
      <c r="B6013" s="65"/>
      <c r="N6013" s="71"/>
    </row>
    <row r="6014" spans="2:14">
      <c r="B6014" s="65"/>
      <c r="N6014" s="71"/>
    </row>
    <row r="6015" spans="2:14">
      <c r="B6015" s="65"/>
      <c r="N6015" s="71"/>
    </row>
    <row r="6016" spans="2:14">
      <c r="B6016" s="65"/>
      <c r="N6016" s="71"/>
    </row>
    <row r="6017" spans="2:14">
      <c r="B6017" s="65"/>
      <c r="N6017" s="71"/>
    </row>
    <row r="6018" spans="2:14">
      <c r="B6018" s="65"/>
      <c r="N6018" s="71"/>
    </row>
    <row r="6019" spans="2:14">
      <c r="B6019" s="65"/>
      <c r="N6019" s="71"/>
    </row>
    <row r="6020" spans="2:14">
      <c r="B6020" s="65"/>
      <c r="N6020" s="71"/>
    </row>
    <row r="6021" spans="2:14">
      <c r="B6021" s="65"/>
      <c r="N6021" s="71"/>
    </row>
    <row r="6022" spans="2:14">
      <c r="B6022" s="65"/>
      <c r="N6022" s="71"/>
    </row>
    <row r="6023" spans="2:14">
      <c r="B6023" s="65"/>
      <c r="N6023" s="71"/>
    </row>
    <row r="6024" spans="2:14">
      <c r="B6024" s="65"/>
      <c r="N6024" s="71"/>
    </row>
    <row r="6025" spans="2:14">
      <c r="B6025" s="65"/>
      <c r="N6025" s="71"/>
    </row>
    <row r="6026" spans="2:14">
      <c r="B6026" s="65"/>
      <c r="N6026" s="71"/>
    </row>
    <row r="6027" spans="2:14">
      <c r="B6027" s="65"/>
      <c r="N6027" s="71"/>
    </row>
    <row r="6028" spans="2:14">
      <c r="B6028" s="65"/>
      <c r="N6028" s="71"/>
    </row>
    <row r="6029" spans="2:14">
      <c r="B6029" s="65"/>
      <c r="N6029" s="71"/>
    </row>
    <row r="6030" spans="2:14">
      <c r="B6030" s="65"/>
      <c r="N6030" s="71"/>
    </row>
    <row r="6031" spans="2:14">
      <c r="B6031" s="65"/>
      <c r="N6031" s="71"/>
    </row>
    <row r="6032" spans="2:14">
      <c r="B6032" s="65"/>
      <c r="N6032" s="71"/>
    </row>
    <row r="6033" spans="2:14">
      <c r="B6033" s="65"/>
      <c r="N6033" s="71"/>
    </row>
    <row r="6034" spans="2:14">
      <c r="B6034" s="65"/>
      <c r="N6034" s="71"/>
    </row>
    <row r="6035" spans="2:14">
      <c r="B6035" s="65"/>
      <c r="N6035" s="71"/>
    </row>
    <row r="6036" spans="2:14">
      <c r="B6036" s="65"/>
      <c r="N6036" s="71"/>
    </row>
    <row r="6037" spans="2:14">
      <c r="B6037" s="65"/>
      <c r="N6037" s="71"/>
    </row>
    <row r="6038" spans="2:14">
      <c r="B6038" s="65"/>
      <c r="N6038" s="71"/>
    </row>
    <row r="6039" spans="2:14">
      <c r="B6039" s="65"/>
      <c r="N6039" s="71"/>
    </row>
    <row r="6040" spans="2:14">
      <c r="B6040" s="65"/>
      <c r="N6040" s="71"/>
    </row>
    <row r="6041" spans="2:14">
      <c r="B6041" s="65"/>
      <c r="N6041" s="71"/>
    </row>
    <row r="6042" spans="2:14">
      <c r="B6042" s="65"/>
      <c r="N6042" s="71"/>
    </row>
    <row r="6043" spans="2:14">
      <c r="B6043" s="65"/>
      <c r="N6043" s="71"/>
    </row>
    <row r="6044" spans="2:14">
      <c r="B6044" s="65"/>
      <c r="N6044" s="71"/>
    </row>
    <row r="6045" spans="2:14">
      <c r="B6045" s="65"/>
      <c r="N6045" s="71"/>
    </row>
    <row r="6046" spans="2:14">
      <c r="B6046" s="65"/>
      <c r="N6046" s="71"/>
    </row>
    <row r="6047" spans="2:14">
      <c r="B6047" s="65"/>
      <c r="N6047" s="71"/>
    </row>
    <row r="6048" spans="2:14">
      <c r="B6048" s="65"/>
      <c r="N6048" s="71"/>
    </row>
    <row r="6049" spans="2:14">
      <c r="B6049" s="65"/>
      <c r="N6049" s="71"/>
    </row>
    <row r="6050" spans="2:14">
      <c r="B6050" s="65"/>
      <c r="N6050" s="71"/>
    </row>
    <row r="6051" spans="2:14">
      <c r="B6051" s="65"/>
      <c r="N6051" s="71"/>
    </row>
    <row r="6052" spans="2:14">
      <c r="B6052" s="65"/>
      <c r="N6052" s="71"/>
    </row>
    <row r="6053" spans="2:14">
      <c r="B6053" s="65"/>
      <c r="N6053" s="71"/>
    </row>
    <row r="6054" spans="2:14">
      <c r="B6054" s="65"/>
      <c r="N6054" s="71"/>
    </row>
    <row r="6055" spans="2:14">
      <c r="B6055" s="65"/>
      <c r="N6055" s="71"/>
    </row>
    <row r="6056" spans="2:14">
      <c r="B6056" s="65"/>
      <c r="N6056" s="71"/>
    </row>
    <row r="6057" spans="2:14">
      <c r="B6057" s="65"/>
      <c r="N6057" s="71"/>
    </row>
    <row r="6058" spans="2:14">
      <c r="B6058" s="65"/>
      <c r="N6058" s="71"/>
    </row>
    <row r="6059" spans="2:14">
      <c r="B6059" s="65"/>
      <c r="N6059" s="71"/>
    </row>
    <row r="6060" spans="2:14">
      <c r="B6060" s="65"/>
      <c r="N6060" s="71"/>
    </row>
    <row r="6061" spans="2:14">
      <c r="B6061" s="65"/>
      <c r="N6061" s="71"/>
    </row>
    <row r="6062" spans="2:14">
      <c r="B6062" s="65"/>
      <c r="N6062" s="71"/>
    </row>
    <row r="6063" spans="2:14">
      <c r="B6063" s="65"/>
      <c r="N6063" s="71"/>
    </row>
    <row r="6064" spans="2:14">
      <c r="B6064" s="65"/>
      <c r="N6064" s="71"/>
    </row>
    <row r="6065" spans="2:14">
      <c r="B6065" s="65"/>
      <c r="N6065" s="71"/>
    </row>
    <row r="6066" spans="2:14">
      <c r="B6066" s="65"/>
      <c r="N6066" s="71"/>
    </row>
    <row r="6067" spans="2:14">
      <c r="B6067" s="65"/>
      <c r="N6067" s="71"/>
    </row>
    <row r="6068" spans="2:14">
      <c r="B6068" s="65"/>
      <c r="N6068" s="71"/>
    </row>
    <row r="6069" spans="2:14">
      <c r="B6069" s="65"/>
      <c r="N6069" s="71"/>
    </row>
    <row r="6070" spans="2:14">
      <c r="B6070" s="65"/>
      <c r="N6070" s="71"/>
    </row>
    <row r="6071" spans="2:14">
      <c r="B6071" s="65"/>
      <c r="N6071" s="71"/>
    </row>
    <row r="6072" spans="2:14">
      <c r="B6072" s="65"/>
      <c r="N6072" s="71"/>
    </row>
    <row r="6073" spans="2:14">
      <c r="B6073" s="65"/>
      <c r="N6073" s="71"/>
    </row>
    <row r="6074" spans="2:14">
      <c r="B6074" s="65"/>
      <c r="N6074" s="71"/>
    </row>
    <row r="6075" spans="2:14">
      <c r="B6075" s="65"/>
      <c r="N6075" s="71"/>
    </row>
    <row r="6076" spans="2:14">
      <c r="B6076" s="65"/>
      <c r="N6076" s="71"/>
    </row>
    <row r="6077" spans="2:14">
      <c r="B6077" s="65"/>
      <c r="N6077" s="71"/>
    </row>
    <row r="6078" spans="2:14">
      <c r="B6078" s="65"/>
      <c r="N6078" s="71"/>
    </row>
    <row r="6079" spans="2:14">
      <c r="B6079" s="65"/>
      <c r="N6079" s="71"/>
    </row>
    <row r="6080" spans="2:14">
      <c r="B6080" s="65"/>
      <c r="N6080" s="71"/>
    </row>
    <row r="6081" spans="2:14">
      <c r="B6081" s="65"/>
      <c r="N6081" s="71"/>
    </row>
    <row r="6082" spans="2:14">
      <c r="B6082" s="65"/>
      <c r="N6082" s="71"/>
    </row>
    <row r="6083" spans="2:14">
      <c r="B6083" s="65"/>
      <c r="N6083" s="71"/>
    </row>
    <row r="6084" spans="2:14">
      <c r="B6084" s="65"/>
      <c r="N6084" s="71"/>
    </row>
    <row r="6085" spans="2:14">
      <c r="B6085" s="65"/>
      <c r="N6085" s="71"/>
    </row>
    <row r="6086" spans="2:14">
      <c r="B6086" s="65"/>
      <c r="N6086" s="71"/>
    </row>
    <row r="6087" spans="2:14">
      <c r="B6087" s="65"/>
      <c r="N6087" s="71"/>
    </row>
    <row r="6088" spans="2:14">
      <c r="B6088" s="65"/>
      <c r="N6088" s="71"/>
    </row>
    <row r="6089" spans="2:14">
      <c r="B6089" s="65"/>
      <c r="N6089" s="71"/>
    </row>
    <row r="6090" spans="2:14">
      <c r="B6090" s="65"/>
      <c r="N6090" s="71"/>
    </row>
    <row r="6091" spans="2:14">
      <c r="B6091" s="65"/>
      <c r="N6091" s="71"/>
    </row>
    <row r="6092" spans="2:14">
      <c r="B6092" s="65"/>
      <c r="N6092" s="71"/>
    </row>
    <row r="6093" spans="2:14">
      <c r="B6093" s="65"/>
      <c r="N6093" s="71"/>
    </row>
    <row r="6094" spans="2:14">
      <c r="B6094" s="65"/>
      <c r="N6094" s="71"/>
    </row>
    <row r="6095" spans="2:14">
      <c r="B6095" s="65"/>
      <c r="N6095" s="71"/>
    </row>
    <row r="6096" spans="2:14">
      <c r="B6096" s="65"/>
      <c r="N6096" s="71"/>
    </row>
    <row r="6097" spans="2:14">
      <c r="B6097" s="65"/>
      <c r="N6097" s="71"/>
    </row>
    <row r="6098" spans="2:14">
      <c r="B6098" s="65"/>
      <c r="N6098" s="71"/>
    </row>
    <row r="6099" spans="2:14">
      <c r="B6099" s="65"/>
      <c r="N6099" s="71"/>
    </row>
    <row r="6100" spans="2:14">
      <c r="B6100" s="65"/>
      <c r="N6100" s="71"/>
    </row>
    <row r="6101" spans="2:14">
      <c r="B6101" s="65"/>
      <c r="N6101" s="71"/>
    </row>
    <row r="6102" spans="2:14">
      <c r="B6102" s="65"/>
      <c r="N6102" s="71"/>
    </row>
    <row r="6103" spans="2:14">
      <c r="B6103" s="65"/>
      <c r="N6103" s="71"/>
    </row>
    <row r="6104" spans="2:14">
      <c r="B6104" s="65"/>
      <c r="N6104" s="71"/>
    </row>
    <row r="6105" spans="2:14">
      <c r="B6105" s="65"/>
      <c r="N6105" s="71"/>
    </row>
    <row r="6106" spans="2:14">
      <c r="B6106" s="65"/>
      <c r="N6106" s="71"/>
    </row>
    <row r="6107" spans="2:14">
      <c r="B6107" s="65"/>
      <c r="N6107" s="71"/>
    </row>
    <row r="6108" spans="2:14">
      <c r="B6108" s="65"/>
      <c r="N6108" s="71"/>
    </row>
    <row r="6109" spans="2:14">
      <c r="B6109" s="65"/>
      <c r="N6109" s="71"/>
    </row>
    <row r="6110" spans="2:14">
      <c r="B6110" s="65"/>
      <c r="N6110" s="71"/>
    </row>
    <row r="6111" spans="2:14">
      <c r="B6111" s="65"/>
      <c r="N6111" s="71"/>
    </row>
    <row r="6112" spans="2:14">
      <c r="B6112" s="65"/>
      <c r="N6112" s="71"/>
    </row>
    <row r="6113" spans="2:14">
      <c r="B6113" s="65"/>
      <c r="N6113" s="71"/>
    </row>
    <row r="6114" spans="2:14">
      <c r="B6114" s="65"/>
      <c r="N6114" s="71"/>
    </row>
    <row r="6115" spans="2:14">
      <c r="B6115" s="65"/>
      <c r="N6115" s="71"/>
    </row>
    <row r="6116" spans="2:14">
      <c r="B6116" s="65"/>
      <c r="N6116" s="71"/>
    </row>
    <row r="6117" spans="2:14">
      <c r="B6117" s="65"/>
      <c r="N6117" s="71"/>
    </row>
    <row r="6118" spans="2:14">
      <c r="B6118" s="65"/>
      <c r="N6118" s="71"/>
    </row>
    <row r="6119" spans="2:14">
      <c r="B6119" s="65"/>
      <c r="N6119" s="71"/>
    </row>
    <row r="6120" spans="2:14">
      <c r="B6120" s="65"/>
      <c r="N6120" s="71"/>
    </row>
    <row r="6121" spans="2:14">
      <c r="B6121" s="65"/>
      <c r="N6121" s="71"/>
    </row>
    <row r="6122" spans="2:14">
      <c r="B6122" s="65"/>
      <c r="N6122" s="71"/>
    </row>
    <row r="6123" spans="2:14">
      <c r="B6123" s="65"/>
      <c r="N6123" s="71"/>
    </row>
    <row r="6124" spans="2:14">
      <c r="B6124" s="65"/>
      <c r="N6124" s="71"/>
    </row>
    <row r="6125" spans="2:14">
      <c r="B6125" s="65"/>
      <c r="N6125" s="71"/>
    </row>
    <row r="6126" spans="2:14">
      <c r="B6126" s="65"/>
      <c r="N6126" s="71"/>
    </row>
    <row r="6127" spans="2:14">
      <c r="B6127" s="65"/>
      <c r="N6127" s="71"/>
    </row>
    <row r="6128" spans="2:14">
      <c r="B6128" s="65"/>
      <c r="N6128" s="71"/>
    </row>
    <row r="6129" spans="2:14">
      <c r="B6129" s="65"/>
      <c r="N6129" s="71"/>
    </row>
    <row r="6130" spans="2:14">
      <c r="B6130" s="65"/>
      <c r="N6130" s="71"/>
    </row>
    <row r="6131" spans="2:14">
      <c r="B6131" s="65"/>
      <c r="N6131" s="71"/>
    </row>
    <row r="6132" spans="2:14">
      <c r="B6132" s="65"/>
      <c r="N6132" s="71"/>
    </row>
    <row r="6133" spans="2:14">
      <c r="B6133" s="65"/>
      <c r="N6133" s="71"/>
    </row>
    <row r="6134" spans="2:14">
      <c r="B6134" s="65"/>
      <c r="N6134" s="71"/>
    </row>
    <row r="6135" spans="2:14">
      <c r="B6135" s="65"/>
      <c r="N6135" s="71"/>
    </row>
    <row r="6136" spans="2:14">
      <c r="B6136" s="65"/>
      <c r="N6136" s="71"/>
    </row>
    <row r="6137" spans="2:14">
      <c r="B6137" s="65"/>
      <c r="N6137" s="71"/>
    </row>
    <row r="6138" spans="2:14">
      <c r="B6138" s="65"/>
      <c r="N6138" s="71"/>
    </row>
    <row r="6139" spans="2:14">
      <c r="B6139" s="65"/>
      <c r="N6139" s="71"/>
    </row>
    <row r="6140" spans="2:14">
      <c r="B6140" s="65"/>
      <c r="N6140" s="71"/>
    </row>
    <row r="6141" spans="2:14">
      <c r="B6141" s="65"/>
      <c r="N6141" s="71"/>
    </row>
    <row r="6142" spans="2:14">
      <c r="B6142" s="65"/>
      <c r="N6142" s="71"/>
    </row>
    <row r="6143" spans="2:14">
      <c r="B6143" s="65"/>
      <c r="N6143" s="71"/>
    </row>
    <row r="6144" spans="2:14">
      <c r="B6144" s="65"/>
      <c r="N6144" s="71"/>
    </row>
    <row r="6145" spans="2:14">
      <c r="B6145" s="65"/>
      <c r="N6145" s="71"/>
    </row>
    <row r="6146" spans="2:14">
      <c r="B6146" s="65"/>
      <c r="N6146" s="71"/>
    </row>
    <row r="6147" spans="2:14">
      <c r="B6147" s="65"/>
      <c r="N6147" s="71"/>
    </row>
    <row r="6148" spans="2:14">
      <c r="B6148" s="65"/>
      <c r="N6148" s="71"/>
    </row>
    <row r="6149" spans="2:14">
      <c r="B6149" s="65"/>
      <c r="N6149" s="71"/>
    </row>
    <row r="6150" spans="2:14">
      <c r="B6150" s="65"/>
      <c r="N6150" s="71"/>
    </row>
    <row r="6151" spans="2:14">
      <c r="B6151" s="65"/>
      <c r="N6151" s="71"/>
    </row>
    <row r="6152" spans="2:14">
      <c r="B6152" s="65"/>
      <c r="N6152" s="71"/>
    </row>
    <row r="6153" spans="2:14">
      <c r="B6153" s="65"/>
      <c r="N6153" s="71"/>
    </row>
    <row r="6154" spans="2:14">
      <c r="B6154" s="65"/>
      <c r="N6154" s="71"/>
    </row>
    <row r="6155" spans="2:14">
      <c r="B6155" s="65"/>
      <c r="N6155" s="71"/>
    </row>
    <row r="6156" spans="2:14">
      <c r="B6156" s="65"/>
      <c r="N6156" s="71"/>
    </row>
    <row r="6157" spans="2:14">
      <c r="B6157" s="65"/>
      <c r="N6157" s="71"/>
    </row>
    <row r="6158" spans="2:14">
      <c r="B6158" s="65"/>
      <c r="N6158" s="71"/>
    </row>
    <row r="6159" spans="2:14">
      <c r="B6159" s="65"/>
      <c r="N6159" s="71"/>
    </row>
    <row r="6160" spans="2:14">
      <c r="B6160" s="65"/>
      <c r="N6160" s="71"/>
    </row>
    <row r="6161" spans="2:14">
      <c r="B6161" s="65"/>
      <c r="N6161" s="71"/>
    </row>
    <row r="6162" spans="2:14">
      <c r="B6162" s="65"/>
      <c r="N6162" s="71"/>
    </row>
    <row r="6163" spans="2:14">
      <c r="B6163" s="65"/>
      <c r="N6163" s="71"/>
    </row>
    <row r="6164" spans="2:14">
      <c r="B6164" s="65"/>
      <c r="N6164" s="71"/>
    </row>
    <row r="6165" spans="2:14">
      <c r="B6165" s="65"/>
      <c r="N6165" s="71"/>
    </row>
    <row r="6166" spans="2:14">
      <c r="B6166" s="65"/>
      <c r="N6166" s="71"/>
    </row>
    <row r="6167" spans="2:14">
      <c r="B6167" s="65"/>
      <c r="N6167" s="71"/>
    </row>
    <row r="6168" spans="2:14">
      <c r="B6168" s="65"/>
      <c r="N6168" s="71"/>
    </row>
    <row r="6169" spans="2:14">
      <c r="B6169" s="65"/>
      <c r="N6169" s="71"/>
    </row>
    <row r="6170" spans="2:14">
      <c r="B6170" s="65"/>
      <c r="N6170" s="71"/>
    </row>
    <row r="6171" spans="2:14">
      <c r="B6171" s="65"/>
      <c r="N6171" s="71"/>
    </row>
    <row r="6172" spans="2:14">
      <c r="B6172" s="65"/>
      <c r="N6172" s="71"/>
    </row>
    <row r="6173" spans="2:14">
      <c r="B6173" s="65"/>
      <c r="N6173" s="71"/>
    </row>
    <row r="6174" spans="2:14">
      <c r="B6174" s="65"/>
      <c r="N6174" s="71"/>
    </row>
    <row r="6175" spans="2:14">
      <c r="B6175" s="65"/>
      <c r="N6175" s="71"/>
    </row>
    <row r="6176" spans="2:14">
      <c r="B6176" s="65"/>
      <c r="N6176" s="71"/>
    </row>
    <row r="6177" spans="2:14">
      <c r="B6177" s="65"/>
      <c r="N6177" s="71"/>
    </row>
    <row r="6178" spans="2:14">
      <c r="B6178" s="65"/>
      <c r="N6178" s="71"/>
    </row>
    <row r="6179" spans="2:14">
      <c r="B6179" s="65"/>
      <c r="N6179" s="71"/>
    </row>
    <row r="6180" spans="2:14">
      <c r="B6180" s="65"/>
      <c r="N6180" s="71"/>
    </row>
    <row r="6181" spans="2:14">
      <c r="B6181" s="65"/>
      <c r="N6181" s="71"/>
    </row>
    <row r="6182" spans="2:14">
      <c r="B6182" s="65"/>
      <c r="N6182" s="71"/>
    </row>
    <row r="6183" spans="2:14">
      <c r="B6183" s="65"/>
      <c r="N6183" s="71"/>
    </row>
    <row r="6184" spans="2:14">
      <c r="B6184" s="65"/>
      <c r="N6184" s="71"/>
    </row>
    <row r="6185" spans="2:14">
      <c r="B6185" s="65"/>
      <c r="N6185" s="71"/>
    </row>
    <row r="6186" spans="2:14">
      <c r="B6186" s="65"/>
      <c r="N6186" s="71"/>
    </row>
    <row r="6187" spans="2:14">
      <c r="B6187" s="65"/>
      <c r="N6187" s="71"/>
    </row>
    <row r="6188" spans="2:14">
      <c r="B6188" s="65"/>
      <c r="N6188" s="71"/>
    </row>
    <row r="6189" spans="2:14">
      <c r="B6189" s="65"/>
      <c r="N6189" s="71"/>
    </row>
    <row r="6190" spans="2:14">
      <c r="B6190" s="65"/>
      <c r="N6190" s="71"/>
    </row>
    <row r="6191" spans="2:14">
      <c r="B6191" s="65"/>
      <c r="N6191" s="71"/>
    </row>
    <row r="6192" spans="2:14">
      <c r="B6192" s="65"/>
      <c r="N6192" s="71"/>
    </row>
    <row r="6193" spans="2:14">
      <c r="B6193" s="65"/>
      <c r="N6193" s="71"/>
    </row>
    <row r="6194" spans="2:14">
      <c r="B6194" s="65"/>
      <c r="N6194" s="71"/>
    </row>
    <row r="6195" spans="2:14">
      <c r="B6195" s="65"/>
      <c r="N6195" s="71"/>
    </row>
    <row r="6196" spans="2:14">
      <c r="B6196" s="65"/>
      <c r="N6196" s="71"/>
    </row>
    <row r="6197" spans="2:14">
      <c r="B6197" s="65"/>
      <c r="N6197" s="71"/>
    </row>
    <row r="6198" spans="2:14">
      <c r="B6198" s="65"/>
      <c r="N6198" s="71"/>
    </row>
    <row r="6199" spans="2:14">
      <c r="B6199" s="65"/>
      <c r="N6199" s="71"/>
    </row>
    <row r="6200" spans="2:14">
      <c r="B6200" s="65"/>
      <c r="N6200" s="71"/>
    </row>
    <row r="6201" spans="2:14">
      <c r="B6201" s="65"/>
      <c r="N6201" s="71"/>
    </row>
    <row r="6202" spans="2:14">
      <c r="B6202" s="65"/>
      <c r="N6202" s="71"/>
    </row>
    <row r="6203" spans="2:14">
      <c r="B6203" s="65"/>
      <c r="N6203" s="71"/>
    </row>
    <row r="6204" spans="2:14">
      <c r="B6204" s="65"/>
      <c r="N6204" s="71"/>
    </row>
    <row r="6205" spans="2:14">
      <c r="B6205" s="65"/>
      <c r="N6205" s="71"/>
    </row>
    <row r="6206" spans="2:14">
      <c r="B6206" s="65"/>
      <c r="N6206" s="71"/>
    </row>
    <row r="6207" spans="2:14">
      <c r="B6207" s="65"/>
      <c r="N6207" s="71"/>
    </row>
    <row r="6208" spans="2:14">
      <c r="B6208" s="65"/>
      <c r="N6208" s="71"/>
    </row>
    <row r="6209" spans="2:14">
      <c r="B6209" s="65"/>
      <c r="N6209" s="71"/>
    </row>
    <row r="6210" spans="2:14">
      <c r="B6210" s="65"/>
      <c r="N6210" s="71"/>
    </row>
    <row r="6211" spans="2:14">
      <c r="B6211" s="65"/>
      <c r="N6211" s="71"/>
    </row>
    <row r="6212" spans="2:14">
      <c r="B6212" s="65"/>
      <c r="N6212" s="71"/>
    </row>
    <row r="6213" spans="2:14">
      <c r="B6213" s="65"/>
      <c r="N6213" s="71"/>
    </row>
    <row r="6214" spans="2:14">
      <c r="B6214" s="65"/>
      <c r="N6214" s="71"/>
    </row>
    <row r="6215" spans="2:14">
      <c r="B6215" s="65"/>
      <c r="N6215" s="71"/>
    </row>
    <row r="6216" spans="2:14">
      <c r="B6216" s="65"/>
      <c r="N6216" s="71"/>
    </row>
    <row r="6217" spans="2:14">
      <c r="B6217" s="65"/>
      <c r="N6217" s="71"/>
    </row>
    <row r="6218" spans="2:14">
      <c r="B6218" s="65"/>
      <c r="N6218" s="71"/>
    </row>
    <row r="6219" spans="2:14">
      <c r="B6219" s="65"/>
      <c r="N6219" s="71"/>
    </row>
    <row r="6220" spans="2:14">
      <c r="B6220" s="65"/>
      <c r="N6220" s="71"/>
    </row>
    <row r="6221" spans="2:14">
      <c r="B6221" s="65"/>
      <c r="N6221" s="71"/>
    </row>
    <row r="6222" spans="2:14">
      <c r="B6222" s="65"/>
      <c r="N6222" s="71"/>
    </row>
    <row r="6223" spans="2:14">
      <c r="B6223" s="65"/>
      <c r="N6223" s="71"/>
    </row>
    <row r="6224" spans="2:14">
      <c r="B6224" s="65"/>
      <c r="N6224" s="71"/>
    </row>
    <row r="6225" spans="2:14">
      <c r="B6225" s="65"/>
      <c r="N6225" s="71"/>
    </row>
    <row r="6226" spans="2:14">
      <c r="B6226" s="65"/>
      <c r="N6226" s="71"/>
    </row>
    <row r="6227" spans="2:14">
      <c r="B6227" s="65"/>
      <c r="N6227" s="71"/>
    </row>
    <row r="6228" spans="2:14">
      <c r="B6228" s="65"/>
      <c r="N6228" s="71"/>
    </row>
    <row r="6229" spans="2:14">
      <c r="B6229" s="65"/>
      <c r="N6229" s="71"/>
    </row>
    <row r="6230" spans="2:14">
      <c r="B6230" s="65"/>
      <c r="N6230" s="71"/>
    </row>
    <row r="6231" spans="2:14">
      <c r="B6231" s="65"/>
      <c r="N6231" s="71"/>
    </row>
    <row r="6232" spans="2:14">
      <c r="B6232" s="65"/>
      <c r="N6232" s="71"/>
    </row>
    <row r="6233" spans="2:14">
      <c r="B6233" s="65"/>
      <c r="N6233" s="71"/>
    </row>
    <row r="6234" spans="2:14">
      <c r="B6234" s="65"/>
      <c r="N6234" s="71"/>
    </row>
    <row r="6235" spans="2:14">
      <c r="B6235" s="65"/>
      <c r="N6235" s="71"/>
    </row>
    <row r="6236" spans="2:14">
      <c r="B6236" s="65"/>
      <c r="N6236" s="71"/>
    </row>
    <row r="6237" spans="2:14">
      <c r="B6237" s="65"/>
      <c r="N6237" s="71"/>
    </row>
    <row r="6238" spans="2:14">
      <c r="B6238" s="65"/>
      <c r="N6238" s="71"/>
    </row>
    <row r="6239" spans="2:14">
      <c r="B6239" s="65"/>
      <c r="N6239" s="71"/>
    </row>
    <row r="6240" spans="2:14">
      <c r="B6240" s="65"/>
      <c r="N6240" s="71"/>
    </row>
    <row r="6241" spans="2:14">
      <c r="B6241" s="65"/>
      <c r="N6241" s="71"/>
    </row>
    <row r="6242" spans="2:14">
      <c r="B6242" s="65"/>
      <c r="N6242" s="71"/>
    </row>
    <row r="6243" spans="2:14">
      <c r="B6243" s="65"/>
      <c r="N6243" s="71"/>
    </row>
    <row r="6244" spans="2:14">
      <c r="B6244" s="65"/>
      <c r="N6244" s="71"/>
    </row>
    <row r="6245" spans="2:14">
      <c r="B6245" s="65"/>
      <c r="N6245" s="71"/>
    </row>
    <row r="6246" spans="2:14">
      <c r="B6246" s="65"/>
      <c r="N6246" s="71"/>
    </row>
    <row r="6247" spans="2:14">
      <c r="B6247" s="65"/>
      <c r="N6247" s="71"/>
    </row>
    <row r="6248" spans="2:14">
      <c r="B6248" s="65"/>
      <c r="N6248" s="71"/>
    </row>
    <row r="6249" spans="2:14">
      <c r="B6249" s="65"/>
      <c r="N6249" s="71"/>
    </row>
    <row r="6250" spans="2:14">
      <c r="B6250" s="65"/>
      <c r="N6250" s="71"/>
    </row>
    <row r="6251" spans="2:14">
      <c r="B6251" s="65"/>
      <c r="N6251" s="71"/>
    </row>
    <row r="6252" spans="2:14">
      <c r="B6252" s="65"/>
      <c r="N6252" s="71"/>
    </row>
    <row r="6253" spans="2:14">
      <c r="B6253" s="65"/>
      <c r="N6253" s="71"/>
    </row>
    <row r="6254" spans="2:14">
      <c r="B6254" s="65"/>
      <c r="N6254" s="71"/>
    </row>
    <row r="6255" spans="2:14">
      <c r="B6255" s="65"/>
      <c r="N6255" s="71"/>
    </row>
    <row r="6256" spans="2:14">
      <c r="B6256" s="65"/>
      <c r="N6256" s="71"/>
    </row>
    <row r="6257" spans="2:14">
      <c r="B6257" s="65"/>
      <c r="N6257" s="71"/>
    </row>
    <row r="6258" spans="2:14">
      <c r="B6258" s="65"/>
      <c r="N6258" s="71"/>
    </row>
    <row r="6259" spans="2:14">
      <c r="B6259" s="65"/>
      <c r="N6259" s="71"/>
    </row>
    <row r="6260" spans="2:14">
      <c r="B6260" s="65"/>
      <c r="N6260" s="71"/>
    </row>
    <row r="6261" spans="2:14">
      <c r="B6261" s="65"/>
      <c r="N6261" s="71"/>
    </row>
    <row r="6262" spans="2:14">
      <c r="B6262" s="65"/>
      <c r="N6262" s="71"/>
    </row>
    <row r="6263" spans="2:14">
      <c r="B6263" s="65"/>
      <c r="N6263" s="71"/>
    </row>
    <row r="6264" spans="2:14">
      <c r="B6264" s="65"/>
      <c r="N6264" s="71"/>
    </row>
    <row r="6265" spans="2:14">
      <c r="B6265" s="65"/>
      <c r="N6265" s="71"/>
    </row>
    <row r="6266" spans="2:14">
      <c r="B6266" s="65"/>
      <c r="N6266" s="71"/>
    </row>
    <row r="6267" spans="2:14">
      <c r="B6267" s="65"/>
      <c r="N6267" s="71"/>
    </row>
    <row r="6268" spans="2:14">
      <c r="B6268" s="65"/>
      <c r="N6268" s="71"/>
    </row>
    <row r="6269" spans="2:14">
      <c r="B6269" s="65"/>
      <c r="N6269" s="71"/>
    </row>
    <row r="6270" spans="2:14">
      <c r="B6270" s="65"/>
      <c r="N6270" s="71"/>
    </row>
    <row r="6271" spans="2:14">
      <c r="B6271" s="65"/>
      <c r="N6271" s="71"/>
    </row>
    <row r="6272" spans="2:14">
      <c r="B6272" s="65"/>
      <c r="N6272" s="71"/>
    </row>
    <row r="6273" spans="2:14">
      <c r="B6273" s="65"/>
      <c r="N6273" s="71"/>
    </row>
    <row r="6274" spans="2:14">
      <c r="B6274" s="65"/>
      <c r="N6274" s="71"/>
    </row>
    <row r="6275" spans="2:14">
      <c r="B6275" s="65"/>
      <c r="N6275" s="71"/>
    </row>
    <row r="6276" spans="2:14">
      <c r="B6276" s="65"/>
      <c r="N6276" s="71"/>
    </row>
    <row r="6277" spans="2:14">
      <c r="B6277" s="65"/>
      <c r="N6277" s="71"/>
    </row>
    <row r="6278" spans="2:14">
      <c r="B6278" s="65"/>
      <c r="N6278" s="71"/>
    </row>
    <row r="6279" spans="2:14">
      <c r="B6279" s="65"/>
      <c r="N6279" s="71"/>
    </row>
    <row r="6280" spans="2:14">
      <c r="B6280" s="65"/>
      <c r="N6280" s="71"/>
    </row>
    <row r="6281" spans="2:14">
      <c r="B6281" s="65"/>
      <c r="N6281" s="71"/>
    </row>
    <row r="6282" spans="2:14">
      <c r="B6282" s="65"/>
      <c r="N6282" s="71"/>
    </row>
    <row r="6283" spans="2:14">
      <c r="B6283" s="65"/>
      <c r="N6283" s="71"/>
    </row>
    <row r="6284" spans="2:14">
      <c r="B6284" s="65"/>
      <c r="N6284" s="71"/>
    </row>
    <row r="6285" spans="2:14">
      <c r="B6285" s="65"/>
      <c r="N6285" s="71"/>
    </row>
    <row r="6286" spans="2:14">
      <c r="B6286" s="65"/>
      <c r="N6286" s="71"/>
    </row>
    <row r="6287" spans="2:14">
      <c r="B6287" s="65"/>
      <c r="N6287" s="71"/>
    </row>
    <row r="6288" spans="2:14">
      <c r="B6288" s="65"/>
      <c r="N6288" s="71"/>
    </row>
    <row r="6289" spans="2:14">
      <c r="B6289" s="65"/>
      <c r="N6289" s="71"/>
    </row>
    <row r="6290" spans="2:14">
      <c r="B6290" s="65"/>
      <c r="N6290" s="71"/>
    </row>
    <row r="6291" spans="2:14">
      <c r="B6291" s="65"/>
      <c r="N6291" s="71"/>
    </row>
    <row r="6292" spans="2:14">
      <c r="B6292" s="65"/>
      <c r="N6292" s="71"/>
    </row>
    <row r="6293" spans="2:14">
      <c r="B6293" s="65"/>
      <c r="N6293" s="71"/>
    </row>
    <row r="6294" spans="2:14">
      <c r="B6294" s="65"/>
      <c r="N6294" s="71"/>
    </row>
    <row r="6295" spans="2:14">
      <c r="B6295" s="65"/>
      <c r="N6295" s="71"/>
    </row>
    <row r="6296" spans="2:14">
      <c r="B6296" s="65"/>
      <c r="N6296" s="71"/>
    </row>
    <row r="6297" spans="2:14">
      <c r="B6297" s="65"/>
      <c r="N6297" s="71"/>
    </row>
    <row r="6298" spans="2:14">
      <c r="B6298" s="65"/>
      <c r="N6298" s="71"/>
    </row>
    <row r="6299" spans="2:14">
      <c r="B6299" s="65"/>
      <c r="N6299" s="71"/>
    </row>
    <row r="6300" spans="2:14">
      <c r="B6300" s="65"/>
      <c r="N6300" s="71"/>
    </row>
    <row r="6301" spans="2:14">
      <c r="B6301" s="65"/>
      <c r="N6301" s="71"/>
    </row>
    <row r="6302" spans="2:14">
      <c r="B6302" s="65"/>
      <c r="N6302" s="71"/>
    </row>
    <row r="6303" spans="2:14">
      <c r="B6303" s="65"/>
      <c r="N6303" s="71"/>
    </row>
    <row r="6304" spans="2:14">
      <c r="B6304" s="65"/>
      <c r="N6304" s="71"/>
    </row>
    <row r="6305" spans="2:14">
      <c r="B6305" s="65"/>
      <c r="N6305" s="71"/>
    </row>
    <row r="6306" spans="2:14">
      <c r="B6306" s="65"/>
      <c r="N6306" s="71"/>
    </row>
    <row r="6307" spans="2:14">
      <c r="B6307" s="65"/>
      <c r="N6307" s="71"/>
    </row>
    <row r="6308" spans="2:14">
      <c r="B6308" s="65"/>
      <c r="N6308" s="71"/>
    </row>
    <row r="6309" spans="2:14">
      <c r="B6309" s="65"/>
      <c r="N6309" s="71"/>
    </row>
    <row r="6310" spans="2:14">
      <c r="B6310" s="65"/>
      <c r="N6310" s="71"/>
    </row>
    <row r="6311" spans="2:14">
      <c r="B6311" s="65"/>
      <c r="N6311" s="71"/>
    </row>
    <row r="6312" spans="2:14">
      <c r="B6312" s="65"/>
      <c r="N6312" s="71"/>
    </row>
    <row r="6313" spans="2:14">
      <c r="B6313" s="65"/>
      <c r="N6313" s="71"/>
    </row>
    <row r="6314" spans="2:14">
      <c r="B6314" s="65"/>
      <c r="N6314" s="71"/>
    </row>
    <row r="6315" spans="2:14">
      <c r="B6315" s="65"/>
      <c r="N6315" s="71"/>
    </row>
    <row r="6316" spans="2:14">
      <c r="B6316" s="65"/>
      <c r="N6316" s="71"/>
    </row>
    <row r="6317" spans="2:14">
      <c r="B6317" s="65"/>
      <c r="N6317" s="71"/>
    </row>
    <row r="6318" spans="2:14">
      <c r="B6318" s="65"/>
      <c r="N6318" s="71"/>
    </row>
    <row r="6319" spans="2:14">
      <c r="B6319" s="65"/>
      <c r="N6319" s="71"/>
    </row>
    <row r="6320" spans="2:14">
      <c r="B6320" s="65"/>
      <c r="N6320" s="71"/>
    </row>
    <row r="6321" spans="2:14">
      <c r="B6321" s="65"/>
      <c r="N6321" s="71"/>
    </row>
    <row r="6322" spans="2:14">
      <c r="B6322" s="65"/>
      <c r="N6322" s="71"/>
    </row>
    <row r="6323" spans="2:14">
      <c r="B6323" s="65"/>
      <c r="N6323" s="71"/>
    </row>
    <row r="6324" spans="2:14">
      <c r="B6324" s="65"/>
      <c r="N6324" s="71"/>
    </row>
    <row r="6325" spans="2:14">
      <c r="B6325" s="65"/>
      <c r="N6325" s="71"/>
    </row>
    <row r="6326" spans="2:14">
      <c r="B6326" s="65"/>
      <c r="N6326" s="71"/>
    </row>
    <row r="6327" spans="2:14">
      <c r="B6327" s="65"/>
      <c r="N6327" s="71"/>
    </row>
    <row r="6328" spans="2:14">
      <c r="B6328" s="65"/>
      <c r="N6328" s="71"/>
    </row>
    <row r="6329" spans="2:14">
      <c r="B6329" s="65"/>
      <c r="N6329" s="71"/>
    </row>
    <row r="6330" spans="2:14">
      <c r="B6330" s="65"/>
      <c r="N6330" s="71"/>
    </row>
    <row r="6331" spans="2:14">
      <c r="B6331" s="65"/>
      <c r="N6331" s="71"/>
    </row>
    <row r="6332" spans="2:14">
      <c r="B6332" s="65"/>
      <c r="N6332" s="71"/>
    </row>
    <row r="6333" spans="2:14">
      <c r="B6333" s="65"/>
      <c r="N6333" s="71"/>
    </row>
    <row r="6334" spans="2:14">
      <c r="B6334" s="65"/>
      <c r="N6334" s="71"/>
    </row>
    <row r="6335" spans="2:14">
      <c r="B6335" s="65"/>
      <c r="N6335" s="71"/>
    </row>
    <row r="6336" spans="2:14">
      <c r="B6336" s="65"/>
      <c r="N6336" s="71"/>
    </row>
    <row r="6337" spans="2:14">
      <c r="B6337" s="65"/>
      <c r="N6337" s="71"/>
    </row>
    <row r="6338" spans="2:14">
      <c r="B6338" s="65"/>
      <c r="N6338" s="71"/>
    </row>
    <row r="6339" spans="2:14">
      <c r="B6339" s="65"/>
      <c r="N6339" s="71"/>
    </row>
    <row r="6340" spans="2:14">
      <c r="B6340" s="65"/>
      <c r="N6340" s="71"/>
    </row>
    <row r="6341" spans="2:14">
      <c r="B6341" s="65"/>
      <c r="N6341" s="71"/>
    </row>
    <row r="6342" spans="2:14">
      <c r="B6342" s="65"/>
      <c r="N6342" s="71"/>
    </row>
    <row r="6343" spans="2:14">
      <c r="B6343" s="65"/>
      <c r="N6343" s="71"/>
    </row>
    <row r="6344" spans="2:14">
      <c r="B6344" s="65"/>
      <c r="N6344" s="71"/>
    </row>
    <row r="6345" spans="2:14">
      <c r="B6345" s="65"/>
      <c r="N6345" s="71"/>
    </row>
    <row r="6346" spans="2:14">
      <c r="B6346" s="65"/>
      <c r="N6346" s="71"/>
    </row>
    <row r="6347" spans="2:14">
      <c r="B6347" s="65"/>
      <c r="N6347" s="71"/>
    </row>
    <row r="6348" spans="2:14">
      <c r="B6348" s="65"/>
      <c r="N6348" s="71"/>
    </row>
    <row r="6349" spans="2:14">
      <c r="B6349" s="65"/>
      <c r="N6349" s="71"/>
    </row>
    <row r="6350" spans="2:14">
      <c r="B6350" s="65"/>
      <c r="N6350" s="71"/>
    </row>
    <row r="6351" spans="2:14">
      <c r="B6351" s="65"/>
      <c r="N6351" s="71"/>
    </row>
    <row r="6352" spans="2:14">
      <c r="B6352" s="65"/>
      <c r="N6352" s="71"/>
    </row>
    <row r="6353" spans="2:14">
      <c r="B6353" s="65"/>
      <c r="N6353" s="71"/>
    </row>
    <row r="6354" spans="2:14">
      <c r="B6354" s="65"/>
      <c r="N6354" s="71"/>
    </row>
    <row r="6355" spans="2:14">
      <c r="B6355" s="65"/>
      <c r="N6355" s="71"/>
    </row>
    <row r="6356" spans="2:14">
      <c r="B6356" s="65"/>
      <c r="N6356" s="71"/>
    </row>
    <row r="6357" spans="2:14">
      <c r="B6357" s="65"/>
      <c r="N6357" s="71"/>
    </row>
    <row r="6358" spans="2:14">
      <c r="B6358" s="65"/>
      <c r="N6358" s="71"/>
    </row>
    <row r="6359" spans="2:14">
      <c r="B6359" s="65"/>
      <c r="N6359" s="71"/>
    </row>
    <row r="6360" spans="2:14">
      <c r="B6360" s="65"/>
      <c r="N6360" s="71"/>
    </row>
    <row r="6361" spans="2:14">
      <c r="B6361" s="65"/>
      <c r="N6361" s="71"/>
    </row>
    <row r="6362" spans="2:14">
      <c r="B6362" s="65"/>
      <c r="N6362" s="71"/>
    </row>
    <row r="6363" spans="2:14">
      <c r="B6363" s="65"/>
      <c r="N6363" s="71"/>
    </row>
    <row r="6364" spans="2:14">
      <c r="B6364" s="65"/>
      <c r="N6364" s="71"/>
    </row>
    <row r="6365" spans="2:14">
      <c r="B6365" s="65"/>
      <c r="N6365" s="71"/>
    </row>
    <row r="6366" spans="2:14">
      <c r="B6366" s="65"/>
      <c r="N6366" s="71"/>
    </row>
    <row r="6367" spans="2:14">
      <c r="B6367" s="65"/>
      <c r="N6367" s="71"/>
    </row>
    <row r="6368" spans="2:14">
      <c r="B6368" s="65"/>
      <c r="N6368" s="71"/>
    </row>
    <row r="6369" spans="2:14">
      <c r="B6369" s="65"/>
      <c r="N6369" s="71"/>
    </row>
    <row r="6370" spans="2:14">
      <c r="B6370" s="65"/>
      <c r="N6370" s="71"/>
    </row>
    <row r="6371" spans="2:14">
      <c r="B6371" s="65"/>
      <c r="N6371" s="71"/>
    </row>
    <row r="6372" spans="2:14">
      <c r="B6372" s="65"/>
      <c r="N6372" s="71"/>
    </row>
    <row r="6373" spans="2:14">
      <c r="B6373" s="65"/>
      <c r="N6373" s="71"/>
    </row>
    <row r="6374" spans="2:14">
      <c r="B6374" s="65"/>
      <c r="N6374" s="71"/>
    </row>
    <row r="6375" spans="2:14">
      <c r="B6375" s="65"/>
      <c r="N6375" s="71"/>
    </row>
    <row r="6376" spans="2:14">
      <c r="B6376" s="65"/>
      <c r="N6376" s="71"/>
    </row>
    <row r="6377" spans="2:14">
      <c r="B6377" s="65"/>
      <c r="N6377" s="71"/>
    </row>
    <row r="6378" spans="2:14">
      <c r="B6378" s="65"/>
      <c r="N6378" s="71"/>
    </row>
    <row r="6379" spans="2:14">
      <c r="B6379" s="65"/>
      <c r="N6379" s="71"/>
    </row>
    <row r="6380" spans="2:14">
      <c r="B6380" s="65"/>
      <c r="N6380" s="71"/>
    </row>
    <row r="6381" spans="2:14">
      <c r="B6381" s="65"/>
      <c r="N6381" s="71"/>
    </row>
    <row r="6382" spans="2:14">
      <c r="B6382" s="65"/>
      <c r="N6382" s="71"/>
    </row>
    <row r="6383" spans="2:14">
      <c r="B6383" s="65"/>
      <c r="N6383" s="71"/>
    </row>
    <row r="6384" spans="2:14">
      <c r="B6384" s="65"/>
      <c r="N6384" s="71"/>
    </row>
    <row r="6385" spans="2:14">
      <c r="B6385" s="65"/>
      <c r="N6385" s="71"/>
    </row>
    <row r="6386" spans="2:14">
      <c r="B6386" s="65"/>
      <c r="N6386" s="71"/>
    </row>
    <row r="6387" spans="2:14">
      <c r="B6387" s="65"/>
      <c r="N6387" s="71"/>
    </row>
    <row r="6388" spans="2:14">
      <c r="B6388" s="65"/>
      <c r="N6388" s="71"/>
    </row>
    <row r="6389" spans="2:14">
      <c r="B6389" s="65"/>
      <c r="N6389" s="71"/>
    </row>
    <row r="6390" spans="2:14">
      <c r="B6390" s="65"/>
      <c r="N6390" s="71"/>
    </row>
    <row r="6391" spans="2:14">
      <c r="B6391" s="65"/>
      <c r="N6391" s="71"/>
    </row>
    <row r="6392" spans="2:14">
      <c r="B6392" s="65"/>
      <c r="N6392" s="71"/>
    </row>
    <row r="6393" spans="2:14">
      <c r="B6393" s="65"/>
      <c r="N6393" s="71"/>
    </row>
    <row r="6394" spans="2:14">
      <c r="B6394" s="65"/>
      <c r="N6394" s="71"/>
    </row>
    <row r="6395" spans="2:14">
      <c r="B6395" s="65"/>
      <c r="N6395" s="71"/>
    </row>
    <row r="6396" spans="2:14">
      <c r="B6396" s="65"/>
      <c r="N6396" s="71"/>
    </row>
    <row r="6397" spans="2:14">
      <c r="B6397" s="65"/>
      <c r="N6397" s="71"/>
    </row>
    <row r="6398" spans="2:14">
      <c r="B6398" s="65"/>
      <c r="N6398" s="71"/>
    </row>
    <row r="6399" spans="2:14">
      <c r="B6399" s="65"/>
      <c r="N6399" s="71"/>
    </row>
    <row r="6400" spans="2:14">
      <c r="B6400" s="65"/>
      <c r="N6400" s="71"/>
    </row>
    <row r="6401" spans="2:14">
      <c r="B6401" s="65"/>
      <c r="N6401" s="71"/>
    </row>
    <row r="6402" spans="2:14">
      <c r="B6402" s="65"/>
      <c r="N6402" s="71"/>
    </row>
    <row r="6403" spans="2:14">
      <c r="B6403" s="65"/>
      <c r="N6403" s="71"/>
    </row>
    <row r="6404" spans="2:14">
      <c r="B6404" s="65"/>
      <c r="N6404" s="71"/>
    </row>
    <row r="6405" spans="2:14">
      <c r="B6405" s="65"/>
      <c r="N6405" s="71"/>
    </row>
    <row r="6406" spans="2:14">
      <c r="B6406" s="65"/>
      <c r="N6406" s="71"/>
    </row>
    <row r="6407" spans="2:14">
      <c r="B6407" s="65"/>
      <c r="N6407" s="71"/>
    </row>
    <row r="6408" spans="2:14">
      <c r="B6408" s="65"/>
      <c r="N6408" s="71"/>
    </row>
    <row r="6409" spans="2:14">
      <c r="B6409" s="65"/>
      <c r="N6409" s="71"/>
    </row>
    <row r="6410" spans="2:14">
      <c r="B6410" s="65"/>
      <c r="N6410" s="71"/>
    </row>
    <row r="6411" spans="2:14">
      <c r="B6411" s="65"/>
      <c r="N6411" s="71"/>
    </row>
    <row r="6412" spans="2:14">
      <c r="B6412" s="65"/>
      <c r="N6412" s="71"/>
    </row>
    <row r="6413" spans="2:14">
      <c r="B6413" s="65"/>
      <c r="N6413" s="71"/>
    </row>
    <row r="6414" spans="2:14">
      <c r="B6414" s="65"/>
      <c r="N6414" s="71"/>
    </row>
    <row r="6415" spans="2:14">
      <c r="B6415" s="65"/>
      <c r="N6415" s="71"/>
    </row>
    <row r="6416" spans="2:14">
      <c r="B6416" s="65"/>
      <c r="N6416" s="71"/>
    </row>
    <row r="6417" spans="2:14">
      <c r="B6417" s="65"/>
      <c r="N6417" s="71"/>
    </row>
    <row r="6418" spans="2:14">
      <c r="B6418" s="65"/>
      <c r="N6418" s="71"/>
    </row>
    <row r="6419" spans="2:14">
      <c r="B6419" s="65"/>
      <c r="N6419" s="71"/>
    </row>
    <row r="6420" spans="2:14">
      <c r="B6420" s="65"/>
      <c r="N6420" s="71"/>
    </row>
    <row r="6421" spans="2:14">
      <c r="B6421" s="65"/>
      <c r="N6421" s="71"/>
    </row>
    <row r="6422" spans="2:14">
      <c r="B6422" s="65"/>
      <c r="N6422" s="71"/>
    </row>
    <row r="6423" spans="2:14">
      <c r="B6423" s="65"/>
      <c r="N6423" s="71"/>
    </row>
    <row r="6424" spans="2:14">
      <c r="B6424" s="65"/>
      <c r="N6424" s="71"/>
    </row>
    <row r="6425" spans="2:14">
      <c r="B6425" s="65"/>
      <c r="N6425" s="71"/>
    </row>
    <row r="6426" spans="2:14">
      <c r="B6426" s="65"/>
      <c r="N6426" s="71"/>
    </row>
    <row r="6427" spans="2:14">
      <c r="B6427" s="65"/>
      <c r="N6427" s="71"/>
    </row>
    <row r="6428" spans="2:14">
      <c r="B6428" s="65"/>
      <c r="N6428" s="71"/>
    </row>
    <row r="6429" spans="2:14">
      <c r="B6429" s="65"/>
      <c r="N6429" s="71"/>
    </row>
    <row r="6430" spans="2:14">
      <c r="B6430" s="65"/>
      <c r="N6430" s="71"/>
    </row>
    <row r="6431" spans="2:14">
      <c r="B6431" s="65"/>
      <c r="N6431" s="71"/>
    </row>
    <row r="6432" spans="2:14">
      <c r="B6432" s="65"/>
      <c r="N6432" s="71"/>
    </row>
    <row r="6433" spans="2:14">
      <c r="B6433" s="65"/>
      <c r="N6433" s="71"/>
    </row>
    <row r="6434" spans="2:14">
      <c r="B6434" s="65"/>
      <c r="N6434" s="71"/>
    </row>
    <row r="6435" spans="2:14">
      <c r="B6435" s="65"/>
      <c r="N6435" s="71"/>
    </row>
    <row r="6436" spans="2:14">
      <c r="B6436" s="65"/>
      <c r="N6436" s="71"/>
    </row>
    <row r="6437" spans="2:14">
      <c r="B6437" s="65"/>
      <c r="N6437" s="71"/>
    </row>
    <row r="6438" spans="2:14">
      <c r="B6438" s="65"/>
      <c r="N6438" s="71"/>
    </row>
    <row r="6439" spans="2:14">
      <c r="B6439" s="65"/>
      <c r="N6439" s="71"/>
    </row>
    <row r="6440" spans="2:14">
      <c r="B6440" s="65"/>
      <c r="N6440" s="71"/>
    </row>
    <row r="6441" spans="2:14">
      <c r="B6441" s="65"/>
      <c r="N6441" s="71"/>
    </row>
    <row r="6442" spans="2:14">
      <c r="B6442" s="65"/>
      <c r="N6442" s="71"/>
    </row>
    <row r="6443" spans="2:14">
      <c r="B6443" s="65"/>
      <c r="N6443" s="71"/>
    </row>
    <row r="6444" spans="2:14">
      <c r="B6444" s="65"/>
      <c r="N6444" s="71"/>
    </row>
    <row r="6445" spans="2:14">
      <c r="B6445" s="65"/>
      <c r="N6445" s="71"/>
    </row>
    <row r="6446" spans="2:14">
      <c r="B6446" s="65"/>
      <c r="N6446" s="71"/>
    </row>
    <row r="6447" spans="2:14">
      <c r="B6447" s="65"/>
      <c r="N6447" s="71"/>
    </row>
    <row r="6448" spans="2:14">
      <c r="B6448" s="65"/>
      <c r="N6448" s="71"/>
    </row>
    <row r="6449" spans="2:14">
      <c r="B6449" s="65"/>
      <c r="N6449" s="71"/>
    </row>
    <row r="6450" spans="2:14">
      <c r="B6450" s="65"/>
      <c r="N6450" s="71"/>
    </row>
    <row r="6451" spans="2:14">
      <c r="B6451" s="65"/>
      <c r="N6451" s="71"/>
    </row>
    <row r="6452" spans="2:14">
      <c r="B6452" s="65"/>
      <c r="N6452" s="71"/>
    </row>
    <row r="6453" spans="2:14">
      <c r="B6453" s="65"/>
      <c r="N6453" s="71"/>
    </row>
    <row r="6454" spans="2:14">
      <c r="B6454" s="65"/>
      <c r="N6454" s="71"/>
    </row>
    <row r="6455" spans="2:14">
      <c r="B6455" s="65"/>
      <c r="N6455" s="71"/>
    </row>
    <row r="6456" spans="2:14">
      <c r="B6456" s="65"/>
      <c r="N6456" s="71"/>
    </row>
    <row r="6457" spans="2:14">
      <c r="B6457" s="65"/>
      <c r="N6457" s="71"/>
    </row>
    <row r="6458" spans="2:14">
      <c r="B6458" s="65"/>
      <c r="N6458" s="71"/>
    </row>
    <row r="6459" spans="2:14">
      <c r="B6459" s="65"/>
      <c r="N6459" s="71"/>
    </row>
    <row r="6460" spans="2:14">
      <c r="B6460" s="65"/>
      <c r="N6460" s="71"/>
    </row>
    <row r="6461" spans="2:14">
      <c r="B6461" s="65"/>
      <c r="N6461" s="71"/>
    </row>
    <row r="6462" spans="2:14">
      <c r="B6462" s="65"/>
      <c r="N6462" s="71"/>
    </row>
    <row r="6463" spans="2:14">
      <c r="B6463" s="65"/>
      <c r="N6463" s="71"/>
    </row>
    <row r="6464" spans="2:14">
      <c r="B6464" s="65"/>
      <c r="N6464" s="71"/>
    </row>
    <row r="6465" spans="2:14">
      <c r="B6465" s="65"/>
      <c r="N6465" s="71"/>
    </row>
    <row r="6466" spans="2:14">
      <c r="B6466" s="65"/>
      <c r="N6466" s="71"/>
    </row>
    <row r="6467" spans="2:14">
      <c r="B6467" s="65"/>
      <c r="N6467" s="71"/>
    </row>
    <row r="6468" spans="2:14">
      <c r="B6468" s="65"/>
      <c r="N6468" s="71"/>
    </row>
    <row r="6469" spans="2:14">
      <c r="B6469" s="65"/>
      <c r="N6469" s="71"/>
    </row>
    <row r="6470" spans="2:14">
      <c r="B6470" s="65"/>
      <c r="N6470" s="71"/>
    </row>
    <row r="6471" spans="2:14">
      <c r="B6471" s="65"/>
      <c r="N6471" s="71"/>
    </row>
    <row r="6472" spans="2:14">
      <c r="B6472" s="65"/>
      <c r="N6472" s="71"/>
    </row>
    <row r="6473" spans="2:14">
      <c r="B6473" s="65"/>
      <c r="N6473" s="71"/>
    </row>
    <row r="6474" spans="2:14">
      <c r="B6474" s="65"/>
      <c r="N6474" s="71"/>
    </row>
    <row r="6475" spans="2:14">
      <c r="B6475" s="65"/>
      <c r="N6475" s="71"/>
    </row>
    <row r="6476" spans="2:14">
      <c r="B6476" s="65"/>
      <c r="N6476" s="71"/>
    </row>
    <row r="6477" spans="2:14">
      <c r="B6477" s="65"/>
      <c r="N6477" s="71"/>
    </row>
    <row r="6478" spans="2:14">
      <c r="B6478" s="65"/>
      <c r="N6478" s="71"/>
    </row>
    <row r="6479" spans="2:14">
      <c r="B6479" s="65"/>
      <c r="N6479" s="71"/>
    </row>
    <row r="6480" spans="2:14">
      <c r="B6480" s="65"/>
      <c r="N6480" s="71"/>
    </row>
    <row r="6481" spans="2:14">
      <c r="B6481" s="65"/>
      <c r="N6481" s="71"/>
    </row>
    <row r="6482" spans="2:14">
      <c r="B6482" s="65"/>
      <c r="N6482" s="71"/>
    </row>
    <row r="6483" spans="2:14">
      <c r="B6483" s="65"/>
      <c r="N6483" s="71"/>
    </row>
    <row r="6484" spans="2:14">
      <c r="B6484" s="65"/>
      <c r="N6484" s="71"/>
    </row>
    <row r="6485" spans="2:14">
      <c r="B6485" s="65"/>
      <c r="N6485" s="71"/>
    </row>
    <row r="6486" spans="2:14">
      <c r="B6486" s="65"/>
      <c r="N6486" s="71"/>
    </row>
    <row r="6487" spans="2:14">
      <c r="B6487" s="65"/>
      <c r="N6487" s="71"/>
    </row>
    <row r="6488" spans="2:14">
      <c r="B6488" s="65"/>
      <c r="N6488" s="71"/>
    </row>
    <row r="6489" spans="2:14">
      <c r="B6489" s="65"/>
      <c r="N6489" s="71"/>
    </row>
    <row r="6490" spans="2:14">
      <c r="B6490" s="65"/>
      <c r="N6490" s="71"/>
    </row>
    <row r="6491" spans="2:14">
      <c r="B6491" s="65"/>
      <c r="N6491" s="71"/>
    </row>
    <row r="6492" spans="2:14">
      <c r="B6492" s="65"/>
      <c r="N6492" s="71"/>
    </row>
    <row r="6493" spans="2:14">
      <c r="B6493" s="65"/>
      <c r="N6493" s="71"/>
    </row>
    <row r="6494" spans="2:14">
      <c r="B6494" s="65"/>
      <c r="N6494" s="71"/>
    </row>
    <row r="6495" spans="2:14">
      <c r="B6495" s="65"/>
      <c r="N6495" s="71"/>
    </row>
    <row r="6496" spans="2:14">
      <c r="B6496" s="65"/>
      <c r="N6496" s="71"/>
    </row>
    <row r="6497" spans="2:14">
      <c r="B6497" s="65"/>
      <c r="N6497" s="71"/>
    </row>
    <row r="6498" spans="2:14">
      <c r="B6498" s="65"/>
      <c r="N6498" s="71"/>
    </row>
    <row r="6499" spans="2:14">
      <c r="B6499" s="65"/>
      <c r="N6499" s="71"/>
    </row>
    <row r="6500" spans="2:14">
      <c r="B6500" s="65"/>
      <c r="N6500" s="71"/>
    </row>
    <row r="6501" spans="2:14">
      <c r="B6501" s="65"/>
      <c r="N6501" s="71"/>
    </row>
    <row r="6502" spans="2:14">
      <c r="B6502" s="65"/>
      <c r="N6502" s="71"/>
    </row>
    <row r="6503" spans="2:14">
      <c r="B6503" s="65"/>
      <c r="N6503" s="71"/>
    </row>
    <row r="6504" spans="2:14">
      <c r="B6504" s="65"/>
      <c r="N6504" s="71"/>
    </row>
    <row r="6505" spans="2:14">
      <c r="B6505" s="65"/>
      <c r="N6505" s="71"/>
    </row>
    <row r="6506" spans="2:14">
      <c r="B6506" s="65"/>
      <c r="N6506" s="71"/>
    </row>
    <row r="6507" spans="2:14">
      <c r="B6507" s="65"/>
      <c r="N6507" s="71"/>
    </row>
    <row r="6508" spans="2:14">
      <c r="B6508" s="65"/>
      <c r="N6508" s="71"/>
    </row>
    <row r="6509" spans="2:14">
      <c r="B6509" s="65"/>
      <c r="N6509" s="71"/>
    </row>
    <row r="6510" spans="2:14">
      <c r="B6510" s="65"/>
      <c r="N6510" s="71"/>
    </row>
    <row r="6511" spans="2:14">
      <c r="B6511" s="65"/>
      <c r="N6511" s="71"/>
    </row>
    <row r="6512" spans="2:14">
      <c r="B6512" s="65"/>
      <c r="N6512" s="71"/>
    </row>
    <row r="6513" spans="2:14">
      <c r="B6513" s="65"/>
      <c r="N6513" s="71"/>
    </row>
    <row r="6514" spans="2:14">
      <c r="B6514" s="65"/>
      <c r="N6514" s="71"/>
    </row>
    <row r="6515" spans="2:14">
      <c r="B6515" s="65"/>
      <c r="N6515" s="71"/>
    </row>
    <row r="6516" spans="2:14">
      <c r="B6516" s="65"/>
      <c r="N6516" s="71"/>
    </row>
    <row r="6517" spans="2:14">
      <c r="B6517" s="65"/>
      <c r="N6517" s="71"/>
    </row>
    <row r="6518" spans="2:14">
      <c r="B6518" s="65"/>
      <c r="N6518" s="71"/>
    </row>
    <row r="6519" spans="2:14">
      <c r="B6519" s="65"/>
      <c r="N6519" s="71"/>
    </row>
    <row r="6520" spans="2:14">
      <c r="B6520" s="65"/>
      <c r="N6520" s="71"/>
    </row>
    <row r="6521" spans="2:14">
      <c r="B6521" s="65"/>
      <c r="N6521" s="71"/>
    </row>
    <row r="6522" spans="2:14">
      <c r="B6522" s="65"/>
      <c r="N6522" s="71"/>
    </row>
    <row r="6523" spans="2:14">
      <c r="B6523" s="65"/>
      <c r="N6523" s="71"/>
    </row>
    <row r="6524" spans="2:14">
      <c r="B6524" s="65"/>
      <c r="N6524" s="71"/>
    </row>
    <row r="6525" spans="2:14">
      <c r="B6525" s="65"/>
      <c r="N6525" s="71"/>
    </row>
    <row r="6526" spans="2:14">
      <c r="B6526" s="65"/>
      <c r="N6526" s="71"/>
    </row>
    <row r="6527" spans="2:14">
      <c r="B6527" s="65"/>
      <c r="N6527" s="71"/>
    </row>
    <row r="6528" spans="2:14">
      <c r="B6528" s="65"/>
      <c r="N6528" s="71"/>
    </row>
    <row r="6529" spans="2:14">
      <c r="B6529" s="65"/>
      <c r="N6529" s="71"/>
    </row>
    <row r="6530" spans="2:14">
      <c r="B6530" s="65"/>
      <c r="N6530" s="71"/>
    </row>
    <row r="6531" spans="2:14">
      <c r="B6531" s="65"/>
      <c r="N6531" s="71"/>
    </row>
    <row r="6532" spans="2:14">
      <c r="B6532" s="65"/>
      <c r="N6532" s="71"/>
    </row>
    <row r="6533" spans="2:14">
      <c r="B6533" s="65"/>
      <c r="N6533" s="71"/>
    </row>
    <row r="6534" spans="2:14">
      <c r="B6534" s="65"/>
      <c r="N6534" s="71"/>
    </row>
    <row r="6535" spans="2:14">
      <c r="B6535" s="65"/>
      <c r="N6535" s="71"/>
    </row>
    <row r="6536" spans="2:14">
      <c r="B6536" s="65"/>
      <c r="N6536" s="71"/>
    </row>
    <row r="6537" spans="2:14">
      <c r="B6537" s="65"/>
      <c r="N6537" s="71"/>
    </row>
    <row r="6538" spans="2:14">
      <c r="B6538" s="65"/>
      <c r="N6538" s="71"/>
    </row>
    <row r="6539" spans="2:14">
      <c r="B6539" s="65"/>
      <c r="N6539" s="71"/>
    </row>
    <row r="6540" spans="2:14">
      <c r="B6540" s="65"/>
      <c r="N6540" s="71"/>
    </row>
    <row r="6541" spans="2:14">
      <c r="B6541" s="65"/>
      <c r="N6541" s="71"/>
    </row>
    <row r="6542" spans="2:14">
      <c r="B6542" s="65"/>
      <c r="N6542" s="71"/>
    </row>
    <row r="6543" spans="2:14">
      <c r="B6543" s="65"/>
      <c r="N6543" s="71"/>
    </row>
    <row r="6544" spans="2:14">
      <c r="B6544" s="65"/>
      <c r="N6544" s="71"/>
    </row>
    <row r="6545" spans="2:14">
      <c r="B6545" s="65"/>
      <c r="N6545" s="71"/>
    </row>
    <row r="6546" spans="2:14">
      <c r="B6546" s="65"/>
      <c r="N6546" s="71"/>
    </row>
    <row r="6547" spans="2:14">
      <c r="B6547" s="65"/>
      <c r="N6547" s="71"/>
    </row>
    <row r="6548" spans="2:14">
      <c r="B6548" s="65"/>
      <c r="N6548" s="71"/>
    </row>
    <row r="6549" spans="2:14">
      <c r="B6549" s="65"/>
      <c r="N6549" s="71"/>
    </row>
    <row r="6550" spans="2:14">
      <c r="B6550" s="65"/>
      <c r="N6550" s="71"/>
    </row>
    <row r="6551" spans="2:14">
      <c r="B6551" s="65"/>
      <c r="N6551" s="71"/>
    </row>
    <row r="6552" spans="2:14">
      <c r="B6552" s="65"/>
      <c r="N6552" s="71"/>
    </row>
    <row r="6553" spans="2:14">
      <c r="B6553" s="65"/>
      <c r="N6553" s="71"/>
    </row>
    <row r="6554" spans="2:14">
      <c r="B6554" s="65"/>
      <c r="N6554" s="71"/>
    </row>
    <row r="6555" spans="2:14">
      <c r="B6555" s="65"/>
      <c r="N6555" s="71"/>
    </row>
    <row r="6556" spans="2:14">
      <c r="B6556" s="65"/>
      <c r="N6556" s="71"/>
    </row>
    <row r="6557" spans="2:14">
      <c r="B6557" s="65"/>
      <c r="N6557" s="71"/>
    </row>
    <row r="6558" spans="2:14">
      <c r="B6558" s="65"/>
      <c r="N6558" s="71"/>
    </row>
    <row r="6559" spans="2:14">
      <c r="B6559" s="65"/>
      <c r="N6559" s="71"/>
    </row>
    <row r="6560" spans="2:14">
      <c r="B6560" s="65"/>
      <c r="N6560" s="71"/>
    </row>
    <row r="6561" spans="2:14">
      <c r="B6561" s="65"/>
      <c r="N6561" s="71"/>
    </row>
    <row r="6562" spans="2:14">
      <c r="B6562" s="65"/>
      <c r="N6562" s="71"/>
    </row>
    <row r="6563" spans="2:14">
      <c r="B6563" s="65"/>
      <c r="N6563" s="71"/>
    </row>
    <row r="6564" spans="2:14">
      <c r="B6564" s="65"/>
      <c r="N6564" s="71"/>
    </row>
    <row r="6565" spans="2:14">
      <c r="B6565" s="65"/>
      <c r="N6565" s="71"/>
    </row>
    <row r="6566" spans="2:14">
      <c r="B6566" s="65"/>
      <c r="N6566" s="71"/>
    </row>
    <row r="6567" spans="2:14">
      <c r="B6567" s="65"/>
      <c r="N6567" s="71"/>
    </row>
    <row r="6568" spans="2:14">
      <c r="B6568" s="65"/>
      <c r="N6568" s="71"/>
    </row>
    <row r="6569" spans="2:14">
      <c r="B6569" s="65"/>
      <c r="N6569" s="71"/>
    </row>
    <row r="6570" spans="2:14">
      <c r="B6570" s="65"/>
      <c r="N6570" s="71"/>
    </row>
    <row r="6571" spans="2:14">
      <c r="B6571" s="65"/>
      <c r="N6571" s="71"/>
    </row>
    <row r="6572" spans="2:14">
      <c r="B6572" s="65"/>
      <c r="N6572" s="71"/>
    </row>
    <row r="6573" spans="2:14">
      <c r="B6573" s="65"/>
      <c r="N6573" s="71"/>
    </row>
    <row r="6574" spans="2:14">
      <c r="B6574" s="65"/>
      <c r="N6574" s="71"/>
    </row>
    <row r="6575" spans="2:14">
      <c r="B6575" s="65"/>
      <c r="N6575" s="71"/>
    </row>
    <row r="6576" spans="2:14">
      <c r="B6576" s="65"/>
      <c r="N6576" s="71"/>
    </row>
    <row r="6577" spans="2:14">
      <c r="B6577" s="65"/>
      <c r="N6577" s="71"/>
    </row>
    <row r="6578" spans="2:14">
      <c r="B6578" s="65"/>
      <c r="N6578" s="71"/>
    </row>
    <row r="6579" spans="2:14">
      <c r="B6579" s="65"/>
      <c r="N6579" s="71"/>
    </row>
    <row r="6580" spans="2:14">
      <c r="B6580" s="65"/>
      <c r="N6580" s="71"/>
    </row>
    <row r="6581" spans="2:14">
      <c r="B6581" s="65"/>
      <c r="N6581" s="71"/>
    </row>
    <row r="6582" spans="2:14">
      <c r="B6582" s="65"/>
      <c r="N6582" s="71"/>
    </row>
    <row r="6583" spans="2:14">
      <c r="B6583" s="65"/>
      <c r="N6583" s="71"/>
    </row>
    <row r="6584" spans="2:14">
      <c r="B6584" s="65"/>
      <c r="N6584" s="71"/>
    </row>
    <row r="6585" spans="2:14">
      <c r="B6585" s="65"/>
      <c r="N6585" s="71"/>
    </row>
    <row r="6586" spans="2:14">
      <c r="B6586" s="65"/>
      <c r="N6586" s="71"/>
    </row>
    <row r="6587" spans="2:14">
      <c r="B6587" s="65"/>
      <c r="N6587" s="71"/>
    </row>
    <row r="6588" spans="2:14">
      <c r="B6588" s="65"/>
      <c r="N6588" s="71"/>
    </row>
    <row r="6589" spans="2:14">
      <c r="B6589" s="65"/>
      <c r="N6589" s="71"/>
    </row>
    <row r="6590" spans="2:14">
      <c r="B6590" s="65"/>
      <c r="N6590" s="71"/>
    </row>
    <row r="6591" spans="2:14">
      <c r="B6591" s="65"/>
      <c r="N6591" s="71"/>
    </row>
    <row r="6592" spans="2:14">
      <c r="B6592" s="65"/>
      <c r="N6592" s="71"/>
    </row>
    <row r="6593" spans="2:14">
      <c r="B6593" s="65"/>
      <c r="N6593" s="71"/>
    </row>
    <row r="6594" spans="2:14">
      <c r="B6594" s="65"/>
      <c r="N6594" s="71"/>
    </row>
    <row r="6595" spans="2:14">
      <c r="B6595" s="65"/>
      <c r="N6595" s="71"/>
    </row>
    <row r="6596" spans="2:14">
      <c r="B6596" s="65"/>
      <c r="N6596" s="71"/>
    </row>
    <row r="6597" spans="2:14">
      <c r="B6597" s="65"/>
      <c r="N6597" s="71"/>
    </row>
    <row r="6598" spans="2:14">
      <c r="B6598" s="65"/>
      <c r="N6598" s="71"/>
    </row>
    <row r="6599" spans="2:14">
      <c r="B6599" s="65"/>
      <c r="N6599" s="71"/>
    </row>
    <row r="6600" spans="2:14">
      <c r="B6600" s="65"/>
      <c r="N6600" s="71"/>
    </row>
    <row r="6601" spans="2:14">
      <c r="B6601" s="65"/>
      <c r="N6601" s="71"/>
    </row>
    <row r="6602" spans="2:14">
      <c r="B6602" s="65"/>
      <c r="N6602" s="71"/>
    </row>
    <row r="6603" spans="2:14">
      <c r="B6603" s="65"/>
      <c r="N6603" s="71"/>
    </row>
    <row r="6604" spans="2:14">
      <c r="B6604" s="65"/>
      <c r="N6604" s="71"/>
    </row>
    <row r="6605" spans="2:14">
      <c r="B6605" s="65"/>
      <c r="N6605" s="71"/>
    </row>
    <row r="6606" spans="2:14">
      <c r="B6606" s="65"/>
      <c r="N6606" s="71"/>
    </row>
    <row r="6607" spans="2:14">
      <c r="B6607" s="65"/>
      <c r="N6607" s="71"/>
    </row>
    <row r="6608" spans="2:14">
      <c r="B6608" s="65"/>
      <c r="N6608" s="71"/>
    </row>
    <row r="6609" spans="2:14">
      <c r="B6609" s="65"/>
      <c r="N6609" s="71"/>
    </row>
    <row r="6610" spans="2:14">
      <c r="B6610" s="65"/>
      <c r="N6610" s="71"/>
    </row>
    <row r="6611" spans="2:14">
      <c r="B6611" s="65"/>
      <c r="N6611" s="71"/>
    </row>
    <row r="6612" spans="2:14">
      <c r="B6612" s="65"/>
      <c r="N6612" s="71"/>
    </row>
    <row r="6613" spans="2:14">
      <c r="B6613" s="65"/>
      <c r="N6613" s="71"/>
    </row>
    <row r="6614" spans="2:14">
      <c r="B6614" s="65"/>
      <c r="N6614" s="71"/>
    </row>
    <row r="6615" spans="2:14">
      <c r="B6615" s="65"/>
      <c r="N6615" s="71"/>
    </row>
    <row r="6616" spans="2:14">
      <c r="B6616" s="65"/>
      <c r="N6616" s="71"/>
    </row>
    <row r="6617" spans="2:14">
      <c r="B6617" s="65"/>
      <c r="N6617" s="71"/>
    </row>
    <row r="6618" spans="2:14">
      <c r="B6618" s="65"/>
      <c r="N6618" s="71"/>
    </row>
    <row r="6619" spans="2:14">
      <c r="B6619" s="65"/>
      <c r="N6619" s="71"/>
    </row>
    <row r="6620" spans="2:14">
      <c r="B6620" s="65"/>
      <c r="N6620" s="71"/>
    </row>
    <row r="6621" spans="2:14">
      <c r="B6621" s="65"/>
      <c r="N6621" s="71"/>
    </row>
    <row r="6622" spans="2:14">
      <c r="B6622" s="65"/>
      <c r="N6622" s="71"/>
    </row>
    <row r="6623" spans="2:14">
      <c r="B6623" s="65"/>
      <c r="N6623" s="71"/>
    </row>
    <row r="6624" spans="2:14">
      <c r="B6624" s="65"/>
      <c r="N6624" s="71"/>
    </row>
    <row r="6625" spans="2:14">
      <c r="B6625" s="65"/>
      <c r="N6625" s="71"/>
    </row>
    <row r="6626" spans="2:14">
      <c r="B6626" s="65"/>
      <c r="N6626" s="71"/>
    </row>
    <row r="6627" spans="2:14">
      <c r="B6627" s="65"/>
      <c r="N6627" s="71"/>
    </row>
    <row r="6628" spans="2:14">
      <c r="B6628" s="65"/>
      <c r="N6628" s="71"/>
    </row>
    <row r="6629" spans="2:14">
      <c r="B6629" s="65"/>
      <c r="N6629" s="71"/>
    </row>
    <row r="6630" spans="2:14">
      <c r="B6630" s="65"/>
      <c r="N6630" s="71"/>
    </row>
    <row r="6631" spans="2:14">
      <c r="B6631" s="65"/>
      <c r="N6631" s="71"/>
    </row>
    <row r="6632" spans="2:14">
      <c r="B6632" s="65"/>
      <c r="N6632" s="71"/>
    </row>
    <row r="6633" spans="2:14">
      <c r="B6633" s="65"/>
      <c r="N6633" s="71"/>
    </row>
    <row r="6634" spans="2:14">
      <c r="B6634" s="65"/>
      <c r="N6634" s="71"/>
    </row>
    <row r="6635" spans="2:14">
      <c r="B6635" s="65"/>
      <c r="N6635" s="71"/>
    </row>
    <row r="6636" spans="2:14">
      <c r="B6636" s="65"/>
      <c r="N6636" s="71"/>
    </row>
    <row r="6637" spans="2:14">
      <c r="B6637" s="65"/>
      <c r="N6637" s="71"/>
    </row>
    <row r="6638" spans="2:14">
      <c r="B6638" s="65"/>
      <c r="N6638" s="71"/>
    </row>
    <row r="6639" spans="2:14">
      <c r="B6639" s="65"/>
      <c r="N6639" s="71"/>
    </row>
    <row r="6640" spans="2:14">
      <c r="B6640" s="65"/>
      <c r="N6640" s="71"/>
    </row>
    <row r="6641" spans="2:14">
      <c r="B6641" s="65"/>
      <c r="N6641" s="71"/>
    </row>
    <row r="6642" spans="2:14">
      <c r="B6642" s="65"/>
      <c r="N6642" s="71"/>
    </row>
    <row r="6643" spans="2:14">
      <c r="B6643" s="65"/>
      <c r="N6643" s="71"/>
    </row>
    <row r="6644" spans="2:14">
      <c r="B6644" s="65"/>
      <c r="N6644" s="71"/>
    </row>
    <row r="6645" spans="2:14">
      <c r="B6645" s="65"/>
      <c r="N6645" s="71"/>
    </row>
    <row r="6646" spans="2:14">
      <c r="B6646" s="65"/>
      <c r="N6646" s="71"/>
    </row>
    <row r="6647" spans="2:14">
      <c r="B6647" s="65"/>
      <c r="N6647" s="71"/>
    </row>
    <row r="6648" spans="2:14">
      <c r="B6648" s="65"/>
      <c r="N6648" s="71"/>
    </row>
    <row r="6649" spans="2:14">
      <c r="B6649" s="65"/>
      <c r="N6649" s="71"/>
    </row>
    <row r="6650" spans="2:14">
      <c r="B6650" s="65"/>
      <c r="N6650" s="71"/>
    </row>
    <row r="6651" spans="2:14">
      <c r="B6651" s="65"/>
      <c r="N6651" s="71"/>
    </row>
    <row r="6652" spans="2:14">
      <c r="B6652" s="65"/>
      <c r="N6652" s="71"/>
    </row>
    <row r="6653" spans="2:14">
      <c r="B6653" s="65"/>
      <c r="N6653" s="71"/>
    </row>
    <row r="6654" spans="2:14">
      <c r="B6654" s="65"/>
      <c r="N6654" s="71"/>
    </row>
    <row r="6655" spans="2:14">
      <c r="B6655" s="65"/>
      <c r="N6655" s="71"/>
    </row>
    <row r="6656" spans="2:14">
      <c r="B6656" s="65"/>
      <c r="N6656" s="71"/>
    </row>
    <row r="6657" spans="2:14">
      <c r="B6657" s="65"/>
      <c r="N6657" s="71"/>
    </row>
    <row r="6658" spans="2:14">
      <c r="B6658" s="65"/>
      <c r="N6658" s="71"/>
    </row>
    <row r="6659" spans="2:14">
      <c r="B6659" s="65"/>
      <c r="N6659" s="71"/>
    </row>
    <row r="6660" spans="2:14">
      <c r="B6660" s="65"/>
      <c r="N6660" s="71"/>
    </row>
    <row r="6661" spans="2:14">
      <c r="B6661" s="65"/>
      <c r="N6661" s="71"/>
    </row>
    <row r="6662" spans="2:14">
      <c r="B6662" s="65"/>
      <c r="N6662" s="71"/>
    </row>
    <row r="6663" spans="2:14">
      <c r="B6663" s="65"/>
      <c r="N6663" s="71"/>
    </row>
    <row r="6664" spans="2:14">
      <c r="B6664" s="65"/>
      <c r="N6664" s="71"/>
    </row>
    <row r="6665" spans="2:14">
      <c r="B6665" s="65"/>
      <c r="N6665" s="71"/>
    </row>
    <row r="6666" spans="2:14">
      <c r="B6666" s="65"/>
      <c r="N6666" s="71"/>
    </row>
    <row r="6667" spans="2:14">
      <c r="B6667" s="65"/>
      <c r="N6667" s="71"/>
    </row>
    <row r="6668" spans="2:14">
      <c r="B6668" s="65"/>
      <c r="N6668" s="71"/>
    </row>
    <row r="6669" spans="2:14">
      <c r="B6669" s="65"/>
      <c r="N6669" s="71"/>
    </row>
    <row r="6670" spans="2:14">
      <c r="B6670" s="65"/>
      <c r="N6670" s="71"/>
    </row>
    <row r="6671" spans="2:14">
      <c r="B6671" s="65"/>
      <c r="N6671" s="71"/>
    </row>
    <row r="6672" spans="2:14">
      <c r="B6672" s="65"/>
      <c r="N6672" s="71"/>
    </row>
    <row r="6673" spans="2:14">
      <c r="B6673" s="65"/>
      <c r="N6673" s="71"/>
    </row>
    <row r="6674" spans="2:14">
      <c r="B6674" s="65"/>
      <c r="N6674" s="71"/>
    </row>
    <row r="6675" spans="2:14">
      <c r="B6675" s="65"/>
      <c r="N6675" s="71"/>
    </row>
    <row r="6676" spans="2:14">
      <c r="B6676" s="65"/>
      <c r="N6676" s="71"/>
    </row>
    <row r="6677" spans="2:14">
      <c r="B6677" s="65"/>
      <c r="N6677" s="71"/>
    </row>
    <row r="6678" spans="2:14">
      <c r="B6678" s="65"/>
      <c r="N6678" s="71"/>
    </row>
    <row r="6679" spans="2:14">
      <c r="B6679" s="65"/>
      <c r="N6679" s="71"/>
    </row>
    <row r="6680" spans="2:14">
      <c r="B6680" s="65"/>
      <c r="N6680" s="71"/>
    </row>
    <row r="6681" spans="2:14">
      <c r="B6681" s="65"/>
      <c r="N6681" s="71"/>
    </row>
    <row r="6682" spans="2:14">
      <c r="B6682" s="65"/>
      <c r="N6682" s="71"/>
    </row>
    <row r="6683" spans="2:14">
      <c r="B6683" s="65"/>
      <c r="N6683" s="71"/>
    </row>
    <row r="6684" spans="2:14">
      <c r="B6684" s="65"/>
      <c r="N6684" s="71"/>
    </row>
    <row r="6685" spans="2:14">
      <c r="B6685" s="65"/>
      <c r="N6685" s="71"/>
    </row>
    <row r="6686" spans="2:14">
      <c r="B6686" s="65"/>
      <c r="N6686" s="71"/>
    </row>
    <row r="6687" spans="2:14">
      <c r="B6687" s="65"/>
      <c r="N6687" s="71"/>
    </row>
    <row r="6688" spans="2:14">
      <c r="B6688" s="65"/>
      <c r="N6688" s="71"/>
    </row>
    <row r="6689" spans="2:14">
      <c r="B6689" s="65"/>
      <c r="N6689" s="71"/>
    </row>
    <row r="6690" spans="2:14">
      <c r="B6690" s="65"/>
      <c r="N6690" s="71"/>
    </row>
    <row r="6691" spans="2:14">
      <c r="B6691" s="65"/>
      <c r="N6691" s="71"/>
    </row>
    <row r="6692" spans="2:14">
      <c r="B6692" s="65"/>
      <c r="N6692" s="71"/>
    </row>
    <row r="6693" spans="2:14">
      <c r="B6693" s="65"/>
      <c r="N6693" s="71"/>
    </row>
    <row r="6694" spans="2:14">
      <c r="B6694" s="65"/>
      <c r="N6694" s="71"/>
    </row>
    <row r="6695" spans="2:14">
      <c r="B6695" s="65"/>
      <c r="N6695" s="71"/>
    </row>
    <row r="6696" spans="2:14">
      <c r="B6696" s="65"/>
      <c r="N6696" s="71"/>
    </row>
    <row r="6697" spans="2:14">
      <c r="B6697" s="65"/>
      <c r="N6697" s="71"/>
    </row>
    <row r="6698" spans="2:14">
      <c r="B6698" s="65"/>
      <c r="N6698" s="71"/>
    </row>
    <row r="6699" spans="2:14">
      <c r="B6699" s="65"/>
      <c r="N6699" s="71"/>
    </row>
    <row r="6700" spans="2:14">
      <c r="B6700" s="65"/>
      <c r="N6700" s="71"/>
    </row>
    <row r="6701" spans="2:14">
      <c r="B6701" s="65"/>
      <c r="N6701" s="71"/>
    </row>
    <row r="6702" spans="2:14">
      <c r="B6702" s="65"/>
      <c r="N6702" s="71"/>
    </row>
    <row r="6703" spans="2:14">
      <c r="B6703" s="65"/>
      <c r="N6703" s="71"/>
    </row>
    <row r="6704" spans="2:14">
      <c r="B6704" s="65"/>
      <c r="N6704" s="71"/>
    </row>
    <row r="6705" spans="2:14">
      <c r="B6705" s="65"/>
      <c r="N6705" s="71"/>
    </row>
    <row r="6706" spans="2:14">
      <c r="B6706" s="65"/>
      <c r="N6706" s="71"/>
    </row>
    <row r="6707" spans="2:14">
      <c r="B6707" s="65"/>
      <c r="N6707" s="71"/>
    </row>
    <row r="6708" spans="2:14">
      <c r="B6708" s="65"/>
      <c r="N6708" s="71"/>
    </row>
    <row r="6709" spans="2:14">
      <c r="B6709" s="65"/>
      <c r="N6709" s="71"/>
    </row>
    <row r="6710" spans="2:14">
      <c r="B6710" s="65"/>
      <c r="N6710" s="71"/>
    </row>
    <row r="6711" spans="2:14">
      <c r="B6711" s="65"/>
      <c r="N6711" s="71"/>
    </row>
    <row r="6712" spans="2:14">
      <c r="B6712" s="65"/>
      <c r="N6712" s="71"/>
    </row>
    <row r="6713" spans="2:14">
      <c r="B6713" s="65"/>
      <c r="N6713" s="71"/>
    </row>
    <row r="6714" spans="2:14">
      <c r="B6714" s="65"/>
      <c r="N6714" s="71"/>
    </row>
    <row r="6715" spans="2:14">
      <c r="B6715" s="65"/>
      <c r="N6715" s="71"/>
    </row>
    <row r="6716" spans="2:14">
      <c r="B6716" s="65"/>
      <c r="N6716" s="71"/>
    </row>
    <row r="6717" spans="2:14">
      <c r="B6717" s="65"/>
      <c r="N6717" s="71"/>
    </row>
    <row r="6718" spans="2:14">
      <c r="B6718" s="65"/>
      <c r="N6718" s="71"/>
    </row>
    <row r="6719" spans="2:14">
      <c r="B6719" s="65"/>
      <c r="N6719" s="71"/>
    </row>
    <row r="6720" spans="2:14">
      <c r="B6720" s="65"/>
      <c r="N6720" s="71"/>
    </row>
    <row r="6721" spans="2:14">
      <c r="B6721" s="65"/>
      <c r="N6721" s="71"/>
    </row>
    <row r="6722" spans="2:14">
      <c r="B6722" s="65"/>
      <c r="N6722" s="71"/>
    </row>
    <row r="6723" spans="2:14">
      <c r="B6723" s="65"/>
      <c r="N6723" s="71"/>
    </row>
    <row r="6724" spans="2:14">
      <c r="B6724" s="65"/>
      <c r="N6724" s="71"/>
    </row>
    <row r="6725" spans="2:14">
      <c r="B6725" s="65"/>
      <c r="N6725" s="71"/>
    </row>
    <row r="6726" spans="2:14">
      <c r="B6726" s="65"/>
      <c r="N6726" s="71"/>
    </row>
    <row r="6727" spans="2:14">
      <c r="B6727" s="65"/>
      <c r="N6727" s="71"/>
    </row>
    <row r="6728" spans="2:14">
      <c r="B6728" s="65"/>
      <c r="N6728" s="71"/>
    </row>
    <row r="6729" spans="2:14">
      <c r="B6729" s="65"/>
      <c r="N6729" s="71"/>
    </row>
    <row r="6730" spans="2:14">
      <c r="B6730" s="65"/>
      <c r="N6730" s="71"/>
    </row>
    <row r="6731" spans="2:14">
      <c r="B6731" s="65"/>
      <c r="N6731" s="71"/>
    </row>
    <row r="6732" spans="2:14">
      <c r="B6732" s="65"/>
      <c r="N6732" s="71"/>
    </row>
    <row r="6733" spans="2:14">
      <c r="B6733" s="65"/>
      <c r="N6733" s="71"/>
    </row>
    <row r="6734" spans="2:14">
      <c r="B6734" s="65"/>
      <c r="N6734" s="71"/>
    </row>
    <row r="6735" spans="2:14">
      <c r="B6735" s="65"/>
      <c r="N6735" s="71"/>
    </row>
    <row r="6736" spans="2:14">
      <c r="B6736" s="65"/>
      <c r="N6736" s="71"/>
    </row>
    <row r="6737" spans="2:14">
      <c r="B6737" s="65"/>
      <c r="N6737" s="71"/>
    </row>
    <row r="6738" spans="2:14">
      <c r="B6738" s="65"/>
      <c r="N6738" s="71"/>
    </row>
    <row r="6739" spans="2:14">
      <c r="B6739" s="65"/>
      <c r="N6739" s="71"/>
    </row>
    <row r="6740" spans="2:14">
      <c r="B6740" s="65"/>
      <c r="N6740" s="71"/>
    </row>
    <row r="6741" spans="2:14">
      <c r="B6741" s="65"/>
      <c r="N6741" s="71"/>
    </row>
    <row r="6742" spans="2:14">
      <c r="B6742" s="65"/>
      <c r="N6742" s="71"/>
    </row>
    <row r="6743" spans="2:14">
      <c r="B6743" s="65"/>
      <c r="N6743" s="71"/>
    </row>
    <row r="6744" spans="2:14">
      <c r="B6744" s="65"/>
      <c r="N6744" s="71"/>
    </row>
    <row r="6745" spans="2:14">
      <c r="B6745" s="65"/>
      <c r="N6745" s="71"/>
    </row>
    <row r="6746" spans="2:14">
      <c r="B6746" s="65"/>
      <c r="N6746" s="71"/>
    </row>
    <row r="6747" spans="2:14">
      <c r="B6747" s="65"/>
      <c r="N6747" s="71"/>
    </row>
    <row r="6748" spans="2:14">
      <c r="B6748" s="65"/>
      <c r="N6748" s="71"/>
    </row>
    <row r="6749" spans="2:14">
      <c r="B6749" s="65"/>
      <c r="N6749" s="71"/>
    </row>
    <row r="6750" spans="2:14">
      <c r="B6750" s="65"/>
      <c r="N6750" s="71"/>
    </row>
    <row r="6751" spans="2:14">
      <c r="B6751" s="65"/>
      <c r="N6751" s="71"/>
    </row>
    <row r="6752" spans="2:14">
      <c r="B6752" s="65"/>
      <c r="N6752" s="71"/>
    </row>
    <row r="6753" spans="2:14">
      <c r="B6753" s="65"/>
      <c r="N6753" s="71"/>
    </row>
    <row r="6754" spans="2:14">
      <c r="B6754" s="65"/>
      <c r="N6754" s="71"/>
    </row>
    <row r="6755" spans="2:14">
      <c r="B6755" s="65"/>
      <c r="N6755" s="71"/>
    </row>
    <row r="6756" spans="2:14">
      <c r="B6756" s="65"/>
      <c r="N6756" s="71"/>
    </row>
    <row r="6757" spans="2:14">
      <c r="B6757" s="65"/>
      <c r="N6757" s="71"/>
    </row>
    <row r="6758" spans="2:14">
      <c r="B6758" s="65"/>
      <c r="N6758" s="71"/>
    </row>
    <row r="6759" spans="2:14">
      <c r="B6759" s="65"/>
      <c r="N6759" s="71"/>
    </row>
    <row r="6760" spans="2:14">
      <c r="B6760" s="65"/>
      <c r="N6760" s="71"/>
    </row>
    <row r="6761" spans="2:14">
      <c r="B6761" s="65"/>
      <c r="N6761" s="71"/>
    </row>
    <row r="6762" spans="2:14">
      <c r="B6762" s="65"/>
      <c r="N6762" s="71"/>
    </row>
    <row r="6763" spans="2:14">
      <c r="B6763" s="65"/>
      <c r="N6763" s="71"/>
    </row>
    <row r="6764" spans="2:14">
      <c r="B6764" s="65"/>
      <c r="N6764" s="71"/>
    </row>
    <row r="6765" spans="2:14">
      <c r="B6765" s="65"/>
      <c r="N6765" s="71"/>
    </row>
    <row r="6766" spans="2:14">
      <c r="B6766" s="65"/>
      <c r="N6766" s="71"/>
    </row>
    <row r="6767" spans="2:14">
      <c r="B6767" s="65"/>
      <c r="N6767" s="71"/>
    </row>
    <row r="6768" spans="2:14">
      <c r="B6768" s="65"/>
      <c r="N6768" s="71"/>
    </row>
    <row r="6769" spans="2:14">
      <c r="B6769" s="65"/>
      <c r="N6769" s="71"/>
    </row>
    <row r="6770" spans="2:14">
      <c r="B6770" s="65"/>
      <c r="N6770" s="71"/>
    </row>
    <row r="6771" spans="2:14">
      <c r="B6771" s="65"/>
      <c r="N6771" s="71"/>
    </row>
    <row r="6772" spans="2:14">
      <c r="B6772" s="65"/>
      <c r="N6772" s="71"/>
    </row>
    <row r="6773" spans="2:14">
      <c r="B6773" s="65"/>
      <c r="N6773" s="71"/>
    </row>
    <row r="6774" spans="2:14">
      <c r="B6774" s="65"/>
      <c r="N6774" s="71"/>
    </row>
    <row r="6775" spans="2:14">
      <c r="B6775" s="65"/>
      <c r="N6775" s="71"/>
    </row>
    <row r="6776" spans="2:14">
      <c r="B6776" s="65"/>
      <c r="N6776" s="71"/>
    </row>
    <row r="6777" spans="2:14">
      <c r="B6777" s="65"/>
      <c r="N6777" s="71"/>
    </row>
    <row r="6778" spans="2:14">
      <c r="B6778" s="65"/>
      <c r="N6778" s="71"/>
    </row>
    <row r="6779" spans="2:14">
      <c r="B6779" s="65"/>
      <c r="N6779" s="71"/>
    </row>
    <row r="6780" spans="2:14">
      <c r="B6780" s="65"/>
      <c r="N6780" s="71"/>
    </row>
    <row r="6781" spans="2:14">
      <c r="B6781" s="65"/>
      <c r="N6781" s="71"/>
    </row>
    <row r="6782" spans="2:14">
      <c r="B6782" s="65"/>
      <c r="N6782" s="71"/>
    </row>
    <row r="6783" spans="2:14">
      <c r="B6783" s="65"/>
      <c r="N6783" s="71"/>
    </row>
    <row r="6784" spans="2:14">
      <c r="B6784" s="65"/>
      <c r="N6784" s="71"/>
    </row>
    <row r="6785" spans="2:14">
      <c r="B6785" s="65"/>
      <c r="N6785" s="71"/>
    </row>
    <row r="6786" spans="2:14">
      <c r="B6786" s="65"/>
      <c r="N6786" s="71"/>
    </row>
    <row r="6787" spans="2:14">
      <c r="B6787" s="65"/>
      <c r="N6787" s="71"/>
    </row>
    <row r="6788" spans="2:14">
      <c r="B6788" s="65"/>
      <c r="N6788" s="71"/>
    </row>
    <row r="6789" spans="2:14">
      <c r="B6789" s="65"/>
      <c r="N6789" s="71"/>
    </row>
    <row r="6790" spans="2:14">
      <c r="B6790" s="65"/>
      <c r="N6790" s="71"/>
    </row>
    <row r="6791" spans="2:14">
      <c r="B6791" s="65"/>
      <c r="N6791" s="71"/>
    </row>
    <row r="6792" spans="2:14">
      <c r="B6792" s="65"/>
      <c r="N6792" s="71"/>
    </row>
    <row r="6793" spans="2:14">
      <c r="B6793" s="65"/>
      <c r="N6793" s="71"/>
    </row>
    <row r="6794" spans="2:14">
      <c r="B6794" s="65"/>
      <c r="N6794" s="71"/>
    </row>
    <row r="6795" spans="2:14">
      <c r="B6795" s="65"/>
      <c r="N6795" s="71"/>
    </row>
    <row r="6796" spans="2:14">
      <c r="B6796" s="65"/>
      <c r="N6796" s="71"/>
    </row>
    <row r="6797" spans="2:14">
      <c r="B6797" s="65"/>
      <c r="N6797" s="71"/>
    </row>
    <row r="6798" spans="2:14">
      <c r="B6798" s="65"/>
      <c r="N6798" s="71"/>
    </row>
    <row r="6799" spans="2:14">
      <c r="B6799" s="65"/>
      <c r="N6799" s="71"/>
    </row>
    <row r="6800" spans="2:14">
      <c r="B6800" s="65"/>
      <c r="N6800" s="71"/>
    </row>
    <row r="6801" spans="2:14">
      <c r="B6801" s="65"/>
      <c r="N6801" s="71"/>
    </row>
    <row r="6802" spans="2:14">
      <c r="B6802" s="65"/>
      <c r="N6802" s="71"/>
    </row>
    <row r="6803" spans="2:14">
      <c r="B6803" s="65"/>
      <c r="N6803" s="71"/>
    </row>
    <row r="6804" spans="2:14">
      <c r="B6804" s="65"/>
      <c r="N6804" s="71"/>
    </row>
    <row r="6805" spans="2:14">
      <c r="B6805" s="65"/>
      <c r="N6805" s="71"/>
    </row>
    <row r="6806" spans="2:14">
      <c r="B6806" s="65"/>
      <c r="N6806" s="71"/>
    </row>
    <row r="6807" spans="2:14">
      <c r="B6807" s="65"/>
      <c r="N6807" s="71"/>
    </row>
    <row r="6808" spans="2:14">
      <c r="B6808" s="65"/>
      <c r="N6808" s="71"/>
    </row>
    <row r="6809" spans="2:14">
      <c r="B6809" s="65"/>
      <c r="N6809" s="71"/>
    </row>
    <row r="6810" spans="2:14">
      <c r="B6810" s="65"/>
      <c r="N6810" s="71"/>
    </row>
    <row r="6811" spans="2:14">
      <c r="B6811" s="65"/>
      <c r="N6811" s="71"/>
    </row>
    <row r="6812" spans="2:14">
      <c r="B6812" s="65"/>
      <c r="N6812" s="71"/>
    </row>
    <row r="6813" spans="2:14">
      <c r="B6813" s="65"/>
      <c r="N6813" s="71"/>
    </row>
    <row r="6814" spans="2:14">
      <c r="B6814" s="65"/>
      <c r="N6814" s="71"/>
    </row>
    <row r="6815" spans="2:14">
      <c r="B6815" s="65"/>
      <c r="N6815" s="71"/>
    </row>
    <row r="6816" spans="2:14">
      <c r="B6816" s="65"/>
      <c r="N6816" s="71"/>
    </row>
    <row r="6817" spans="2:14">
      <c r="B6817" s="65"/>
      <c r="N6817" s="71"/>
    </row>
    <row r="6818" spans="2:14">
      <c r="B6818" s="65"/>
      <c r="N6818" s="71"/>
    </row>
    <row r="6819" spans="2:14">
      <c r="B6819" s="65"/>
      <c r="N6819" s="71"/>
    </row>
    <row r="6820" spans="2:14">
      <c r="B6820" s="65"/>
      <c r="N6820" s="71"/>
    </row>
    <row r="6821" spans="2:14">
      <c r="B6821" s="65"/>
      <c r="N6821" s="71"/>
    </row>
    <row r="6822" spans="2:14">
      <c r="B6822" s="65"/>
      <c r="N6822" s="71"/>
    </row>
    <row r="6823" spans="2:14">
      <c r="B6823" s="65"/>
      <c r="N6823" s="71"/>
    </row>
    <row r="6824" spans="2:14">
      <c r="B6824" s="65"/>
      <c r="N6824" s="71"/>
    </row>
    <row r="6825" spans="2:14">
      <c r="B6825" s="65"/>
      <c r="N6825" s="71"/>
    </row>
    <row r="6826" spans="2:14">
      <c r="B6826" s="65"/>
      <c r="N6826" s="71"/>
    </row>
    <row r="6827" spans="2:14">
      <c r="B6827" s="65"/>
      <c r="N6827" s="71"/>
    </row>
    <row r="6828" spans="2:14">
      <c r="B6828" s="65"/>
      <c r="N6828" s="71"/>
    </row>
    <row r="6829" spans="2:14">
      <c r="B6829" s="65"/>
      <c r="N6829" s="71"/>
    </row>
    <row r="6830" spans="2:14">
      <c r="B6830" s="65"/>
      <c r="N6830" s="71"/>
    </row>
    <row r="6831" spans="2:14">
      <c r="B6831" s="65"/>
      <c r="N6831" s="71"/>
    </row>
    <row r="6832" spans="2:14">
      <c r="B6832" s="65"/>
      <c r="N6832" s="71"/>
    </row>
    <row r="6833" spans="2:14">
      <c r="B6833" s="65"/>
      <c r="N6833" s="71"/>
    </row>
    <row r="6834" spans="2:14">
      <c r="B6834" s="65"/>
      <c r="N6834" s="71"/>
    </row>
    <row r="6835" spans="2:14">
      <c r="B6835" s="65"/>
      <c r="N6835" s="71"/>
    </row>
    <row r="6836" spans="2:14">
      <c r="B6836" s="65"/>
      <c r="N6836" s="71"/>
    </row>
    <row r="6837" spans="2:14">
      <c r="B6837" s="65"/>
      <c r="N6837" s="71"/>
    </row>
    <row r="6838" spans="2:14">
      <c r="B6838" s="65"/>
      <c r="N6838" s="71"/>
    </row>
    <row r="6839" spans="2:14">
      <c r="B6839" s="65"/>
      <c r="N6839" s="71"/>
    </row>
    <row r="6840" spans="2:14">
      <c r="B6840" s="65"/>
      <c r="N6840" s="71"/>
    </row>
    <row r="6841" spans="2:14">
      <c r="B6841" s="65"/>
      <c r="N6841" s="71"/>
    </row>
    <row r="6842" spans="2:14">
      <c r="B6842" s="65"/>
      <c r="N6842" s="71"/>
    </row>
    <row r="6843" spans="2:14">
      <c r="B6843" s="65"/>
      <c r="N6843" s="71"/>
    </row>
    <row r="6844" spans="2:14">
      <c r="B6844" s="65"/>
      <c r="N6844" s="71"/>
    </row>
    <row r="6845" spans="2:14">
      <c r="B6845" s="65"/>
      <c r="N6845" s="71"/>
    </row>
    <row r="6846" spans="2:14">
      <c r="B6846" s="65"/>
      <c r="N6846" s="71"/>
    </row>
    <row r="6847" spans="2:14">
      <c r="B6847" s="65"/>
      <c r="N6847" s="71"/>
    </row>
    <row r="6848" spans="2:14">
      <c r="B6848" s="65"/>
      <c r="N6848" s="71"/>
    </row>
    <row r="6849" spans="2:14">
      <c r="B6849" s="65"/>
      <c r="N6849" s="71"/>
    </row>
    <row r="6850" spans="2:14">
      <c r="B6850" s="65"/>
      <c r="N6850" s="71"/>
    </row>
    <row r="6851" spans="2:14">
      <c r="B6851" s="65"/>
      <c r="N6851" s="71"/>
    </row>
    <row r="6852" spans="2:14">
      <c r="B6852" s="65"/>
      <c r="N6852" s="71"/>
    </row>
    <row r="6853" spans="2:14">
      <c r="B6853" s="65"/>
      <c r="N6853" s="71"/>
    </row>
    <row r="6854" spans="2:14">
      <c r="B6854" s="65"/>
      <c r="N6854" s="71"/>
    </row>
    <row r="6855" spans="2:14">
      <c r="B6855" s="65"/>
      <c r="N6855" s="71"/>
    </row>
    <row r="6856" spans="2:14">
      <c r="B6856" s="65"/>
      <c r="N6856" s="71"/>
    </row>
    <row r="6857" spans="2:14">
      <c r="B6857" s="65"/>
      <c r="N6857" s="71"/>
    </row>
    <row r="6858" spans="2:14">
      <c r="B6858" s="65"/>
      <c r="N6858" s="71"/>
    </row>
    <row r="6859" spans="2:14">
      <c r="B6859" s="65"/>
      <c r="N6859" s="71"/>
    </row>
    <row r="6860" spans="2:14">
      <c r="B6860" s="65"/>
      <c r="N6860" s="71"/>
    </row>
    <row r="6861" spans="2:14">
      <c r="B6861" s="65"/>
      <c r="N6861" s="71"/>
    </row>
    <row r="6862" spans="2:14">
      <c r="B6862" s="65"/>
      <c r="N6862" s="71"/>
    </row>
    <row r="6863" spans="2:14">
      <c r="B6863" s="65"/>
      <c r="N6863" s="71"/>
    </row>
    <row r="6864" spans="2:14">
      <c r="B6864" s="65"/>
      <c r="N6864" s="71"/>
    </row>
    <row r="6865" spans="2:14">
      <c r="B6865" s="65"/>
      <c r="N6865" s="71"/>
    </row>
    <row r="6866" spans="2:14">
      <c r="B6866" s="65"/>
      <c r="N6866" s="71"/>
    </row>
    <row r="6867" spans="2:14">
      <c r="B6867" s="65"/>
      <c r="N6867" s="71"/>
    </row>
    <row r="6868" spans="2:14">
      <c r="B6868" s="65"/>
      <c r="N6868" s="71"/>
    </row>
    <row r="6869" spans="2:14">
      <c r="B6869" s="65"/>
      <c r="N6869" s="71"/>
    </row>
    <row r="6870" spans="2:14">
      <c r="B6870" s="65"/>
      <c r="N6870" s="71"/>
    </row>
    <row r="6871" spans="2:14">
      <c r="B6871" s="65"/>
      <c r="N6871" s="71"/>
    </row>
    <row r="6872" spans="2:14">
      <c r="B6872" s="65"/>
      <c r="N6872" s="71"/>
    </row>
    <row r="6873" spans="2:14">
      <c r="B6873" s="65"/>
      <c r="N6873" s="71"/>
    </row>
    <row r="6874" spans="2:14">
      <c r="B6874" s="65"/>
      <c r="N6874" s="71"/>
    </row>
    <row r="6875" spans="2:14">
      <c r="B6875" s="65"/>
      <c r="N6875" s="71"/>
    </row>
    <row r="6876" spans="2:14">
      <c r="B6876" s="65"/>
      <c r="N6876" s="71"/>
    </row>
    <row r="6877" spans="2:14">
      <c r="B6877" s="65"/>
      <c r="N6877" s="71"/>
    </row>
    <row r="6878" spans="2:14">
      <c r="B6878" s="65"/>
      <c r="N6878" s="71"/>
    </row>
    <row r="6879" spans="2:14">
      <c r="B6879" s="65"/>
      <c r="N6879" s="71"/>
    </row>
    <row r="6880" spans="2:14">
      <c r="B6880" s="65"/>
      <c r="N6880" s="71"/>
    </row>
    <row r="6881" spans="2:14">
      <c r="B6881" s="65"/>
      <c r="N6881" s="71"/>
    </row>
    <row r="6882" spans="2:14">
      <c r="B6882" s="65"/>
      <c r="N6882" s="71"/>
    </row>
    <row r="6883" spans="2:14">
      <c r="B6883" s="65"/>
      <c r="N6883" s="71"/>
    </row>
    <row r="6884" spans="2:14">
      <c r="B6884" s="65"/>
      <c r="N6884" s="71"/>
    </row>
    <row r="6885" spans="2:14">
      <c r="B6885" s="65"/>
      <c r="N6885" s="71"/>
    </row>
    <row r="6886" spans="2:14">
      <c r="B6886" s="65"/>
      <c r="N6886" s="71"/>
    </row>
    <row r="6887" spans="2:14">
      <c r="B6887" s="65"/>
      <c r="N6887" s="71"/>
    </row>
    <row r="6888" spans="2:14">
      <c r="B6888" s="65"/>
      <c r="N6888" s="71"/>
    </row>
    <row r="6889" spans="2:14">
      <c r="B6889" s="65"/>
      <c r="N6889" s="71"/>
    </row>
    <row r="6890" spans="2:14">
      <c r="B6890" s="65"/>
      <c r="N6890" s="71"/>
    </row>
    <row r="6891" spans="2:14">
      <c r="B6891" s="65"/>
      <c r="N6891" s="71"/>
    </row>
    <row r="6892" spans="2:14">
      <c r="B6892" s="65"/>
      <c r="N6892" s="71"/>
    </row>
    <row r="6893" spans="2:14">
      <c r="B6893" s="65"/>
      <c r="N6893" s="71"/>
    </row>
    <row r="6894" spans="2:14">
      <c r="B6894" s="65"/>
      <c r="N6894" s="71"/>
    </row>
    <row r="6895" spans="2:14">
      <c r="B6895" s="65"/>
      <c r="N6895" s="71"/>
    </row>
    <row r="6896" spans="2:14">
      <c r="B6896" s="65"/>
      <c r="N6896" s="71"/>
    </row>
    <row r="6897" spans="2:14">
      <c r="B6897" s="65"/>
      <c r="N6897" s="71"/>
    </row>
    <row r="6898" spans="2:14">
      <c r="B6898" s="65"/>
      <c r="N6898" s="71"/>
    </row>
    <row r="6899" spans="2:14">
      <c r="B6899" s="65"/>
      <c r="N6899" s="71"/>
    </row>
    <row r="6900" spans="2:14">
      <c r="B6900" s="65"/>
      <c r="N6900" s="71"/>
    </row>
    <row r="6901" spans="2:14">
      <c r="B6901" s="65"/>
      <c r="N6901" s="71"/>
    </row>
    <row r="6902" spans="2:14">
      <c r="B6902" s="65"/>
      <c r="N6902" s="71"/>
    </row>
    <row r="6903" spans="2:14">
      <c r="B6903" s="65"/>
      <c r="N6903" s="71"/>
    </row>
    <row r="6904" spans="2:14">
      <c r="B6904" s="65"/>
      <c r="N6904" s="71"/>
    </row>
    <row r="6905" spans="2:14">
      <c r="B6905" s="65"/>
      <c r="N6905" s="71"/>
    </row>
    <row r="6906" spans="2:14">
      <c r="B6906" s="65"/>
      <c r="N6906" s="71"/>
    </row>
    <row r="6907" spans="2:14">
      <c r="B6907" s="65"/>
      <c r="N6907" s="71"/>
    </row>
    <row r="6908" spans="2:14">
      <c r="B6908" s="65"/>
      <c r="N6908" s="71"/>
    </row>
    <row r="6909" spans="2:14">
      <c r="B6909" s="65"/>
      <c r="N6909" s="71"/>
    </row>
    <row r="6910" spans="2:14">
      <c r="B6910" s="65"/>
      <c r="N6910" s="71"/>
    </row>
    <row r="6911" spans="2:14">
      <c r="B6911" s="65"/>
      <c r="N6911" s="71"/>
    </row>
    <row r="6912" spans="2:14">
      <c r="B6912" s="65"/>
      <c r="N6912" s="71"/>
    </row>
    <row r="6913" spans="2:14">
      <c r="B6913" s="65"/>
      <c r="N6913" s="71"/>
    </row>
    <row r="6914" spans="2:14">
      <c r="B6914" s="65"/>
      <c r="N6914" s="71"/>
    </row>
    <row r="6915" spans="2:14">
      <c r="B6915" s="65"/>
      <c r="N6915" s="71"/>
    </row>
    <row r="6916" spans="2:14">
      <c r="B6916" s="65"/>
      <c r="N6916" s="71"/>
    </row>
    <row r="6917" spans="2:14">
      <c r="B6917" s="65"/>
      <c r="N6917" s="71"/>
    </row>
    <row r="6918" spans="2:14">
      <c r="B6918" s="65"/>
      <c r="N6918" s="71"/>
    </row>
    <row r="6919" spans="2:14">
      <c r="B6919" s="65"/>
      <c r="N6919" s="71"/>
    </row>
    <row r="6920" spans="2:14">
      <c r="B6920" s="65"/>
      <c r="N6920" s="71"/>
    </row>
    <row r="6921" spans="2:14">
      <c r="B6921" s="65"/>
      <c r="N6921" s="71"/>
    </row>
    <row r="6922" spans="2:14">
      <c r="B6922" s="65"/>
      <c r="N6922" s="71"/>
    </row>
    <row r="6923" spans="2:14">
      <c r="B6923" s="65"/>
      <c r="N6923" s="71"/>
    </row>
    <row r="6924" spans="2:14">
      <c r="B6924" s="65"/>
      <c r="N6924" s="71"/>
    </row>
    <row r="6925" spans="2:14">
      <c r="B6925" s="65"/>
      <c r="N6925" s="71"/>
    </row>
    <row r="6926" spans="2:14">
      <c r="B6926" s="65"/>
      <c r="N6926" s="71"/>
    </row>
    <row r="6927" spans="2:14">
      <c r="B6927" s="65"/>
      <c r="N6927" s="71"/>
    </row>
    <row r="6928" spans="2:14">
      <c r="B6928" s="65"/>
      <c r="N6928" s="71"/>
    </row>
    <row r="6929" spans="2:14">
      <c r="B6929" s="65"/>
      <c r="N6929" s="71"/>
    </row>
    <row r="6930" spans="2:14">
      <c r="B6930" s="65"/>
      <c r="N6930" s="71"/>
    </row>
    <row r="6931" spans="2:14">
      <c r="B6931" s="65"/>
      <c r="N6931" s="71"/>
    </row>
    <row r="6932" spans="2:14">
      <c r="B6932" s="65"/>
      <c r="N6932" s="71"/>
    </row>
    <row r="6933" spans="2:14">
      <c r="B6933" s="65"/>
      <c r="N6933" s="71"/>
    </row>
    <row r="6934" spans="2:14">
      <c r="B6934" s="65"/>
      <c r="N6934" s="71"/>
    </row>
    <row r="6935" spans="2:14">
      <c r="B6935" s="65"/>
      <c r="N6935" s="71"/>
    </row>
    <row r="6936" spans="2:14">
      <c r="B6936" s="65"/>
      <c r="N6936" s="71"/>
    </row>
    <row r="6937" spans="2:14">
      <c r="B6937" s="65"/>
      <c r="N6937" s="71"/>
    </row>
    <row r="6938" spans="2:14">
      <c r="B6938" s="65"/>
      <c r="N6938" s="71"/>
    </row>
    <row r="6939" spans="2:14">
      <c r="B6939" s="65"/>
      <c r="N6939" s="71"/>
    </row>
    <row r="6940" spans="2:14">
      <c r="B6940" s="65"/>
      <c r="N6940" s="71"/>
    </row>
    <row r="6941" spans="2:14">
      <c r="B6941" s="65"/>
      <c r="N6941" s="71"/>
    </row>
    <row r="6942" spans="2:14">
      <c r="B6942" s="65"/>
      <c r="N6942" s="71"/>
    </row>
    <row r="6943" spans="2:14">
      <c r="B6943" s="65"/>
      <c r="N6943" s="71"/>
    </row>
    <row r="6944" spans="2:14">
      <c r="B6944" s="65"/>
      <c r="N6944" s="71"/>
    </row>
    <row r="6945" spans="2:14">
      <c r="B6945" s="65"/>
      <c r="N6945" s="71"/>
    </row>
    <row r="6946" spans="2:14">
      <c r="B6946" s="65"/>
      <c r="N6946" s="71"/>
    </row>
    <row r="6947" spans="2:14">
      <c r="B6947" s="65"/>
      <c r="N6947" s="71"/>
    </row>
    <row r="6948" spans="2:14">
      <c r="B6948" s="65"/>
      <c r="N6948" s="71"/>
    </row>
    <row r="6949" spans="2:14">
      <c r="B6949" s="65"/>
      <c r="N6949" s="71"/>
    </row>
    <row r="6950" spans="2:14">
      <c r="B6950" s="65"/>
      <c r="N6950" s="71"/>
    </row>
    <row r="6951" spans="2:14">
      <c r="B6951" s="65"/>
      <c r="N6951" s="71"/>
    </row>
    <row r="6952" spans="2:14">
      <c r="B6952" s="65"/>
      <c r="N6952" s="71"/>
    </row>
    <row r="6953" spans="2:14">
      <c r="B6953" s="65"/>
      <c r="N6953" s="71"/>
    </row>
    <row r="6954" spans="2:14">
      <c r="B6954" s="65"/>
      <c r="N6954" s="71"/>
    </row>
    <row r="6955" spans="2:14">
      <c r="B6955" s="65"/>
      <c r="N6955" s="71"/>
    </row>
    <row r="6956" spans="2:14">
      <c r="B6956" s="65"/>
      <c r="N6956" s="71"/>
    </row>
    <row r="6957" spans="2:14">
      <c r="B6957" s="65"/>
      <c r="N6957" s="71"/>
    </row>
    <row r="6958" spans="2:14">
      <c r="B6958" s="65"/>
      <c r="N6958" s="71"/>
    </row>
    <row r="6959" spans="2:14">
      <c r="B6959" s="65"/>
      <c r="N6959" s="71"/>
    </row>
    <row r="6960" spans="2:14">
      <c r="B6960" s="65"/>
      <c r="N6960" s="71"/>
    </row>
    <row r="6961" spans="2:14">
      <c r="B6961" s="65"/>
      <c r="N6961" s="71"/>
    </row>
    <row r="6962" spans="2:14">
      <c r="B6962" s="65"/>
      <c r="N6962" s="71"/>
    </row>
    <row r="6963" spans="2:14">
      <c r="B6963" s="65"/>
      <c r="N6963" s="71"/>
    </row>
    <row r="6964" spans="2:14">
      <c r="B6964" s="65"/>
      <c r="N6964" s="71"/>
    </row>
    <row r="6965" spans="2:14">
      <c r="B6965" s="65"/>
      <c r="N6965" s="71"/>
    </row>
    <row r="6966" spans="2:14">
      <c r="B6966" s="65"/>
      <c r="N6966" s="71"/>
    </row>
    <row r="6967" spans="2:14">
      <c r="B6967" s="65"/>
      <c r="N6967" s="71"/>
    </row>
    <row r="6968" spans="2:14">
      <c r="B6968" s="65"/>
      <c r="N6968" s="71"/>
    </row>
    <row r="6969" spans="2:14">
      <c r="B6969" s="65"/>
      <c r="N6969" s="71"/>
    </row>
    <row r="6970" spans="2:14">
      <c r="B6970" s="65"/>
      <c r="N6970" s="71"/>
    </row>
    <row r="6971" spans="2:14">
      <c r="B6971" s="65"/>
      <c r="N6971" s="71"/>
    </row>
    <row r="6972" spans="2:14">
      <c r="B6972" s="65"/>
      <c r="N6972" s="71"/>
    </row>
    <row r="6973" spans="2:14">
      <c r="B6973" s="65"/>
      <c r="N6973" s="71"/>
    </row>
    <row r="6974" spans="2:14">
      <c r="B6974" s="65"/>
      <c r="N6974" s="71"/>
    </row>
    <row r="6975" spans="2:14">
      <c r="B6975" s="65"/>
      <c r="N6975" s="71"/>
    </row>
    <row r="6976" spans="2:14">
      <c r="B6976" s="65"/>
      <c r="N6976" s="71"/>
    </row>
    <row r="6977" spans="2:14">
      <c r="B6977" s="65"/>
      <c r="N6977" s="71"/>
    </row>
    <row r="6978" spans="2:14">
      <c r="B6978" s="65"/>
      <c r="N6978" s="71"/>
    </row>
    <row r="6979" spans="2:14">
      <c r="B6979" s="65"/>
      <c r="N6979" s="71"/>
    </row>
    <row r="6980" spans="2:14">
      <c r="B6980" s="65"/>
      <c r="N6980" s="71"/>
    </row>
    <row r="6981" spans="2:14">
      <c r="B6981" s="65"/>
      <c r="N6981" s="71"/>
    </row>
    <row r="6982" spans="2:14">
      <c r="B6982" s="65"/>
      <c r="N6982" s="71"/>
    </row>
    <row r="6983" spans="2:14">
      <c r="B6983" s="65"/>
      <c r="N6983" s="71"/>
    </row>
    <row r="6984" spans="2:14">
      <c r="B6984" s="65"/>
      <c r="N6984" s="71"/>
    </row>
    <row r="6985" spans="2:14">
      <c r="B6985" s="65"/>
      <c r="N6985" s="71"/>
    </row>
    <row r="6986" spans="2:14">
      <c r="B6986" s="65"/>
      <c r="N6986" s="71"/>
    </row>
    <row r="6987" spans="2:14">
      <c r="B6987" s="65"/>
      <c r="N6987" s="71"/>
    </row>
    <row r="6988" spans="2:14">
      <c r="B6988" s="65"/>
      <c r="N6988" s="71"/>
    </row>
    <row r="6989" spans="2:14">
      <c r="B6989" s="65"/>
      <c r="N6989" s="71"/>
    </row>
    <row r="6990" spans="2:14">
      <c r="B6990" s="65"/>
      <c r="N6990" s="71"/>
    </row>
    <row r="6991" spans="2:14">
      <c r="B6991" s="65"/>
      <c r="N6991" s="71"/>
    </row>
    <row r="6992" spans="2:14">
      <c r="B6992" s="65"/>
      <c r="N6992" s="71"/>
    </row>
    <row r="6993" spans="2:14">
      <c r="B6993" s="65"/>
      <c r="N6993" s="71"/>
    </row>
    <row r="6994" spans="2:14">
      <c r="B6994" s="65"/>
      <c r="N6994" s="71"/>
    </row>
    <row r="6995" spans="2:14">
      <c r="B6995" s="65"/>
      <c r="N6995" s="71"/>
    </row>
    <row r="6996" spans="2:14">
      <c r="B6996" s="65"/>
      <c r="N6996" s="71"/>
    </row>
    <row r="6997" spans="2:14">
      <c r="B6997" s="65"/>
      <c r="N6997" s="71"/>
    </row>
    <row r="6998" spans="2:14">
      <c r="B6998" s="65"/>
      <c r="N6998" s="71"/>
    </row>
    <row r="6999" spans="2:14">
      <c r="B6999" s="65"/>
      <c r="N6999" s="71"/>
    </row>
    <row r="7000" spans="2:14">
      <c r="B7000" s="65"/>
      <c r="N7000" s="71"/>
    </row>
    <row r="7001" spans="2:14">
      <c r="B7001" s="65"/>
      <c r="N7001" s="71"/>
    </row>
    <row r="7002" spans="2:14">
      <c r="B7002" s="65"/>
      <c r="N7002" s="71"/>
    </row>
    <row r="7003" spans="2:14">
      <c r="B7003" s="65"/>
      <c r="N7003" s="71"/>
    </row>
    <row r="7004" spans="2:14">
      <c r="B7004" s="65"/>
      <c r="N7004" s="71"/>
    </row>
    <row r="7005" spans="2:14">
      <c r="B7005" s="65"/>
      <c r="N7005" s="71"/>
    </row>
    <row r="7006" spans="2:14">
      <c r="B7006" s="65"/>
      <c r="N7006" s="71"/>
    </row>
    <row r="7007" spans="2:14">
      <c r="B7007" s="65"/>
      <c r="N7007" s="71"/>
    </row>
    <row r="7008" spans="2:14">
      <c r="B7008" s="65"/>
      <c r="N7008" s="71"/>
    </row>
    <row r="7009" spans="2:14">
      <c r="B7009" s="65"/>
      <c r="N7009" s="71"/>
    </row>
    <row r="7010" spans="2:14">
      <c r="B7010" s="65"/>
      <c r="N7010" s="71"/>
    </row>
    <row r="7011" spans="2:14">
      <c r="B7011" s="65"/>
      <c r="N7011" s="71"/>
    </row>
    <row r="7012" spans="2:14">
      <c r="B7012" s="65"/>
      <c r="N7012" s="71"/>
    </row>
    <row r="7013" spans="2:14">
      <c r="B7013" s="65"/>
      <c r="N7013" s="71"/>
    </row>
    <row r="7014" spans="2:14">
      <c r="B7014" s="65"/>
      <c r="N7014" s="71"/>
    </row>
    <row r="7015" spans="2:14">
      <c r="B7015" s="65"/>
      <c r="N7015" s="71"/>
    </row>
    <row r="7016" spans="2:14">
      <c r="B7016" s="65"/>
      <c r="N7016" s="71"/>
    </row>
    <row r="7017" spans="2:14">
      <c r="B7017" s="65"/>
      <c r="N7017" s="71"/>
    </row>
    <row r="7018" spans="2:14">
      <c r="B7018" s="65"/>
      <c r="N7018" s="71"/>
    </row>
    <row r="7019" spans="2:14">
      <c r="B7019" s="65"/>
      <c r="N7019" s="71"/>
    </row>
    <row r="7020" spans="2:14">
      <c r="B7020" s="65"/>
      <c r="N7020" s="71"/>
    </row>
    <row r="7021" spans="2:14">
      <c r="B7021" s="65"/>
      <c r="N7021" s="71"/>
    </row>
    <row r="7022" spans="2:14">
      <c r="B7022" s="65"/>
      <c r="N7022" s="71"/>
    </row>
    <row r="7023" spans="2:14">
      <c r="B7023" s="65"/>
      <c r="N7023" s="71"/>
    </row>
    <row r="7024" spans="2:14">
      <c r="B7024" s="65"/>
      <c r="N7024" s="71"/>
    </row>
    <row r="7025" spans="2:14">
      <c r="B7025" s="65"/>
      <c r="N7025" s="71"/>
    </row>
    <row r="7026" spans="2:14">
      <c r="B7026" s="65"/>
      <c r="N7026" s="71"/>
    </row>
    <row r="7027" spans="2:14">
      <c r="B7027" s="65"/>
      <c r="N7027" s="71"/>
    </row>
    <row r="7028" spans="2:14">
      <c r="B7028" s="65"/>
      <c r="N7028" s="71"/>
    </row>
    <row r="7029" spans="2:14">
      <c r="B7029" s="65"/>
      <c r="N7029" s="71"/>
    </row>
    <row r="7030" spans="2:14">
      <c r="B7030" s="65"/>
      <c r="N7030" s="71"/>
    </row>
    <row r="7031" spans="2:14">
      <c r="B7031" s="65"/>
      <c r="N7031" s="71"/>
    </row>
    <row r="7032" spans="2:14">
      <c r="B7032" s="65"/>
      <c r="N7032" s="71"/>
    </row>
    <row r="7033" spans="2:14">
      <c r="B7033" s="65"/>
      <c r="N7033" s="71"/>
    </row>
    <row r="7034" spans="2:14">
      <c r="B7034" s="65"/>
      <c r="N7034" s="71"/>
    </row>
    <row r="7035" spans="2:14">
      <c r="B7035" s="65"/>
      <c r="N7035" s="71"/>
    </row>
    <row r="7036" spans="2:14">
      <c r="B7036" s="65"/>
      <c r="N7036" s="71"/>
    </row>
    <row r="7037" spans="2:14">
      <c r="B7037" s="65"/>
      <c r="N7037" s="71"/>
    </row>
    <row r="7038" spans="2:14">
      <c r="B7038" s="65"/>
      <c r="N7038" s="71"/>
    </row>
    <row r="7039" spans="2:14">
      <c r="B7039" s="65"/>
      <c r="N7039" s="71"/>
    </row>
    <row r="7040" spans="2:14">
      <c r="B7040" s="65"/>
      <c r="N7040" s="71"/>
    </row>
    <row r="7041" spans="2:14">
      <c r="B7041" s="65"/>
      <c r="N7041" s="71"/>
    </row>
    <row r="7042" spans="2:14">
      <c r="B7042" s="65"/>
      <c r="N7042" s="71"/>
    </row>
    <row r="7043" spans="2:14">
      <c r="B7043" s="65"/>
      <c r="N7043" s="71"/>
    </row>
    <row r="7044" spans="2:14">
      <c r="B7044" s="65"/>
      <c r="N7044" s="71"/>
    </row>
    <row r="7045" spans="2:14">
      <c r="B7045" s="65"/>
      <c r="N7045" s="71"/>
    </row>
    <row r="7046" spans="2:14">
      <c r="B7046" s="65"/>
      <c r="N7046" s="71"/>
    </row>
    <row r="7047" spans="2:14">
      <c r="B7047" s="65"/>
      <c r="N7047" s="71"/>
    </row>
    <row r="7048" spans="2:14">
      <c r="B7048" s="65"/>
      <c r="N7048" s="71"/>
    </row>
    <row r="7049" spans="2:14">
      <c r="B7049" s="65"/>
      <c r="N7049" s="71"/>
    </row>
    <row r="7050" spans="2:14">
      <c r="B7050" s="65"/>
      <c r="N7050" s="71"/>
    </row>
    <row r="7051" spans="2:14">
      <c r="B7051" s="65"/>
      <c r="N7051" s="71"/>
    </row>
    <row r="7052" spans="2:14">
      <c r="B7052" s="65"/>
      <c r="N7052" s="71"/>
    </row>
    <row r="7053" spans="2:14">
      <c r="B7053" s="65"/>
      <c r="N7053" s="71"/>
    </row>
    <row r="7054" spans="2:14">
      <c r="B7054" s="65"/>
      <c r="N7054" s="71"/>
    </row>
    <row r="7055" spans="2:14">
      <c r="B7055" s="65"/>
      <c r="N7055" s="71"/>
    </row>
    <row r="7056" spans="2:14">
      <c r="B7056" s="65"/>
      <c r="N7056" s="71"/>
    </row>
    <row r="7057" spans="2:14">
      <c r="B7057" s="65"/>
      <c r="N7057" s="71"/>
    </row>
    <row r="7058" spans="2:14">
      <c r="B7058" s="65"/>
      <c r="N7058" s="71"/>
    </row>
    <row r="7059" spans="2:14">
      <c r="B7059" s="65"/>
      <c r="N7059" s="71"/>
    </row>
    <row r="7060" spans="2:14">
      <c r="B7060" s="65"/>
      <c r="N7060" s="71"/>
    </row>
    <row r="7061" spans="2:14">
      <c r="B7061" s="65"/>
      <c r="N7061" s="71"/>
    </row>
    <row r="7062" spans="2:14">
      <c r="B7062" s="65"/>
      <c r="N7062" s="71"/>
    </row>
    <row r="7063" spans="2:14">
      <c r="B7063" s="65"/>
      <c r="N7063" s="71"/>
    </row>
    <row r="7064" spans="2:14">
      <c r="B7064" s="65"/>
      <c r="N7064" s="71"/>
    </row>
    <row r="7065" spans="2:14">
      <c r="B7065" s="65"/>
      <c r="N7065" s="71"/>
    </row>
    <row r="7066" spans="2:14">
      <c r="B7066" s="65"/>
      <c r="N7066" s="71"/>
    </row>
    <row r="7067" spans="2:14">
      <c r="B7067" s="65"/>
      <c r="N7067" s="71"/>
    </row>
    <row r="7068" spans="2:14">
      <c r="B7068" s="65"/>
      <c r="N7068" s="71"/>
    </row>
    <row r="7069" spans="2:14">
      <c r="B7069" s="65"/>
      <c r="N7069" s="71"/>
    </row>
    <row r="7070" spans="2:14">
      <c r="B7070" s="65"/>
      <c r="N7070" s="71"/>
    </row>
    <row r="7071" spans="2:14">
      <c r="B7071" s="65"/>
      <c r="N7071" s="71"/>
    </row>
    <row r="7072" spans="2:14">
      <c r="B7072" s="65"/>
      <c r="N7072" s="71"/>
    </row>
    <row r="7073" spans="2:14">
      <c r="B7073" s="65"/>
      <c r="N7073" s="71"/>
    </row>
    <row r="7074" spans="2:14">
      <c r="B7074" s="65"/>
      <c r="N7074" s="71"/>
    </row>
    <row r="7075" spans="2:14">
      <c r="B7075" s="65"/>
      <c r="N7075" s="71"/>
    </row>
    <row r="7076" spans="2:14">
      <c r="B7076" s="65"/>
      <c r="N7076" s="71"/>
    </row>
    <row r="7077" spans="2:14">
      <c r="B7077" s="65"/>
      <c r="N7077" s="71"/>
    </row>
    <row r="7078" spans="2:14">
      <c r="B7078" s="65"/>
      <c r="N7078" s="71"/>
    </row>
    <row r="7079" spans="2:14">
      <c r="B7079" s="65"/>
      <c r="N7079" s="71"/>
    </row>
    <row r="7080" spans="2:14">
      <c r="B7080" s="65"/>
      <c r="N7080" s="71"/>
    </row>
    <row r="7081" spans="2:14">
      <c r="B7081" s="65"/>
      <c r="N7081" s="71"/>
    </row>
    <row r="7082" spans="2:14">
      <c r="B7082" s="65"/>
      <c r="N7082" s="71"/>
    </row>
    <row r="7083" spans="2:14">
      <c r="B7083" s="65"/>
      <c r="N7083" s="71"/>
    </row>
    <row r="7084" spans="2:14">
      <c r="B7084" s="65"/>
      <c r="N7084" s="71"/>
    </row>
    <row r="7085" spans="2:14">
      <c r="B7085" s="65"/>
      <c r="N7085" s="71"/>
    </row>
    <row r="7086" spans="2:14">
      <c r="B7086" s="65"/>
      <c r="N7086" s="71"/>
    </row>
    <row r="7087" spans="2:14">
      <c r="B7087" s="65"/>
      <c r="N7087" s="71"/>
    </row>
    <row r="7088" spans="2:14">
      <c r="B7088" s="65"/>
      <c r="N7088" s="71"/>
    </row>
    <row r="7089" spans="2:14">
      <c r="B7089" s="65"/>
      <c r="N7089" s="71"/>
    </row>
    <row r="7090" spans="2:14">
      <c r="B7090" s="65"/>
      <c r="N7090" s="71"/>
    </row>
    <row r="7091" spans="2:14">
      <c r="B7091" s="65"/>
      <c r="N7091" s="71"/>
    </row>
    <row r="7092" spans="2:14">
      <c r="B7092" s="65"/>
      <c r="N7092" s="71"/>
    </row>
    <row r="7093" spans="2:14">
      <c r="B7093" s="65"/>
      <c r="N7093" s="71"/>
    </row>
    <row r="7094" spans="2:14">
      <c r="B7094" s="65"/>
      <c r="N7094" s="71"/>
    </row>
    <row r="7095" spans="2:14">
      <c r="B7095" s="65"/>
      <c r="N7095" s="71"/>
    </row>
    <row r="7096" spans="2:14">
      <c r="B7096" s="65"/>
      <c r="N7096" s="71"/>
    </row>
    <row r="7097" spans="2:14">
      <c r="B7097" s="65"/>
      <c r="N7097" s="71"/>
    </row>
    <row r="7098" spans="2:14">
      <c r="B7098" s="65"/>
      <c r="N7098" s="71"/>
    </row>
    <row r="7099" spans="2:14">
      <c r="B7099" s="65"/>
      <c r="N7099" s="71"/>
    </row>
    <row r="7100" spans="2:14">
      <c r="B7100" s="65"/>
      <c r="N7100" s="71"/>
    </row>
    <row r="7101" spans="2:14">
      <c r="B7101" s="65"/>
      <c r="N7101" s="71"/>
    </row>
    <row r="7102" spans="2:14">
      <c r="B7102" s="65"/>
      <c r="N7102" s="71"/>
    </row>
    <row r="7103" spans="2:14">
      <c r="B7103" s="65"/>
      <c r="N7103" s="71"/>
    </row>
    <row r="7104" spans="2:14">
      <c r="B7104" s="65"/>
      <c r="N7104" s="71"/>
    </row>
    <row r="7105" spans="2:14">
      <c r="B7105" s="65"/>
      <c r="N7105" s="71"/>
    </row>
    <row r="7106" spans="2:14">
      <c r="B7106" s="65"/>
      <c r="N7106" s="71"/>
    </row>
    <row r="7107" spans="2:14">
      <c r="B7107" s="65"/>
      <c r="N7107" s="71"/>
    </row>
    <row r="7108" spans="2:14">
      <c r="B7108" s="65"/>
      <c r="N7108" s="71"/>
    </row>
    <row r="7109" spans="2:14">
      <c r="B7109" s="65"/>
      <c r="N7109" s="71"/>
    </row>
    <row r="7110" spans="2:14">
      <c r="B7110" s="65"/>
      <c r="N7110" s="71"/>
    </row>
    <row r="7111" spans="2:14">
      <c r="B7111" s="65"/>
      <c r="N7111" s="71"/>
    </row>
    <row r="7112" spans="2:14">
      <c r="B7112" s="65"/>
      <c r="N7112" s="71"/>
    </row>
    <row r="7113" spans="2:14">
      <c r="B7113" s="65"/>
      <c r="N7113" s="71"/>
    </row>
    <row r="7114" spans="2:14">
      <c r="B7114" s="65"/>
      <c r="N7114" s="71"/>
    </row>
    <row r="7115" spans="2:14">
      <c r="B7115" s="65"/>
      <c r="N7115" s="71"/>
    </row>
    <row r="7116" spans="2:14">
      <c r="B7116" s="65"/>
      <c r="N7116" s="71"/>
    </row>
    <row r="7117" spans="2:14">
      <c r="B7117" s="65"/>
      <c r="N7117" s="71"/>
    </row>
    <row r="7118" spans="2:14">
      <c r="B7118" s="65"/>
      <c r="N7118" s="71"/>
    </row>
    <row r="7119" spans="2:14">
      <c r="B7119" s="65"/>
      <c r="N7119" s="71"/>
    </row>
    <row r="7120" spans="2:14">
      <c r="B7120" s="65"/>
      <c r="N7120" s="71"/>
    </row>
    <row r="7121" spans="2:14">
      <c r="B7121" s="65"/>
      <c r="N7121" s="71"/>
    </row>
    <row r="7122" spans="2:14">
      <c r="B7122" s="65"/>
      <c r="N7122" s="71"/>
    </row>
    <row r="7123" spans="2:14">
      <c r="B7123" s="65"/>
      <c r="N7123" s="71"/>
    </row>
    <row r="7124" spans="2:14">
      <c r="B7124" s="65"/>
      <c r="N7124" s="71"/>
    </row>
    <row r="7125" spans="2:14">
      <c r="B7125" s="65"/>
      <c r="N7125" s="71"/>
    </row>
    <row r="7126" spans="2:14">
      <c r="B7126" s="65"/>
      <c r="N7126" s="71"/>
    </row>
    <row r="7127" spans="2:14">
      <c r="B7127" s="65"/>
      <c r="N7127" s="71"/>
    </row>
    <row r="7128" spans="2:14">
      <c r="B7128" s="65"/>
      <c r="N7128" s="71"/>
    </row>
    <row r="7129" spans="2:14">
      <c r="B7129" s="65"/>
      <c r="N7129" s="71"/>
    </row>
    <row r="7130" spans="2:14">
      <c r="B7130" s="65"/>
      <c r="N7130" s="71"/>
    </row>
    <row r="7131" spans="2:14">
      <c r="B7131" s="65"/>
      <c r="N7131" s="71"/>
    </row>
    <row r="7132" spans="2:14">
      <c r="B7132" s="65"/>
      <c r="N7132" s="71"/>
    </row>
    <row r="7133" spans="2:14">
      <c r="B7133" s="65"/>
      <c r="N7133" s="71"/>
    </row>
    <row r="7134" spans="2:14">
      <c r="B7134" s="65"/>
      <c r="N7134" s="71"/>
    </row>
    <row r="7135" spans="2:14">
      <c r="B7135" s="65"/>
      <c r="N7135" s="71"/>
    </row>
    <row r="7136" spans="2:14">
      <c r="B7136" s="65"/>
      <c r="N7136" s="71"/>
    </row>
    <row r="7137" spans="2:14">
      <c r="B7137" s="65"/>
      <c r="N7137" s="71"/>
    </row>
    <row r="7138" spans="2:14">
      <c r="B7138" s="65"/>
      <c r="N7138" s="71"/>
    </row>
    <row r="7139" spans="2:14">
      <c r="B7139" s="65"/>
      <c r="N7139" s="71"/>
    </row>
    <row r="7140" spans="2:14">
      <c r="B7140" s="65"/>
      <c r="N7140" s="71"/>
    </row>
    <row r="7141" spans="2:14">
      <c r="B7141" s="65"/>
      <c r="N7141" s="71"/>
    </row>
    <row r="7142" spans="2:14">
      <c r="B7142" s="65"/>
      <c r="N7142" s="71"/>
    </row>
    <row r="7143" spans="2:14">
      <c r="B7143" s="65"/>
      <c r="N7143" s="71"/>
    </row>
    <row r="7144" spans="2:14">
      <c r="B7144" s="65"/>
      <c r="N7144" s="71"/>
    </row>
    <row r="7145" spans="2:14">
      <c r="B7145" s="65"/>
      <c r="N7145" s="71"/>
    </row>
    <row r="7146" spans="2:14">
      <c r="B7146" s="65"/>
      <c r="N7146" s="71"/>
    </row>
    <row r="7147" spans="2:14">
      <c r="B7147" s="65"/>
      <c r="N7147" s="71"/>
    </row>
    <row r="7148" spans="2:14">
      <c r="B7148" s="65"/>
      <c r="N7148" s="71"/>
    </row>
    <row r="7149" spans="2:14">
      <c r="B7149" s="65"/>
      <c r="N7149" s="71"/>
    </row>
    <row r="7150" spans="2:14">
      <c r="B7150" s="65"/>
      <c r="N7150" s="71"/>
    </row>
    <row r="7151" spans="2:14">
      <c r="B7151" s="65"/>
      <c r="N7151" s="71"/>
    </row>
    <row r="7152" spans="2:14">
      <c r="B7152" s="65"/>
      <c r="N7152" s="71"/>
    </row>
    <row r="7153" spans="2:14">
      <c r="B7153" s="65"/>
      <c r="N7153" s="71"/>
    </row>
    <row r="7154" spans="2:14">
      <c r="B7154" s="65"/>
      <c r="N7154" s="71"/>
    </row>
    <row r="7155" spans="2:14">
      <c r="B7155" s="65"/>
      <c r="N7155" s="71"/>
    </row>
    <row r="7156" spans="2:14">
      <c r="B7156" s="65"/>
      <c r="N7156" s="71"/>
    </row>
    <row r="7157" spans="2:14">
      <c r="B7157" s="65"/>
      <c r="N7157" s="71"/>
    </row>
    <row r="7158" spans="2:14">
      <c r="B7158" s="65"/>
      <c r="N7158" s="71"/>
    </row>
    <row r="7159" spans="2:14">
      <c r="B7159" s="65"/>
      <c r="N7159" s="71"/>
    </row>
    <row r="7160" spans="2:14">
      <c r="B7160" s="65"/>
      <c r="N7160" s="71"/>
    </row>
    <row r="7161" spans="2:14">
      <c r="B7161" s="65"/>
      <c r="N7161" s="71"/>
    </row>
    <row r="7162" spans="2:14">
      <c r="B7162" s="65"/>
      <c r="N7162" s="71"/>
    </row>
    <row r="7163" spans="2:14">
      <c r="B7163" s="65"/>
      <c r="N7163" s="71"/>
    </row>
    <row r="7164" spans="2:14">
      <c r="B7164" s="65"/>
      <c r="N7164" s="71"/>
    </row>
    <row r="7165" spans="2:14">
      <c r="B7165" s="65"/>
      <c r="N7165" s="71"/>
    </row>
    <row r="7166" spans="2:14">
      <c r="B7166" s="65"/>
      <c r="N7166" s="71"/>
    </row>
    <row r="7167" spans="2:14">
      <c r="B7167" s="65"/>
      <c r="N7167" s="71"/>
    </row>
    <row r="7168" spans="2:14">
      <c r="B7168" s="65"/>
      <c r="N7168" s="71"/>
    </row>
    <row r="7169" spans="2:14">
      <c r="B7169" s="65"/>
      <c r="N7169" s="71"/>
    </row>
    <row r="7170" spans="2:14">
      <c r="B7170" s="65"/>
      <c r="N7170" s="71"/>
    </row>
    <row r="7171" spans="2:14">
      <c r="B7171" s="65"/>
      <c r="N7171" s="71"/>
    </row>
    <row r="7172" spans="2:14">
      <c r="B7172" s="65"/>
      <c r="N7172" s="71"/>
    </row>
    <row r="7173" spans="2:14">
      <c r="B7173" s="65"/>
      <c r="N7173" s="71"/>
    </row>
    <row r="7174" spans="2:14">
      <c r="B7174" s="65"/>
      <c r="N7174" s="71"/>
    </row>
    <row r="7175" spans="2:14">
      <c r="B7175" s="65"/>
      <c r="N7175" s="71"/>
    </row>
    <row r="7176" spans="2:14">
      <c r="B7176" s="65"/>
      <c r="N7176" s="71"/>
    </row>
    <row r="7177" spans="2:14">
      <c r="B7177" s="65"/>
      <c r="N7177" s="71"/>
    </row>
    <row r="7178" spans="2:14">
      <c r="B7178" s="65"/>
      <c r="N7178" s="71"/>
    </row>
    <row r="7179" spans="2:14">
      <c r="B7179" s="65"/>
      <c r="N7179" s="71"/>
    </row>
    <row r="7180" spans="2:14">
      <c r="B7180" s="65"/>
      <c r="N7180" s="71"/>
    </row>
    <row r="7181" spans="2:14">
      <c r="B7181" s="65"/>
      <c r="N7181" s="71"/>
    </row>
    <row r="7182" spans="2:14">
      <c r="B7182" s="65"/>
      <c r="N7182" s="71"/>
    </row>
    <row r="7183" spans="2:14">
      <c r="B7183" s="65"/>
      <c r="N7183" s="71"/>
    </row>
    <row r="7184" spans="2:14">
      <c r="B7184" s="65"/>
      <c r="N7184" s="71"/>
    </row>
    <row r="7185" spans="2:14">
      <c r="B7185" s="65"/>
      <c r="N7185" s="71"/>
    </row>
    <row r="7186" spans="2:14">
      <c r="B7186" s="65"/>
      <c r="N7186" s="71"/>
    </row>
    <row r="7187" spans="2:14">
      <c r="B7187" s="65"/>
      <c r="N7187" s="71"/>
    </row>
    <row r="7188" spans="2:14">
      <c r="B7188" s="65"/>
      <c r="N7188" s="71"/>
    </row>
    <row r="7189" spans="2:14">
      <c r="B7189" s="65"/>
      <c r="N7189" s="71"/>
    </row>
    <row r="7190" spans="2:14">
      <c r="B7190" s="65"/>
      <c r="N7190" s="71"/>
    </row>
    <row r="7191" spans="2:14">
      <c r="B7191" s="65"/>
      <c r="N7191" s="71"/>
    </row>
    <row r="7192" spans="2:14">
      <c r="B7192" s="65"/>
      <c r="N7192" s="71"/>
    </row>
    <row r="7193" spans="2:14">
      <c r="B7193" s="65"/>
      <c r="N7193" s="71"/>
    </row>
    <row r="7194" spans="2:14">
      <c r="B7194" s="65"/>
      <c r="N7194" s="71"/>
    </row>
    <row r="7195" spans="2:14">
      <c r="B7195" s="65"/>
      <c r="N7195" s="71"/>
    </row>
    <row r="7196" spans="2:14">
      <c r="B7196" s="65"/>
      <c r="N7196" s="71"/>
    </row>
    <row r="7197" spans="2:14">
      <c r="B7197" s="65"/>
      <c r="N7197" s="71"/>
    </row>
    <row r="7198" spans="2:14">
      <c r="B7198" s="65"/>
      <c r="N7198" s="71"/>
    </row>
    <row r="7199" spans="2:14">
      <c r="B7199" s="65"/>
      <c r="N7199" s="71"/>
    </row>
    <row r="7200" spans="2:14">
      <c r="B7200" s="65"/>
      <c r="N7200" s="71"/>
    </row>
    <row r="7201" spans="2:14">
      <c r="B7201" s="65"/>
      <c r="N7201" s="71"/>
    </row>
    <row r="7202" spans="2:14">
      <c r="B7202" s="65"/>
      <c r="N7202" s="71"/>
    </row>
    <row r="7203" spans="2:14">
      <c r="B7203" s="65"/>
      <c r="N7203" s="71"/>
    </row>
    <row r="7204" spans="2:14">
      <c r="B7204" s="65"/>
      <c r="N7204" s="71"/>
    </row>
    <row r="7205" spans="2:14">
      <c r="B7205" s="65"/>
      <c r="N7205" s="71"/>
    </row>
    <row r="7206" spans="2:14">
      <c r="B7206" s="65"/>
      <c r="N7206" s="71"/>
    </row>
    <row r="7207" spans="2:14">
      <c r="B7207" s="65"/>
      <c r="N7207" s="71"/>
    </row>
    <row r="7208" spans="2:14">
      <c r="B7208" s="65"/>
      <c r="N7208" s="71"/>
    </row>
    <row r="7209" spans="2:14">
      <c r="B7209" s="65"/>
      <c r="N7209" s="71"/>
    </row>
    <row r="7210" spans="2:14">
      <c r="B7210" s="65"/>
      <c r="N7210" s="71"/>
    </row>
    <row r="7211" spans="2:14">
      <c r="B7211" s="65"/>
      <c r="N7211" s="71"/>
    </row>
    <row r="7212" spans="2:14">
      <c r="B7212" s="65"/>
      <c r="N7212" s="71"/>
    </row>
    <row r="7213" spans="2:14">
      <c r="B7213" s="65"/>
      <c r="N7213" s="71"/>
    </row>
    <row r="7214" spans="2:14">
      <c r="B7214" s="65"/>
      <c r="N7214" s="71"/>
    </row>
    <row r="7215" spans="2:14">
      <c r="B7215" s="65"/>
      <c r="N7215" s="71"/>
    </row>
    <row r="7216" spans="2:14">
      <c r="B7216" s="65"/>
      <c r="N7216" s="71"/>
    </row>
    <row r="7217" spans="2:14">
      <c r="B7217" s="65"/>
      <c r="N7217" s="71"/>
    </row>
    <row r="7218" spans="2:14">
      <c r="B7218" s="65"/>
      <c r="N7218" s="71"/>
    </row>
    <row r="7219" spans="2:14">
      <c r="B7219" s="65"/>
      <c r="N7219" s="71"/>
    </row>
    <row r="7220" spans="2:14">
      <c r="B7220" s="65"/>
      <c r="N7220" s="71"/>
    </row>
    <row r="7221" spans="2:14">
      <c r="B7221" s="65"/>
      <c r="N7221" s="71"/>
    </row>
    <row r="7222" spans="2:14">
      <c r="B7222" s="65"/>
      <c r="N7222" s="71"/>
    </row>
    <row r="7223" spans="2:14">
      <c r="B7223" s="65"/>
      <c r="N7223" s="71"/>
    </row>
    <row r="7224" spans="2:14">
      <c r="B7224" s="65"/>
      <c r="N7224" s="71"/>
    </row>
    <row r="7225" spans="2:14">
      <c r="B7225" s="65"/>
      <c r="N7225" s="71"/>
    </row>
    <row r="7226" spans="2:14">
      <c r="B7226" s="65"/>
      <c r="N7226" s="71"/>
    </row>
    <row r="7227" spans="2:14">
      <c r="B7227" s="65"/>
      <c r="N7227" s="71"/>
    </row>
    <row r="7228" spans="2:14">
      <c r="B7228" s="65"/>
      <c r="N7228" s="71"/>
    </row>
    <row r="7229" spans="2:14">
      <c r="B7229" s="65"/>
      <c r="N7229" s="71"/>
    </row>
    <row r="7230" spans="2:14">
      <c r="B7230" s="65"/>
      <c r="N7230" s="71"/>
    </row>
    <row r="7231" spans="2:14">
      <c r="B7231" s="65"/>
      <c r="N7231" s="71"/>
    </row>
    <row r="7232" spans="2:14">
      <c r="B7232" s="65"/>
      <c r="N7232" s="71"/>
    </row>
    <row r="7233" spans="2:14">
      <c r="B7233" s="65"/>
      <c r="N7233" s="71"/>
    </row>
    <row r="7234" spans="2:14">
      <c r="B7234" s="65"/>
      <c r="N7234" s="71"/>
    </row>
    <row r="7235" spans="2:14">
      <c r="B7235" s="65"/>
      <c r="N7235" s="71"/>
    </row>
    <row r="7236" spans="2:14">
      <c r="B7236" s="65"/>
      <c r="N7236" s="71"/>
    </row>
    <row r="7237" spans="2:14">
      <c r="B7237" s="65"/>
      <c r="N7237" s="71"/>
    </row>
    <row r="7238" spans="2:14">
      <c r="B7238" s="65"/>
      <c r="N7238" s="71"/>
    </row>
    <row r="7239" spans="2:14">
      <c r="B7239" s="65"/>
      <c r="N7239" s="71"/>
    </row>
    <row r="7240" spans="2:14">
      <c r="B7240" s="65"/>
      <c r="N7240" s="71"/>
    </row>
    <row r="7241" spans="2:14">
      <c r="B7241" s="65"/>
      <c r="N7241" s="71"/>
    </row>
    <row r="7242" spans="2:14">
      <c r="B7242" s="65"/>
      <c r="N7242" s="71"/>
    </row>
    <row r="7243" spans="2:14">
      <c r="B7243" s="65"/>
      <c r="N7243" s="71"/>
    </row>
    <row r="7244" spans="2:14">
      <c r="B7244" s="65"/>
      <c r="N7244" s="71"/>
    </row>
    <row r="7245" spans="2:14">
      <c r="B7245" s="65"/>
      <c r="N7245" s="71"/>
    </row>
    <row r="7246" spans="2:14">
      <c r="B7246" s="65"/>
      <c r="N7246" s="71"/>
    </row>
    <row r="7247" spans="2:14">
      <c r="B7247" s="65"/>
      <c r="N7247" s="71"/>
    </row>
    <row r="7248" spans="2:14">
      <c r="B7248" s="65"/>
      <c r="N7248" s="71"/>
    </row>
    <row r="7249" spans="2:14">
      <c r="B7249" s="65"/>
      <c r="N7249" s="71"/>
    </row>
    <row r="7250" spans="2:14">
      <c r="B7250" s="65"/>
      <c r="N7250" s="71"/>
    </row>
    <row r="7251" spans="2:14">
      <c r="B7251" s="65"/>
      <c r="N7251" s="71"/>
    </row>
    <row r="7252" spans="2:14">
      <c r="B7252" s="65"/>
      <c r="N7252" s="71"/>
    </row>
    <row r="7253" spans="2:14">
      <c r="B7253" s="65"/>
      <c r="N7253" s="71"/>
    </row>
    <row r="7254" spans="2:14">
      <c r="B7254" s="65"/>
      <c r="N7254" s="71"/>
    </row>
    <row r="7255" spans="2:14">
      <c r="B7255" s="65"/>
      <c r="N7255" s="71"/>
    </row>
    <row r="7256" spans="2:14">
      <c r="B7256" s="65"/>
      <c r="N7256" s="71"/>
    </row>
    <row r="7257" spans="2:14">
      <c r="B7257" s="65"/>
      <c r="N7257" s="71"/>
    </row>
    <row r="7258" spans="2:14">
      <c r="B7258" s="65"/>
      <c r="N7258" s="71"/>
    </row>
    <row r="7259" spans="2:14">
      <c r="B7259" s="65"/>
      <c r="N7259" s="71"/>
    </row>
    <row r="7260" spans="2:14">
      <c r="B7260" s="65"/>
      <c r="N7260" s="71"/>
    </row>
    <row r="7261" spans="2:14">
      <c r="B7261" s="65"/>
      <c r="N7261" s="71"/>
    </row>
    <row r="7262" spans="2:14">
      <c r="B7262" s="65"/>
      <c r="N7262" s="71"/>
    </row>
    <row r="7263" spans="2:14">
      <c r="B7263" s="65"/>
      <c r="N7263" s="71"/>
    </row>
    <row r="7264" spans="2:14">
      <c r="B7264" s="65"/>
      <c r="N7264" s="71"/>
    </row>
    <row r="7265" spans="2:14">
      <c r="B7265" s="65"/>
      <c r="N7265" s="71"/>
    </row>
    <row r="7266" spans="2:14">
      <c r="B7266" s="65"/>
      <c r="N7266" s="71"/>
    </row>
    <row r="7267" spans="2:14">
      <c r="B7267" s="65"/>
      <c r="N7267" s="71"/>
    </row>
    <row r="7268" spans="2:14">
      <c r="B7268" s="65"/>
      <c r="N7268" s="71"/>
    </row>
    <row r="7269" spans="2:14">
      <c r="B7269" s="65"/>
      <c r="N7269" s="71"/>
    </row>
    <row r="7270" spans="2:14">
      <c r="B7270" s="65"/>
      <c r="N7270" s="71"/>
    </row>
    <row r="7271" spans="2:14">
      <c r="B7271" s="65"/>
      <c r="N7271" s="71"/>
    </row>
    <row r="7272" spans="2:14">
      <c r="B7272" s="65"/>
      <c r="N7272" s="71"/>
    </row>
    <row r="7273" spans="2:14">
      <c r="B7273" s="65"/>
      <c r="N7273" s="71"/>
    </row>
    <row r="7274" spans="2:14">
      <c r="B7274" s="65"/>
      <c r="N7274" s="71"/>
    </row>
    <row r="7275" spans="2:14">
      <c r="B7275" s="65"/>
      <c r="N7275" s="71"/>
    </row>
    <row r="7276" spans="2:14">
      <c r="B7276" s="65"/>
      <c r="N7276" s="71"/>
    </row>
    <row r="7277" spans="2:14">
      <c r="B7277" s="65"/>
      <c r="N7277" s="71"/>
    </row>
    <row r="7278" spans="2:14">
      <c r="B7278" s="65"/>
      <c r="N7278" s="71"/>
    </row>
    <row r="7279" spans="2:14">
      <c r="B7279" s="65"/>
      <c r="N7279" s="71"/>
    </row>
    <row r="7280" spans="2:14">
      <c r="B7280" s="65"/>
      <c r="N7280" s="71"/>
    </row>
    <row r="7281" spans="2:14">
      <c r="B7281" s="65"/>
      <c r="N7281" s="71"/>
    </row>
    <row r="7282" spans="2:14">
      <c r="B7282" s="65"/>
      <c r="N7282" s="71"/>
    </row>
    <row r="7283" spans="2:14">
      <c r="B7283" s="65"/>
      <c r="N7283" s="71"/>
    </row>
    <row r="7284" spans="2:14">
      <c r="B7284" s="65"/>
      <c r="N7284" s="71"/>
    </row>
    <row r="7285" spans="2:14">
      <c r="B7285" s="65"/>
      <c r="N7285" s="71"/>
    </row>
    <row r="7286" spans="2:14">
      <c r="B7286" s="65"/>
      <c r="N7286" s="71"/>
    </row>
    <row r="7287" spans="2:14">
      <c r="B7287" s="65"/>
      <c r="N7287" s="71"/>
    </row>
    <row r="7288" spans="2:14">
      <c r="B7288" s="65"/>
      <c r="N7288" s="71"/>
    </row>
    <row r="7289" spans="2:14">
      <c r="B7289" s="65"/>
      <c r="N7289" s="71"/>
    </row>
    <row r="7290" spans="2:14">
      <c r="B7290" s="65"/>
      <c r="N7290" s="71"/>
    </row>
    <row r="7291" spans="2:14">
      <c r="B7291" s="65"/>
      <c r="N7291" s="71"/>
    </row>
    <row r="7292" spans="2:14">
      <c r="B7292" s="65"/>
      <c r="N7292" s="71"/>
    </row>
    <row r="7293" spans="2:14">
      <c r="B7293" s="65"/>
      <c r="N7293" s="71"/>
    </row>
    <row r="7294" spans="2:14">
      <c r="B7294" s="65"/>
      <c r="N7294" s="71"/>
    </row>
    <row r="7295" spans="2:14">
      <c r="B7295" s="65"/>
      <c r="N7295" s="71"/>
    </row>
    <row r="7296" spans="2:14">
      <c r="B7296" s="65"/>
      <c r="N7296" s="71"/>
    </row>
    <row r="7297" spans="2:14">
      <c r="B7297" s="65"/>
      <c r="N7297" s="71"/>
    </row>
    <row r="7298" spans="2:14">
      <c r="B7298" s="65"/>
      <c r="N7298" s="71"/>
    </row>
    <row r="7299" spans="2:14">
      <c r="B7299" s="65"/>
      <c r="N7299" s="71"/>
    </row>
    <row r="7300" spans="2:14">
      <c r="B7300" s="65"/>
      <c r="N7300" s="71"/>
    </row>
    <row r="7301" spans="2:14">
      <c r="B7301" s="65"/>
      <c r="N7301" s="71"/>
    </row>
    <row r="7302" spans="2:14">
      <c r="B7302" s="65"/>
      <c r="N7302" s="71"/>
    </row>
    <row r="7303" spans="2:14">
      <c r="B7303" s="65"/>
      <c r="N7303" s="71"/>
    </row>
    <row r="7304" spans="2:14">
      <c r="B7304" s="65"/>
      <c r="N7304" s="71"/>
    </row>
    <row r="7305" spans="2:14">
      <c r="B7305" s="65"/>
      <c r="N7305" s="71"/>
    </row>
    <row r="7306" spans="2:14">
      <c r="B7306" s="65"/>
      <c r="N7306" s="71"/>
    </row>
    <row r="7307" spans="2:14">
      <c r="B7307" s="65"/>
      <c r="N7307" s="71"/>
    </row>
    <row r="7308" spans="2:14">
      <c r="B7308" s="65"/>
      <c r="N7308" s="71"/>
    </row>
    <row r="7309" spans="2:14">
      <c r="B7309" s="65"/>
      <c r="N7309" s="71"/>
    </row>
    <row r="7310" spans="2:14">
      <c r="B7310" s="65"/>
      <c r="N7310" s="71"/>
    </row>
    <row r="7311" spans="2:14">
      <c r="B7311" s="65"/>
      <c r="N7311" s="71"/>
    </row>
    <row r="7312" spans="2:14">
      <c r="B7312" s="65"/>
      <c r="N7312" s="71"/>
    </row>
    <row r="7313" spans="2:14">
      <c r="B7313" s="65"/>
      <c r="N7313" s="71"/>
    </row>
    <row r="7314" spans="2:14">
      <c r="B7314" s="65"/>
      <c r="N7314" s="71"/>
    </row>
    <row r="7315" spans="2:14">
      <c r="B7315" s="65"/>
      <c r="N7315" s="71"/>
    </row>
    <row r="7316" spans="2:14">
      <c r="B7316" s="65"/>
      <c r="N7316" s="71"/>
    </row>
    <row r="7317" spans="2:14">
      <c r="B7317" s="65"/>
      <c r="N7317" s="71"/>
    </row>
    <row r="7318" spans="2:14">
      <c r="B7318" s="65"/>
      <c r="N7318" s="71"/>
    </row>
    <row r="7319" spans="2:14">
      <c r="B7319" s="65"/>
      <c r="N7319" s="71"/>
    </row>
    <row r="7320" spans="2:14">
      <c r="B7320" s="65"/>
      <c r="N7320" s="71"/>
    </row>
    <row r="7321" spans="2:14">
      <c r="B7321" s="65"/>
      <c r="N7321" s="71"/>
    </row>
    <row r="7322" spans="2:14">
      <c r="B7322" s="65"/>
      <c r="N7322" s="71"/>
    </row>
    <row r="7323" spans="2:14">
      <c r="B7323" s="65"/>
      <c r="N7323" s="71"/>
    </row>
    <row r="7324" spans="2:14">
      <c r="B7324" s="65"/>
      <c r="N7324" s="71"/>
    </row>
    <row r="7325" spans="2:14">
      <c r="B7325" s="65"/>
      <c r="N7325" s="71"/>
    </row>
    <row r="7326" spans="2:14">
      <c r="B7326" s="65"/>
      <c r="N7326" s="71"/>
    </row>
    <row r="7327" spans="2:14">
      <c r="B7327" s="65"/>
      <c r="N7327" s="71"/>
    </row>
    <row r="7328" spans="2:14">
      <c r="B7328" s="65"/>
      <c r="N7328" s="71"/>
    </row>
    <row r="7329" spans="2:14">
      <c r="B7329" s="65"/>
      <c r="N7329" s="71"/>
    </row>
    <row r="7330" spans="2:14">
      <c r="B7330" s="65"/>
      <c r="N7330" s="71"/>
    </row>
    <row r="7331" spans="2:14">
      <c r="B7331" s="65"/>
      <c r="N7331" s="71"/>
    </row>
    <row r="7332" spans="2:14">
      <c r="B7332" s="65"/>
      <c r="N7332" s="71"/>
    </row>
    <row r="7333" spans="2:14">
      <c r="B7333" s="65"/>
      <c r="N7333" s="71"/>
    </row>
    <row r="7334" spans="2:14">
      <c r="B7334" s="65"/>
      <c r="N7334" s="71"/>
    </row>
    <row r="7335" spans="2:14">
      <c r="B7335" s="65"/>
      <c r="N7335" s="71"/>
    </row>
    <row r="7336" spans="2:14">
      <c r="B7336" s="65"/>
      <c r="N7336" s="71"/>
    </row>
    <row r="7337" spans="2:14">
      <c r="B7337" s="65"/>
      <c r="N7337" s="71"/>
    </row>
    <row r="7338" spans="2:14">
      <c r="B7338" s="65"/>
      <c r="N7338" s="71"/>
    </row>
    <row r="7339" spans="2:14">
      <c r="B7339" s="65"/>
      <c r="N7339" s="71"/>
    </row>
    <row r="7340" spans="2:14">
      <c r="B7340" s="65"/>
      <c r="N7340" s="71"/>
    </row>
    <row r="7341" spans="2:14">
      <c r="B7341" s="65"/>
      <c r="N7341" s="71"/>
    </row>
    <row r="7342" spans="2:14">
      <c r="B7342" s="65"/>
      <c r="N7342" s="71"/>
    </row>
    <row r="7343" spans="2:14">
      <c r="B7343" s="65"/>
      <c r="N7343" s="71"/>
    </row>
    <row r="7344" spans="2:14">
      <c r="B7344" s="65"/>
      <c r="N7344" s="71"/>
    </row>
    <row r="7345" spans="2:14">
      <c r="B7345" s="65"/>
      <c r="N7345" s="71"/>
    </row>
    <row r="7346" spans="2:14">
      <c r="B7346" s="65"/>
      <c r="N7346" s="71"/>
    </row>
    <row r="7347" spans="2:14">
      <c r="B7347" s="65"/>
      <c r="N7347" s="71"/>
    </row>
    <row r="7348" spans="2:14">
      <c r="B7348" s="65"/>
      <c r="N7348" s="71"/>
    </row>
    <row r="7349" spans="2:14">
      <c r="B7349" s="65"/>
      <c r="N7349" s="71"/>
    </row>
    <row r="7350" spans="2:14">
      <c r="B7350" s="65"/>
      <c r="N7350" s="71"/>
    </row>
    <row r="7351" spans="2:14">
      <c r="B7351" s="65"/>
      <c r="N7351" s="71"/>
    </row>
    <row r="7352" spans="2:14">
      <c r="B7352" s="65"/>
      <c r="N7352" s="71"/>
    </row>
    <row r="7353" spans="2:14">
      <c r="B7353" s="65"/>
      <c r="N7353" s="71"/>
    </row>
    <row r="7354" spans="2:14">
      <c r="B7354" s="65"/>
      <c r="N7354" s="71"/>
    </row>
    <row r="7355" spans="2:14">
      <c r="B7355" s="65"/>
      <c r="N7355" s="71"/>
    </row>
    <row r="7356" spans="2:14">
      <c r="B7356" s="65"/>
      <c r="N7356" s="71"/>
    </row>
    <row r="7357" spans="2:14">
      <c r="B7357" s="65"/>
      <c r="N7357" s="71"/>
    </row>
    <row r="7358" spans="2:14">
      <c r="B7358" s="65"/>
      <c r="N7358" s="71"/>
    </row>
    <row r="7359" spans="2:14">
      <c r="B7359" s="65"/>
      <c r="N7359" s="71"/>
    </row>
    <row r="7360" spans="2:14">
      <c r="B7360" s="65"/>
      <c r="N7360" s="71"/>
    </row>
    <row r="7361" spans="2:14">
      <c r="B7361" s="65"/>
      <c r="N7361" s="71"/>
    </row>
    <row r="7362" spans="2:14">
      <c r="B7362" s="65"/>
      <c r="N7362" s="71"/>
    </row>
    <row r="7363" spans="2:14">
      <c r="B7363" s="65"/>
      <c r="N7363" s="71"/>
    </row>
    <row r="7364" spans="2:14">
      <c r="B7364" s="65"/>
      <c r="N7364" s="71"/>
    </row>
    <row r="7365" spans="2:14">
      <c r="B7365" s="65"/>
      <c r="N7365" s="71"/>
    </row>
    <row r="7366" spans="2:14">
      <c r="B7366" s="65"/>
      <c r="N7366" s="71"/>
    </row>
    <row r="7367" spans="2:14">
      <c r="B7367" s="65"/>
      <c r="N7367" s="71"/>
    </row>
    <row r="7368" spans="2:14">
      <c r="B7368" s="65"/>
      <c r="N7368" s="71"/>
    </row>
    <row r="7369" spans="2:14">
      <c r="B7369" s="65"/>
      <c r="N7369" s="71"/>
    </row>
    <row r="7370" spans="2:14">
      <c r="B7370" s="65"/>
      <c r="N7370" s="71"/>
    </row>
    <row r="7371" spans="2:14">
      <c r="B7371" s="65"/>
      <c r="N7371" s="71"/>
    </row>
    <row r="7372" spans="2:14">
      <c r="B7372" s="65"/>
      <c r="N7372" s="71"/>
    </row>
    <row r="7373" spans="2:14">
      <c r="B7373" s="65"/>
      <c r="N7373" s="71"/>
    </row>
    <row r="7374" spans="2:14">
      <c r="B7374" s="65"/>
      <c r="N7374" s="71"/>
    </row>
    <row r="7375" spans="2:14">
      <c r="B7375" s="65"/>
      <c r="N7375" s="71"/>
    </row>
    <row r="7376" spans="2:14">
      <c r="B7376" s="65"/>
      <c r="N7376" s="71"/>
    </row>
    <row r="7377" spans="2:14">
      <c r="B7377" s="65"/>
      <c r="N7377" s="71"/>
    </row>
    <row r="7378" spans="2:14">
      <c r="B7378" s="65"/>
      <c r="N7378" s="71"/>
    </row>
    <row r="7379" spans="2:14">
      <c r="B7379" s="65"/>
      <c r="N7379" s="71"/>
    </row>
    <row r="7380" spans="2:14">
      <c r="B7380" s="65"/>
      <c r="N7380" s="71"/>
    </row>
    <row r="7381" spans="2:14">
      <c r="B7381" s="65"/>
      <c r="N7381" s="71"/>
    </row>
    <row r="7382" spans="2:14">
      <c r="B7382" s="65"/>
      <c r="N7382" s="71"/>
    </row>
    <row r="7383" spans="2:14">
      <c r="B7383" s="65"/>
      <c r="N7383" s="71"/>
    </row>
    <row r="7384" spans="2:14">
      <c r="B7384" s="65"/>
      <c r="N7384" s="71"/>
    </row>
    <row r="7385" spans="2:14">
      <c r="B7385" s="65"/>
      <c r="N7385" s="71"/>
    </row>
    <row r="7386" spans="2:14">
      <c r="B7386" s="65"/>
      <c r="N7386" s="71"/>
    </row>
    <row r="7387" spans="2:14">
      <c r="B7387" s="65"/>
      <c r="N7387" s="71"/>
    </row>
    <row r="7388" spans="2:14">
      <c r="B7388" s="65"/>
      <c r="N7388" s="71"/>
    </row>
    <row r="7389" spans="2:14">
      <c r="B7389" s="65"/>
      <c r="N7389" s="71"/>
    </row>
    <row r="7390" spans="2:14">
      <c r="B7390" s="65"/>
      <c r="N7390" s="71"/>
    </row>
    <row r="7391" spans="2:14">
      <c r="B7391" s="65"/>
      <c r="N7391" s="71"/>
    </row>
    <row r="7392" spans="2:14">
      <c r="B7392" s="65"/>
      <c r="N7392" s="71"/>
    </row>
    <row r="7393" spans="2:14">
      <c r="B7393" s="65"/>
      <c r="N7393" s="71"/>
    </row>
    <row r="7394" spans="2:14">
      <c r="B7394" s="65"/>
      <c r="N7394" s="71"/>
    </row>
    <row r="7395" spans="2:14">
      <c r="B7395" s="65"/>
      <c r="N7395" s="71"/>
    </row>
    <row r="7396" spans="2:14">
      <c r="B7396" s="65"/>
      <c r="N7396" s="71"/>
    </row>
    <row r="7397" spans="2:14">
      <c r="B7397" s="65"/>
      <c r="N7397" s="71"/>
    </row>
    <row r="7398" spans="2:14">
      <c r="B7398" s="65"/>
      <c r="N7398" s="71"/>
    </row>
    <row r="7399" spans="2:14">
      <c r="B7399" s="65"/>
      <c r="N7399" s="71"/>
    </row>
    <row r="7400" spans="2:14">
      <c r="B7400" s="65"/>
      <c r="N7400" s="71"/>
    </row>
    <row r="7401" spans="2:14">
      <c r="B7401" s="65"/>
      <c r="N7401" s="71"/>
    </row>
    <row r="7402" spans="2:14">
      <c r="B7402" s="65"/>
      <c r="N7402" s="71"/>
    </row>
    <row r="7403" spans="2:14">
      <c r="B7403" s="65"/>
      <c r="N7403" s="71"/>
    </row>
    <row r="7404" spans="2:14">
      <c r="B7404" s="65"/>
      <c r="N7404" s="71"/>
    </row>
    <row r="7405" spans="2:14">
      <c r="B7405" s="65"/>
      <c r="N7405" s="71"/>
    </row>
    <row r="7406" spans="2:14">
      <c r="B7406" s="65"/>
      <c r="N7406" s="71"/>
    </row>
    <row r="7407" spans="2:14">
      <c r="B7407" s="65"/>
      <c r="N7407" s="71"/>
    </row>
    <row r="7408" spans="2:14">
      <c r="B7408" s="65"/>
      <c r="N7408" s="71"/>
    </row>
    <row r="7409" spans="2:14">
      <c r="B7409" s="65"/>
      <c r="N7409" s="71"/>
    </row>
    <row r="7410" spans="2:14">
      <c r="B7410" s="65"/>
      <c r="N7410" s="71"/>
    </row>
    <row r="7411" spans="2:14">
      <c r="B7411" s="65"/>
      <c r="N7411" s="71"/>
    </row>
    <row r="7412" spans="2:14">
      <c r="B7412" s="65"/>
      <c r="N7412" s="71"/>
    </row>
    <row r="7413" spans="2:14">
      <c r="B7413" s="65"/>
      <c r="N7413" s="71"/>
    </row>
    <row r="7414" spans="2:14">
      <c r="B7414" s="65"/>
      <c r="N7414" s="71"/>
    </row>
    <row r="7415" spans="2:14">
      <c r="B7415" s="65"/>
      <c r="N7415" s="71"/>
    </row>
    <row r="7416" spans="2:14">
      <c r="B7416" s="65"/>
      <c r="N7416" s="71"/>
    </row>
    <row r="7417" spans="2:14">
      <c r="B7417" s="65"/>
      <c r="N7417" s="71"/>
    </row>
    <row r="7418" spans="2:14">
      <c r="B7418" s="65"/>
      <c r="N7418" s="71"/>
    </row>
    <row r="7419" spans="2:14">
      <c r="B7419" s="65"/>
      <c r="N7419" s="71"/>
    </row>
    <row r="7420" spans="2:14">
      <c r="B7420" s="65"/>
      <c r="N7420" s="71"/>
    </row>
    <row r="7421" spans="2:14">
      <c r="B7421" s="65"/>
      <c r="N7421" s="71"/>
    </row>
    <row r="7422" spans="2:14">
      <c r="B7422" s="65"/>
      <c r="N7422" s="71"/>
    </row>
    <row r="7423" spans="2:14">
      <c r="B7423" s="65"/>
      <c r="N7423" s="71"/>
    </row>
    <row r="7424" spans="2:14">
      <c r="B7424" s="65"/>
      <c r="N7424" s="71"/>
    </row>
    <row r="7425" spans="2:14">
      <c r="B7425" s="65"/>
      <c r="N7425" s="71"/>
    </row>
    <row r="7426" spans="2:14">
      <c r="B7426" s="65"/>
      <c r="N7426" s="71"/>
    </row>
    <row r="7427" spans="2:14">
      <c r="B7427" s="65"/>
      <c r="N7427" s="71"/>
    </row>
    <row r="7428" spans="2:14">
      <c r="B7428" s="65"/>
      <c r="N7428" s="71"/>
    </row>
    <row r="7429" spans="2:14">
      <c r="B7429" s="65"/>
      <c r="N7429" s="71"/>
    </row>
    <row r="7430" spans="2:14">
      <c r="B7430" s="65"/>
      <c r="N7430" s="71"/>
    </row>
    <row r="7431" spans="2:14">
      <c r="B7431" s="65"/>
      <c r="N7431" s="71"/>
    </row>
    <row r="7432" spans="2:14">
      <c r="B7432" s="65"/>
      <c r="N7432" s="71"/>
    </row>
    <row r="7433" spans="2:14">
      <c r="B7433" s="65"/>
      <c r="N7433" s="71"/>
    </row>
    <row r="7434" spans="2:14">
      <c r="B7434" s="65"/>
      <c r="N7434" s="71"/>
    </row>
    <row r="7435" spans="2:14">
      <c r="B7435" s="65"/>
      <c r="N7435" s="71"/>
    </row>
    <row r="7436" spans="2:14">
      <c r="B7436" s="65"/>
      <c r="N7436" s="71"/>
    </row>
    <row r="7437" spans="2:14">
      <c r="B7437" s="65"/>
      <c r="N7437" s="71"/>
    </row>
    <row r="7438" spans="2:14">
      <c r="B7438" s="65"/>
      <c r="N7438" s="71"/>
    </row>
    <row r="7439" spans="2:14">
      <c r="B7439" s="65"/>
      <c r="N7439" s="71"/>
    </row>
    <row r="7440" spans="2:14">
      <c r="B7440" s="65"/>
      <c r="N7440" s="71"/>
    </row>
    <row r="7441" spans="2:14">
      <c r="B7441" s="65"/>
      <c r="N7441" s="71"/>
    </row>
    <row r="7442" spans="2:14">
      <c r="B7442" s="65"/>
      <c r="N7442" s="71"/>
    </row>
    <row r="7443" spans="2:14">
      <c r="B7443" s="65"/>
      <c r="N7443" s="71"/>
    </row>
    <row r="7444" spans="2:14">
      <c r="B7444" s="65"/>
      <c r="N7444" s="71"/>
    </row>
    <row r="7445" spans="2:14">
      <c r="B7445" s="65"/>
      <c r="N7445" s="71"/>
    </row>
    <row r="7446" spans="2:14">
      <c r="B7446" s="65"/>
      <c r="N7446" s="71"/>
    </row>
    <row r="7447" spans="2:14">
      <c r="B7447" s="65"/>
      <c r="N7447" s="71"/>
    </row>
    <row r="7448" spans="2:14">
      <c r="B7448" s="65"/>
      <c r="N7448" s="71"/>
    </row>
    <row r="7449" spans="2:14">
      <c r="B7449" s="65"/>
      <c r="N7449" s="71"/>
    </row>
    <row r="7450" spans="2:14">
      <c r="B7450" s="65"/>
      <c r="N7450" s="71"/>
    </row>
    <row r="7451" spans="2:14">
      <c r="B7451" s="65"/>
      <c r="N7451" s="71"/>
    </row>
    <row r="7452" spans="2:14">
      <c r="B7452" s="65"/>
      <c r="N7452" s="71"/>
    </row>
    <row r="7453" spans="2:14">
      <c r="B7453" s="65"/>
      <c r="N7453" s="71"/>
    </row>
    <row r="7454" spans="2:14">
      <c r="B7454" s="65"/>
      <c r="N7454" s="71"/>
    </row>
    <row r="7455" spans="2:14">
      <c r="B7455" s="65"/>
      <c r="N7455" s="71"/>
    </row>
    <row r="7456" spans="2:14">
      <c r="B7456" s="65"/>
      <c r="N7456" s="71"/>
    </row>
    <row r="7457" spans="2:14">
      <c r="B7457" s="65"/>
      <c r="N7457" s="71"/>
    </row>
    <row r="7458" spans="2:14">
      <c r="B7458" s="65"/>
      <c r="N7458" s="71"/>
    </row>
    <row r="7459" spans="2:14">
      <c r="B7459" s="65"/>
      <c r="N7459" s="71"/>
    </row>
    <row r="7460" spans="2:14">
      <c r="B7460" s="65"/>
      <c r="N7460" s="71"/>
    </row>
    <row r="7461" spans="2:14">
      <c r="B7461" s="65"/>
      <c r="N7461" s="71"/>
    </row>
    <row r="7462" spans="2:14">
      <c r="B7462" s="65"/>
      <c r="N7462" s="71"/>
    </row>
    <row r="7463" spans="2:14">
      <c r="B7463" s="65"/>
      <c r="N7463" s="71"/>
    </row>
    <row r="7464" spans="2:14">
      <c r="B7464" s="65"/>
      <c r="N7464" s="71"/>
    </row>
    <row r="7465" spans="2:14">
      <c r="B7465" s="65"/>
      <c r="N7465" s="71"/>
    </row>
    <row r="7466" spans="2:14">
      <c r="B7466" s="65"/>
      <c r="N7466" s="71"/>
    </row>
    <row r="7467" spans="2:14">
      <c r="B7467" s="65"/>
      <c r="N7467" s="71"/>
    </row>
    <row r="7468" spans="2:14">
      <c r="B7468" s="65"/>
      <c r="N7468" s="71"/>
    </row>
    <row r="7469" spans="2:14">
      <c r="B7469" s="65"/>
      <c r="N7469" s="71"/>
    </row>
    <row r="7470" spans="2:14">
      <c r="B7470" s="65"/>
      <c r="N7470" s="71"/>
    </row>
    <row r="7471" spans="2:14">
      <c r="B7471" s="65"/>
      <c r="N7471" s="71"/>
    </row>
    <row r="7472" spans="2:14">
      <c r="B7472" s="65"/>
      <c r="N7472" s="71"/>
    </row>
    <row r="7473" spans="2:14">
      <c r="B7473" s="65"/>
      <c r="N7473" s="71"/>
    </row>
    <row r="7474" spans="2:14">
      <c r="B7474" s="65"/>
      <c r="N7474" s="71"/>
    </row>
    <row r="7475" spans="2:14">
      <c r="B7475" s="65"/>
      <c r="N7475" s="71"/>
    </row>
    <row r="7476" spans="2:14">
      <c r="B7476" s="65"/>
      <c r="N7476" s="71"/>
    </row>
    <row r="7477" spans="2:14">
      <c r="B7477" s="65"/>
      <c r="N7477" s="71"/>
    </row>
    <row r="7478" spans="2:14">
      <c r="B7478" s="65"/>
      <c r="N7478" s="71"/>
    </row>
    <row r="7479" spans="2:14">
      <c r="B7479" s="65"/>
      <c r="N7479" s="71"/>
    </row>
    <row r="7480" spans="2:14">
      <c r="B7480" s="65"/>
      <c r="N7480" s="71"/>
    </row>
    <row r="7481" spans="2:14">
      <c r="B7481" s="65"/>
      <c r="N7481" s="71"/>
    </row>
    <row r="7482" spans="2:14">
      <c r="B7482" s="65"/>
      <c r="N7482" s="71"/>
    </row>
    <row r="7483" spans="2:14">
      <c r="B7483" s="65"/>
      <c r="N7483" s="71"/>
    </row>
    <row r="7484" spans="2:14">
      <c r="B7484" s="65"/>
      <c r="N7484" s="71"/>
    </row>
    <row r="7485" spans="2:14">
      <c r="B7485" s="65"/>
      <c r="N7485" s="71"/>
    </row>
    <row r="7486" spans="2:14">
      <c r="B7486" s="65"/>
      <c r="N7486" s="71"/>
    </row>
    <row r="7487" spans="2:14">
      <c r="B7487" s="65"/>
      <c r="N7487" s="71"/>
    </row>
    <row r="7488" spans="2:14">
      <c r="B7488" s="65"/>
      <c r="N7488" s="71"/>
    </row>
    <row r="7489" spans="2:14">
      <c r="B7489" s="65"/>
      <c r="N7489" s="71"/>
    </row>
    <row r="7490" spans="2:14">
      <c r="B7490" s="65"/>
      <c r="N7490" s="71"/>
    </row>
    <row r="7491" spans="2:14">
      <c r="B7491" s="65"/>
      <c r="N7491" s="71"/>
    </row>
    <row r="7492" spans="2:14">
      <c r="B7492" s="65"/>
      <c r="N7492" s="71"/>
    </row>
    <row r="7493" spans="2:14">
      <c r="B7493" s="65"/>
      <c r="N7493" s="71"/>
    </row>
    <row r="7494" spans="2:14">
      <c r="B7494" s="65"/>
      <c r="N7494" s="71"/>
    </row>
    <row r="7495" spans="2:14">
      <c r="B7495" s="65"/>
      <c r="N7495" s="71"/>
    </row>
    <row r="7496" spans="2:14">
      <c r="B7496" s="65"/>
      <c r="N7496" s="71"/>
    </row>
    <row r="7497" spans="2:14">
      <c r="B7497" s="65"/>
      <c r="N7497" s="71"/>
    </row>
    <row r="7498" spans="2:14">
      <c r="B7498" s="65"/>
      <c r="N7498" s="71"/>
    </row>
    <row r="7499" spans="2:14">
      <c r="B7499" s="65"/>
      <c r="N7499" s="71"/>
    </row>
    <row r="7500" spans="2:14">
      <c r="B7500" s="65"/>
      <c r="N7500" s="71"/>
    </row>
    <row r="7501" spans="2:14">
      <c r="B7501" s="65"/>
      <c r="N7501" s="71"/>
    </row>
    <row r="7502" spans="2:14">
      <c r="B7502" s="65"/>
      <c r="N7502" s="71"/>
    </row>
    <row r="7503" spans="2:14">
      <c r="B7503" s="65"/>
      <c r="N7503" s="71"/>
    </row>
    <row r="7504" spans="2:14">
      <c r="B7504" s="65"/>
      <c r="N7504" s="71"/>
    </row>
    <row r="7505" spans="2:14">
      <c r="B7505" s="65"/>
      <c r="N7505" s="71"/>
    </row>
    <row r="7506" spans="2:14">
      <c r="B7506" s="65"/>
      <c r="N7506" s="71"/>
    </row>
    <row r="7507" spans="2:14">
      <c r="B7507" s="65"/>
      <c r="N7507" s="71"/>
    </row>
    <row r="7508" spans="2:14">
      <c r="B7508" s="65"/>
      <c r="N7508" s="71"/>
    </row>
    <row r="7509" spans="2:14">
      <c r="B7509" s="65"/>
      <c r="N7509" s="71"/>
    </row>
    <row r="7510" spans="2:14">
      <c r="B7510" s="65"/>
      <c r="N7510" s="71"/>
    </row>
    <row r="7511" spans="2:14">
      <c r="B7511" s="65"/>
      <c r="N7511" s="71"/>
    </row>
    <row r="7512" spans="2:14">
      <c r="B7512" s="65"/>
      <c r="N7512" s="71"/>
    </row>
    <row r="7513" spans="2:14">
      <c r="B7513" s="65"/>
      <c r="N7513" s="71"/>
    </row>
    <row r="7514" spans="2:14">
      <c r="B7514" s="65"/>
      <c r="N7514" s="71"/>
    </row>
    <row r="7515" spans="2:14">
      <c r="B7515" s="65"/>
      <c r="N7515" s="71"/>
    </row>
    <row r="7516" spans="2:14">
      <c r="B7516" s="65"/>
      <c r="N7516" s="71"/>
    </row>
    <row r="7517" spans="2:14">
      <c r="B7517" s="65"/>
      <c r="N7517" s="71"/>
    </row>
    <row r="7518" spans="2:14">
      <c r="B7518" s="65"/>
      <c r="N7518" s="71"/>
    </row>
    <row r="7519" spans="2:14">
      <c r="B7519" s="65"/>
      <c r="N7519" s="71"/>
    </row>
    <row r="7520" spans="2:14">
      <c r="B7520" s="65"/>
      <c r="N7520" s="71"/>
    </row>
    <row r="7521" spans="2:14">
      <c r="B7521" s="65"/>
      <c r="N7521" s="71"/>
    </row>
    <row r="7522" spans="2:14">
      <c r="B7522" s="65"/>
      <c r="N7522" s="71"/>
    </row>
    <row r="7523" spans="2:14">
      <c r="B7523" s="65"/>
      <c r="N7523" s="71"/>
    </row>
    <row r="7524" spans="2:14">
      <c r="B7524" s="65"/>
      <c r="N7524" s="71"/>
    </row>
    <row r="7525" spans="2:14">
      <c r="B7525" s="65"/>
      <c r="N7525" s="71"/>
    </row>
    <row r="7526" spans="2:14">
      <c r="B7526" s="65"/>
      <c r="N7526" s="71"/>
    </row>
    <row r="7527" spans="2:14">
      <c r="B7527" s="65"/>
      <c r="N7527" s="71"/>
    </row>
    <row r="7528" spans="2:14">
      <c r="B7528" s="65"/>
      <c r="N7528" s="71"/>
    </row>
    <row r="7529" spans="2:14">
      <c r="B7529" s="65"/>
      <c r="N7529" s="71"/>
    </row>
    <row r="7530" spans="2:14">
      <c r="B7530" s="65"/>
      <c r="N7530" s="71"/>
    </row>
    <row r="7531" spans="2:14">
      <c r="B7531" s="65"/>
      <c r="N7531" s="71"/>
    </row>
    <row r="7532" spans="2:14">
      <c r="B7532" s="65"/>
      <c r="N7532" s="71"/>
    </row>
    <row r="7533" spans="2:14">
      <c r="B7533" s="65"/>
      <c r="N7533" s="71"/>
    </row>
    <row r="7534" spans="2:14">
      <c r="B7534" s="65"/>
      <c r="N7534" s="71"/>
    </row>
    <row r="7535" spans="2:14">
      <c r="B7535" s="65"/>
      <c r="N7535" s="71"/>
    </row>
    <row r="7536" spans="2:14">
      <c r="B7536" s="65"/>
      <c r="N7536" s="71"/>
    </row>
    <row r="7537" spans="2:14">
      <c r="B7537" s="65"/>
      <c r="N7537" s="71"/>
    </row>
    <row r="7538" spans="2:14">
      <c r="B7538" s="65"/>
      <c r="N7538" s="71"/>
    </row>
    <row r="7539" spans="2:14">
      <c r="B7539" s="65"/>
      <c r="N7539" s="71"/>
    </row>
    <row r="7540" spans="2:14">
      <c r="B7540" s="65"/>
      <c r="N7540" s="71"/>
    </row>
    <row r="7541" spans="2:14">
      <c r="B7541" s="65"/>
      <c r="N7541" s="71"/>
    </row>
    <row r="7542" spans="2:14">
      <c r="B7542" s="65"/>
      <c r="N7542" s="71"/>
    </row>
    <row r="7543" spans="2:14">
      <c r="B7543" s="65"/>
      <c r="N7543" s="71"/>
    </row>
    <row r="7544" spans="2:14">
      <c r="B7544" s="65"/>
      <c r="N7544" s="71"/>
    </row>
    <row r="7545" spans="2:14">
      <c r="B7545" s="65"/>
      <c r="N7545" s="71"/>
    </row>
    <row r="7546" spans="2:14">
      <c r="B7546" s="65"/>
      <c r="N7546" s="71"/>
    </row>
    <row r="7547" spans="2:14">
      <c r="B7547" s="65"/>
      <c r="N7547" s="71"/>
    </row>
    <row r="7548" spans="2:14">
      <c r="B7548" s="65"/>
      <c r="N7548" s="71"/>
    </row>
    <row r="7549" spans="2:14">
      <c r="B7549" s="65"/>
      <c r="N7549" s="71"/>
    </row>
    <row r="7550" spans="2:14">
      <c r="B7550" s="65"/>
      <c r="N7550" s="71"/>
    </row>
    <row r="7551" spans="2:14">
      <c r="B7551" s="65"/>
      <c r="N7551" s="71"/>
    </row>
    <row r="7552" spans="2:14">
      <c r="B7552" s="65"/>
      <c r="N7552" s="71"/>
    </row>
    <row r="7553" spans="2:14">
      <c r="B7553" s="65"/>
      <c r="N7553" s="71"/>
    </row>
    <row r="7554" spans="2:14">
      <c r="B7554" s="65"/>
      <c r="N7554" s="71"/>
    </row>
    <row r="7555" spans="2:14">
      <c r="B7555" s="65"/>
      <c r="N7555" s="71"/>
    </row>
    <row r="7556" spans="2:14">
      <c r="B7556" s="65"/>
      <c r="N7556" s="71"/>
    </row>
    <row r="7557" spans="2:14">
      <c r="B7557" s="65"/>
      <c r="N7557" s="71"/>
    </row>
    <row r="7558" spans="2:14">
      <c r="B7558" s="65"/>
      <c r="N7558" s="71"/>
    </row>
    <row r="7559" spans="2:14">
      <c r="B7559" s="65"/>
      <c r="N7559" s="71"/>
    </row>
    <row r="7560" spans="2:14">
      <c r="B7560" s="65"/>
      <c r="N7560" s="71"/>
    </row>
    <row r="7561" spans="2:14">
      <c r="B7561" s="65"/>
      <c r="N7561" s="71"/>
    </row>
    <row r="7562" spans="2:14">
      <c r="B7562" s="65"/>
      <c r="N7562" s="71"/>
    </row>
    <row r="7563" spans="2:14">
      <c r="B7563" s="65"/>
      <c r="N7563" s="71"/>
    </row>
    <row r="7564" spans="2:14">
      <c r="B7564" s="65"/>
      <c r="N7564" s="71"/>
    </row>
    <row r="7565" spans="2:14">
      <c r="B7565" s="65"/>
      <c r="N7565" s="71"/>
    </row>
    <row r="7566" spans="2:14">
      <c r="B7566" s="65"/>
      <c r="N7566" s="71"/>
    </row>
    <row r="7567" spans="2:14">
      <c r="B7567" s="65"/>
      <c r="N7567" s="71"/>
    </row>
    <row r="7568" spans="2:14">
      <c r="B7568" s="65"/>
      <c r="N7568" s="71"/>
    </row>
    <row r="7569" spans="2:14">
      <c r="B7569" s="65"/>
      <c r="N7569" s="71"/>
    </row>
    <row r="7570" spans="2:14">
      <c r="B7570" s="65"/>
      <c r="N7570" s="71"/>
    </row>
    <row r="7571" spans="2:14">
      <c r="B7571" s="65"/>
      <c r="N7571" s="71"/>
    </row>
    <row r="7572" spans="2:14">
      <c r="B7572" s="65"/>
      <c r="N7572" s="71"/>
    </row>
    <row r="7573" spans="2:14">
      <c r="B7573" s="65"/>
      <c r="N7573" s="71"/>
    </row>
    <row r="7574" spans="2:14">
      <c r="B7574" s="65"/>
      <c r="N7574" s="71"/>
    </row>
    <row r="7575" spans="2:14">
      <c r="B7575" s="65"/>
      <c r="N7575" s="71"/>
    </row>
    <row r="7576" spans="2:14">
      <c r="B7576" s="65"/>
      <c r="N7576" s="71"/>
    </row>
    <row r="7577" spans="2:14">
      <c r="B7577" s="65"/>
      <c r="N7577" s="71"/>
    </row>
    <row r="7578" spans="2:14">
      <c r="B7578" s="65"/>
      <c r="N7578" s="71"/>
    </row>
    <row r="7579" spans="2:14">
      <c r="B7579" s="65"/>
      <c r="N7579" s="71"/>
    </row>
    <row r="7580" spans="2:14">
      <c r="B7580" s="65"/>
      <c r="N7580" s="71"/>
    </row>
    <row r="7581" spans="2:14">
      <c r="B7581" s="65"/>
      <c r="N7581" s="71"/>
    </row>
    <row r="7582" spans="2:14">
      <c r="B7582" s="65"/>
      <c r="N7582" s="71"/>
    </row>
    <row r="7583" spans="2:14">
      <c r="B7583" s="65"/>
      <c r="N7583" s="71"/>
    </row>
    <row r="7584" spans="2:14">
      <c r="B7584" s="65"/>
      <c r="N7584" s="71"/>
    </row>
    <row r="7585" spans="2:14">
      <c r="B7585" s="65"/>
      <c r="N7585" s="71"/>
    </row>
    <row r="7586" spans="2:14">
      <c r="B7586" s="65"/>
      <c r="N7586" s="71"/>
    </row>
    <row r="7587" spans="2:14">
      <c r="B7587" s="65"/>
      <c r="N7587" s="71"/>
    </row>
    <row r="7588" spans="2:14">
      <c r="B7588" s="65"/>
      <c r="N7588" s="71"/>
    </row>
    <row r="7589" spans="2:14">
      <c r="B7589" s="65"/>
      <c r="N7589" s="71"/>
    </row>
    <row r="7590" spans="2:14">
      <c r="B7590" s="65"/>
      <c r="N7590" s="71"/>
    </row>
    <row r="7591" spans="2:14">
      <c r="B7591" s="65"/>
      <c r="N7591" s="71"/>
    </row>
    <row r="7592" spans="2:14">
      <c r="B7592" s="65"/>
      <c r="N7592" s="71"/>
    </row>
    <row r="7593" spans="2:14">
      <c r="B7593" s="65"/>
      <c r="N7593" s="71"/>
    </row>
    <row r="7594" spans="2:14">
      <c r="B7594" s="65"/>
      <c r="N7594" s="71"/>
    </row>
    <row r="7595" spans="2:14">
      <c r="B7595" s="65"/>
      <c r="N7595" s="71"/>
    </row>
    <row r="7596" spans="2:14">
      <c r="B7596" s="65"/>
      <c r="N7596" s="71"/>
    </row>
    <row r="7597" spans="2:14">
      <c r="B7597" s="65"/>
      <c r="N7597" s="71"/>
    </row>
    <row r="7598" spans="2:14">
      <c r="B7598" s="65"/>
      <c r="N7598" s="71"/>
    </row>
    <row r="7599" spans="2:14">
      <c r="B7599" s="65"/>
      <c r="N7599" s="71"/>
    </row>
    <row r="7600" spans="2:14">
      <c r="B7600" s="65"/>
      <c r="N7600" s="71"/>
    </row>
    <row r="7601" spans="2:14">
      <c r="B7601" s="65"/>
      <c r="N7601" s="71"/>
    </row>
    <row r="7602" spans="2:14">
      <c r="B7602" s="65"/>
      <c r="N7602" s="71"/>
    </row>
    <row r="7603" spans="2:14">
      <c r="B7603" s="65"/>
      <c r="N7603" s="71"/>
    </row>
    <row r="7604" spans="2:14">
      <c r="B7604" s="65"/>
      <c r="N7604" s="71"/>
    </row>
    <row r="7605" spans="2:14">
      <c r="B7605" s="65"/>
      <c r="N7605" s="71"/>
    </row>
    <row r="7606" spans="2:14">
      <c r="B7606" s="65"/>
      <c r="N7606" s="71"/>
    </row>
    <row r="7607" spans="2:14">
      <c r="B7607" s="65"/>
      <c r="N7607" s="71"/>
    </row>
    <row r="7608" spans="2:14">
      <c r="B7608" s="65"/>
      <c r="N7608" s="71"/>
    </row>
    <row r="7609" spans="2:14">
      <c r="B7609" s="65"/>
      <c r="N7609" s="71"/>
    </row>
    <row r="7610" spans="2:14">
      <c r="B7610" s="65"/>
      <c r="N7610" s="71"/>
    </row>
    <row r="7611" spans="2:14">
      <c r="B7611" s="65"/>
      <c r="N7611" s="71"/>
    </row>
    <row r="7612" spans="2:14">
      <c r="B7612" s="65"/>
      <c r="N7612" s="71"/>
    </row>
    <row r="7613" spans="2:14">
      <c r="B7613" s="65"/>
      <c r="N7613" s="71"/>
    </row>
    <row r="7614" spans="2:14">
      <c r="B7614" s="65"/>
      <c r="N7614" s="71"/>
    </row>
    <row r="7615" spans="2:14">
      <c r="B7615" s="65"/>
      <c r="N7615" s="71"/>
    </row>
    <row r="7616" spans="2:14">
      <c r="B7616" s="65"/>
      <c r="N7616" s="71"/>
    </row>
    <row r="7617" spans="2:14">
      <c r="B7617" s="65"/>
      <c r="N7617" s="71"/>
    </row>
    <row r="7618" spans="2:14">
      <c r="B7618" s="65"/>
      <c r="N7618" s="71"/>
    </row>
    <row r="7619" spans="2:14">
      <c r="B7619" s="65"/>
      <c r="N7619" s="71"/>
    </row>
    <row r="7620" spans="2:14">
      <c r="B7620" s="65"/>
      <c r="N7620" s="71"/>
    </row>
    <row r="7621" spans="2:14">
      <c r="B7621" s="65"/>
      <c r="N7621" s="71"/>
    </row>
    <row r="7622" spans="2:14">
      <c r="B7622" s="65"/>
      <c r="N7622" s="71"/>
    </row>
    <row r="7623" spans="2:14">
      <c r="B7623" s="65"/>
      <c r="N7623" s="71"/>
    </row>
    <row r="7624" spans="2:14">
      <c r="B7624" s="65"/>
      <c r="N7624" s="71"/>
    </row>
    <row r="7625" spans="2:14">
      <c r="B7625" s="65"/>
      <c r="N7625" s="71"/>
    </row>
    <row r="7626" spans="2:14">
      <c r="B7626" s="65"/>
      <c r="N7626" s="71"/>
    </row>
    <row r="7627" spans="2:14">
      <c r="B7627" s="65"/>
      <c r="N7627" s="71"/>
    </row>
    <row r="7628" spans="2:14">
      <c r="B7628" s="65"/>
      <c r="N7628" s="71"/>
    </row>
    <row r="7629" spans="2:14">
      <c r="B7629" s="65"/>
      <c r="N7629" s="71"/>
    </row>
    <row r="7630" spans="2:14">
      <c r="B7630" s="65"/>
      <c r="N7630" s="71"/>
    </row>
    <row r="7631" spans="2:14">
      <c r="B7631" s="65"/>
      <c r="N7631" s="71"/>
    </row>
    <row r="7632" spans="2:14">
      <c r="B7632" s="65"/>
      <c r="N7632" s="71"/>
    </row>
    <row r="7633" spans="2:14">
      <c r="B7633" s="65"/>
      <c r="N7633" s="71"/>
    </row>
    <row r="7634" spans="2:14">
      <c r="B7634" s="65"/>
      <c r="N7634" s="71"/>
    </row>
    <row r="7635" spans="2:14">
      <c r="B7635" s="65"/>
      <c r="N7635" s="71"/>
    </row>
    <row r="7636" spans="2:14">
      <c r="B7636" s="65"/>
      <c r="N7636" s="71"/>
    </row>
    <row r="7637" spans="2:14">
      <c r="B7637" s="65"/>
      <c r="N7637" s="71"/>
    </row>
    <row r="7638" spans="2:14">
      <c r="B7638" s="65"/>
      <c r="N7638" s="71"/>
    </row>
    <row r="7639" spans="2:14">
      <c r="B7639" s="65"/>
      <c r="N7639" s="71"/>
    </row>
    <row r="7640" spans="2:14">
      <c r="B7640" s="65"/>
      <c r="N7640" s="71"/>
    </row>
    <row r="7641" spans="2:14">
      <c r="B7641" s="65"/>
      <c r="N7641" s="71"/>
    </row>
    <row r="7642" spans="2:14">
      <c r="B7642" s="65"/>
      <c r="N7642" s="71"/>
    </row>
    <row r="7643" spans="2:14">
      <c r="B7643" s="65"/>
      <c r="N7643" s="71"/>
    </row>
    <row r="7644" spans="2:14">
      <c r="B7644" s="65"/>
      <c r="N7644" s="71"/>
    </row>
    <row r="7645" spans="2:14">
      <c r="B7645" s="65"/>
      <c r="N7645" s="71"/>
    </row>
    <row r="7646" spans="2:14">
      <c r="B7646" s="65"/>
      <c r="N7646" s="71"/>
    </row>
    <row r="7647" spans="2:14">
      <c r="B7647" s="65"/>
      <c r="N7647" s="71"/>
    </row>
    <row r="7648" spans="2:14">
      <c r="B7648" s="65"/>
      <c r="N7648" s="71"/>
    </row>
    <row r="7649" spans="2:14">
      <c r="B7649" s="65"/>
      <c r="N7649" s="71"/>
    </row>
    <row r="7650" spans="2:14">
      <c r="B7650" s="65"/>
      <c r="N7650" s="71"/>
    </row>
    <row r="7651" spans="2:14">
      <c r="B7651" s="65"/>
      <c r="N7651" s="71"/>
    </row>
    <row r="7652" spans="2:14">
      <c r="B7652" s="65"/>
      <c r="N7652" s="71"/>
    </row>
    <row r="7653" spans="2:14">
      <c r="B7653" s="65"/>
      <c r="N7653" s="71"/>
    </row>
    <row r="7654" spans="2:14">
      <c r="B7654" s="65"/>
      <c r="N7654" s="71"/>
    </row>
    <row r="7655" spans="2:14">
      <c r="B7655" s="65"/>
      <c r="N7655" s="71"/>
    </row>
    <row r="7656" spans="2:14">
      <c r="B7656" s="65"/>
      <c r="N7656" s="71"/>
    </row>
    <row r="7657" spans="2:14">
      <c r="B7657" s="65"/>
      <c r="N7657" s="71"/>
    </row>
    <row r="7658" spans="2:14">
      <c r="B7658" s="65"/>
      <c r="N7658" s="71"/>
    </row>
    <row r="7659" spans="2:14">
      <c r="B7659" s="65"/>
      <c r="N7659" s="71"/>
    </row>
    <row r="7660" spans="2:14">
      <c r="B7660" s="65"/>
      <c r="N7660" s="71"/>
    </row>
    <row r="7661" spans="2:14">
      <c r="B7661" s="65"/>
      <c r="N7661" s="71"/>
    </row>
    <row r="7662" spans="2:14">
      <c r="B7662" s="65"/>
      <c r="N7662" s="71"/>
    </row>
    <row r="7663" spans="2:14">
      <c r="B7663" s="65"/>
      <c r="N7663" s="71"/>
    </row>
    <row r="7664" spans="2:14">
      <c r="B7664" s="65"/>
      <c r="N7664" s="71"/>
    </row>
    <row r="7665" spans="2:14">
      <c r="B7665" s="65"/>
      <c r="N7665" s="71"/>
    </row>
    <row r="7666" spans="2:14">
      <c r="B7666" s="65"/>
      <c r="N7666" s="71"/>
    </row>
    <row r="7667" spans="2:14">
      <c r="B7667" s="65"/>
      <c r="N7667" s="71"/>
    </row>
    <row r="7668" spans="2:14">
      <c r="B7668" s="65"/>
      <c r="N7668" s="71"/>
    </row>
    <row r="7669" spans="2:14">
      <c r="B7669" s="65"/>
      <c r="N7669" s="71"/>
    </row>
    <row r="7670" spans="2:14">
      <c r="B7670" s="65"/>
      <c r="N7670" s="71"/>
    </row>
    <row r="7671" spans="2:14">
      <c r="B7671" s="65"/>
      <c r="N7671" s="71"/>
    </row>
    <row r="7672" spans="2:14">
      <c r="B7672" s="65"/>
      <c r="N7672" s="71"/>
    </row>
    <row r="7673" spans="2:14">
      <c r="B7673" s="65"/>
      <c r="N7673" s="71"/>
    </row>
    <row r="7674" spans="2:14">
      <c r="B7674" s="65"/>
      <c r="N7674" s="71"/>
    </row>
    <row r="7675" spans="2:14">
      <c r="B7675" s="65"/>
      <c r="N7675" s="71"/>
    </row>
    <row r="7676" spans="2:14">
      <c r="B7676" s="65"/>
      <c r="N7676" s="71"/>
    </row>
    <row r="7677" spans="2:14">
      <c r="B7677" s="65"/>
      <c r="N7677" s="71"/>
    </row>
    <row r="7678" spans="2:14">
      <c r="B7678" s="65"/>
      <c r="N7678" s="71"/>
    </row>
    <row r="7679" spans="2:14">
      <c r="B7679" s="65"/>
      <c r="N7679" s="71"/>
    </row>
    <row r="7680" spans="2:14">
      <c r="B7680" s="65"/>
      <c r="N7680" s="71"/>
    </row>
    <row r="7681" spans="2:14">
      <c r="B7681" s="65"/>
      <c r="N7681" s="71"/>
    </row>
    <row r="7682" spans="2:14">
      <c r="B7682" s="65"/>
      <c r="N7682" s="71"/>
    </row>
    <row r="7683" spans="2:14">
      <c r="B7683" s="65"/>
      <c r="N7683" s="71"/>
    </row>
    <row r="7684" spans="2:14">
      <c r="B7684" s="65"/>
      <c r="N7684" s="71"/>
    </row>
    <row r="7685" spans="2:14">
      <c r="B7685" s="65"/>
      <c r="N7685" s="71"/>
    </row>
    <row r="7686" spans="2:14">
      <c r="B7686" s="65"/>
      <c r="N7686" s="71"/>
    </row>
    <row r="7687" spans="2:14">
      <c r="B7687" s="65"/>
      <c r="N7687" s="71"/>
    </row>
    <row r="7688" spans="2:14">
      <c r="B7688" s="65"/>
      <c r="N7688" s="71"/>
    </row>
    <row r="7689" spans="2:14">
      <c r="B7689" s="65"/>
      <c r="N7689" s="71"/>
    </row>
    <row r="7690" spans="2:14">
      <c r="B7690" s="65"/>
      <c r="N7690" s="71"/>
    </row>
    <row r="7691" spans="2:14">
      <c r="B7691" s="65"/>
      <c r="N7691" s="71"/>
    </row>
    <row r="7692" spans="2:14">
      <c r="B7692" s="65"/>
      <c r="N7692" s="71"/>
    </row>
    <row r="7693" spans="2:14">
      <c r="B7693" s="65"/>
      <c r="N7693" s="71"/>
    </row>
    <row r="7694" spans="2:14">
      <c r="B7694" s="65"/>
      <c r="N7694" s="71"/>
    </row>
    <row r="7695" spans="2:14">
      <c r="B7695" s="65"/>
      <c r="N7695" s="71"/>
    </row>
    <row r="7696" spans="2:14">
      <c r="B7696" s="65"/>
      <c r="N7696" s="71"/>
    </row>
    <row r="7697" spans="2:14">
      <c r="B7697" s="65"/>
      <c r="N7697" s="71"/>
    </row>
    <row r="7698" spans="2:14">
      <c r="B7698" s="65"/>
      <c r="N7698" s="71"/>
    </row>
    <row r="7699" spans="2:14">
      <c r="B7699" s="65"/>
      <c r="N7699" s="71"/>
    </row>
    <row r="7700" spans="2:14">
      <c r="B7700" s="65"/>
      <c r="N7700" s="71"/>
    </row>
    <row r="7701" spans="2:14">
      <c r="B7701" s="65"/>
      <c r="N7701" s="71"/>
    </row>
    <row r="7702" spans="2:14">
      <c r="B7702" s="65"/>
      <c r="N7702" s="71"/>
    </row>
    <row r="7703" spans="2:14">
      <c r="B7703" s="65"/>
      <c r="N7703" s="71"/>
    </row>
    <row r="7704" spans="2:14">
      <c r="B7704" s="65"/>
      <c r="N7704" s="71"/>
    </row>
    <row r="7705" spans="2:14">
      <c r="B7705" s="65"/>
      <c r="N7705" s="71"/>
    </row>
    <row r="7706" spans="2:14">
      <c r="B7706" s="65"/>
      <c r="N7706" s="71"/>
    </row>
    <row r="7707" spans="2:14">
      <c r="B7707" s="65"/>
      <c r="N7707" s="71"/>
    </row>
    <row r="7708" spans="2:14">
      <c r="B7708" s="65"/>
      <c r="N7708" s="71"/>
    </row>
    <row r="7709" spans="2:14">
      <c r="B7709" s="65"/>
      <c r="N7709" s="71"/>
    </row>
    <row r="7710" spans="2:14">
      <c r="B7710" s="65"/>
      <c r="N7710" s="71"/>
    </row>
    <row r="7711" spans="2:14">
      <c r="B7711" s="65"/>
      <c r="N7711" s="71"/>
    </row>
    <row r="7712" spans="2:14">
      <c r="B7712" s="65"/>
      <c r="N7712" s="71"/>
    </row>
    <row r="7713" spans="2:14">
      <c r="B7713" s="65"/>
      <c r="N7713" s="71"/>
    </row>
    <row r="7714" spans="2:14">
      <c r="B7714" s="65"/>
      <c r="N7714" s="71"/>
    </row>
    <row r="7715" spans="2:14">
      <c r="B7715" s="65"/>
      <c r="N7715" s="71"/>
    </row>
    <row r="7716" spans="2:14">
      <c r="B7716" s="65"/>
      <c r="N7716" s="71"/>
    </row>
    <row r="7717" spans="2:14">
      <c r="B7717" s="65"/>
      <c r="N7717" s="71"/>
    </row>
    <row r="7718" spans="2:14">
      <c r="B7718" s="65"/>
      <c r="N7718" s="71"/>
    </row>
    <row r="7719" spans="2:14">
      <c r="B7719" s="65"/>
      <c r="N7719" s="71"/>
    </row>
    <row r="7720" spans="2:14">
      <c r="B7720" s="65"/>
      <c r="N7720" s="71"/>
    </row>
    <row r="7721" spans="2:14">
      <c r="B7721" s="65"/>
      <c r="N7721" s="71"/>
    </row>
    <row r="7722" spans="2:14">
      <c r="B7722" s="65"/>
      <c r="N7722" s="71"/>
    </row>
    <row r="7723" spans="2:14">
      <c r="B7723" s="65"/>
      <c r="N7723" s="71"/>
    </row>
    <row r="7724" spans="2:14">
      <c r="B7724" s="65"/>
      <c r="N7724" s="71"/>
    </row>
    <row r="7725" spans="2:14">
      <c r="B7725" s="65"/>
      <c r="N7725" s="71"/>
    </row>
    <row r="7726" spans="2:14">
      <c r="B7726" s="65"/>
      <c r="N7726" s="71"/>
    </row>
    <row r="7727" spans="2:14">
      <c r="B7727" s="65"/>
      <c r="N7727" s="71"/>
    </row>
    <row r="7728" spans="2:14">
      <c r="B7728" s="65"/>
      <c r="N7728" s="71"/>
    </row>
    <row r="7729" spans="2:14">
      <c r="B7729" s="65"/>
      <c r="N7729" s="71"/>
    </row>
    <row r="7730" spans="2:14">
      <c r="B7730" s="65"/>
      <c r="N7730" s="71"/>
    </row>
    <row r="7731" spans="2:14">
      <c r="B7731" s="65"/>
      <c r="N7731" s="71"/>
    </row>
    <row r="7732" spans="2:14">
      <c r="B7732" s="65"/>
      <c r="N7732" s="71"/>
    </row>
    <row r="7733" spans="2:14">
      <c r="B7733" s="65"/>
      <c r="N7733" s="71"/>
    </row>
    <row r="7734" spans="2:14">
      <c r="B7734" s="65"/>
      <c r="N7734" s="71"/>
    </row>
    <row r="7735" spans="2:14">
      <c r="B7735" s="65"/>
      <c r="N7735" s="71"/>
    </row>
    <row r="7736" spans="2:14">
      <c r="B7736" s="65"/>
      <c r="N7736" s="71"/>
    </row>
    <row r="7737" spans="2:14">
      <c r="B7737" s="65"/>
      <c r="N7737" s="71"/>
    </row>
    <row r="7738" spans="2:14">
      <c r="B7738" s="65"/>
      <c r="N7738" s="71"/>
    </row>
    <row r="7739" spans="2:14">
      <c r="B7739" s="65"/>
      <c r="N7739" s="71"/>
    </row>
    <row r="7740" spans="2:14">
      <c r="B7740" s="65"/>
      <c r="N7740" s="71"/>
    </row>
    <row r="7741" spans="2:14">
      <c r="B7741" s="65"/>
      <c r="N7741" s="71"/>
    </row>
    <row r="7742" spans="2:14">
      <c r="B7742" s="65"/>
      <c r="N7742" s="71"/>
    </row>
    <row r="7743" spans="2:14">
      <c r="B7743" s="65"/>
      <c r="N7743" s="71"/>
    </row>
    <row r="7744" spans="2:14">
      <c r="B7744" s="65"/>
      <c r="N7744" s="71"/>
    </row>
    <row r="7745" spans="2:14">
      <c r="B7745" s="65"/>
      <c r="N7745" s="71"/>
    </row>
    <row r="7746" spans="2:14">
      <c r="B7746" s="65"/>
      <c r="N7746" s="71"/>
    </row>
    <row r="7747" spans="2:14">
      <c r="B7747" s="65"/>
      <c r="N7747" s="71"/>
    </row>
    <row r="7748" spans="2:14">
      <c r="B7748" s="65"/>
      <c r="N7748" s="71"/>
    </row>
    <row r="7749" spans="2:14">
      <c r="B7749" s="65"/>
      <c r="N7749" s="71"/>
    </row>
    <row r="7750" spans="2:14">
      <c r="B7750" s="65"/>
      <c r="N7750" s="71"/>
    </row>
    <row r="7751" spans="2:14">
      <c r="B7751" s="65"/>
      <c r="N7751" s="71"/>
    </row>
    <row r="7752" spans="2:14">
      <c r="B7752" s="65"/>
      <c r="N7752" s="71"/>
    </row>
    <row r="7753" spans="2:14">
      <c r="B7753" s="65"/>
      <c r="N7753" s="71"/>
    </row>
    <row r="7754" spans="2:14">
      <c r="B7754" s="65"/>
      <c r="N7754" s="71"/>
    </row>
    <row r="7755" spans="2:14">
      <c r="B7755" s="65"/>
      <c r="N7755" s="71"/>
    </row>
    <row r="7756" spans="2:14">
      <c r="B7756" s="65"/>
      <c r="N7756" s="71"/>
    </row>
    <row r="7757" spans="2:14">
      <c r="B7757" s="65"/>
      <c r="N7757" s="71"/>
    </row>
    <row r="7758" spans="2:14">
      <c r="B7758" s="65"/>
      <c r="N7758" s="71"/>
    </row>
    <row r="7759" spans="2:14">
      <c r="B7759" s="65"/>
      <c r="N7759" s="71"/>
    </row>
    <row r="7760" spans="2:14">
      <c r="B7760" s="65"/>
      <c r="N7760" s="71"/>
    </row>
    <row r="7761" spans="2:14">
      <c r="B7761" s="65"/>
      <c r="N7761" s="71"/>
    </row>
    <row r="7762" spans="2:14">
      <c r="B7762" s="65"/>
      <c r="N7762" s="71"/>
    </row>
    <row r="7763" spans="2:14">
      <c r="B7763" s="65"/>
      <c r="N7763" s="71"/>
    </row>
    <row r="7764" spans="2:14">
      <c r="B7764" s="65"/>
      <c r="N7764" s="71"/>
    </row>
    <row r="7765" spans="2:14">
      <c r="B7765" s="65"/>
      <c r="N7765" s="71"/>
    </row>
    <row r="7766" spans="2:14">
      <c r="B7766" s="65"/>
      <c r="N7766" s="71"/>
    </row>
    <row r="7767" spans="2:14">
      <c r="B7767" s="65"/>
      <c r="N7767" s="71"/>
    </row>
    <row r="7768" spans="2:14">
      <c r="B7768" s="65"/>
      <c r="N7768" s="71"/>
    </row>
    <row r="7769" spans="2:14">
      <c r="B7769" s="65"/>
      <c r="N7769" s="71"/>
    </row>
    <row r="7770" spans="2:14">
      <c r="B7770" s="65"/>
      <c r="N7770" s="71"/>
    </row>
    <row r="7771" spans="2:14">
      <c r="B7771" s="65"/>
      <c r="N7771" s="71"/>
    </row>
    <row r="7772" spans="2:14">
      <c r="B7772" s="65"/>
      <c r="N7772" s="71"/>
    </row>
    <row r="7773" spans="2:14">
      <c r="B7773" s="65"/>
      <c r="N7773" s="71"/>
    </row>
    <row r="7774" spans="2:14">
      <c r="B7774" s="65"/>
      <c r="N7774" s="71"/>
    </row>
    <row r="7775" spans="2:14">
      <c r="B7775" s="65"/>
      <c r="N7775" s="71"/>
    </row>
    <row r="7776" spans="2:14">
      <c r="B7776" s="65"/>
      <c r="N7776" s="71"/>
    </row>
    <row r="7777" spans="2:14">
      <c r="B7777" s="65"/>
      <c r="N7777" s="71"/>
    </row>
    <row r="7778" spans="2:14">
      <c r="B7778" s="65"/>
      <c r="N7778" s="71"/>
    </row>
    <row r="7779" spans="2:14">
      <c r="B7779" s="65"/>
      <c r="N7779" s="71"/>
    </row>
    <row r="7780" spans="2:14">
      <c r="B7780" s="65"/>
      <c r="N7780" s="71"/>
    </row>
    <row r="7781" spans="2:14">
      <c r="B7781" s="65"/>
      <c r="N7781" s="71"/>
    </row>
    <row r="7782" spans="2:14">
      <c r="B7782" s="65"/>
      <c r="N7782" s="71"/>
    </row>
    <row r="7783" spans="2:14">
      <c r="B7783" s="65"/>
      <c r="N7783" s="71"/>
    </row>
    <row r="7784" spans="2:14">
      <c r="B7784" s="65"/>
      <c r="N7784" s="71"/>
    </row>
    <row r="7785" spans="2:14">
      <c r="B7785" s="65"/>
      <c r="N7785" s="71"/>
    </row>
    <row r="7786" spans="2:14">
      <c r="B7786" s="65"/>
      <c r="N7786" s="71"/>
    </row>
    <row r="7787" spans="2:14">
      <c r="B7787" s="65"/>
      <c r="N7787" s="71"/>
    </row>
    <row r="7788" spans="2:14">
      <c r="B7788" s="65"/>
      <c r="N7788" s="71"/>
    </row>
    <row r="7789" spans="2:14">
      <c r="B7789" s="65"/>
      <c r="N7789" s="71"/>
    </row>
    <row r="7790" spans="2:14">
      <c r="B7790" s="65"/>
      <c r="N7790" s="71"/>
    </row>
    <row r="7791" spans="2:14">
      <c r="B7791" s="65"/>
      <c r="N7791" s="71"/>
    </row>
    <row r="7792" spans="2:14">
      <c r="B7792" s="65"/>
      <c r="N7792" s="71"/>
    </row>
    <row r="7793" spans="2:14">
      <c r="B7793" s="65"/>
      <c r="N7793" s="71"/>
    </row>
    <row r="7794" spans="2:14">
      <c r="B7794" s="65"/>
      <c r="N7794" s="71"/>
    </row>
    <row r="7795" spans="2:14">
      <c r="B7795" s="65"/>
      <c r="N7795" s="71"/>
    </row>
    <row r="7796" spans="2:14">
      <c r="B7796" s="65"/>
      <c r="N7796" s="71"/>
    </row>
    <row r="7797" spans="2:14">
      <c r="B7797" s="65"/>
      <c r="N7797" s="71"/>
    </row>
    <row r="7798" spans="2:14">
      <c r="B7798" s="65"/>
      <c r="N7798" s="71"/>
    </row>
    <row r="7799" spans="2:14">
      <c r="B7799" s="65"/>
      <c r="N7799" s="71"/>
    </row>
    <row r="7800" spans="2:14">
      <c r="B7800" s="65"/>
      <c r="N7800" s="71"/>
    </row>
    <row r="7801" spans="2:14">
      <c r="B7801" s="65"/>
      <c r="N7801" s="71"/>
    </row>
    <row r="7802" spans="2:14">
      <c r="B7802" s="65"/>
      <c r="N7802" s="71"/>
    </row>
    <row r="7803" spans="2:14">
      <c r="B7803" s="65"/>
      <c r="N7803" s="71"/>
    </row>
    <row r="7804" spans="2:14">
      <c r="B7804" s="65"/>
      <c r="N7804" s="71"/>
    </row>
    <row r="7805" spans="2:14">
      <c r="B7805" s="65"/>
      <c r="N7805" s="71"/>
    </row>
    <row r="7806" spans="2:14">
      <c r="B7806" s="65"/>
      <c r="N7806" s="71"/>
    </row>
    <row r="7807" spans="2:14">
      <c r="B7807" s="65"/>
      <c r="N7807" s="71"/>
    </row>
    <row r="7808" spans="2:14">
      <c r="B7808" s="65"/>
      <c r="N7808" s="71"/>
    </row>
    <row r="7809" spans="2:14">
      <c r="B7809" s="65"/>
      <c r="N7809" s="71"/>
    </row>
    <row r="7810" spans="2:14">
      <c r="B7810" s="65"/>
      <c r="N7810" s="71"/>
    </row>
    <row r="7811" spans="2:14">
      <c r="B7811" s="65"/>
      <c r="N7811" s="71"/>
    </row>
    <row r="7812" spans="2:14">
      <c r="B7812" s="65"/>
      <c r="N7812" s="71"/>
    </row>
    <row r="7813" spans="2:14">
      <c r="B7813" s="65"/>
      <c r="N7813" s="71"/>
    </row>
    <row r="7814" spans="2:14">
      <c r="B7814" s="65"/>
      <c r="N7814" s="71"/>
    </row>
    <row r="7815" spans="2:14">
      <c r="B7815" s="65"/>
      <c r="N7815" s="71"/>
    </row>
    <row r="7816" spans="2:14">
      <c r="B7816" s="65"/>
      <c r="N7816" s="71"/>
    </row>
    <row r="7817" spans="2:14">
      <c r="B7817" s="65"/>
      <c r="N7817" s="71"/>
    </row>
    <row r="7818" spans="2:14">
      <c r="B7818" s="65"/>
      <c r="N7818" s="71"/>
    </row>
    <row r="7819" spans="2:14">
      <c r="B7819" s="65"/>
      <c r="N7819" s="71"/>
    </row>
    <row r="7820" spans="2:14">
      <c r="B7820" s="65"/>
      <c r="N7820" s="71"/>
    </row>
    <row r="7821" spans="2:14">
      <c r="B7821" s="65"/>
      <c r="N7821" s="71"/>
    </row>
    <row r="7822" spans="2:14">
      <c r="B7822" s="65"/>
      <c r="N7822" s="71"/>
    </row>
    <row r="7823" spans="2:14">
      <c r="B7823" s="65"/>
      <c r="N7823" s="71"/>
    </row>
    <row r="7824" spans="2:14">
      <c r="B7824" s="65"/>
      <c r="N7824" s="71"/>
    </row>
    <row r="7825" spans="2:14">
      <c r="B7825" s="65"/>
      <c r="N7825" s="71"/>
    </row>
    <row r="7826" spans="2:14">
      <c r="B7826" s="65"/>
      <c r="N7826" s="71"/>
    </row>
    <row r="7827" spans="2:14">
      <c r="B7827" s="65"/>
      <c r="N7827" s="71"/>
    </row>
    <row r="7828" spans="2:14">
      <c r="B7828" s="65"/>
      <c r="N7828" s="71"/>
    </row>
    <row r="7829" spans="2:14">
      <c r="B7829" s="65"/>
      <c r="N7829" s="71"/>
    </row>
    <row r="7830" spans="2:14">
      <c r="B7830" s="65"/>
      <c r="N7830" s="71"/>
    </row>
    <row r="7831" spans="2:14">
      <c r="B7831" s="65"/>
      <c r="N7831" s="71"/>
    </row>
    <row r="7832" spans="2:14">
      <c r="B7832" s="65"/>
      <c r="N7832" s="71"/>
    </row>
    <row r="7833" spans="2:14">
      <c r="B7833" s="65"/>
      <c r="N7833" s="71"/>
    </row>
    <row r="7834" spans="2:14">
      <c r="B7834" s="65"/>
      <c r="N7834" s="71"/>
    </row>
    <row r="7835" spans="2:14">
      <c r="B7835" s="65"/>
      <c r="N7835" s="71"/>
    </row>
    <row r="7836" spans="2:14">
      <c r="B7836" s="65"/>
      <c r="N7836" s="71"/>
    </row>
    <row r="7837" spans="2:14">
      <c r="B7837" s="65"/>
      <c r="N7837" s="71"/>
    </row>
    <row r="7838" spans="2:14">
      <c r="B7838" s="65"/>
      <c r="N7838" s="71"/>
    </row>
    <row r="7839" spans="2:14">
      <c r="B7839" s="65"/>
      <c r="N7839" s="71"/>
    </row>
    <row r="7840" spans="2:14">
      <c r="B7840" s="65"/>
      <c r="N7840" s="71"/>
    </row>
    <row r="7841" spans="2:14">
      <c r="B7841" s="65"/>
      <c r="N7841" s="71"/>
    </row>
    <row r="7842" spans="2:14">
      <c r="B7842" s="65"/>
      <c r="N7842" s="71"/>
    </row>
    <row r="7843" spans="2:14">
      <c r="B7843" s="65"/>
      <c r="N7843" s="71"/>
    </row>
    <row r="7844" spans="2:14">
      <c r="B7844" s="65"/>
      <c r="N7844" s="71"/>
    </row>
    <row r="7845" spans="2:14">
      <c r="B7845" s="65"/>
      <c r="N7845" s="71"/>
    </row>
    <row r="7846" spans="2:14">
      <c r="B7846" s="65"/>
      <c r="N7846" s="71"/>
    </row>
    <row r="7847" spans="2:14">
      <c r="B7847" s="65"/>
      <c r="N7847" s="71"/>
    </row>
    <row r="7848" spans="2:14">
      <c r="B7848" s="65"/>
      <c r="N7848" s="71"/>
    </row>
    <row r="7849" spans="2:14">
      <c r="B7849" s="65"/>
      <c r="N7849" s="71"/>
    </row>
    <row r="7850" spans="2:14">
      <c r="B7850" s="65"/>
      <c r="N7850" s="71"/>
    </row>
    <row r="7851" spans="2:14">
      <c r="B7851" s="65"/>
      <c r="N7851" s="71"/>
    </row>
    <row r="7852" spans="2:14">
      <c r="B7852" s="65"/>
      <c r="N7852" s="71"/>
    </row>
    <row r="7853" spans="2:14">
      <c r="B7853" s="65"/>
      <c r="N7853" s="71"/>
    </row>
    <row r="7854" spans="2:14">
      <c r="B7854" s="65"/>
      <c r="N7854" s="71"/>
    </row>
    <row r="7855" spans="2:14">
      <c r="B7855" s="65"/>
      <c r="N7855" s="71"/>
    </row>
    <row r="7856" spans="2:14">
      <c r="B7856" s="65"/>
      <c r="N7856" s="71"/>
    </row>
    <row r="7857" spans="2:14">
      <c r="B7857" s="65"/>
      <c r="N7857" s="71"/>
    </row>
    <row r="7858" spans="2:14">
      <c r="B7858" s="65"/>
      <c r="N7858" s="71"/>
    </row>
    <row r="7859" spans="2:14">
      <c r="B7859" s="65"/>
      <c r="N7859" s="71"/>
    </row>
    <row r="7860" spans="2:14">
      <c r="B7860" s="65"/>
      <c r="N7860" s="71"/>
    </row>
    <row r="7861" spans="2:14">
      <c r="B7861" s="65"/>
      <c r="N7861" s="71"/>
    </row>
    <row r="7862" spans="2:14">
      <c r="B7862" s="65"/>
      <c r="N7862" s="71"/>
    </row>
    <row r="7863" spans="2:14">
      <c r="B7863" s="65"/>
      <c r="N7863" s="71"/>
    </row>
    <row r="7864" spans="2:14">
      <c r="B7864" s="65"/>
      <c r="N7864" s="71"/>
    </row>
    <row r="7865" spans="2:14">
      <c r="B7865" s="65"/>
      <c r="N7865" s="71"/>
    </row>
    <row r="7866" spans="2:14">
      <c r="B7866" s="65"/>
      <c r="N7866" s="71"/>
    </row>
    <row r="7867" spans="2:14">
      <c r="B7867" s="65"/>
      <c r="N7867" s="71"/>
    </row>
    <row r="7868" spans="2:14">
      <c r="B7868" s="65"/>
      <c r="N7868" s="71"/>
    </row>
    <row r="7869" spans="2:14">
      <c r="B7869" s="65"/>
      <c r="N7869" s="71"/>
    </row>
    <row r="7870" spans="2:14">
      <c r="B7870" s="65"/>
      <c r="N7870" s="71"/>
    </row>
    <row r="7871" spans="2:14">
      <c r="B7871" s="65"/>
      <c r="N7871" s="71"/>
    </row>
    <row r="7872" spans="2:14">
      <c r="B7872" s="65"/>
      <c r="N7872" s="71"/>
    </row>
    <row r="7873" spans="2:14">
      <c r="B7873" s="65"/>
      <c r="N7873" s="71"/>
    </row>
    <row r="7874" spans="2:14">
      <c r="B7874" s="65"/>
      <c r="N7874" s="71"/>
    </row>
    <row r="7875" spans="2:14">
      <c r="B7875" s="65"/>
      <c r="N7875" s="71"/>
    </row>
    <row r="7876" spans="2:14">
      <c r="B7876" s="65"/>
      <c r="N7876" s="71"/>
    </row>
    <row r="7877" spans="2:14">
      <c r="B7877" s="65"/>
      <c r="N7877" s="71"/>
    </row>
    <row r="7878" spans="2:14">
      <c r="B7878" s="65"/>
      <c r="N7878" s="71"/>
    </row>
    <row r="7879" spans="2:14">
      <c r="B7879" s="65"/>
      <c r="N7879" s="71"/>
    </row>
    <row r="7880" spans="2:14">
      <c r="B7880" s="65"/>
      <c r="N7880" s="71"/>
    </row>
    <row r="7881" spans="2:14">
      <c r="B7881" s="65"/>
      <c r="N7881" s="71"/>
    </row>
    <row r="7882" spans="2:14">
      <c r="B7882" s="65"/>
      <c r="N7882" s="71"/>
    </row>
    <row r="7883" spans="2:14">
      <c r="B7883" s="65"/>
      <c r="N7883" s="71"/>
    </row>
    <row r="7884" spans="2:14">
      <c r="B7884" s="65"/>
      <c r="N7884" s="71"/>
    </row>
    <row r="7885" spans="2:14">
      <c r="B7885" s="65"/>
      <c r="N7885" s="71"/>
    </row>
    <row r="7886" spans="2:14">
      <c r="B7886" s="65"/>
      <c r="N7886" s="71"/>
    </row>
    <row r="7887" spans="2:14">
      <c r="B7887" s="65"/>
      <c r="N7887" s="71"/>
    </row>
    <row r="7888" spans="2:14">
      <c r="B7888" s="65"/>
      <c r="N7888" s="71"/>
    </row>
    <row r="7889" spans="2:14">
      <c r="B7889" s="65"/>
      <c r="N7889" s="71"/>
    </row>
    <row r="7890" spans="2:14">
      <c r="B7890" s="65"/>
      <c r="N7890" s="71"/>
    </row>
    <row r="7891" spans="2:14">
      <c r="B7891" s="65"/>
      <c r="N7891" s="71"/>
    </row>
    <row r="7892" spans="2:14">
      <c r="B7892" s="65"/>
      <c r="N7892" s="71"/>
    </row>
    <row r="7893" spans="2:14">
      <c r="B7893" s="65"/>
      <c r="N7893" s="71"/>
    </row>
    <row r="7894" spans="2:14">
      <c r="B7894" s="65"/>
      <c r="N7894" s="71"/>
    </row>
    <row r="7895" spans="2:14">
      <c r="B7895" s="65"/>
      <c r="N7895" s="71"/>
    </row>
    <row r="7896" spans="2:14">
      <c r="B7896" s="65"/>
      <c r="N7896" s="71"/>
    </row>
    <row r="7897" spans="2:14">
      <c r="B7897" s="65"/>
      <c r="N7897" s="71"/>
    </row>
    <row r="7898" spans="2:14">
      <c r="B7898" s="65"/>
      <c r="N7898" s="71"/>
    </row>
    <row r="7899" spans="2:14">
      <c r="B7899" s="65"/>
      <c r="N7899" s="71"/>
    </row>
    <row r="7900" spans="2:14">
      <c r="B7900" s="65"/>
      <c r="N7900" s="71"/>
    </row>
    <row r="7901" spans="2:14">
      <c r="B7901" s="65"/>
      <c r="N7901" s="71"/>
    </row>
    <row r="7902" spans="2:14">
      <c r="B7902" s="65"/>
      <c r="N7902" s="71"/>
    </row>
    <row r="7903" spans="2:14">
      <c r="B7903" s="65"/>
      <c r="N7903" s="71"/>
    </row>
    <row r="7904" spans="2:14">
      <c r="B7904" s="65"/>
      <c r="N7904" s="71"/>
    </row>
    <row r="7905" spans="2:14">
      <c r="B7905" s="65"/>
      <c r="N7905" s="71"/>
    </row>
    <row r="7906" spans="2:14">
      <c r="B7906" s="65"/>
      <c r="N7906" s="71"/>
    </row>
    <row r="7907" spans="2:14">
      <c r="B7907" s="65"/>
      <c r="N7907" s="71"/>
    </row>
    <row r="7908" spans="2:14">
      <c r="B7908" s="65"/>
      <c r="N7908" s="71"/>
    </row>
    <row r="7909" spans="2:14">
      <c r="B7909" s="65"/>
      <c r="N7909" s="71"/>
    </row>
    <row r="7910" spans="2:14">
      <c r="B7910" s="65"/>
      <c r="N7910" s="71"/>
    </row>
    <row r="7911" spans="2:14">
      <c r="B7911" s="65"/>
      <c r="N7911" s="71"/>
    </row>
    <row r="7912" spans="2:14">
      <c r="B7912" s="65"/>
      <c r="N7912" s="71"/>
    </row>
    <row r="7913" spans="2:14">
      <c r="B7913" s="65"/>
      <c r="N7913" s="71"/>
    </row>
    <row r="7914" spans="2:14">
      <c r="B7914" s="65"/>
      <c r="N7914" s="71"/>
    </row>
    <row r="7915" spans="2:14">
      <c r="B7915" s="65"/>
      <c r="N7915" s="71"/>
    </row>
    <row r="7916" spans="2:14">
      <c r="B7916" s="65"/>
      <c r="N7916" s="71"/>
    </row>
    <row r="7917" spans="2:14">
      <c r="B7917" s="65"/>
      <c r="N7917" s="71"/>
    </row>
    <row r="7918" spans="2:14">
      <c r="B7918" s="65"/>
      <c r="N7918" s="71"/>
    </row>
    <row r="7919" spans="2:14">
      <c r="B7919" s="65"/>
      <c r="N7919" s="71"/>
    </row>
    <row r="7920" spans="2:14">
      <c r="B7920" s="65"/>
      <c r="N7920" s="71"/>
    </row>
    <row r="7921" spans="2:14">
      <c r="B7921" s="65"/>
      <c r="N7921" s="71"/>
    </row>
    <row r="7922" spans="2:14">
      <c r="B7922" s="65"/>
      <c r="N7922" s="71"/>
    </row>
    <row r="7923" spans="2:14">
      <c r="B7923" s="65"/>
      <c r="N7923" s="71"/>
    </row>
    <row r="7924" spans="2:14">
      <c r="B7924" s="65"/>
      <c r="N7924" s="71"/>
    </row>
    <row r="7925" spans="2:14">
      <c r="B7925" s="65"/>
      <c r="N7925" s="71"/>
    </row>
    <row r="7926" spans="2:14">
      <c r="B7926" s="65"/>
      <c r="N7926" s="71"/>
    </row>
    <row r="7927" spans="2:14">
      <c r="B7927" s="65"/>
      <c r="N7927" s="71"/>
    </row>
    <row r="7928" spans="2:14">
      <c r="B7928" s="65"/>
      <c r="N7928" s="71"/>
    </row>
    <row r="7929" spans="2:14">
      <c r="B7929" s="65"/>
      <c r="N7929" s="71"/>
    </row>
    <row r="7930" spans="2:14">
      <c r="B7930" s="65"/>
      <c r="N7930" s="71"/>
    </row>
    <row r="7931" spans="2:14">
      <c r="B7931" s="65"/>
      <c r="N7931" s="71"/>
    </row>
    <row r="7932" spans="2:14">
      <c r="B7932" s="65"/>
      <c r="N7932" s="71"/>
    </row>
    <row r="7933" spans="2:14">
      <c r="B7933" s="65"/>
      <c r="N7933" s="71"/>
    </row>
    <row r="7934" spans="2:14">
      <c r="B7934" s="65"/>
      <c r="N7934" s="71"/>
    </row>
    <row r="7935" spans="2:14">
      <c r="B7935" s="65"/>
      <c r="N7935" s="71"/>
    </row>
    <row r="7936" spans="2:14">
      <c r="B7936" s="65"/>
      <c r="N7936" s="71"/>
    </row>
    <row r="7937" spans="2:14">
      <c r="B7937" s="65"/>
      <c r="N7937" s="71"/>
    </row>
    <row r="7938" spans="2:14">
      <c r="B7938" s="65"/>
      <c r="N7938" s="71"/>
    </row>
    <row r="7939" spans="2:14">
      <c r="B7939" s="65"/>
      <c r="N7939" s="71"/>
    </row>
    <row r="7940" spans="2:14">
      <c r="B7940" s="65"/>
      <c r="N7940" s="71"/>
    </row>
    <row r="7941" spans="2:14">
      <c r="B7941" s="65"/>
      <c r="N7941" s="71"/>
    </row>
    <row r="7942" spans="2:14">
      <c r="B7942" s="65"/>
      <c r="N7942" s="71"/>
    </row>
    <row r="7943" spans="2:14">
      <c r="B7943" s="65"/>
      <c r="N7943" s="71"/>
    </row>
    <row r="7944" spans="2:14">
      <c r="B7944" s="65"/>
      <c r="N7944" s="71"/>
    </row>
    <row r="7945" spans="2:14">
      <c r="B7945" s="65"/>
      <c r="N7945" s="71"/>
    </row>
    <row r="7946" spans="2:14">
      <c r="B7946" s="65"/>
      <c r="N7946" s="71"/>
    </row>
    <row r="7947" spans="2:14">
      <c r="B7947" s="65"/>
      <c r="N7947" s="71"/>
    </row>
    <row r="7948" spans="2:14">
      <c r="B7948" s="65"/>
      <c r="N7948" s="71"/>
    </row>
    <row r="7949" spans="2:14">
      <c r="B7949" s="65"/>
      <c r="N7949" s="71"/>
    </row>
    <row r="7950" spans="2:14">
      <c r="B7950" s="65"/>
      <c r="N7950" s="71"/>
    </row>
    <row r="7951" spans="2:14">
      <c r="B7951" s="65"/>
      <c r="N7951" s="71"/>
    </row>
    <row r="7952" spans="2:14">
      <c r="B7952" s="65"/>
      <c r="N7952" s="71"/>
    </row>
    <row r="7953" spans="2:14">
      <c r="B7953" s="65"/>
      <c r="N7953" s="71"/>
    </row>
    <row r="7954" spans="2:14">
      <c r="B7954" s="65"/>
      <c r="N7954" s="71"/>
    </row>
    <row r="7955" spans="2:14">
      <c r="B7955" s="65"/>
      <c r="N7955" s="71"/>
    </row>
    <row r="7956" spans="2:14">
      <c r="B7956" s="65"/>
      <c r="N7956" s="71"/>
    </row>
    <row r="7957" spans="2:14">
      <c r="B7957" s="65"/>
      <c r="N7957" s="71"/>
    </row>
    <row r="7958" spans="2:14">
      <c r="B7958" s="65"/>
      <c r="N7958" s="71"/>
    </row>
    <row r="7959" spans="2:14">
      <c r="B7959" s="65"/>
      <c r="N7959" s="71"/>
    </row>
    <row r="7960" spans="2:14">
      <c r="B7960" s="65"/>
      <c r="N7960" s="71"/>
    </row>
    <row r="7961" spans="2:14">
      <c r="B7961" s="65"/>
      <c r="N7961" s="71"/>
    </row>
    <row r="7962" spans="2:14">
      <c r="B7962" s="65"/>
      <c r="N7962" s="71"/>
    </row>
    <row r="7963" spans="2:14">
      <c r="B7963" s="65"/>
      <c r="N7963" s="71"/>
    </row>
    <row r="7964" spans="2:14">
      <c r="B7964" s="65"/>
      <c r="N7964" s="71"/>
    </row>
    <row r="7965" spans="2:14">
      <c r="B7965" s="65"/>
      <c r="N7965" s="71"/>
    </row>
    <row r="7966" spans="2:14">
      <c r="B7966" s="65"/>
      <c r="N7966" s="71"/>
    </row>
    <row r="7967" spans="2:14">
      <c r="B7967" s="65"/>
      <c r="N7967" s="71"/>
    </row>
    <row r="7968" spans="2:14">
      <c r="B7968" s="65"/>
      <c r="N7968" s="71"/>
    </row>
    <row r="7969" spans="2:14">
      <c r="B7969" s="65"/>
      <c r="N7969" s="71"/>
    </row>
    <row r="7970" spans="2:14">
      <c r="B7970" s="65"/>
      <c r="N7970" s="71"/>
    </row>
    <row r="7971" spans="2:14">
      <c r="B7971" s="65"/>
      <c r="N7971" s="71"/>
    </row>
    <row r="7972" spans="2:14">
      <c r="B7972" s="65"/>
      <c r="N7972" s="71"/>
    </row>
    <row r="7973" spans="2:14">
      <c r="B7973" s="65"/>
      <c r="N7973" s="71"/>
    </row>
    <row r="7974" spans="2:14">
      <c r="B7974" s="65"/>
      <c r="N7974" s="71"/>
    </row>
    <row r="7975" spans="2:14">
      <c r="B7975" s="65"/>
      <c r="N7975" s="71"/>
    </row>
    <row r="7976" spans="2:14">
      <c r="B7976" s="65"/>
      <c r="N7976" s="71"/>
    </row>
    <row r="7977" spans="2:14">
      <c r="B7977" s="65"/>
      <c r="N7977" s="71"/>
    </row>
    <row r="7978" spans="2:14">
      <c r="B7978" s="65"/>
      <c r="N7978" s="71"/>
    </row>
    <row r="7979" spans="2:14">
      <c r="B7979" s="65"/>
      <c r="N7979" s="71"/>
    </row>
    <row r="7980" spans="2:14">
      <c r="B7980" s="65"/>
      <c r="N7980" s="71"/>
    </row>
    <row r="7981" spans="2:14">
      <c r="B7981" s="65"/>
      <c r="N7981" s="71"/>
    </row>
    <row r="7982" spans="2:14">
      <c r="B7982" s="65"/>
      <c r="N7982" s="71"/>
    </row>
    <row r="7983" spans="2:14">
      <c r="B7983" s="65"/>
      <c r="N7983" s="71"/>
    </row>
    <row r="7984" spans="2:14">
      <c r="B7984" s="65"/>
      <c r="N7984" s="71"/>
    </row>
    <row r="7985" spans="2:14">
      <c r="B7985" s="65"/>
      <c r="N7985" s="71"/>
    </row>
    <row r="7986" spans="2:14">
      <c r="B7986" s="65"/>
      <c r="N7986" s="71"/>
    </row>
    <row r="7987" spans="2:14">
      <c r="B7987" s="65"/>
      <c r="N7987" s="71"/>
    </row>
    <row r="7988" spans="2:14">
      <c r="B7988" s="65"/>
      <c r="N7988" s="71"/>
    </row>
    <row r="7989" spans="2:14">
      <c r="B7989" s="65"/>
      <c r="N7989" s="71"/>
    </row>
    <row r="7990" spans="2:14">
      <c r="B7990" s="65"/>
      <c r="N7990" s="71"/>
    </row>
    <row r="7991" spans="2:14">
      <c r="B7991" s="65"/>
      <c r="N7991" s="71"/>
    </row>
    <row r="7992" spans="2:14">
      <c r="B7992" s="65"/>
      <c r="N7992" s="71"/>
    </row>
    <row r="7993" spans="2:14">
      <c r="B7993" s="65"/>
      <c r="N7993" s="71"/>
    </row>
    <row r="7994" spans="2:14">
      <c r="B7994" s="65"/>
      <c r="N7994" s="71"/>
    </row>
    <row r="7995" spans="2:14">
      <c r="B7995" s="65"/>
      <c r="N7995" s="71"/>
    </row>
    <row r="7996" spans="2:14">
      <c r="B7996" s="65"/>
      <c r="N7996" s="71"/>
    </row>
    <row r="7997" spans="2:14">
      <c r="B7997" s="65"/>
      <c r="N7997" s="71"/>
    </row>
    <row r="7998" spans="2:14">
      <c r="B7998" s="65"/>
      <c r="N7998" s="71"/>
    </row>
    <row r="7999" spans="2:14">
      <c r="B7999" s="65"/>
      <c r="N7999" s="71"/>
    </row>
    <row r="8000" spans="2:14">
      <c r="B8000" s="65"/>
      <c r="N8000" s="71"/>
    </row>
    <row r="8001" spans="2:14">
      <c r="B8001" s="65"/>
      <c r="N8001" s="71"/>
    </row>
    <row r="8002" spans="2:14">
      <c r="B8002" s="65"/>
      <c r="N8002" s="71"/>
    </row>
    <row r="8003" spans="2:14">
      <c r="B8003" s="65"/>
      <c r="N8003" s="71"/>
    </row>
    <row r="8004" spans="2:14">
      <c r="B8004" s="65"/>
      <c r="N8004" s="71"/>
    </row>
    <row r="8005" spans="2:14">
      <c r="B8005" s="65"/>
      <c r="N8005" s="71"/>
    </row>
    <row r="8006" spans="2:14">
      <c r="B8006" s="65"/>
      <c r="N8006" s="71"/>
    </row>
    <row r="8007" spans="2:14">
      <c r="B8007" s="65"/>
      <c r="N8007" s="71"/>
    </row>
    <row r="8008" spans="2:14">
      <c r="B8008" s="65"/>
      <c r="N8008" s="71"/>
    </row>
    <row r="8009" spans="2:14">
      <c r="B8009" s="65"/>
      <c r="N8009" s="71"/>
    </row>
    <row r="8010" spans="2:14">
      <c r="B8010" s="65"/>
      <c r="N8010" s="71"/>
    </row>
    <row r="8011" spans="2:14">
      <c r="B8011" s="65"/>
      <c r="N8011" s="71"/>
    </row>
    <row r="8012" spans="2:14">
      <c r="B8012" s="65"/>
      <c r="N8012" s="71"/>
    </row>
    <row r="8013" spans="2:14">
      <c r="B8013" s="65"/>
      <c r="N8013" s="71"/>
    </row>
    <row r="8014" spans="2:14">
      <c r="B8014" s="65"/>
      <c r="N8014" s="71"/>
    </row>
    <row r="8015" spans="2:14">
      <c r="B8015" s="65"/>
      <c r="N8015" s="71"/>
    </row>
    <row r="8016" spans="2:14">
      <c r="B8016" s="65"/>
      <c r="N8016" s="71"/>
    </row>
    <row r="8017" spans="2:14">
      <c r="B8017" s="65"/>
      <c r="N8017" s="71"/>
    </row>
    <row r="8018" spans="2:14">
      <c r="B8018" s="65"/>
      <c r="N8018" s="71"/>
    </row>
    <row r="8019" spans="2:14">
      <c r="B8019" s="65"/>
      <c r="N8019" s="71"/>
    </row>
    <row r="8020" spans="2:14">
      <c r="B8020" s="65"/>
      <c r="N8020" s="71"/>
    </row>
    <row r="8021" spans="2:14">
      <c r="B8021" s="65"/>
      <c r="N8021" s="71"/>
    </row>
    <row r="8022" spans="2:14">
      <c r="B8022" s="65"/>
      <c r="N8022" s="71"/>
    </row>
    <row r="8023" spans="2:14">
      <c r="B8023" s="65"/>
      <c r="N8023" s="71"/>
    </row>
    <row r="8024" spans="2:14">
      <c r="B8024" s="65"/>
      <c r="N8024" s="71"/>
    </row>
    <row r="8025" spans="2:14">
      <c r="B8025" s="65"/>
      <c r="N8025" s="71"/>
    </row>
    <row r="8026" spans="2:14">
      <c r="B8026" s="65"/>
      <c r="N8026" s="71"/>
    </row>
    <row r="8027" spans="2:14">
      <c r="B8027" s="65"/>
      <c r="N8027" s="71"/>
    </row>
    <row r="8028" spans="2:14">
      <c r="B8028" s="65"/>
      <c r="N8028" s="71"/>
    </row>
    <row r="8029" spans="2:14">
      <c r="B8029" s="65"/>
      <c r="N8029" s="71"/>
    </row>
    <row r="8030" spans="2:14">
      <c r="B8030" s="65"/>
      <c r="N8030" s="71"/>
    </row>
    <row r="8031" spans="2:14">
      <c r="B8031" s="65"/>
      <c r="N8031" s="71"/>
    </row>
    <row r="8032" spans="2:14">
      <c r="B8032" s="65"/>
      <c r="N8032" s="71"/>
    </row>
    <row r="8033" spans="2:14">
      <c r="B8033" s="65"/>
      <c r="N8033" s="71"/>
    </row>
    <row r="8034" spans="2:14">
      <c r="B8034" s="65"/>
      <c r="N8034" s="71"/>
    </row>
    <row r="8035" spans="2:14">
      <c r="B8035" s="65"/>
      <c r="N8035" s="71"/>
    </row>
    <row r="8036" spans="2:14">
      <c r="B8036" s="65"/>
      <c r="N8036" s="71"/>
    </row>
    <row r="8037" spans="2:14">
      <c r="B8037" s="65"/>
      <c r="N8037" s="71"/>
    </row>
    <row r="8038" spans="2:14">
      <c r="B8038" s="65"/>
      <c r="N8038" s="71"/>
    </row>
    <row r="8039" spans="2:14">
      <c r="B8039" s="65"/>
      <c r="N8039" s="71"/>
    </row>
    <row r="8040" spans="2:14">
      <c r="B8040" s="65"/>
      <c r="N8040" s="71"/>
    </row>
    <row r="8041" spans="2:14">
      <c r="B8041" s="65"/>
      <c r="N8041" s="71"/>
    </row>
    <row r="8042" spans="2:14">
      <c r="B8042" s="65"/>
      <c r="N8042" s="71"/>
    </row>
    <row r="8043" spans="2:14">
      <c r="B8043" s="65"/>
      <c r="N8043" s="71"/>
    </row>
    <row r="8044" spans="2:14">
      <c r="B8044" s="65"/>
      <c r="N8044" s="71"/>
    </row>
    <row r="8045" spans="2:14">
      <c r="B8045" s="65"/>
      <c r="N8045" s="71"/>
    </row>
    <row r="8046" spans="2:14">
      <c r="B8046" s="65"/>
      <c r="N8046" s="71"/>
    </row>
    <row r="8047" spans="2:14">
      <c r="B8047" s="65"/>
      <c r="N8047" s="71"/>
    </row>
    <row r="8048" spans="2:14">
      <c r="B8048" s="65"/>
      <c r="N8048" s="71"/>
    </row>
    <row r="8049" spans="2:14">
      <c r="B8049" s="65"/>
      <c r="N8049" s="71"/>
    </row>
    <row r="8050" spans="2:14">
      <c r="B8050" s="65"/>
      <c r="N8050" s="71"/>
    </row>
    <row r="8051" spans="2:14">
      <c r="B8051" s="65"/>
      <c r="N8051" s="71"/>
    </row>
    <row r="8052" spans="2:14">
      <c r="B8052" s="65"/>
      <c r="N8052" s="71"/>
    </row>
    <row r="8053" spans="2:14">
      <c r="B8053" s="65"/>
      <c r="N8053" s="71"/>
    </row>
    <row r="8054" spans="2:14">
      <c r="B8054" s="65"/>
      <c r="N8054" s="71"/>
    </row>
    <row r="8055" spans="2:14">
      <c r="B8055" s="65"/>
      <c r="N8055" s="71"/>
    </row>
    <row r="8056" spans="2:14">
      <c r="B8056" s="65"/>
      <c r="N8056" s="71"/>
    </row>
    <row r="8057" spans="2:14">
      <c r="B8057" s="65"/>
      <c r="N8057" s="71"/>
    </row>
    <row r="8058" spans="2:14">
      <c r="B8058" s="65"/>
      <c r="N8058" s="71"/>
    </row>
    <row r="8059" spans="2:14">
      <c r="B8059" s="65"/>
      <c r="N8059" s="71"/>
    </row>
    <row r="8060" spans="2:14">
      <c r="B8060" s="65"/>
      <c r="N8060" s="71"/>
    </row>
    <row r="8061" spans="2:14">
      <c r="B8061" s="65"/>
      <c r="N8061" s="71"/>
    </row>
    <row r="8062" spans="2:14">
      <c r="B8062" s="65"/>
      <c r="N8062" s="71"/>
    </row>
    <row r="8063" spans="2:14">
      <c r="B8063" s="65"/>
      <c r="N8063" s="71"/>
    </row>
    <row r="8064" spans="2:14">
      <c r="B8064" s="65"/>
      <c r="N8064" s="71"/>
    </row>
    <row r="8065" spans="2:14">
      <c r="B8065" s="65"/>
      <c r="N8065" s="71"/>
    </row>
    <row r="8066" spans="2:14">
      <c r="B8066" s="65"/>
      <c r="N8066" s="71"/>
    </row>
    <row r="8067" spans="2:14">
      <c r="B8067" s="65"/>
      <c r="N8067" s="71"/>
    </row>
    <row r="8068" spans="2:14">
      <c r="B8068" s="65"/>
      <c r="N8068" s="71"/>
    </row>
    <row r="8069" spans="2:14">
      <c r="B8069" s="65"/>
      <c r="N8069" s="71"/>
    </row>
    <row r="8070" spans="2:14">
      <c r="B8070" s="65"/>
      <c r="N8070" s="71"/>
    </row>
    <row r="8071" spans="2:14">
      <c r="B8071" s="65"/>
      <c r="N8071" s="71"/>
    </row>
    <row r="8072" spans="2:14">
      <c r="B8072" s="65"/>
      <c r="N8072" s="71"/>
    </row>
    <row r="8073" spans="2:14">
      <c r="B8073" s="65"/>
      <c r="N8073" s="71"/>
    </row>
    <row r="8074" spans="2:14">
      <c r="B8074" s="65"/>
      <c r="N8074" s="71"/>
    </row>
    <row r="8075" spans="2:14">
      <c r="B8075" s="65"/>
      <c r="N8075" s="71"/>
    </row>
    <row r="8076" spans="2:14">
      <c r="B8076" s="65"/>
      <c r="N8076" s="71"/>
    </row>
    <row r="8077" spans="2:14">
      <c r="B8077" s="65"/>
      <c r="N8077" s="71"/>
    </row>
    <row r="8078" spans="2:14">
      <c r="B8078" s="65"/>
      <c r="N8078" s="71"/>
    </row>
    <row r="8079" spans="2:14">
      <c r="B8079" s="65"/>
      <c r="N8079" s="71"/>
    </row>
    <row r="8080" spans="2:14">
      <c r="B8080" s="65"/>
      <c r="N8080" s="71"/>
    </row>
    <row r="8081" spans="2:14">
      <c r="B8081" s="65"/>
      <c r="N8081" s="71"/>
    </row>
    <row r="8082" spans="2:14">
      <c r="B8082" s="65"/>
      <c r="N8082" s="71"/>
    </row>
    <row r="8083" spans="2:14">
      <c r="B8083" s="65"/>
      <c r="N8083" s="71"/>
    </row>
    <row r="8084" spans="2:14">
      <c r="B8084" s="65"/>
      <c r="N8084" s="71"/>
    </row>
    <row r="8085" spans="2:14">
      <c r="B8085" s="65"/>
      <c r="N8085" s="71"/>
    </row>
    <row r="8086" spans="2:14">
      <c r="B8086" s="65"/>
      <c r="N8086" s="71"/>
    </row>
    <row r="8087" spans="2:14">
      <c r="B8087" s="65"/>
      <c r="N8087" s="71"/>
    </row>
    <row r="8088" spans="2:14">
      <c r="B8088" s="65"/>
      <c r="N8088" s="71"/>
    </row>
    <row r="8089" spans="2:14">
      <c r="B8089" s="65"/>
      <c r="N8089" s="71"/>
    </row>
    <row r="8090" spans="2:14">
      <c r="B8090" s="65"/>
      <c r="N8090" s="71"/>
    </row>
    <row r="8091" spans="2:14">
      <c r="B8091" s="65"/>
      <c r="N8091" s="71"/>
    </row>
    <row r="8092" spans="2:14">
      <c r="B8092" s="65"/>
      <c r="N8092" s="71"/>
    </row>
    <row r="8093" spans="2:14">
      <c r="B8093" s="65"/>
      <c r="N8093" s="71"/>
    </row>
    <row r="8094" spans="2:14">
      <c r="B8094" s="65"/>
      <c r="N8094" s="71"/>
    </row>
    <row r="8095" spans="2:14">
      <c r="B8095" s="65"/>
      <c r="N8095" s="71"/>
    </row>
    <row r="8096" spans="2:14">
      <c r="B8096" s="65"/>
      <c r="N8096" s="71"/>
    </row>
    <row r="8097" spans="2:14">
      <c r="B8097" s="65"/>
      <c r="N8097" s="71"/>
    </row>
    <row r="8098" spans="2:14">
      <c r="B8098" s="65"/>
      <c r="N8098" s="71"/>
    </row>
    <row r="8099" spans="2:14">
      <c r="B8099" s="65"/>
      <c r="N8099" s="71"/>
    </row>
    <row r="8100" spans="2:14">
      <c r="B8100" s="65"/>
      <c r="N8100" s="71"/>
    </row>
    <row r="8101" spans="2:14">
      <c r="B8101" s="65"/>
      <c r="N8101" s="71"/>
    </row>
    <row r="8102" spans="2:14">
      <c r="B8102" s="65"/>
      <c r="N8102" s="71"/>
    </row>
    <row r="8103" spans="2:14">
      <c r="B8103" s="65"/>
      <c r="N8103" s="71"/>
    </row>
    <row r="8104" spans="2:14">
      <c r="B8104" s="65"/>
      <c r="N8104" s="71"/>
    </row>
    <row r="8105" spans="2:14">
      <c r="B8105" s="65"/>
      <c r="N8105" s="71"/>
    </row>
    <row r="8106" spans="2:14">
      <c r="B8106" s="65"/>
      <c r="N8106" s="71"/>
    </row>
    <row r="8107" spans="2:14">
      <c r="B8107" s="65"/>
      <c r="N8107" s="71"/>
    </row>
    <row r="8108" spans="2:14">
      <c r="B8108" s="65"/>
      <c r="N8108" s="71"/>
    </row>
    <row r="8109" spans="2:14">
      <c r="B8109" s="65"/>
      <c r="N8109" s="71"/>
    </row>
    <row r="8110" spans="2:14">
      <c r="B8110" s="65"/>
      <c r="N8110" s="71"/>
    </row>
    <row r="8111" spans="2:14">
      <c r="B8111" s="65"/>
      <c r="N8111" s="71"/>
    </row>
    <row r="8112" spans="2:14">
      <c r="B8112" s="65"/>
      <c r="N8112" s="71"/>
    </row>
    <row r="8113" spans="2:14">
      <c r="B8113" s="65"/>
      <c r="N8113" s="71"/>
    </row>
    <row r="8114" spans="2:14">
      <c r="B8114" s="65"/>
      <c r="N8114" s="71"/>
    </row>
    <row r="8115" spans="2:14">
      <c r="B8115" s="65"/>
      <c r="N8115" s="71"/>
    </row>
    <row r="8116" spans="2:14">
      <c r="B8116" s="65"/>
      <c r="N8116" s="71"/>
    </row>
    <row r="8117" spans="2:14">
      <c r="B8117" s="65"/>
      <c r="N8117" s="71"/>
    </row>
    <row r="8118" spans="2:14">
      <c r="B8118" s="65"/>
      <c r="N8118" s="71"/>
    </row>
    <row r="8119" spans="2:14">
      <c r="B8119" s="65"/>
      <c r="N8119" s="71"/>
    </row>
    <row r="8120" spans="2:14">
      <c r="B8120" s="65"/>
      <c r="N8120" s="71"/>
    </row>
    <row r="8121" spans="2:14">
      <c r="B8121" s="65"/>
      <c r="N8121" s="71"/>
    </row>
    <row r="8122" spans="2:14">
      <c r="B8122" s="65"/>
      <c r="N8122" s="71"/>
    </row>
    <row r="8123" spans="2:14">
      <c r="B8123" s="65"/>
      <c r="N8123" s="71"/>
    </row>
    <row r="8124" spans="2:14">
      <c r="B8124" s="65"/>
      <c r="N8124" s="71"/>
    </row>
    <row r="8125" spans="2:14">
      <c r="B8125" s="65"/>
      <c r="N8125" s="71"/>
    </row>
    <row r="8126" spans="2:14">
      <c r="B8126" s="65"/>
      <c r="N8126" s="71"/>
    </row>
    <row r="8127" spans="2:14">
      <c r="B8127" s="65"/>
      <c r="N8127" s="71"/>
    </row>
    <row r="8128" spans="2:14">
      <c r="B8128" s="65"/>
      <c r="N8128" s="71"/>
    </row>
    <row r="8129" spans="2:14">
      <c r="B8129" s="65"/>
      <c r="N8129" s="71"/>
    </row>
    <row r="8130" spans="2:14">
      <c r="B8130" s="65"/>
      <c r="N8130" s="71"/>
    </row>
    <row r="8131" spans="2:14">
      <c r="B8131" s="65"/>
      <c r="N8131" s="71"/>
    </row>
    <row r="8132" spans="2:14">
      <c r="B8132" s="65"/>
      <c r="N8132" s="71"/>
    </row>
    <row r="8133" spans="2:14">
      <c r="B8133" s="65"/>
      <c r="N8133" s="71"/>
    </row>
    <row r="8134" spans="2:14">
      <c r="B8134" s="65"/>
      <c r="N8134" s="71"/>
    </row>
    <row r="8135" spans="2:14">
      <c r="B8135" s="65"/>
      <c r="N8135" s="71"/>
    </row>
    <row r="8136" spans="2:14">
      <c r="B8136" s="65"/>
      <c r="N8136" s="71"/>
    </row>
    <row r="8137" spans="2:14">
      <c r="B8137" s="65"/>
      <c r="N8137" s="71"/>
    </row>
    <row r="8138" spans="2:14">
      <c r="B8138" s="65"/>
      <c r="N8138" s="71"/>
    </row>
    <row r="8139" spans="2:14">
      <c r="B8139" s="65"/>
      <c r="N8139" s="71"/>
    </row>
    <row r="8140" spans="2:14">
      <c r="B8140" s="65"/>
      <c r="N8140" s="71"/>
    </row>
    <row r="8141" spans="2:14">
      <c r="B8141" s="65"/>
      <c r="N8141" s="71"/>
    </row>
    <row r="8142" spans="2:14">
      <c r="B8142" s="65"/>
      <c r="N8142" s="71"/>
    </row>
    <row r="8143" spans="2:14">
      <c r="B8143" s="65"/>
      <c r="N8143" s="71"/>
    </row>
    <row r="8144" spans="2:14">
      <c r="B8144" s="65"/>
      <c r="N8144" s="71"/>
    </row>
    <row r="8145" spans="2:14">
      <c r="B8145" s="65"/>
      <c r="N8145" s="71"/>
    </row>
    <row r="8146" spans="2:14">
      <c r="B8146" s="65"/>
      <c r="N8146" s="71"/>
    </row>
    <row r="8147" spans="2:14">
      <c r="B8147" s="65"/>
      <c r="N8147" s="71"/>
    </row>
    <row r="8148" spans="2:14">
      <c r="B8148" s="65"/>
      <c r="N8148" s="71"/>
    </row>
    <row r="8149" spans="2:14">
      <c r="B8149" s="65"/>
      <c r="N8149" s="71"/>
    </row>
    <row r="8150" spans="2:14">
      <c r="B8150" s="65"/>
      <c r="N8150" s="71"/>
    </row>
    <row r="8151" spans="2:14">
      <c r="B8151" s="65"/>
      <c r="N8151" s="71"/>
    </row>
    <row r="8152" spans="2:14">
      <c r="B8152" s="65"/>
      <c r="N8152" s="71"/>
    </row>
    <row r="8153" spans="2:14">
      <c r="B8153" s="65"/>
      <c r="N8153" s="71"/>
    </row>
    <row r="8154" spans="2:14">
      <c r="B8154" s="65"/>
      <c r="N8154" s="71"/>
    </row>
    <row r="8155" spans="2:14">
      <c r="B8155" s="65"/>
      <c r="N8155" s="71"/>
    </row>
    <row r="8156" spans="2:14">
      <c r="B8156" s="65"/>
      <c r="N8156" s="71"/>
    </row>
    <row r="8157" spans="2:14">
      <c r="B8157" s="65"/>
      <c r="N8157" s="71"/>
    </row>
    <row r="8158" spans="2:14">
      <c r="B8158" s="65"/>
      <c r="N8158" s="71"/>
    </row>
    <row r="8159" spans="2:14">
      <c r="B8159" s="65"/>
      <c r="N8159" s="71"/>
    </row>
    <row r="8160" spans="2:14">
      <c r="B8160" s="65"/>
      <c r="N8160" s="71"/>
    </row>
    <row r="8161" spans="2:14">
      <c r="B8161" s="65"/>
      <c r="N8161" s="71"/>
    </row>
    <row r="8162" spans="2:14">
      <c r="B8162" s="65"/>
      <c r="N8162" s="71"/>
    </row>
    <row r="8163" spans="2:14">
      <c r="B8163" s="65"/>
      <c r="N8163" s="71"/>
    </row>
    <row r="8164" spans="2:14">
      <c r="B8164" s="65"/>
      <c r="N8164" s="71"/>
    </row>
    <row r="8165" spans="2:14">
      <c r="B8165" s="65"/>
      <c r="N8165" s="71"/>
    </row>
    <row r="8166" spans="2:14">
      <c r="B8166" s="65"/>
      <c r="N8166" s="71"/>
    </row>
    <row r="8167" spans="2:14">
      <c r="B8167" s="65"/>
      <c r="N8167" s="71"/>
    </row>
    <row r="8168" spans="2:14">
      <c r="B8168" s="65"/>
      <c r="N8168" s="71"/>
    </row>
    <row r="8169" spans="2:14">
      <c r="B8169" s="65"/>
      <c r="N8169" s="71"/>
    </row>
    <row r="8170" spans="2:14">
      <c r="B8170" s="65"/>
      <c r="N8170" s="71"/>
    </row>
    <row r="8171" spans="2:14">
      <c r="B8171" s="65"/>
      <c r="N8171" s="71"/>
    </row>
    <row r="8172" spans="2:14">
      <c r="B8172" s="65"/>
      <c r="N8172" s="71"/>
    </row>
    <row r="8173" spans="2:14">
      <c r="B8173" s="65"/>
      <c r="N8173" s="71"/>
    </row>
    <row r="8174" spans="2:14">
      <c r="B8174" s="65"/>
      <c r="N8174" s="71"/>
    </row>
    <row r="8175" spans="2:14">
      <c r="B8175" s="65"/>
      <c r="N8175" s="71"/>
    </row>
    <row r="8176" spans="2:14">
      <c r="B8176" s="65"/>
      <c r="N8176" s="71"/>
    </row>
    <row r="8177" spans="2:14">
      <c r="B8177" s="65"/>
      <c r="N8177" s="71"/>
    </row>
    <row r="8178" spans="2:14">
      <c r="B8178" s="65"/>
      <c r="N8178" s="71"/>
    </row>
    <row r="8179" spans="2:14">
      <c r="B8179" s="65"/>
      <c r="N8179" s="71"/>
    </row>
    <row r="8180" spans="2:14">
      <c r="B8180" s="65"/>
      <c r="N8180" s="71"/>
    </row>
    <row r="8181" spans="2:14">
      <c r="B8181" s="65"/>
      <c r="N8181" s="71"/>
    </row>
    <row r="8182" spans="2:14">
      <c r="B8182" s="65"/>
      <c r="N8182" s="71"/>
    </row>
    <row r="8183" spans="2:14">
      <c r="B8183" s="65"/>
      <c r="N8183" s="71"/>
    </row>
    <row r="8184" spans="2:14">
      <c r="B8184" s="65"/>
      <c r="N8184" s="71"/>
    </row>
    <row r="8185" spans="2:14">
      <c r="B8185" s="65"/>
      <c r="N8185" s="71"/>
    </row>
    <row r="8186" spans="2:14">
      <c r="B8186" s="65"/>
      <c r="N8186" s="71"/>
    </row>
    <row r="8187" spans="2:14">
      <c r="B8187" s="65"/>
      <c r="N8187" s="71"/>
    </row>
    <row r="8188" spans="2:14">
      <c r="B8188" s="65"/>
      <c r="N8188" s="71"/>
    </row>
    <row r="8189" spans="2:14">
      <c r="B8189" s="65"/>
      <c r="N8189" s="71"/>
    </row>
    <row r="8190" spans="2:14">
      <c r="B8190" s="65"/>
      <c r="N8190" s="71"/>
    </row>
    <row r="8191" spans="2:14">
      <c r="B8191" s="65"/>
      <c r="N8191" s="71"/>
    </row>
    <row r="8192" spans="2:14">
      <c r="B8192" s="65"/>
      <c r="N8192" s="71"/>
    </row>
    <row r="8193" spans="2:14">
      <c r="B8193" s="65"/>
      <c r="N8193" s="71"/>
    </row>
    <row r="8194" spans="2:14">
      <c r="B8194" s="65"/>
      <c r="N8194" s="71"/>
    </row>
    <row r="8195" spans="2:14">
      <c r="B8195" s="65"/>
      <c r="N8195" s="71"/>
    </row>
    <row r="8196" spans="2:14">
      <c r="B8196" s="65"/>
      <c r="N8196" s="71"/>
    </row>
    <row r="8197" spans="2:14">
      <c r="B8197" s="65"/>
      <c r="N8197" s="71"/>
    </row>
    <row r="8198" spans="2:14">
      <c r="B8198" s="65"/>
      <c r="N8198" s="71"/>
    </row>
    <row r="8199" spans="2:14">
      <c r="B8199" s="65"/>
      <c r="N8199" s="71"/>
    </row>
    <row r="8200" spans="2:14">
      <c r="B8200" s="65"/>
      <c r="N8200" s="71"/>
    </row>
    <row r="8201" spans="2:14">
      <c r="B8201" s="65"/>
      <c r="N8201" s="71"/>
    </row>
    <row r="8202" spans="2:14">
      <c r="B8202" s="65"/>
      <c r="N8202" s="71"/>
    </row>
    <row r="8203" spans="2:14">
      <c r="B8203" s="65"/>
      <c r="N8203" s="71"/>
    </row>
    <row r="8204" spans="2:14">
      <c r="B8204" s="65"/>
      <c r="N8204" s="71"/>
    </row>
    <row r="8205" spans="2:14">
      <c r="B8205" s="65"/>
      <c r="N8205" s="71"/>
    </row>
    <row r="8206" spans="2:14">
      <c r="B8206" s="65"/>
      <c r="N8206" s="71"/>
    </row>
    <row r="8207" spans="2:14">
      <c r="B8207" s="65"/>
      <c r="N8207" s="71"/>
    </row>
    <row r="8208" spans="2:14">
      <c r="B8208" s="65"/>
      <c r="N8208" s="71"/>
    </row>
    <row r="8209" spans="2:14">
      <c r="B8209" s="65"/>
      <c r="N8209" s="71"/>
    </row>
    <row r="8210" spans="2:14">
      <c r="B8210" s="65"/>
      <c r="N8210" s="71"/>
    </row>
    <row r="8211" spans="2:14">
      <c r="B8211" s="65"/>
      <c r="N8211" s="71"/>
    </row>
    <row r="8212" spans="2:14">
      <c r="B8212" s="65"/>
      <c r="N8212" s="71"/>
    </row>
    <row r="8213" spans="2:14">
      <c r="B8213" s="65"/>
      <c r="N8213" s="71"/>
    </row>
    <row r="8214" spans="2:14">
      <c r="B8214" s="65"/>
      <c r="N8214" s="71"/>
    </row>
    <row r="8215" spans="2:14">
      <c r="B8215" s="65"/>
      <c r="N8215" s="71"/>
    </row>
    <row r="8216" spans="2:14">
      <c r="B8216" s="65"/>
      <c r="N8216" s="71"/>
    </row>
    <row r="8217" spans="2:14">
      <c r="B8217" s="65"/>
      <c r="N8217" s="71"/>
    </row>
    <row r="8218" spans="2:14">
      <c r="B8218" s="65"/>
      <c r="N8218" s="71"/>
    </row>
    <row r="8219" spans="2:14">
      <c r="B8219" s="65"/>
      <c r="N8219" s="71"/>
    </row>
    <row r="8220" spans="2:14">
      <c r="B8220" s="65"/>
      <c r="N8220" s="71"/>
    </row>
    <row r="8221" spans="2:14">
      <c r="B8221" s="65"/>
      <c r="N8221" s="71"/>
    </row>
    <row r="8222" spans="2:14">
      <c r="B8222" s="65"/>
      <c r="N8222" s="71"/>
    </row>
    <row r="8223" spans="2:14">
      <c r="B8223" s="65"/>
      <c r="N8223" s="71"/>
    </row>
    <row r="8224" spans="2:14">
      <c r="B8224" s="65"/>
      <c r="N8224" s="71"/>
    </row>
    <row r="8225" spans="2:14">
      <c r="B8225" s="65"/>
      <c r="N8225" s="71"/>
    </row>
    <row r="8226" spans="2:14">
      <c r="B8226" s="65"/>
      <c r="N8226" s="71"/>
    </row>
    <row r="8227" spans="2:14">
      <c r="B8227" s="65"/>
      <c r="N8227" s="71"/>
    </row>
    <row r="8228" spans="2:14">
      <c r="B8228" s="65"/>
      <c r="N8228" s="71"/>
    </row>
    <row r="8229" spans="2:14">
      <c r="B8229" s="65"/>
      <c r="N8229" s="71"/>
    </row>
    <row r="8230" spans="2:14">
      <c r="B8230" s="65"/>
      <c r="N8230" s="71"/>
    </row>
    <row r="8231" spans="2:14">
      <c r="B8231" s="65"/>
      <c r="N8231" s="71"/>
    </row>
    <row r="8232" spans="2:14">
      <c r="B8232" s="65"/>
      <c r="N8232" s="71"/>
    </row>
    <row r="8233" spans="2:14">
      <c r="B8233" s="65"/>
      <c r="N8233" s="71"/>
    </row>
    <row r="8234" spans="2:14">
      <c r="B8234" s="65"/>
      <c r="N8234" s="71"/>
    </row>
    <row r="8235" spans="2:14">
      <c r="B8235" s="65"/>
      <c r="N8235" s="71"/>
    </row>
    <row r="8236" spans="2:14">
      <c r="B8236" s="65"/>
      <c r="N8236" s="71"/>
    </row>
    <row r="8237" spans="2:14">
      <c r="B8237" s="65"/>
      <c r="N8237" s="71"/>
    </row>
    <row r="8238" spans="2:14">
      <c r="B8238" s="65"/>
      <c r="N8238" s="71"/>
    </row>
    <row r="8239" spans="2:14">
      <c r="B8239" s="65"/>
      <c r="N8239" s="71"/>
    </row>
    <row r="8240" spans="2:14">
      <c r="B8240" s="65"/>
      <c r="N8240" s="71"/>
    </row>
    <row r="8241" spans="2:14">
      <c r="B8241" s="65"/>
      <c r="N8241" s="71"/>
    </row>
    <row r="8242" spans="2:14">
      <c r="B8242" s="65"/>
      <c r="N8242" s="71"/>
    </row>
    <row r="8243" spans="2:14">
      <c r="B8243" s="65"/>
      <c r="N8243" s="71"/>
    </row>
    <row r="8244" spans="2:14">
      <c r="B8244" s="65"/>
      <c r="N8244" s="71"/>
    </row>
    <row r="8245" spans="2:14">
      <c r="B8245" s="65"/>
      <c r="N8245" s="71"/>
    </row>
    <row r="8246" spans="2:14">
      <c r="B8246" s="65"/>
      <c r="N8246" s="71"/>
    </row>
    <row r="8247" spans="2:14">
      <c r="B8247" s="65"/>
      <c r="N8247" s="71"/>
    </row>
    <row r="8248" spans="2:14">
      <c r="B8248" s="65"/>
      <c r="N8248" s="71"/>
    </row>
    <row r="8249" spans="2:14">
      <c r="B8249" s="65"/>
      <c r="N8249" s="71"/>
    </row>
    <row r="8250" spans="2:14">
      <c r="B8250" s="65"/>
      <c r="N8250" s="71"/>
    </row>
    <row r="8251" spans="2:14">
      <c r="B8251" s="65"/>
      <c r="N8251" s="71"/>
    </row>
    <row r="8252" spans="2:14">
      <c r="B8252" s="65"/>
      <c r="N8252" s="71"/>
    </row>
    <row r="8253" spans="2:14">
      <c r="B8253" s="65"/>
      <c r="N8253" s="71"/>
    </row>
    <row r="8254" spans="2:14">
      <c r="B8254" s="65"/>
      <c r="N8254" s="71"/>
    </row>
    <row r="8255" spans="2:14">
      <c r="B8255" s="65"/>
      <c r="N8255" s="71"/>
    </row>
    <row r="8256" spans="2:14">
      <c r="B8256" s="65"/>
      <c r="N8256" s="71"/>
    </row>
    <row r="8257" spans="2:14">
      <c r="B8257" s="65"/>
      <c r="N8257" s="71"/>
    </row>
    <row r="8258" spans="2:14">
      <c r="B8258" s="65"/>
      <c r="N8258" s="71"/>
    </row>
    <row r="8259" spans="2:14">
      <c r="B8259" s="65"/>
      <c r="N8259" s="71"/>
    </row>
    <row r="8260" spans="2:14">
      <c r="B8260" s="65"/>
      <c r="N8260" s="71"/>
    </row>
    <row r="8261" spans="2:14">
      <c r="B8261" s="65"/>
      <c r="N8261" s="71"/>
    </row>
    <row r="8262" spans="2:14">
      <c r="B8262" s="65"/>
      <c r="N8262" s="71"/>
    </row>
    <row r="8263" spans="2:14">
      <c r="B8263" s="65"/>
      <c r="N8263" s="71"/>
    </row>
    <row r="8264" spans="2:14">
      <c r="B8264" s="65"/>
      <c r="N8264" s="71"/>
    </row>
    <row r="8265" spans="2:14">
      <c r="B8265" s="65"/>
      <c r="N8265" s="71"/>
    </row>
    <row r="8266" spans="2:14">
      <c r="B8266" s="65"/>
      <c r="N8266" s="71"/>
    </row>
    <row r="8267" spans="2:14">
      <c r="B8267" s="65"/>
      <c r="N8267" s="71"/>
    </row>
    <row r="8268" spans="2:14">
      <c r="B8268" s="65"/>
      <c r="N8268" s="71"/>
    </row>
    <row r="8269" spans="2:14">
      <c r="B8269" s="65"/>
      <c r="N8269" s="71"/>
    </row>
    <row r="8270" spans="2:14">
      <c r="B8270" s="65"/>
      <c r="N8270" s="71"/>
    </row>
    <row r="8271" spans="2:14">
      <c r="B8271" s="65"/>
      <c r="N8271" s="71"/>
    </row>
    <row r="8272" spans="2:14">
      <c r="B8272" s="65"/>
      <c r="N8272" s="71"/>
    </row>
    <row r="8273" spans="2:14">
      <c r="B8273" s="65"/>
      <c r="N8273" s="71"/>
    </row>
    <row r="8274" spans="2:14">
      <c r="B8274" s="65"/>
      <c r="N8274" s="71"/>
    </row>
    <row r="8275" spans="2:14">
      <c r="B8275" s="65"/>
      <c r="N8275" s="71"/>
    </row>
    <row r="8276" spans="2:14">
      <c r="B8276" s="65"/>
      <c r="N8276" s="71"/>
    </row>
    <row r="8277" spans="2:14">
      <c r="B8277" s="65"/>
      <c r="N8277" s="71"/>
    </row>
    <row r="8278" spans="2:14">
      <c r="B8278" s="65"/>
      <c r="N8278" s="71"/>
    </row>
    <row r="8279" spans="2:14">
      <c r="B8279" s="65"/>
      <c r="N8279" s="71"/>
    </row>
    <row r="8280" spans="2:14">
      <c r="B8280" s="65"/>
      <c r="N8280" s="71"/>
    </row>
    <row r="8281" spans="2:14">
      <c r="B8281" s="65"/>
      <c r="N8281" s="71"/>
    </row>
    <row r="8282" spans="2:14">
      <c r="B8282" s="65"/>
      <c r="N8282" s="71"/>
    </row>
    <row r="8283" spans="2:14">
      <c r="B8283" s="65"/>
      <c r="N8283" s="71"/>
    </row>
    <row r="8284" spans="2:14">
      <c r="B8284" s="65"/>
      <c r="N8284" s="71"/>
    </row>
    <row r="8285" spans="2:14">
      <c r="B8285" s="65"/>
      <c r="N8285" s="71"/>
    </row>
    <row r="8286" spans="2:14">
      <c r="B8286" s="65"/>
      <c r="N8286" s="71"/>
    </row>
    <row r="8287" spans="2:14">
      <c r="B8287" s="65"/>
      <c r="N8287" s="71"/>
    </row>
    <row r="8288" spans="2:14">
      <c r="B8288" s="65"/>
      <c r="N8288" s="71"/>
    </row>
    <row r="8289" spans="2:14">
      <c r="B8289" s="65"/>
      <c r="N8289" s="71"/>
    </row>
    <row r="8290" spans="2:14">
      <c r="B8290" s="65"/>
      <c r="N8290" s="71"/>
    </row>
    <row r="8291" spans="2:14">
      <c r="B8291" s="65"/>
      <c r="N8291" s="71"/>
    </row>
    <row r="8292" spans="2:14">
      <c r="B8292" s="65"/>
      <c r="N8292" s="71"/>
    </row>
    <row r="8293" spans="2:14">
      <c r="B8293" s="65"/>
      <c r="N8293" s="71"/>
    </row>
    <row r="8294" spans="2:14">
      <c r="B8294" s="65"/>
      <c r="N8294" s="71"/>
    </row>
    <row r="8295" spans="2:14">
      <c r="B8295" s="65"/>
      <c r="N8295" s="71"/>
    </row>
    <row r="8296" spans="2:14">
      <c r="B8296" s="65"/>
      <c r="N8296" s="71"/>
    </row>
    <row r="8297" spans="2:14">
      <c r="B8297" s="65"/>
      <c r="N8297" s="71"/>
    </row>
    <row r="8298" spans="2:14">
      <c r="B8298" s="65"/>
      <c r="N8298" s="71"/>
    </row>
    <row r="8299" spans="2:14">
      <c r="B8299" s="65"/>
      <c r="N8299" s="71"/>
    </row>
    <row r="8300" spans="2:14">
      <c r="B8300" s="65"/>
      <c r="N8300" s="71"/>
    </row>
    <row r="8301" spans="2:14">
      <c r="B8301" s="65"/>
      <c r="N8301" s="71"/>
    </row>
    <row r="8302" spans="2:14">
      <c r="B8302" s="65"/>
      <c r="N8302" s="71"/>
    </row>
    <row r="8303" spans="2:14">
      <c r="B8303" s="65"/>
      <c r="N8303" s="71"/>
    </row>
    <row r="8304" spans="2:14">
      <c r="B8304" s="65"/>
      <c r="N8304" s="71"/>
    </row>
    <row r="8305" spans="2:14">
      <c r="B8305" s="65"/>
      <c r="N8305" s="71"/>
    </row>
    <row r="8306" spans="2:14">
      <c r="B8306" s="65"/>
      <c r="N8306" s="71"/>
    </row>
    <row r="8307" spans="2:14">
      <c r="B8307" s="65"/>
      <c r="N8307" s="71"/>
    </row>
    <row r="8308" spans="2:14">
      <c r="B8308" s="65"/>
      <c r="N8308" s="71"/>
    </row>
    <row r="8309" spans="2:14">
      <c r="B8309" s="65"/>
      <c r="N8309" s="71"/>
    </row>
    <row r="8310" spans="2:14">
      <c r="B8310" s="65"/>
      <c r="N8310" s="71"/>
    </row>
    <row r="8311" spans="2:14">
      <c r="B8311" s="65"/>
      <c r="N8311" s="71"/>
    </row>
    <row r="8312" spans="2:14">
      <c r="B8312" s="65"/>
      <c r="N8312" s="71"/>
    </row>
    <row r="8313" spans="2:14">
      <c r="B8313" s="65"/>
      <c r="N8313" s="71"/>
    </row>
    <row r="8314" spans="2:14">
      <c r="B8314" s="65"/>
      <c r="N8314" s="71"/>
    </row>
    <row r="8315" spans="2:14">
      <c r="B8315" s="65"/>
      <c r="N8315" s="71"/>
    </row>
    <row r="8316" spans="2:14">
      <c r="B8316" s="65"/>
      <c r="N8316" s="71"/>
    </row>
    <row r="8317" spans="2:14">
      <c r="B8317" s="65"/>
      <c r="N8317" s="71"/>
    </row>
    <row r="8318" spans="2:14">
      <c r="B8318" s="65"/>
      <c r="N8318" s="71"/>
    </row>
    <row r="8319" spans="2:14">
      <c r="B8319" s="65"/>
      <c r="N8319" s="71"/>
    </row>
    <row r="8320" spans="2:14">
      <c r="B8320" s="65"/>
      <c r="N8320" s="71"/>
    </row>
    <row r="8321" spans="2:14">
      <c r="B8321" s="65"/>
      <c r="N8321" s="71"/>
    </row>
    <row r="8322" spans="2:14">
      <c r="B8322" s="65"/>
      <c r="N8322" s="71"/>
    </row>
    <row r="8323" spans="2:14">
      <c r="B8323" s="65"/>
      <c r="N8323" s="71"/>
    </row>
    <row r="8324" spans="2:14">
      <c r="B8324" s="65"/>
      <c r="N8324" s="71"/>
    </row>
    <row r="8325" spans="2:14">
      <c r="B8325" s="65"/>
      <c r="N8325" s="71"/>
    </row>
    <row r="8326" spans="2:14">
      <c r="B8326" s="65"/>
      <c r="N8326" s="71"/>
    </row>
    <row r="8327" spans="2:14">
      <c r="B8327" s="65"/>
      <c r="N8327" s="71"/>
    </row>
    <row r="8328" spans="2:14">
      <c r="B8328" s="65"/>
      <c r="N8328" s="71"/>
    </row>
    <row r="8329" spans="2:14">
      <c r="B8329" s="65"/>
      <c r="N8329" s="71"/>
    </row>
    <row r="8330" spans="2:14">
      <c r="B8330" s="65"/>
      <c r="N8330" s="71"/>
    </row>
    <row r="8331" spans="2:14">
      <c r="B8331" s="65"/>
      <c r="N8331" s="71"/>
    </row>
    <row r="8332" spans="2:14">
      <c r="B8332" s="65"/>
      <c r="N8332" s="71"/>
    </row>
    <row r="8333" spans="2:14">
      <c r="B8333" s="65"/>
      <c r="N8333" s="71"/>
    </row>
    <row r="8334" spans="2:14">
      <c r="B8334" s="65"/>
      <c r="N8334" s="71"/>
    </row>
    <row r="8335" spans="2:14">
      <c r="B8335" s="65"/>
      <c r="N8335" s="71"/>
    </row>
    <row r="8336" spans="2:14">
      <c r="B8336" s="65"/>
      <c r="N8336" s="71"/>
    </row>
    <row r="8337" spans="2:14">
      <c r="B8337" s="65"/>
      <c r="N8337" s="71"/>
    </row>
    <row r="8338" spans="2:14">
      <c r="B8338" s="65"/>
      <c r="N8338" s="71"/>
    </row>
    <row r="8339" spans="2:14">
      <c r="B8339" s="65"/>
      <c r="N8339" s="71"/>
    </row>
    <row r="8340" spans="2:14">
      <c r="B8340" s="65"/>
      <c r="N8340" s="71"/>
    </row>
    <row r="8341" spans="2:14">
      <c r="B8341" s="65"/>
      <c r="N8341" s="71"/>
    </row>
    <row r="8342" spans="2:14">
      <c r="B8342" s="65"/>
      <c r="N8342" s="71"/>
    </row>
    <row r="8343" spans="2:14">
      <c r="B8343" s="65"/>
      <c r="N8343" s="71"/>
    </row>
    <row r="8344" spans="2:14">
      <c r="B8344" s="65"/>
      <c r="N8344" s="71"/>
    </row>
    <row r="8345" spans="2:14">
      <c r="B8345" s="65"/>
      <c r="N8345" s="71"/>
    </row>
    <row r="8346" spans="2:14">
      <c r="B8346" s="65"/>
      <c r="N8346" s="71"/>
    </row>
    <row r="8347" spans="2:14">
      <c r="B8347" s="65"/>
      <c r="N8347" s="71"/>
    </row>
    <row r="8348" spans="2:14">
      <c r="B8348" s="65"/>
      <c r="N8348" s="71"/>
    </row>
    <row r="8349" spans="2:14">
      <c r="B8349" s="65"/>
      <c r="N8349" s="71"/>
    </row>
    <row r="8350" spans="2:14">
      <c r="B8350" s="65"/>
      <c r="N8350" s="71"/>
    </row>
    <row r="8351" spans="2:14">
      <c r="B8351" s="65"/>
      <c r="N8351" s="71"/>
    </row>
    <row r="8352" spans="2:14">
      <c r="B8352" s="65"/>
      <c r="N8352" s="71"/>
    </row>
    <row r="8353" spans="2:14">
      <c r="B8353" s="65"/>
      <c r="N8353" s="71"/>
    </row>
    <row r="8354" spans="2:14">
      <c r="B8354" s="65"/>
      <c r="N8354" s="71"/>
    </row>
    <row r="8355" spans="2:14">
      <c r="B8355" s="65"/>
      <c r="N8355" s="71"/>
    </row>
    <row r="8356" spans="2:14">
      <c r="B8356" s="65"/>
      <c r="N8356" s="71"/>
    </row>
    <row r="8357" spans="2:14">
      <c r="B8357" s="65"/>
      <c r="N8357" s="71"/>
    </row>
    <row r="8358" spans="2:14">
      <c r="B8358" s="65"/>
      <c r="N8358" s="71"/>
    </row>
    <row r="8359" spans="2:14">
      <c r="B8359" s="65"/>
      <c r="N8359" s="71"/>
    </row>
    <row r="8360" spans="2:14">
      <c r="B8360" s="65"/>
      <c r="N8360" s="71"/>
    </row>
    <row r="8361" spans="2:14">
      <c r="B8361" s="65"/>
      <c r="N8361" s="71"/>
    </row>
    <row r="8362" spans="2:14">
      <c r="B8362" s="65"/>
      <c r="N8362" s="71"/>
    </row>
    <row r="8363" spans="2:14">
      <c r="B8363" s="65"/>
      <c r="N8363" s="71"/>
    </row>
    <row r="8364" spans="2:14">
      <c r="B8364" s="65"/>
      <c r="N8364" s="71"/>
    </row>
    <row r="8365" spans="2:14">
      <c r="B8365" s="65"/>
      <c r="N8365" s="71"/>
    </row>
    <row r="8366" spans="2:14">
      <c r="B8366" s="65"/>
      <c r="N8366" s="71"/>
    </row>
    <row r="8367" spans="2:14">
      <c r="B8367" s="65"/>
      <c r="N8367" s="71"/>
    </row>
    <row r="8368" spans="2:14">
      <c r="B8368" s="65"/>
      <c r="N8368" s="71"/>
    </row>
    <row r="8369" spans="2:14">
      <c r="B8369" s="65"/>
      <c r="N8369" s="71"/>
    </row>
    <row r="8370" spans="2:14">
      <c r="B8370" s="65"/>
      <c r="N8370" s="71"/>
    </row>
    <row r="8371" spans="2:14">
      <c r="B8371" s="65"/>
      <c r="N8371" s="71"/>
    </row>
    <row r="8372" spans="2:14">
      <c r="B8372" s="65"/>
      <c r="N8372" s="71"/>
    </row>
    <row r="8373" spans="2:14">
      <c r="B8373" s="65"/>
      <c r="N8373" s="71"/>
    </row>
    <row r="8374" spans="2:14">
      <c r="B8374" s="65"/>
      <c r="N8374" s="71"/>
    </row>
    <row r="8375" spans="2:14">
      <c r="B8375" s="65"/>
      <c r="N8375" s="71"/>
    </row>
    <row r="8376" spans="2:14">
      <c r="B8376" s="65"/>
      <c r="N8376" s="71"/>
    </row>
    <row r="8377" spans="2:14">
      <c r="B8377" s="65"/>
      <c r="N8377" s="71"/>
    </row>
    <row r="8378" spans="2:14">
      <c r="B8378" s="65"/>
      <c r="N8378" s="71"/>
    </row>
    <row r="8379" spans="2:14">
      <c r="B8379" s="65"/>
      <c r="N8379" s="71"/>
    </row>
    <row r="8380" spans="2:14">
      <c r="B8380" s="65"/>
      <c r="N8380" s="71"/>
    </row>
    <row r="8381" spans="2:14">
      <c r="B8381" s="65"/>
      <c r="N8381" s="71"/>
    </row>
    <row r="8382" spans="2:14">
      <c r="B8382" s="65"/>
      <c r="N8382" s="71"/>
    </row>
    <row r="8383" spans="2:14">
      <c r="B8383" s="65"/>
      <c r="N8383" s="71"/>
    </row>
    <row r="8384" spans="2:14">
      <c r="B8384" s="65"/>
      <c r="N8384" s="71"/>
    </row>
    <row r="8385" spans="2:14">
      <c r="B8385" s="65"/>
      <c r="N8385" s="71"/>
    </row>
    <row r="8386" spans="2:14">
      <c r="B8386" s="65"/>
      <c r="N8386" s="71"/>
    </row>
    <row r="8387" spans="2:14">
      <c r="B8387" s="65"/>
      <c r="N8387" s="71"/>
    </row>
    <row r="8388" spans="2:14">
      <c r="B8388" s="65"/>
      <c r="N8388" s="71"/>
    </row>
    <row r="8389" spans="2:14">
      <c r="B8389" s="65"/>
      <c r="N8389" s="71"/>
    </row>
    <row r="8390" spans="2:14">
      <c r="B8390" s="65"/>
      <c r="N8390" s="71"/>
    </row>
    <row r="8391" spans="2:14">
      <c r="B8391" s="65"/>
      <c r="N8391" s="71"/>
    </row>
    <row r="8392" spans="2:14">
      <c r="B8392" s="65"/>
      <c r="N8392" s="71"/>
    </row>
    <row r="8393" spans="2:14">
      <c r="B8393" s="65"/>
      <c r="N8393" s="71"/>
    </row>
    <row r="8394" spans="2:14">
      <c r="B8394" s="65"/>
      <c r="N8394" s="71"/>
    </row>
    <row r="8395" spans="2:14">
      <c r="B8395" s="65"/>
      <c r="N8395" s="71"/>
    </row>
    <row r="8396" spans="2:14">
      <c r="B8396" s="65"/>
      <c r="N8396" s="71"/>
    </row>
    <row r="8397" spans="2:14">
      <c r="B8397" s="65"/>
      <c r="N8397" s="71"/>
    </row>
    <row r="8398" spans="2:14">
      <c r="B8398" s="65"/>
      <c r="N8398" s="71"/>
    </row>
    <row r="8399" spans="2:14">
      <c r="B8399" s="65"/>
      <c r="N8399" s="71"/>
    </row>
    <row r="8400" spans="2:14">
      <c r="B8400" s="65"/>
      <c r="N8400" s="71"/>
    </row>
    <row r="8401" spans="2:14">
      <c r="B8401" s="65"/>
      <c r="N8401" s="71"/>
    </row>
    <row r="8402" spans="2:14">
      <c r="B8402" s="65"/>
      <c r="N8402" s="71"/>
    </row>
    <row r="8403" spans="2:14">
      <c r="B8403" s="65"/>
      <c r="N8403" s="71"/>
    </row>
    <row r="8404" spans="2:14">
      <c r="B8404" s="65"/>
      <c r="N8404" s="71"/>
    </row>
    <row r="8405" spans="2:14">
      <c r="B8405" s="65"/>
      <c r="N8405" s="71"/>
    </row>
    <row r="8406" spans="2:14">
      <c r="B8406" s="65"/>
      <c r="N8406" s="71"/>
    </row>
    <row r="8407" spans="2:14">
      <c r="B8407" s="65"/>
      <c r="N8407" s="71"/>
    </row>
    <row r="8408" spans="2:14">
      <c r="B8408" s="65"/>
      <c r="N8408" s="71"/>
    </row>
    <row r="8409" spans="2:14">
      <c r="B8409" s="65"/>
      <c r="N8409" s="71"/>
    </row>
    <row r="8410" spans="2:14">
      <c r="B8410" s="65"/>
      <c r="N8410" s="71"/>
    </row>
    <row r="8411" spans="2:14">
      <c r="B8411" s="65"/>
      <c r="N8411" s="71"/>
    </row>
    <row r="8412" spans="2:14">
      <c r="B8412" s="65"/>
      <c r="N8412" s="71"/>
    </row>
    <row r="8413" spans="2:14">
      <c r="B8413" s="65"/>
      <c r="N8413" s="71"/>
    </row>
    <row r="8414" spans="2:14">
      <c r="B8414" s="65"/>
      <c r="N8414" s="71"/>
    </row>
    <row r="8415" spans="2:14">
      <c r="B8415" s="65"/>
      <c r="N8415" s="71"/>
    </row>
    <row r="8416" spans="2:14">
      <c r="B8416" s="65"/>
      <c r="N8416" s="71"/>
    </row>
    <row r="8417" spans="2:14">
      <c r="B8417" s="65"/>
      <c r="N8417" s="71"/>
    </row>
    <row r="8418" spans="2:14">
      <c r="B8418" s="65"/>
      <c r="N8418" s="71"/>
    </row>
    <row r="8419" spans="2:14">
      <c r="B8419" s="65"/>
      <c r="N8419" s="71"/>
    </row>
    <row r="8420" spans="2:14">
      <c r="B8420" s="65"/>
      <c r="N8420" s="71"/>
    </row>
    <row r="8421" spans="2:14">
      <c r="B8421" s="65"/>
      <c r="N8421" s="71"/>
    </row>
    <row r="8422" spans="2:14">
      <c r="B8422" s="65"/>
      <c r="N8422" s="71"/>
    </row>
    <row r="8423" spans="2:14">
      <c r="B8423" s="65"/>
      <c r="N8423" s="71"/>
    </row>
    <row r="8424" spans="2:14">
      <c r="B8424" s="65"/>
      <c r="N8424" s="71"/>
    </row>
    <row r="8425" spans="2:14">
      <c r="B8425" s="65"/>
      <c r="N8425" s="71"/>
    </row>
    <row r="8426" spans="2:14">
      <c r="B8426" s="65"/>
      <c r="N8426" s="71"/>
    </row>
    <row r="8427" spans="2:14">
      <c r="B8427" s="65"/>
      <c r="N8427" s="71"/>
    </row>
    <row r="8428" spans="2:14">
      <c r="B8428" s="65"/>
      <c r="N8428" s="71"/>
    </row>
    <row r="8429" spans="2:14">
      <c r="B8429" s="65"/>
      <c r="N8429" s="71"/>
    </row>
    <row r="8430" spans="2:14">
      <c r="B8430" s="65"/>
      <c r="N8430" s="71"/>
    </row>
    <row r="8431" spans="2:14">
      <c r="B8431" s="65"/>
      <c r="N8431" s="71"/>
    </row>
    <row r="8432" spans="2:14">
      <c r="B8432" s="65"/>
      <c r="N8432" s="71"/>
    </row>
    <row r="8433" spans="2:14">
      <c r="B8433" s="65"/>
      <c r="N8433" s="71"/>
    </row>
    <row r="8434" spans="2:14">
      <c r="B8434" s="65"/>
      <c r="N8434" s="71"/>
    </row>
    <row r="8435" spans="2:14">
      <c r="B8435" s="65"/>
      <c r="N8435" s="71"/>
    </row>
    <row r="8436" spans="2:14">
      <c r="B8436" s="65"/>
      <c r="N8436" s="71"/>
    </row>
    <row r="8437" spans="2:14">
      <c r="B8437" s="65"/>
      <c r="N8437" s="71"/>
    </row>
    <row r="8438" spans="2:14">
      <c r="B8438" s="65"/>
      <c r="N8438" s="71"/>
    </row>
    <row r="8439" spans="2:14">
      <c r="B8439" s="65"/>
      <c r="N8439" s="71"/>
    </row>
    <row r="8440" spans="2:14">
      <c r="B8440" s="65"/>
      <c r="N8440" s="71"/>
    </row>
    <row r="8441" spans="2:14">
      <c r="B8441" s="65"/>
      <c r="N8441" s="71"/>
    </row>
    <row r="8442" spans="2:14">
      <c r="B8442" s="65"/>
      <c r="N8442" s="71"/>
    </row>
    <row r="8443" spans="2:14">
      <c r="B8443" s="65"/>
      <c r="N8443" s="71"/>
    </row>
    <row r="8444" spans="2:14">
      <c r="B8444" s="65"/>
      <c r="N8444" s="71"/>
    </row>
    <row r="8445" spans="2:14">
      <c r="B8445" s="65"/>
      <c r="N8445" s="71"/>
    </row>
    <row r="8446" spans="2:14">
      <c r="B8446" s="65"/>
      <c r="N8446" s="71"/>
    </row>
    <row r="8447" spans="2:14">
      <c r="B8447" s="65"/>
      <c r="N8447" s="71"/>
    </row>
    <row r="8448" spans="2:14">
      <c r="B8448" s="65"/>
      <c r="N8448" s="71"/>
    </row>
    <row r="8449" spans="2:14">
      <c r="B8449" s="65"/>
      <c r="N8449" s="71"/>
    </row>
    <row r="8450" spans="2:14">
      <c r="B8450" s="65"/>
      <c r="N8450" s="71"/>
    </row>
    <row r="8451" spans="2:14">
      <c r="B8451" s="65"/>
      <c r="N8451" s="71"/>
    </row>
    <row r="8452" spans="2:14">
      <c r="B8452" s="65"/>
      <c r="N8452" s="71"/>
    </row>
    <row r="8453" spans="2:14">
      <c r="B8453" s="65"/>
      <c r="N8453" s="71"/>
    </row>
    <row r="8454" spans="2:14">
      <c r="B8454" s="65"/>
      <c r="N8454" s="71"/>
    </row>
    <row r="8455" spans="2:14">
      <c r="B8455" s="65"/>
      <c r="N8455" s="71"/>
    </row>
    <row r="8456" spans="2:14">
      <c r="B8456" s="65"/>
      <c r="N8456" s="71"/>
    </row>
    <row r="8457" spans="2:14">
      <c r="B8457" s="65"/>
      <c r="N8457" s="71"/>
    </row>
    <row r="8458" spans="2:14">
      <c r="B8458" s="65"/>
      <c r="N8458" s="71"/>
    </row>
    <row r="8459" spans="2:14">
      <c r="B8459" s="65"/>
      <c r="N8459" s="71"/>
    </row>
    <row r="8460" spans="2:14">
      <c r="B8460" s="65"/>
      <c r="N8460" s="71"/>
    </row>
    <row r="8461" spans="2:14">
      <c r="B8461" s="65"/>
      <c r="N8461" s="71"/>
    </row>
    <row r="8462" spans="2:14">
      <c r="B8462" s="65"/>
      <c r="N8462" s="71"/>
    </row>
    <row r="8463" spans="2:14">
      <c r="B8463" s="65"/>
      <c r="N8463" s="71"/>
    </row>
    <row r="8464" spans="2:14">
      <c r="B8464" s="65"/>
      <c r="N8464" s="71"/>
    </row>
    <row r="8465" spans="2:14">
      <c r="B8465" s="65"/>
      <c r="N8465" s="71"/>
    </row>
    <row r="8466" spans="2:14">
      <c r="B8466" s="65"/>
      <c r="N8466" s="71"/>
    </row>
    <row r="8467" spans="2:14">
      <c r="B8467" s="65"/>
      <c r="N8467" s="71"/>
    </row>
    <row r="8468" spans="2:14">
      <c r="B8468" s="65"/>
      <c r="N8468" s="71"/>
    </row>
    <row r="8469" spans="2:14">
      <c r="B8469" s="65"/>
      <c r="N8469" s="71"/>
    </row>
    <row r="8470" spans="2:14">
      <c r="B8470" s="65"/>
      <c r="N8470" s="71"/>
    </row>
    <row r="8471" spans="2:14">
      <c r="B8471" s="65"/>
      <c r="N8471" s="71"/>
    </row>
    <row r="8472" spans="2:14">
      <c r="B8472" s="65"/>
      <c r="N8472" s="71"/>
    </row>
    <row r="8473" spans="2:14">
      <c r="B8473" s="65"/>
      <c r="N8473" s="71"/>
    </row>
    <row r="8474" spans="2:14">
      <c r="B8474" s="65"/>
      <c r="N8474" s="71"/>
    </row>
    <row r="8475" spans="2:14">
      <c r="B8475" s="65"/>
      <c r="N8475" s="71"/>
    </row>
    <row r="8476" spans="2:14">
      <c r="B8476" s="65"/>
      <c r="N8476" s="71"/>
    </row>
    <row r="8477" spans="2:14">
      <c r="B8477" s="65"/>
      <c r="N8477" s="71"/>
    </row>
    <row r="8478" spans="2:14">
      <c r="B8478" s="65"/>
      <c r="N8478" s="71"/>
    </row>
    <row r="8479" spans="2:14">
      <c r="B8479" s="65"/>
      <c r="N8479" s="71"/>
    </row>
    <row r="8480" spans="2:14">
      <c r="B8480" s="65"/>
      <c r="N8480" s="71"/>
    </row>
    <row r="8481" spans="2:14">
      <c r="B8481" s="65"/>
      <c r="N8481" s="71"/>
    </row>
    <row r="8482" spans="2:14">
      <c r="B8482" s="65"/>
      <c r="N8482" s="71"/>
    </row>
    <row r="8483" spans="2:14">
      <c r="B8483" s="65"/>
      <c r="N8483" s="71"/>
    </row>
    <row r="8484" spans="2:14">
      <c r="B8484" s="65"/>
      <c r="N8484" s="71"/>
    </row>
    <row r="8485" spans="2:14">
      <c r="B8485" s="65"/>
      <c r="N8485" s="71"/>
    </row>
    <row r="8486" spans="2:14">
      <c r="B8486" s="65"/>
      <c r="N8486" s="71"/>
    </row>
    <row r="8487" spans="2:14">
      <c r="B8487" s="65"/>
      <c r="N8487" s="71"/>
    </row>
    <row r="8488" spans="2:14">
      <c r="B8488" s="65"/>
      <c r="N8488" s="71"/>
    </row>
    <row r="8489" spans="2:14">
      <c r="B8489" s="65"/>
      <c r="N8489" s="71"/>
    </row>
    <row r="8490" spans="2:14">
      <c r="B8490" s="65"/>
      <c r="N8490" s="71"/>
    </row>
    <row r="8491" spans="2:14">
      <c r="B8491" s="65"/>
      <c r="N8491" s="71"/>
    </row>
    <row r="8492" spans="2:14">
      <c r="B8492" s="65"/>
      <c r="N8492" s="71"/>
    </row>
    <row r="8493" spans="2:14">
      <c r="B8493" s="65"/>
      <c r="N8493" s="71"/>
    </row>
    <row r="8494" spans="2:14">
      <c r="B8494" s="65"/>
      <c r="N8494" s="71"/>
    </row>
    <row r="8495" spans="2:14">
      <c r="B8495" s="65"/>
      <c r="N8495" s="71"/>
    </row>
    <row r="8496" spans="2:14">
      <c r="B8496" s="65"/>
      <c r="N8496" s="71"/>
    </row>
    <row r="8497" spans="2:14">
      <c r="B8497" s="65"/>
      <c r="N8497" s="71"/>
    </row>
    <row r="8498" spans="2:14">
      <c r="B8498" s="65"/>
      <c r="N8498" s="71"/>
    </row>
    <row r="8499" spans="2:14">
      <c r="B8499" s="65"/>
      <c r="N8499" s="71"/>
    </row>
    <row r="8500" spans="2:14">
      <c r="B8500" s="65"/>
      <c r="N8500" s="71"/>
    </row>
    <row r="8501" spans="2:14">
      <c r="B8501" s="65"/>
      <c r="N8501" s="71"/>
    </row>
    <row r="8502" spans="2:14">
      <c r="B8502" s="65"/>
      <c r="N8502" s="71"/>
    </row>
    <row r="8503" spans="2:14">
      <c r="B8503" s="65"/>
      <c r="N8503" s="71"/>
    </row>
    <row r="8504" spans="2:14">
      <c r="B8504" s="65"/>
      <c r="N8504" s="71"/>
    </row>
    <row r="8505" spans="2:14">
      <c r="B8505" s="65"/>
      <c r="N8505" s="71"/>
    </row>
    <row r="8506" spans="2:14">
      <c r="B8506" s="65"/>
      <c r="N8506" s="71"/>
    </row>
    <row r="8507" spans="2:14">
      <c r="B8507" s="65"/>
      <c r="N8507" s="71"/>
    </row>
    <row r="8508" spans="2:14">
      <c r="B8508" s="65"/>
      <c r="N8508" s="71"/>
    </row>
    <row r="8509" spans="2:14">
      <c r="B8509" s="65"/>
      <c r="N8509" s="71"/>
    </row>
    <row r="8510" spans="2:14">
      <c r="B8510" s="65"/>
      <c r="N8510" s="71"/>
    </row>
    <row r="8511" spans="2:14">
      <c r="B8511" s="65"/>
      <c r="N8511" s="71"/>
    </row>
    <row r="8512" spans="2:14">
      <c r="B8512" s="65"/>
      <c r="N8512" s="71"/>
    </row>
    <row r="8513" spans="2:14">
      <c r="B8513" s="65"/>
      <c r="N8513" s="71"/>
    </row>
    <row r="8514" spans="2:14">
      <c r="B8514" s="65"/>
      <c r="N8514" s="71"/>
    </row>
    <row r="8515" spans="2:14">
      <c r="B8515" s="65"/>
      <c r="N8515" s="71"/>
    </row>
    <row r="8516" spans="2:14">
      <c r="B8516" s="65"/>
      <c r="N8516" s="71"/>
    </row>
    <row r="8517" spans="2:14">
      <c r="B8517" s="65"/>
      <c r="N8517" s="71"/>
    </row>
    <row r="8518" spans="2:14">
      <c r="B8518" s="65"/>
      <c r="N8518" s="71"/>
    </row>
    <row r="8519" spans="2:14">
      <c r="B8519" s="65"/>
      <c r="N8519" s="71"/>
    </row>
    <row r="8520" spans="2:14">
      <c r="B8520" s="65"/>
      <c r="N8520" s="71"/>
    </row>
    <row r="8521" spans="2:14">
      <c r="B8521" s="65"/>
      <c r="N8521" s="71"/>
    </row>
    <row r="8522" spans="2:14">
      <c r="B8522" s="65"/>
      <c r="N8522" s="71"/>
    </row>
    <row r="8523" spans="2:14">
      <c r="B8523" s="65"/>
      <c r="N8523" s="71"/>
    </row>
    <row r="8524" spans="2:14">
      <c r="B8524" s="65"/>
      <c r="N8524" s="71"/>
    </row>
    <row r="8525" spans="2:14">
      <c r="B8525" s="65"/>
      <c r="N8525" s="71"/>
    </row>
    <row r="8526" spans="2:14">
      <c r="B8526" s="65"/>
      <c r="N8526" s="71"/>
    </row>
    <row r="8527" spans="2:14">
      <c r="B8527" s="65"/>
      <c r="N8527" s="71"/>
    </row>
    <row r="8528" spans="2:14">
      <c r="B8528" s="65"/>
      <c r="N8528" s="71"/>
    </row>
    <row r="8529" spans="2:14">
      <c r="B8529" s="65"/>
      <c r="N8529" s="71"/>
    </row>
    <row r="8530" spans="2:14">
      <c r="B8530" s="65"/>
      <c r="N8530" s="71"/>
    </row>
    <row r="8531" spans="2:14">
      <c r="B8531" s="65"/>
      <c r="N8531" s="71"/>
    </row>
    <row r="8532" spans="2:14">
      <c r="B8532" s="65"/>
      <c r="N8532" s="71"/>
    </row>
    <row r="8533" spans="2:14">
      <c r="B8533" s="65"/>
      <c r="N8533" s="71"/>
    </row>
    <row r="8534" spans="2:14">
      <c r="B8534" s="65"/>
      <c r="N8534" s="71"/>
    </row>
    <row r="8535" spans="2:14">
      <c r="B8535" s="65"/>
      <c r="N8535" s="71"/>
    </row>
    <row r="8536" spans="2:14">
      <c r="B8536" s="65"/>
      <c r="N8536" s="71"/>
    </row>
    <row r="8537" spans="2:14">
      <c r="B8537" s="65"/>
      <c r="N8537" s="71"/>
    </row>
    <row r="8538" spans="2:14">
      <c r="B8538" s="65"/>
      <c r="N8538" s="71"/>
    </row>
    <row r="8539" spans="2:14">
      <c r="B8539" s="65"/>
      <c r="N8539" s="71"/>
    </row>
    <row r="8540" spans="2:14">
      <c r="B8540" s="65"/>
      <c r="N8540" s="71"/>
    </row>
    <row r="8541" spans="2:14">
      <c r="B8541" s="65"/>
      <c r="N8541" s="71"/>
    </row>
    <row r="8542" spans="2:14">
      <c r="B8542" s="65"/>
      <c r="N8542" s="71"/>
    </row>
    <row r="8543" spans="2:14">
      <c r="B8543" s="65"/>
      <c r="N8543" s="71"/>
    </row>
    <row r="8544" spans="2:14">
      <c r="B8544" s="65"/>
      <c r="N8544" s="71"/>
    </row>
    <row r="8545" spans="2:14">
      <c r="B8545" s="65"/>
      <c r="N8545" s="71"/>
    </row>
    <row r="8546" spans="2:14">
      <c r="B8546" s="65"/>
      <c r="N8546" s="71"/>
    </row>
    <row r="8547" spans="2:14">
      <c r="B8547" s="65"/>
      <c r="N8547" s="71"/>
    </row>
    <row r="8548" spans="2:14">
      <c r="B8548" s="65"/>
      <c r="N8548" s="71"/>
    </row>
    <row r="8549" spans="2:14">
      <c r="B8549" s="65"/>
      <c r="N8549" s="71"/>
    </row>
    <row r="8550" spans="2:14">
      <c r="B8550" s="65"/>
      <c r="N8550" s="71"/>
    </row>
    <row r="8551" spans="2:14">
      <c r="B8551" s="65"/>
      <c r="N8551" s="71"/>
    </row>
    <row r="8552" spans="2:14">
      <c r="B8552" s="65"/>
      <c r="N8552" s="71"/>
    </row>
    <row r="8553" spans="2:14">
      <c r="B8553" s="65"/>
      <c r="N8553" s="71"/>
    </row>
    <row r="8554" spans="2:14">
      <c r="B8554" s="65"/>
      <c r="N8554" s="71"/>
    </row>
    <row r="8555" spans="2:14">
      <c r="B8555" s="65"/>
      <c r="N8555" s="71"/>
    </row>
    <row r="8556" spans="2:14">
      <c r="B8556" s="65"/>
      <c r="N8556" s="71"/>
    </row>
    <row r="8557" spans="2:14">
      <c r="B8557" s="65"/>
      <c r="N8557" s="71"/>
    </row>
    <row r="8558" spans="2:14">
      <c r="B8558" s="65"/>
      <c r="N8558" s="71"/>
    </row>
    <row r="8559" spans="2:14">
      <c r="B8559" s="65"/>
      <c r="N8559" s="71"/>
    </row>
    <row r="8560" spans="2:14">
      <c r="B8560" s="65"/>
      <c r="N8560" s="71"/>
    </row>
    <row r="8561" spans="2:14">
      <c r="B8561" s="65"/>
      <c r="N8561" s="71"/>
    </row>
    <row r="8562" spans="2:14">
      <c r="B8562" s="65"/>
      <c r="N8562" s="71"/>
    </row>
    <row r="8563" spans="2:14">
      <c r="B8563" s="65"/>
      <c r="N8563" s="71"/>
    </row>
    <row r="8564" spans="2:14">
      <c r="B8564" s="65"/>
      <c r="N8564" s="71"/>
    </row>
    <row r="8565" spans="2:14">
      <c r="B8565" s="65"/>
      <c r="N8565" s="71"/>
    </row>
    <row r="8566" spans="2:14">
      <c r="B8566" s="65"/>
      <c r="N8566" s="71"/>
    </row>
    <row r="8567" spans="2:14">
      <c r="B8567" s="65"/>
      <c r="N8567" s="71"/>
    </row>
    <row r="8568" spans="2:14">
      <c r="B8568" s="65"/>
      <c r="N8568" s="71"/>
    </row>
    <row r="8569" spans="2:14">
      <c r="B8569" s="65"/>
      <c r="N8569" s="71"/>
    </row>
    <row r="8570" spans="2:14">
      <c r="B8570" s="65"/>
      <c r="N8570" s="71"/>
    </row>
    <row r="8571" spans="2:14">
      <c r="B8571" s="65"/>
      <c r="N8571" s="71"/>
    </row>
    <row r="8572" spans="2:14">
      <c r="B8572" s="65"/>
      <c r="N8572" s="71"/>
    </row>
    <row r="8573" spans="2:14">
      <c r="B8573" s="65"/>
      <c r="N8573" s="71"/>
    </row>
    <row r="8574" spans="2:14">
      <c r="B8574" s="65"/>
      <c r="N8574" s="71"/>
    </row>
    <row r="8575" spans="2:14">
      <c r="B8575" s="65"/>
      <c r="N8575" s="71"/>
    </row>
    <row r="8576" spans="2:14">
      <c r="B8576" s="65"/>
      <c r="N8576" s="71"/>
    </row>
    <row r="8577" spans="2:14">
      <c r="B8577" s="65"/>
      <c r="N8577" s="71"/>
    </row>
    <row r="8578" spans="2:14">
      <c r="B8578" s="65"/>
      <c r="N8578" s="71"/>
    </row>
    <row r="8579" spans="2:14">
      <c r="B8579" s="65"/>
      <c r="N8579" s="71"/>
    </row>
    <row r="8580" spans="2:14">
      <c r="B8580" s="65"/>
      <c r="N8580" s="71"/>
    </row>
    <row r="8581" spans="2:14">
      <c r="B8581" s="65"/>
      <c r="N8581" s="71"/>
    </row>
    <row r="8582" spans="2:14">
      <c r="B8582" s="65"/>
      <c r="N8582" s="71"/>
    </row>
    <row r="8583" spans="2:14">
      <c r="B8583" s="65"/>
      <c r="N8583" s="71"/>
    </row>
    <row r="8584" spans="2:14">
      <c r="B8584" s="65"/>
      <c r="N8584" s="71"/>
    </row>
    <row r="8585" spans="2:14">
      <c r="B8585" s="65"/>
      <c r="N8585" s="71"/>
    </row>
    <row r="8586" spans="2:14">
      <c r="B8586" s="65"/>
      <c r="N8586" s="71"/>
    </row>
    <row r="8587" spans="2:14">
      <c r="B8587" s="65"/>
      <c r="N8587" s="71"/>
    </row>
    <row r="8588" spans="2:14">
      <c r="B8588" s="65"/>
      <c r="N8588" s="71"/>
    </row>
    <row r="8589" spans="2:14">
      <c r="B8589" s="65"/>
      <c r="N8589" s="71"/>
    </row>
    <row r="8590" spans="2:14">
      <c r="B8590" s="65"/>
      <c r="N8590" s="71"/>
    </row>
    <row r="8591" spans="2:14">
      <c r="B8591" s="65"/>
      <c r="N8591" s="71"/>
    </row>
    <row r="8592" spans="2:14">
      <c r="B8592" s="65"/>
      <c r="N8592" s="71"/>
    </row>
    <row r="8593" spans="2:14">
      <c r="B8593" s="65"/>
      <c r="N8593" s="71"/>
    </row>
    <row r="8594" spans="2:14">
      <c r="B8594" s="65"/>
      <c r="N8594" s="71"/>
    </row>
    <row r="8595" spans="2:14">
      <c r="B8595" s="65"/>
      <c r="N8595" s="71"/>
    </row>
    <row r="8596" spans="2:14">
      <c r="B8596" s="65"/>
      <c r="N8596" s="71"/>
    </row>
    <row r="8597" spans="2:14">
      <c r="B8597" s="65"/>
      <c r="N8597" s="71"/>
    </row>
    <row r="8598" spans="2:14">
      <c r="B8598" s="65"/>
      <c r="N8598" s="71"/>
    </row>
    <row r="8599" spans="2:14">
      <c r="B8599" s="65"/>
      <c r="N8599" s="71"/>
    </row>
    <row r="8600" spans="2:14">
      <c r="B8600" s="65"/>
      <c r="N8600" s="71"/>
    </row>
    <row r="8601" spans="2:14">
      <c r="B8601" s="65"/>
      <c r="N8601" s="71"/>
    </row>
    <row r="8602" spans="2:14">
      <c r="B8602" s="65"/>
      <c r="N8602" s="71"/>
    </row>
    <row r="8603" spans="2:14">
      <c r="B8603" s="65"/>
      <c r="N8603" s="71"/>
    </row>
    <row r="8604" spans="2:14">
      <c r="B8604" s="65"/>
      <c r="N8604" s="71"/>
    </row>
    <row r="8605" spans="2:14">
      <c r="B8605" s="65"/>
      <c r="N8605" s="71"/>
    </row>
    <row r="8606" spans="2:14">
      <c r="B8606" s="65"/>
      <c r="N8606" s="71"/>
    </row>
    <row r="8607" spans="2:14">
      <c r="B8607" s="65"/>
      <c r="N8607" s="71"/>
    </row>
    <row r="8608" spans="2:14">
      <c r="B8608" s="65"/>
      <c r="N8608" s="71"/>
    </row>
    <row r="8609" spans="2:14">
      <c r="B8609" s="65"/>
      <c r="N8609" s="71"/>
    </row>
    <row r="8610" spans="2:14">
      <c r="B8610" s="65"/>
      <c r="N8610" s="71"/>
    </row>
    <row r="8611" spans="2:14">
      <c r="B8611" s="65"/>
      <c r="N8611" s="71"/>
    </row>
    <row r="8612" spans="2:14">
      <c r="B8612" s="65"/>
      <c r="N8612" s="71"/>
    </row>
    <row r="8613" spans="2:14">
      <c r="B8613" s="65"/>
      <c r="N8613" s="71"/>
    </row>
    <row r="8614" spans="2:14">
      <c r="B8614" s="65"/>
      <c r="N8614" s="71"/>
    </row>
    <row r="8615" spans="2:14">
      <c r="B8615" s="65"/>
      <c r="N8615" s="71"/>
    </row>
    <row r="8616" spans="2:14">
      <c r="B8616" s="65"/>
      <c r="N8616" s="71"/>
    </row>
    <row r="8617" spans="2:14">
      <c r="B8617" s="65"/>
      <c r="N8617" s="71"/>
    </row>
    <row r="8618" spans="2:14">
      <c r="B8618" s="65"/>
      <c r="N8618" s="71"/>
    </row>
    <row r="8619" spans="2:14">
      <c r="B8619" s="65"/>
      <c r="N8619" s="71"/>
    </row>
    <row r="8620" spans="2:14">
      <c r="B8620" s="65"/>
      <c r="N8620" s="71"/>
    </row>
    <row r="8621" spans="2:14">
      <c r="B8621" s="65"/>
      <c r="N8621" s="71"/>
    </row>
    <row r="8622" spans="2:14">
      <c r="B8622" s="65"/>
      <c r="N8622" s="71"/>
    </row>
    <row r="8623" spans="2:14">
      <c r="B8623" s="65"/>
      <c r="N8623" s="71"/>
    </row>
    <row r="8624" spans="2:14">
      <c r="B8624" s="65"/>
      <c r="N8624" s="71"/>
    </row>
    <row r="8625" spans="2:14">
      <c r="B8625" s="65"/>
      <c r="N8625" s="71"/>
    </row>
    <row r="8626" spans="2:14">
      <c r="B8626" s="65"/>
      <c r="N8626" s="71"/>
    </row>
    <row r="8627" spans="2:14">
      <c r="B8627" s="65"/>
      <c r="N8627" s="71"/>
    </row>
    <row r="8628" spans="2:14">
      <c r="B8628" s="65"/>
      <c r="N8628" s="71"/>
    </row>
    <row r="8629" spans="2:14">
      <c r="B8629" s="65"/>
      <c r="N8629" s="71"/>
    </row>
    <row r="8630" spans="2:14">
      <c r="B8630" s="65"/>
      <c r="N8630" s="71"/>
    </row>
    <row r="8631" spans="2:14">
      <c r="B8631" s="65"/>
      <c r="N8631" s="71"/>
    </row>
    <row r="8632" spans="2:14">
      <c r="B8632" s="65"/>
      <c r="N8632" s="71"/>
    </row>
    <row r="8633" spans="2:14">
      <c r="B8633" s="65"/>
      <c r="N8633" s="71"/>
    </row>
    <row r="8634" spans="2:14">
      <c r="B8634" s="65"/>
      <c r="N8634" s="71"/>
    </row>
    <row r="8635" spans="2:14">
      <c r="B8635" s="65"/>
      <c r="N8635" s="71"/>
    </row>
    <row r="8636" spans="2:14">
      <c r="B8636" s="65"/>
      <c r="N8636" s="71"/>
    </row>
    <row r="8637" spans="2:14">
      <c r="B8637" s="65"/>
      <c r="N8637" s="71"/>
    </row>
    <row r="8638" spans="2:14">
      <c r="B8638" s="65"/>
      <c r="N8638" s="71"/>
    </row>
    <row r="8639" spans="2:14">
      <c r="B8639" s="65"/>
      <c r="N8639" s="71"/>
    </row>
    <row r="8640" spans="2:14">
      <c r="B8640" s="65"/>
      <c r="N8640" s="71"/>
    </row>
    <row r="8641" spans="2:14">
      <c r="B8641" s="65"/>
      <c r="N8641" s="71"/>
    </row>
    <row r="8642" spans="2:14">
      <c r="B8642" s="65"/>
      <c r="N8642" s="71"/>
    </row>
    <row r="8643" spans="2:14">
      <c r="B8643" s="65"/>
      <c r="N8643" s="71"/>
    </row>
    <row r="8644" spans="2:14">
      <c r="B8644" s="65"/>
      <c r="N8644" s="71"/>
    </row>
    <row r="8645" spans="2:14">
      <c r="B8645" s="65"/>
      <c r="N8645" s="71"/>
    </row>
    <row r="8646" spans="2:14">
      <c r="B8646" s="65"/>
      <c r="N8646" s="71"/>
    </row>
    <row r="8647" spans="2:14">
      <c r="B8647" s="65"/>
      <c r="N8647" s="71"/>
    </row>
    <row r="8648" spans="2:14">
      <c r="B8648" s="65"/>
      <c r="N8648" s="71"/>
    </row>
    <row r="8649" spans="2:14">
      <c r="B8649" s="65"/>
      <c r="N8649" s="71"/>
    </row>
    <row r="8650" spans="2:14">
      <c r="B8650" s="65"/>
      <c r="N8650" s="71"/>
    </row>
    <row r="8651" spans="2:14">
      <c r="B8651" s="65"/>
      <c r="N8651" s="71"/>
    </row>
    <row r="8652" spans="2:14">
      <c r="B8652" s="65"/>
      <c r="N8652" s="71"/>
    </row>
    <row r="8653" spans="2:14">
      <c r="B8653" s="65"/>
      <c r="N8653" s="71"/>
    </row>
    <row r="8654" spans="2:14">
      <c r="B8654" s="65"/>
      <c r="N8654" s="71"/>
    </row>
    <row r="8655" spans="2:14">
      <c r="B8655" s="65"/>
      <c r="N8655" s="71"/>
    </row>
    <row r="8656" spans="2:14">
      <c r="B8656" s="65"/>
      <c r="N8656" s="71"/>
    </row>
    <row r="8657" spans="2:14">
      <c r="B8657" s="65"/>
      <c r="N8657" s="71"/>
    </row>
    <row r="8658" spans="2:14">
      <c r="B8658" s="65"/>
      <c r="N8658" s="71"/>
    </row>
    <row r="8659" spans="2:14">
      <c r="B8659" s="65"/>
      <c r="N8659" s="71"/>
    </row>
    <row r="8660" spans="2:14">
      <c r="B8660" s="65"/>
      <c r="N8660" s="71"/>
    </row>
    <row r="8661" spans="2:14">
      <c r="B8661" s="65"/>
      <c r="N8661" s="71"/>
    </row>
    <row r="8662" spans="2:14">
      <c r="B8662" s="65"/>
      <c r="N8662" s="71"/>
    </row>
    <row r="8663" spans="2:14">
      <c r="B8663" s="65"/>
      <c r="N8663" s="71"/>
    </row>
    <row r="8664" spans="2:14">
      <c r="B8664" s="65"/>
      <c r="N8664" s="71"/>
    </row>
    <row r="8665" spans="2:14">
      <c r="B8665" s="65"/>
      <c r="N8665" s="71"/>
    </row>
    <row r="8666" spans="2:14">
      <c r="B8666" s="65"/>
      <c r="N8666" s="71"/>
    </row>
    <row r="8667" spans="2:14">
      <c r="B8667" s="65"/>
      <c r="N8667" s="71"/>
    </row>
    <row r="8668" spans="2:14">
      <c r="B8668" s="65"/>
      <c r="N8668" s="71"/>
    </row>
    <row r="8669" spans="2:14">
      <c r="B8669" s="65"/>
      <c r="N8669" s="71"/>
    </row>
    <row r="8670" spans="2:14">
      <c r="B8670" s="65"/>
      <c r="N8670" s="71"/>
    </row>
    <row r="8671" spans="2:14">
      <c r="B8671" s="65"/>
      <c r="N8671" s="71"/>
    </row>
    <row r="8672" spans="2:14">
      <c r="B8672" s="65"/>
      <c r="N8672" s="71"/>
    </row>
    <row r="8673" spans="2:14">
      <c r="B8673" s="65"/>
      <c r="N8673" s="71"/>
    </row>
    <row r="8674" spans="2:14">
      <c r="B8674" s="65"/>
      <c r="N8674" s="71"/>
    </row>
    <row r="8675" spans="2:14">
      <c r="B8675" s="65"/>
      <c r="N8675" s="71"/>
    </row>
    <row r="8676" spans="2:14">
      <c r="B8676" s="65"/>
      <c r="N8676" s="71"/>
    </row>
    <row r="8677" spans="2:14">
      <c r="B8677" s="65"/>
      <c r="N8677" s="71"/>
    </row>
    <row r="8678" spans="2:14">
      <c r="B8678" s="65"/>
      <c r="N8678" s="71"/>
    </row>
    <row r="8679" spans="2:14">
      <c r="B8679" s="65"/>
      <c r="N8679" s="71"/>
    </row>
    <row r="8680" spans="2:14">
      <c r="B8680" s="65"/>
      <c r="N8680" s="71"/>
    </row>
    <row r="8681" spans="2:14">
      <c r="B8681" s="65"/>
      <c r="N8681" s="71"/>
    </row>
    <row r="8682" spans="2:14">
      <c r="B8682" s="65"/>
      <c r="N8682" s="71"/>
    </row>
    <row r="8683" spans="2:14">
      <c r="B8683" s="65"/>
      <c r="N8683" s="71"/>
    </row>
    <row r="8684" spans="2:14">
      <c r="B8684" s="65"/>
      <c r="N8684" s="71"/>
    </row>
    <row r="8685" spans="2:14">
      <c r="B8685" s="65"/>
      <c r="N8685" s="71"/>
    </row>
    <row r="8686" spans="2:14">
      <c r="B8686" s="65"/>
      <c r="N8686" s="71"/>
    </row>
    <row r="8687" spans="2:14">
      <c r="B8687" s="65"/>
      <c r="N8687" s="71"/>
    </row>
    <row r="8688" spans="2:14">
      <c r="B8688" s="65"/>
      <c r="N8688" s="71"/>
    </row>
    <row r="8689" spans="2:14">
      <c r="B8689" s="65"/>
      <c r="N8689" s="71"/>
    </row>
    <row r="8690" spans="2:14">
      <c r="B8690" s="65"/>
      <c r="N8690" s="71"/>
    </row>
    <row r="8691" spans="2:14">
      <c r="B8691" s="65"/>
      <c r="N8691" s="71"/>
    </row>
    <row r="8692" spans="2:14">
      <c r="B8692" s="65"/>
      <c r="N8692" s="71"/>
    </row>
    <row r="8693" spans="2:14">
      <c r="B8693" s="65"/>
      <c r="N8693" s="71"/>
    </row>
    <row r="8694" spans="2:14">
      <c r="B8694" s="65"/>
      <c r="N8694" s="71"/>
    </row>
    <row r="8695" spans="2:14">
      <c r="B8695" s="65"/>
      <c r="N8695" s="71"/>
    </row>
    <row r="8696" spans="2:14">
      <c r="B8696" s="65"/>
      <c r="N8696" s="71"/>
    </row>
    <row r="8697" spans="2:14">
      <c r="B8697" s="65"/>
      <c r="N8697" s="71"/>
    </row>
    <row r="8698" spans="2:14">
      <c r="B8698" s="65"/>
      <c r="N8698" s="71"/>
    </row>
    <row r="8699" spans="2:14">
      <c r="B8699" s="65"/>
      <c r="N8699" s="71"/>
    </row>
    <row r="8700" spans="2:14">
      <c r="B8700" s="65"/>
      <c r="N8700" s="71"/>
    </row>
    <row r="8701" spans="2:14">
      <c r="B8701" s="65"/>
      <c r="N8701" s="71"/>
    </row>
    <row r="8702" spans="2:14">
      <c r="B8702" s="65"/>
      <c r="N8702" s="71"/>
    </row>
    <row r="8703" spans="2:14">
      <c r="B8703" s="65"/>
      <c r="N8703" s="71"/>
    </row>
    <row r="8704" spans="2:14">
      <c r="B8704" s="65"/>
      <c r="N8704" s="71"/>
    </row>
    <row r="8705" spans="2:14">
      <c r="B8705" s="65"/>
      <c r="N8705" s="71"/>
    </row>
    <row r="8706" spans="2:14">
      <c r="B8706" s="65"/>
      <c r="N8706" s="71"/>
    </row>
    <row r="8707" spans="2:14">
      <c r="B8707" s="65"/>
      <c r="N8707" s="71"/>
    </row>
    <row r="8708" spans="2:14">
      <c r="B8708" s="65"/>
      <c r="N8708" s="71"/>
    </row>
    <row r="8709" spans="2:14">
      <c r="B8709" s="65"/>
      <c r="N8709" s="71"/>
    </row>
    <row r="8710" spans="2:14">
      <c r="B8710" s="65"/>
      <c r="N8710" s="71"/>
    </row>
    <row r="8711" spans="2:14">
      <c r="B8711" s="65"/>
      <c r="N8711" s="71"/>
    </row>
    <row r="8712" spans="2:14">
      <c r="B8712" s="65"/>
      <c r="N8712" s="71"/>
    </row>
    <row r="8713" spans="2:14">
      <c r="B8713" s="65"/>
      <c r="N8713" s="71"/>
    </row>
    <row r="8714" spans="2:14">
      <c r="B8714" s="65"/>
      <c r="N8714" s="71"/>
    </row>
    <row r="8715" spans="2:14">
      <c r="B8715" s="65"/>
      <c r="N8715" s="71"/>
    </row>
    <row r="8716" spans="2:14">
      <c r="B8716" s="65"/>
      <c r="N8716" s="71"/>
    </row>
    <row r="8717" spans="2:14">
      <c r="B8717" s="65"/>
      <c r="N8717" s="71"/>
    </row>
    <row r="8718" spans="2:14">
      <c r="B8718" s="65"/>
      <c r="N8718" s="71"/>
    </row>
    <row r="8719" spans="2:14">
      <c r="B8719" s="65"/>
      <c r="N8719" s="71"/>
    </row>
    <row r="8720" spans="2:14">
      <c r="B8720" s="65"/>
      <c r="N8720" s="71"/>
    </row>
    <row r="8721" spans="2:14">
      <c r="B8721" s="65"/>
      <c r="N8721" s="71"/>
    </row>
    <row r="8722" spans="2:14">
      <c r="B8722" s="65"/>
      <c r="N8722" s="71"/>
    </row>
    <row r="8723" spans="2:14">
      <c r="B8723" s="65"/>
      <c r="N8723" s="71"/>
    </row>
    <row r="8724" spans="2:14">
      <c r="B8724" s="65"/>
      <c r="N8724" s="71"/>
    </row>
    <row r="8725" spans="2:14">
      <c r="B8725" s="65"/>
      <c r="N8725" s="71"/>
    </row>
    <row r="8726" spans="2:14">
      <c r="B8726" s="65"/>
      <c r="N8726" s="71"/>
    </row>
    <row r="8727" spans="2:14">
      <c r="B8727" s="65"/>
      <c r="N8727" s="71"/>
    </row>
    <row r="8728" spans="2:14">
      <c r="B8728" s="65"/>
      <c r="N8728" s="71"/>
    </row>
    <row r="8729" spans="2:14">
      <c r="B8729" s="65"/>
      <c r="N8729" s="71"/>
    </row>
    <row r="8730" spans="2:14">
      <c r="B8730" s="65"/>
      <c r="N8730" s="71"/>
    </row>
    <row r="8731" spans="2:14">
      <c r="B8731" s="65"/>
      <c r="N8731" s="71"/>
    </row>
    <row r="8732" spans="2:14">
      <c r="B8732" s="65"/>
      <c r="N8732" s="71"/>
    </row>
    <row r="8733" spans="2:14">
      <c r="B8733" s="65"/>
      <c r="N8733" s="71"/>
    </row>
    <row r="8734" spans="2:14">
      <c r="B8734" s="65"/>
      <c r="N8734" s="71"/>
    </row>
    <row r="8735" spans="2:14">
      <c r="B8735" s="65"/>
      <c r="N8735" s="71"/>
    </row>
    <row r="8736" spans="2:14">
      <c r="B8736" s="65"/>
      <c r="N8736" s="71"/>
    </row>
    <row r="8737" spans="2:14">
      <c r="B8737" s="65"/>
      <c r="N8737" s="71"/>
    </row>
    <row r="8738" spans="2:14">
      <c r="B8738" s="65"/>
      <c r="N8738" s="71"/>
    </row>
    <row r="8739" spans="2:14">
      <c r="B8739" s="65"/>
      <c r="N8739" s="71"/>
    </row>
    <row r="8740" spans="2:14">
      <c r="B8740" s="65"/>
      <c r="N8740" s="71"/>
    </row>
    <row r="8741" spans="2:14">
      <c r="B8741" s="65"/>
      <c r="N8741" s="71"/>
    </row>
    <row r="8742" spans="2:14">
      <c r="B8742" s="65"/>
      <c r="N8742" s="71"/>
    </row>
    <row r="8743" spans="2:14">
      <c r="B8743" s="65"/>
      <c r="N8743" s="71"/>
    </row>
    <row r="8744" spans="2:14">
      <c r="B8744" s="65"/>
      <c r="N8744" s="71"/>
    </row>
    <row r="8745" spans="2:14">
      <c r="B8745" s="65"/>
      <c r="N8745" s="71"/>
    </row>
    <row r="8746" spans="2:14">
      <c r="B8746" s="65"/>
      <c r="N8746" s="71"/>
    </row>
    <row r="8747" spans="2:14">
      <c r="B8747" s="65"/>
      <c r="N8747" s="71"/>
    </row>
    <row r="8748" spans="2:14">
      <c r="B8748" s="65"/>
      <c r="N8748" s="71"/>
    </row>
    <row r="8749" spans="2:14">
      <c r="B8749" s="65"/>
      <c r="N8749" s="71"/>
    </row>
    <row r="8750" spans="2:14">
      <c r="B8750" s="65"/>
      <c r="N8750" s="71"/>
    </row>
    <row r="8751" spans="2:14">
      <c r="B8751" s="65"/>
      <c r="N8751" s="71"/>
    </row>
    <row r="8752" spans="2:14">
      <c r="B8752" s="65"/>
      <c r="N8752" s="71"/>
    </row>
    <row r="8753" spans="2:14">
      <c r="B8753" s="65"/>
      <c r="N8753" s="71"/>
    </row>
    <row r="8754" spans="2:14">
      <c r="B8754" s="65"/>
      <c r="N8754" s="71"/>
    </row>
    <row r="8755" spans="2:14">
      <c r="B8755" s="65"/>
      <c r="N8755" s="71"/>
    </row>
    <row r="8756" spans="2:14">
      <c r="B8756" s="65"/>
      <c r="N8756" s="71"/>
    </row>
    <row r="8757" spans="2:14">
      <c r="B8757" s="65"/>
      <c r="N8757" s="71"/>
    </row>
    <row r="8758" spans="2:14">
      <c r="B8758" s="65"/>
      <c r="N8758" s="71"/>
    </row>
    <row r="8759" spans="2:14">
      <c r="B8759" s="65"/>
      <c r="N8759" s="71"/>
    </row>
    <row r="8760" spans="2:14">
      <c r="B8760" s="65"/>
      <c r="N8760" s="71"/>
    </row>
    <row r="8761" spans="2:14">
      <c r="B8761" s="65"/>
      <c r="N8761" s="71"/>
    </row>
    <row r="8762" spans="2:14">
      <c r="B8762" s="65"/>
      <c r="N8762" s="71"/>
    </row>
    <row r="8763" spans="2:14">
      <c r="B8763" s="65"/>
      <c r="N8763" s="71"/>
    </row>
    <row r="8764" spans="2:14">
      <c r="B8764" s="65"/>
      <c r="N8764" s="71"/>
    </row>
    <row r="8765" spans="2:14">
      <c r="B8765" s="65"/>
      <c r="N8765" s="71"/>
    </row>
    <row r="8766" spans="2:14">
      <c r="B8766" s="65"/>
      <c r="N8766" s="71"/>
    </row>
    <row r="8767" spans="2:14">
      <c r="B8767" s="65"/>
      <c r="N8767" s="71"/>
    </row>
    <row r="8768" spans="2:14">
      <c r="B8768" s="65"/>
      <c r="N8768" s="71"/>
    </row>
    <row r="8769" spans="2:14">
      <c r="B8769" s="65"/>
      <c r="N8769" s="71"/>
    </row>
    <row r="8770" spans="2:14">
      <c r="B8770" s="65"/>
      <c r="N8770" s="71"/>
    </row>
    <row r="8771" spans="2:14">
      <c r="B8771" s="65"/>
      <c r="N8771" s="71"/>
    </row>
    <row r="8772" spans="2:14">
      <c r="B8772" s="65"/>
      <c r="N8772" s="71"/>
    </row>
    <row r="8773" spans="2:14">
      <c r="B8773" s="65"/>
      <c r="N8773" s="71"/>
    </row>
    <row r="8774" spans="2:14">
      <c r="B8774" s="65"/>
      <c r="N8774" s="71"/>
    </row>
    <row r="8775" spans="2:14">
      <c r="B8775" s="65"/>
      <c r="N8775" s="71"/>
    </row>
    <row r="8776" spans="2:14">
      <c r="B8776" s="65"/>
      <c r="N8776" s="71"/>
    </row>
    <row r="8777" spans="2:14">
      <c r="B8777" s="65"/>
      <c r="N8777" s="71"/>
    </row>
    <row r="8778" spans="2:14">
      <c r="B8778" s="65"/>
      <c r="N8778" s="71"/>
    </row>
    <row r="8779" spans="2:14">
      <c r="B8779" s="65"/>
      <c r="N8779" s="71"/>
    </row>
    <row r="8780" spans="2:14">
      <c r="B8780" s="65"/>
      <c r="N8780" s="71"/>
    </row>
    <row r="8781" spans="2:14">
      <c r="B8781" s="65"/>
      <c r="N8781" s="71"/>
    </row>
    <row r="8782" spans="2:14">
      <c r="B8782" s="65"/>
      <c r="N8782" s="71"/>
    </row>
    <row r="8783" spans="2:14">
      <c r="B8783" s="65"/>
      <c r="N8783" s="71"/>
    </row>
    <row r="8784" spans="2:14">
      <c r="B8784" s="65"/>
      <c r="N8784" s="71"/>
    </row>
    <row r="8785" spans="2:14">
      <c r="B8785" s="65"/>
      <c r="N8785" s="71"/>
    </row>
    <row r="8786" spans="2:14">
      <c r="B8786" s="65"/>
      <c r="N8786" s="71"/>
    </row>
    <row r="8787" spans="2:14">
      <c r="B8787" s="65"/>
      <c r="N8787" s="71"/>
    </row>
    <row r="8788" spans="2:14">
      <c r="B8788" s="65"/>
      <c r="N8788" s="71"/>
    </row>
    <row r="8789" spans="2:14">
      <c r="B8789" s="65"/>
      <c r="N8789" s="71"/>
    </row>
    <row r="8790" spans="2:14">
      <c r="B8790" s="65"/>
      <c r="N8790" s="71"/>
    </row>
    <row r="8791" spans="2:14">
      <c r="B8791" s="65"/>
      <c r="N8791" s="71"/>
    </row>
    <row r="8792" spans="2:14">
      <c r="B8792" s="65"/>
      <c r="N8792" s="71"/>
    </row>
    <row r="8793" spans="2:14">
      <c r="B8793" s="65"/>
      <c r="N8793" s="71"/>
    </row>
    <row r="8794" spans="2:14">
      <c r="B8794" s="65"/>
      <c r="N8794" s="71"/>
    </row>
    <row r="8795" spans="2:14">
      <c r="B8795" s="65"/>
      <c r="N8795" s="71"/>
    </row>
    <row r="8796" spans="2:14">
      <c r="B8796" s="65"/>
      <c r="N8796" s="71"/>
    </row>
    <row r="8797" spans="2:14">
      <c r="B8797" s="65"/>
      <c r="N8797" s="71"/>
    </row>
    <row r="8798" spans="2:14">
      <c r="B8798" s="65"/>
      <c r="N8798" s="71"/>
    </row>
    <row r="8799" spans="2:14">
      <c r="B8799" s="65"/>
      <c r="N8799" s="71"/>
    </row>
    <row r="8800" spans="2:14">
      <c r="B8800" s="65"/>
      <c r="N8800" s="71"/>
    </row>
    <row r="8801" spans="2:14">
      <c r="B8801" s="65"/>
      <c r="N8801" s="71"/>
    </row>
    <row r="8802" spans="2:14">
      <c r="B8802" s="65"/>
      <c r="N8802" s="71"/>
    </row>
    <row r="8803" spans="2:14">
      <c r="B8803" s="65"/>
      <c r="N8803" s="71"/>
    </row>
    <row r="8804" spans="2:14">
      <c r="B8804" s="65"/>
      <c r="N8804" s="71"/>
    </row>
    <row r="8805" spans="2:14">
      <c r="B8805" s="65"/>
      <c r="N8805" s="71"/>
    </row>
    <row r="8806" spans="2:14">
      <c r="B8806" s="65"/>
      <c r="N8806" s="71"/>
    </row>
    <row r="8807" spans="2:14">
      <c r="B8807" s="65"/>
      <c r="N8807" s="71"/>
    </row>
    <row r="8808" spans="2:14">
      <c r="B8808" s="65"/>
      <c r="N8808" s="71"/>
    </row>
    <row r="8809" spans="2:14">
      <c r="B8809" s="65"/>
      <c r="N8809" s="71"/>
    </row>
    <row r="8810" spans="2:14">
      <c r="B8810" s="65"/>
      <c r="N8810" s="71"/>
    </row>
    <row r="8811" spans="2:14">
      <c r="B8811" s="65"/>
      <c r="N8811" s="71"/>
    </row>
    <row r="8812" spans="2:14">
      <c r="B8812" s="65"/>
      <c r="N8812" s="71"/>
    </row>
    <row r="8813" spans="2:14">
      <c r="B8813" s="65"/>
      <c r="N8813" s="71"/>
    </row>
    <row r="8814" spans="2:14">
      <c r="B8814" s="65"/>
      <c r="N8814" s="71"/>
    </row>
    <row r="8815" spans="2:14">
      <c r="B8815" s="65"/>
      <c r="N8815" s="71"/>
    </row>
    <row r="8816" spans="2:14">
      <c r="B8816" s="65"/>
      <c r="N8816" s="71"/>
    </row>
    <row r="8817" spans="2:14">
      <c r="B8817" s="65"/>
      <c r="N8817" s="71"/>
    </row>
    <row r="8818" spans="2:14">
      <c r="B8818" s="65"/>
      <c r="N8818" s="71"/>
    </row>
    <row r="8819" spans="2:14">
      <c r="B8819" s="65"/>
      <c r="N8819" s="71"/>
    </row>
    <row r="8820" spans="2:14">
      <c r="B8820" s="65"/>
      <c r="N8820" s="71"/>
    </row>
    <row r="8821" spans="2:14">
      <c r="B8821" s="65"/>
      <c r="N8821" s="71"/>
    </row>
    <row r="8822" spans="2:14">
      <c r="B8822" s="65"/>
      <c r="N8822" s="71"/>
    </row>
    <row r="8823" spans="2:14">
      <c r="B8823" s="65"/>
      <c r="N8823" s="71"/>
    </row>
    <row r="8824" spans="2:14">
      <c r="B8824" s="65"/>
      <c r="N8824" s="71"/>
    </row>
    <row r="8825" spans="2:14">
      <c r="B8825" s="65"/>
      <c r="N8825" s="71"/>
    </row>
    <row r="8826" spans="2:14">
      <c r="B8826" s="65"/>
      <c r="N8826" s="71"/>
    </row>
    <row r="8827" spans="2:14">
      <c r="B8827" s="65"/>
      <c r="N8827" s="71"/>
    </row>
    <row r="8828" spans="2:14">
      <c r="B8828" s="65"/>
      <c r="N8828" s="71"/>
    </row>
    <row r="8829" spans="2:14">
      <c r="B8829" s="65"/>
      <c r="N8829" s="71"/>
    </row>
    <row r="8830" spans="2:14">
      <c r="B8830" s="65"/>
      <c r="N8830" s="71"/>
    </row>
    <row r="8831" spans="2:14">
      <c r="B8831" s="65"/>
      <c r="N8831" s="71"/>
    </row>
    <row r="8832" spans="2:14">
      <c r="B8832" s="65"/>
      <c r="N8832" s="71"/>
    </row>
    <row r="8833" spans="2:14">
      <c r="B8833" s="65"/>
      <c r="N8833" s="71"/>
    </row>
    <row r="8834" spans="2:14">
      <c r="B8834" s="65"/>
      <c r="N8834" s="71"/>
    </row>
    <row r="8835" spans="2:14">
      <c r="B8835" s="65"/>
      <c r="N8835" s="71"/>
    </row>
    <row r="8836" spans="2:14">
      <c r="B8836" s="65"/>
      <c r="N8836" s="71"/>
    </row>
    <row r="8837" spans="2:14">
      <c r="B8837" s="65"/>
      <c r="N8837" s="71"/>
    </row>
    <row r="8838" spans="2:14">
      <c r="B8838" s="65"/>
      <c r="N8838" s="71"/>
    </row>
    <row r="8839" spans="2:14">
      <c r="B8839" s="65"/>
      <c r="N8839" s="71"/>
    </row>
    <row r="8840" spans="2:14">
      <c r="B8840" s="65"/>
      <c r="N8840" s="71"/>
    </row>
    <row r="8841" spans="2:14">
      <c r="B8841" s="65"/>
      <c r="N8841" s="71"/>
    </row>
    <row r="8842" spans="2:14">
      <c r="B8842" s="65"/>
      <c r="N8842" s="71"/>
    </row>
    <row r="8843" spans="2:14">
      <c r="B8843" s="65"/>
      <c r="N8843" s="71"/>
    </row>
    <row r="8844" spans="2:14">
      <c r="B8844" s="65"/>
      <c r="N8844" s="71"/>
    </row>
    <row r="8845" spans="2:14">
      <c r="B8845" s="65"/>
      <c r="N8845" s="71"/>
    </row>
    <row r="8846" spans="2:14">
      <c r="B8846" s="65"/>
      <c r="N8846" s="71"/>
    </row>
    <row r="8847" spans="2:14">
      <c r="B8847" s="65"/>
      <c r="N8847" s="71"/>
    </row>
    <row r="8848" spans="2:14">
      <c r="B8848" s="65"/>
      <c r="N8848" s="71"/>
    </row>
    <row r="8849" spans="2:14">
      <c r="B8849" s="65"/>
      <c r="N8849" s="71"/>
    </row>
    <row r="8850" spans="2:14">
      <c r="B8850" s="65"/>
      <c r="N8850" s="71"/>
    </row>
    <row r="8851" spans="2:14">
      <c r="B8851" s="65"/>
      <c r="N8851" s="71"/>
    </row>
    <row r="8852" spans="2:14">
      <c r="B8852" s="65"/>
      <c r="N8852" s="71"/>
    </row>
    <row r="8853" spans="2:14">
      <c r="B8853" s="65"/>
      <c r="N8853" s="71"/>
    </row>
    <row r="8854" spans="2:14">
      <c r="B8854" s="65"/>
      <c r="N8854" s="71"/>
    </row>
    <row r="8855" spans="2:14">
      <c r="B8855" s="65"/>
      <c r="N8855" s="71"/>
    </row>
    <row r="8856" spans="2:14">
      <c r="B8856" s="65"/>
      <c r="N8856" s="71"/>
    </row>
    <row r="8857" spans="2:14">
      <c r="B8857" s="65"/>
      <c r="N8857" s="71"/>
    </row>
    <row r="8858" spans="2:14">
      <c r="B8858" s="65"/>
      <c r="N8858" s="71"/>
    </row>
    <row r="8859" spans="2:14">
      <c r="B8859" s="65"/>
      <c r="N8859" s="71"/>
    </row>
    <row r="8860" spans="2:14">
      <c r="B8860" s="65"/>
      <c r="N8860" s="71"/>
    </row>
    <row r="8861" spans="2:14">
      <c r="B8861" s="65"/>
      <c r="N8861" s="71"/>
    </row>
    <row r="8862" spans="2:14">
      <c r="B8862" s="65"/>
      <c r="N8862" s="71"/>
    </row>
    <row r="8863" spans="2:14">
      <c r="B8863" s="65"/>
      <c r="N8863" s="71"/>
    </row>
    <row r="8864" spans="2:14">
      <c r="B8864" s="65"/>
      <c r="N8864" s="71"/>
    </row>
    <row r="8865" spans="2:14">
      <c r="B8865" s="65"/>
      <c r="N8865" s="71"/>
    </row>
    <row r="8866" spans="2:14">
      <c r="B8866" s="65"/>
      <c r="N8866" s="71"/>
    </row>
    <row r="8867" spans="2:14">
      <c r="B8867" s="65"/>
      <c r="N8867" s="71"/>
    </row>
    <row r="8868" spans="2:14">
      <c r="B8868" s="65"/>
      <c r="N8868" s="71"/>
    </row>
    <row r="8869" spans="2:14">
      <c r="B8869" s="65"/>
      <c r="N8869" s="71"/>
    </row>
    <row r="8870" spans="2:14">
      <c r="B8870" s="65"/>
      <c r="N8870" s="71"/>
    </row>
    <row r="8871" spans="2:14">
      <c r="B8871" s="65"/>
      <c r="N8871" s="71"/>
    </row>
    <row r="8872" spans="2:14">
      <c r="B8872" s="65"/>
      <c r="N8872" s="71"/>
    </row>
    <row r="8873" spans="2:14">
      <c r="B8873" s="65"/>
      <c r="N8873" s="71"/>
    </row>
    <row r="8874" spans="2:14">
      <c r="B8874" s="65"/>
      <c r="N8874" s="71"/>
    </row>
    <row r="8875" spans="2:14">
      <c r="B8875" s="65"/>
      <c r="N8875" s="71"/>
    </row>
    <row r="8876" spans="2:14">
      <c r="B8876" s="65"/>
      <c r="N8876" s="71"/>
    </row>
    <row r="8877" spans="2:14">
      <c r="B8877" s="65"/>
      <c r="N8877" s="71"/>
    </row>
    <row r="8878" spans="2:14">
      <c r="B8878" s="65"/>
      <c r="N8878" s="71"/>
    </row>
    <row r="8879" spans="2:14">
      <c r="B8879" s="65"/>
      <c r="N8879" s="71"/>
    </row>
    <row r="8880" spans="2:14">
      <c r="B8880" s="65"/>
      <c r="N8880" s="71"/>
    </row>
    <row r="8881" spans="2:14">
      <c r="B8881" s="65"/>
      <c r="N8881" s="71"/>
    </row>
    <row r="8882" spans="2:14">
      <c r="B8882" s="65"/>
      <c r="N8882" s="71"/>
    </row>
    <row r="8883" spans="2:14">
      <c r="B8883" s="65"/>
      <c r="N8883" s="71"/>
    </row>
    <row r="8884" spans="2:14">
      <c r="B8884" s="65"/>
      <c r="N8884" s="71"/>
    </row>
    <row r="8885" spans="2:14">
      <c r="B8885" s="65"/>
      <c r="N8885" s="71"/>
    </row>
    <row r="8886" spans="2:14">
      <c r="B8886" s="65"/>
      <c r="N8886" s="71"/>
    </row>
    <row r="8887" spans="2:14">
      <c r="B8887" s="65"/>
      <c r="N8887" s="71"/>
    </row>
    <row r="8888" spans="2:14">
      <c r="B8888" s="65"/>
      <c r="N8888" s="71"/>
    </row>
    <row r="8889" spans="2:14">
      <c r="B8889" s="65"/>
      <c r="N8889" s="71"/>
    </row>
    <row r="8890" spans="2:14">
      <c r="B8890" s="65"/>
      <c r="N8890" s="71"/>
    </row>
    <row r="8891" spans="2:14">
      <c r="B8891" s="65"/>
      <c r="N8891" s="71"/>
    </row>
    <row r="8892" spans="2:14">
      <c r="B8892" s="65"/>
      <c r="N8892" s="71"/>
    </row>
    <row r="8893" spans="2:14">
      <c r="B8893" s="65"/>
      <c r="N8893" s="71"/>
    </row>
    <row r="8894" spans="2:14">
      <c r="B8894" s="65"/>
      <c r="N8894" s="71"/>
    </row>
    <row r="8895" spans="2:14">
      <c r="B8895" s="65"/>
      <c r="N8895" s="71"/>
    </row>
    <row r="8896" spans="2:14">
      <c r="B8896" s="65"/>
      <c r="N8896" s="71"/>
    </row>
    <row r="8897" spans="2:14">
      <c r="B8897" s="65"/>
      <c r="N8897" s="71"/>
    </row>
    <row r="8898" spans="2:14">
      <c r="B8898" s="65"/>
      <c r="N8898" s="71"/>
    </row>
    <row r="8899" spans="2:14">
      <c r="B8899" s="65"/>
      <c r="N8899" s="71"/>
    </row>
    <row r="8900" spans="2:14">
      <c r="B8900" s="65"/>
      <c r="N8900" s="71"/>
    </row>
    <row r="8901" spans="2:14">
      <c r="B8901" s="65"/>
      <c r="N8901" s="71"/>
    </row>
    <row r="8902" spans="2:14">
      <c r="B8902" s="65"/>
      <c r="N8902" s="71"/>
    </row>
    <row r="8903" spans="2:14">
      <c r="B8903" s="65"/>
      <c r="N8903" s="71"/>
    </row>
    <row r="8904" spans="2:14">
      <c r="B8904" s="65"/>
      <c r="N8904" s="71"/>
    </row>
    <row r="8905" spans="2:14">
      <c r="B8905" s="65"/>
      <c r="N8905" s="71"/>
    </row>
    <row r="8906" spans="2:14">
      <c r="B8906" s="65"/>
      <c r="N8906" s="71"/>
    </row>
    <row r="8907" spans="2:14">
      <c r="B8907" s="65"/>
      <c r="N8907" s="71"/>
    </row>
    <row r="8908" spans="2:14">
      <c r="B8908" s="65"/>
      <c r="N8908" s="71"/>
    </row>
    <row r="8909" spans="2:14">
      <c r="B8909" s="65"/>
      <c r="N8909" s="71"/>
    </row>
    <row r="8910" spans="2:14">
      <c r="B8910" s="65"/>
      <c r="N8910" s="71"/>
    </row>
    <row r="8911" spans="2:14">
      <c r="B8911" s="65"/>
      <c r="N8911" s="71"/>
    </row>
    <row r="8912" spans="2:14">
      <c r="B8912" s="65"/>
      <c r="N8912" s="71"/>
    </row>
    <row r="8913" spans="2:14">
      <c r="B8913" s="65"/>
      <c r="N8913" s="71"/>
    </row>
    <row r="8914" spans="2:14">
      <c r="B8914" s="65"/>
      <c r="N8914" s="71"/>
    </row>
    <row r="8915" spans="2:14">
      <c r="B8915" s="65"/>
      <c r="N8915" s="71"/>
    </row>
    <row r="8916" spans="2:14">
      <c r="B8916" s="65"/>
      <c r="N8916" s="71"/>
    </row>
    <row r="8917" spans="2:14">
      <c r="B8917" s="65"/>
      <c r="N8917" s="71"/>
    </row>
    <row r="8918" spans="2:14">
      <c r="B8918" s="65"/>
      <c r="N8918" s="71"/>
    </row>
    <row r="8919" spans="2:14">
      <c r="B8919" s="65"/>
      <c r="N8919" s="71"/>
    </row>
    <row r="8920" spans="2:14">
      <c r="B8920" s="65"/>
      <c r="N8920" s="71"/>
    </row>
    <row r="8921" spans="2:14">
      <c r="B8921" s="65"/>
      <c r="N8921" s="71"/>
    </row>
    <row r="8922" spans="2:14">
      <c r="B8922" s="65"/>
      <c r="N8922" s="71"/>
    </row>
    <row r="8923" spans="2:14">
      <c r="B8923" s="65"/>
      <c r="N8923" s="71"/>
    </row>
    <row r="8924" spans="2:14">
      <c r="B8924" s="65"/>
      <c r="N8924" s="71"/>
    </row>
    <row r="8925" spans="2:14">
      <c r="B8925" s="65"/>
      <c r="N8925" s="71"/>
    </row>
    <row r="8926" spans="2:14">
      <c r="B8926" s="65"/>
      <c r="N8926" s="71"/>
    </row>
    <row r="8927" spans="2:14">
      <c r="B8927" s="65"/>
      <c r="N8927" s="71"/>
    </row>
    <row r="8928" spans="2:14">
      <c r="B8928" s="65"/>
      <c r="N8928" s="71"/>
    </row>
    <row r="8929" spans="2:14">
      <c r="B8929" s="65"/>
      <c r="N8929" s="71"/>
    </row>
    <row r="8930" spans="2:14">
      <c r="B8930" s="65"/>
      <c r="N8930" s="71"/>
    </row>
    <row r="8931" spans="2:14">
      <c r="B8931" s="65"/>
      <c r="N8931" s="71"/>
    </row>
    <row r="8932" spans="2:14">
      <c r="B8932" s="65"/>
      <c r="N8932" s="71"/>
    </row>
    <row r="8933" spans="2:14">
      <c r="B8933" s="65"/>
      <c r="N8933" s="71"/>
    </row>
    <row r="8934" spans="2:14">
      <c r="B8934" s="65"/>
      <c r="N8934" s="71"/>
    </row>
    <row r="8935" spans="2:14">
      <c r="B8935" s="65"/>
      <c r="N8935" s="71"/>
    </row>
    <row r="8936" spans="2:14">
      <c r="B8936" s="65"/>
      <c r="N8936" s="71"/>
    </row>
    <row r="8937" spans="2:14">
      <c r="B8937" s="65"/>
      <c r="N8937" s="71"/>
    </row>
    <row r="8938" spans="2:14">
      <c r="B8938" s="65"/>
      <c r="N8938" s="71"/>
    </row>
    <row r="8939" spans="2:14">
      <c r="B8939" s="65"/>
      <c r="N8939" s="71"/>
    </row>
    <row r="8940" spans="2:14">
      <c r="B8940" s="65"/>
      <c r="N8940" s="71"/>
    </row>
    <row r="8941" spans="2:14">
      <c r="B8941" s="65"/>
      <c r="N8941" s="71"/>
    </row>
    <row r="8942" spans="2:14">
      <c r="B8942" s="65"/>
      <c r="N8942" s="71"/>
    </row>
    <row r="8943" spans="2:14">
      <c r="B8943" s="65"/>
      <c r="N8943" s="71"/>
    </row>
    <row r="8944" spans="2:14">
      <c r="B8944" s="65"/>
      <c r="N8944" s="71"/>
    </row>
    <row r="8945" spans="2:14">
      <c r="B8945" s="65"/>
      <c r="N8945" s="71"/>
    </row>
    <row r="8946" spans="2:14">
      <c r="B8946" s="65"/>
      <c r="N8946" s="71"/>
    </row>
    <row r="8947" spans="2:14">
      <c r="B8947" s="65"/>
      <c r="N8947" s="71"/>
    </row>
    <row r="8948" spans="2:14">
      <c r="B8948" s="65"/>
      <c r="N8948" s="71"/>
    </row>
    <row r="8949" spans="2:14">
      <c r="B8949" s="65"/>
      <c r="N8949" s="71"/>
    </row>
    <row r="8950" spans="2:14">
      <c r="B8950" s="65"/>
      <c r="N8950" s="71"/>
    </row>
    <row r="8951" spans="2:14">
      <c r="B8951" s="65"/>
      <c r="N8951" s="71"/>
    </row>
    <row r="8952" spans="2:14">
      <c r="B8952" s="65"/>
      <c r="N8952" s="71"/>
    </row>
    <row r="8953" spans="2:14">
      <c r="B8953" s="65"/>
      <c r="N8953" s="71"/>
    </row>
    <row r="8954" spans="2:14">
      <c r="B8954" s="65"/>
      <c r="N8954" s="71"/>
    </row>
    <row r="8955" spans="2:14">
      <c r="B8955" s="65"/>
      <c r="N8955" s="71"/>
    </row>
    <row r="8956" spans="2:14">
      <c r="B8956" s="65"/>
      <c r="N8956" s="71"/>
    </row>
    <row r="8957" spans="2:14">
      <c r="B8957" s="65"/>
      <c r="N8957" s="71"/>
    </row>
    <row r="8958" spans="2:14">
      <c r="B8958" s="65"/>
      <c r="N8958" s="71"/>
    </row>
    <row r="8959" spans="2:14">
      <c r="B8959" s="65"/>
      <c r="N8959" s="71"/>
    </row>
    <row r="8960" spans="2:14">
      <c r="B8960" s="65"/>
      <c r="N8960" s="71"/>
    </row>
    <row r="8961" spans="2:14">
      <c r="B8961" s="65"/>
      <c r="N8961" s="71"/>
    </row>
    <row r="8962" spans="2:14">
      <c r="B8962" s="65"/>
      <c r="N8962" s="71"/>
    </row>
    <row r="8963" spans="2:14">
      <c r="B8963" s="65"/>
      <c r="N8963" s="71"/>
    </row>
    <row r="8964" spans="2:14">
      <c r="B8964" s="65"/>
      <c r="N8964" s="71"/>
    </row>
    <row r="8965" spans="2:14">
      <c r="B8965" s="65"/>
      <c r="N8965" s="71"/>
    </row>
    <row r="8966" spans="2:14">
      <c r="B8966" s="65"/>
      <c r="N8966" s="71"/>
    </row>
    <row r="8967" spans="2:14">
      <c r="B8967" s="65"/>
      <c r="N8967" s="71"/>
    </row>
    <row r="8968" spans="2:14">
      <c r="B8968" s="65"/>
      <c r="N8968" s="71"/>
    </row>
    <row r="8969" spans="2:14">
      <c r="B8969" s="65"/>
      <c r="N8969" s="71"/>
    </row>
    <row r="8970" spans="2:14">
      <c r="B8970" s="65"/>
      <c r="N8970" s="71"/>
    </row>
    <row r="8971" spans="2:14">
      <c r="B8971" s="65"/>
      <c r="N8971" s="71"/>
    </row>
    <row r="8972" spans="2:14">
      <c r="B8972" s="65"/>
      <c r="N8972" s="71"/>
    </row>
    <row r="8973" spans="2:14">
      <c r="B8973" s="65"/>
      <c r="N8973" s="71"/>
    </row>
    <row r="8974" spans="2:14">
      <c r="B8974" s="65"/>
      <c r="N8974" s="71"/>
    </row>
    <row r="8975" spans="2:14">
      <c r="B8975" s="65"/>
      <c r="N8975" s="71"/>
    </row>
    <row r="8976" spans="2:14">
      <c r="B8976" s="65"/>
      <c r="N8976" s="71"/>
    </row>
    <row r="8977" spans="2:14">
      <c r="B8977" s="65"/>
      <c r="N8977" s="71"/>
    </row>
    <row r="8978" spans="2:14">
      <c r="B8978" s="65"/>
      <c r="N8978" s="71"/>
    </row>
    <row r="8979" spans="2:14">
      <c r="B8979" s="65"/>
      <c r="N8979" s="71"/>
    </row>
    <row r="8980" spans="2:14">
      <c r="B8980" s="65"/>
      <c r="N8980" s="71"/>
    </row>
    <row r="8981" spans="2:14">
      <c r="B8981" s="65"/>
      <c r="N8981" s="71"/>
    </row>
    <row r="8982" spans="2:14">
      <c r="B8982" s="65"/>
      <c r="N8982" s="71"/>
    </row>
    <row r="8983" spans="2:14">
      <c r="B8983" s="65"/>
      <c r="N8983" s="71"/>
    </row>
    <row r="8984" spans="2:14">
      <c r="B8984" s="65"/>
      <c r="N8984" s="71"/>
    </row>
    <row r="8985" spans="2:14">
      <c r="B8985" s="65"/>
      <c r="N8985" s="71"/>
    </row>
    <row r="8986" spans="2:14">
      <c r="B8986" s="65"/>
      <c r="N8986" s="71"/>
    </row>
    <row r="8987" spans="2:14">
      <c r="B8987" s="65"/>
      <c r="N8987" s="71"/>
    </row>
    <row r="8988" spans="2:14">
      <c r="B8988" s="65"/>
      <c r="N8988" s="71"/>
    </row>
    <row r="8989" spans="2:14">
      <c r="B8989" s="65"/>
      <c r="N8989" s="71"/>
    </row>
    <row r="8990" spans="2:14">
      <c r="B8990" s="65"/>
      <c r="N8990" s="71"/>
    </row>
    <row r="8991" spans="2:14">
      <c r="B8991" s="65"/>
      <c r="N8991" s="71"/>
    </row>
    <row r="8992" spans="2:14">
      <c r="B8992" s="65"/>
      <c r="N8992" s="71"/>
    </row>
    <row r="8993" spans="2:14">
      <c r="B8993" s="65"/>
      <c r="N8993" s="71"/>
    </row>
    <row r="8994" spans="2:14">
      <c r="B8994" s="65"/>
      <c r="N8994" s="71"/>
    </row>
    <row r="8995" spans="2:14">
      <c r="B8995" s="65"/>
      <c r="N8995" s="71"/>
    </row>
    <row r="8996" spans="2:14">
      <c r="B8996" s="65"/>
      <c r="N8996" s="71"/>
    </row>
    <row r="8997" spans="2:14">
      <c r="B8997" s="65"/>
      <c r="N8997" s="71"/>
    </row>
    <row r="8998" spans="2:14">
      <c r="B8998" s="65"/>
      <c r="N8998" s="71"/>
    </row>
    <row r="8999" spans="2:14">
      <c r="B8999" s="65"/>
      <c r="N8999" s="71"/>
    </row>
    <row r="9000" spans="2:14">
      <c r="B9000" s="65"/>
      <c r="N9000" s="71"/>
    </row>
    <row r="9001" spans="2:14">
      <c r="B9001" s="65"/>
      <c r="N9001" s="71"/>
    </row>
    <row r="9002" spans="2:14">
      <c r="B9002" s="65"/>
      <c r="N9002" s="71"/>
    </row>
    <row r="9003" spans="2:14">
      <c r="B9003" s="65"/>
      <c r="N9003" s="71"/>
    </row>
    <row r="9004" spans="2:14">
      <c r="B9004" s="65"/>
      <c r="N9004" s="71"/>
    </row>
    <row r="9005" spans="2:14">
      <c r="B9005" s="65"/>
      <c r="N9005" s="71"/>
    </row>
    <row r="9006" spans="2:14">
      <c r="B9006" s="65"/>
      <c r="N9006" s="71"/>
    </row>
    <row r="9007" spans="2:14">
      <c r="B9007" s="65"/>
      <c r="N9007" s="71"/>
    </row>
    <row r="9008" spans="2:14">
      <c r="B9008" s="65"/>
      <c r="N9008" s="71"/>
    </row>
    <row r="9009" spans="2:14">
      <c r="B9009" s="65"/>
      <c r="N9009" s="71"/>
    </row>
    <row r="9010" spans="2:14">
      <c r="B9010" s="65"/>
      <c r="N9010" s="71"/>
    </row>
    <row r="9011" spans="2:14">
      <c r="B9011" s="65"/>
      <c r="N9011" s="71"/>
    </row>
    <row r="9012" spans="2:14">
      <c r="B9012" s="65"/>
      <c r="N9012" s="71"/>
    </row>
    <row r="9013" spans="2:14">
      <c r="B9013" s="65"/>
      <c r="N9013" s="71"/>
    </row>
    <row r="9014" spans="2:14">
      <c r="B9014" s="65"/>
      <c r="N9014" s="71"/>
    </row>
    <row r="9015" spans="2:14">
      <c r="B9015" s="65"/>
      <c r="N9015" s="71"/>
    </row>
    <row r="9016" spans="2:14">
      <c r="B9016" s="65"/>
      <c r="N9016" s="71"/>
    </row>
    <row r="9017" spans="2:14">
      <c r="B9017" s="65"/>
      <c r="N9017" s="71"/>
    </row>
    <row r="9018" spans="2:14">
      <c r="B9018" s="65"/>
      <c r="N9018" s="71"/>
    </row>
    <row r="9019" spans="2:14">
      <c r="B9019" s="65"/>
      <c r="N9019" s="71"/>
    </row>
    <row r="9020" spans="2:14">
      <c r="B9020" s="65"/>
      <c r="N9020" s="71"/>
    </row>
    <row r="9021" spans="2:14">
      <c r="B9021" s="65"/>
      <c r="N9021" s="71"/>
    </row>
    <row r="9022" spans="2:14">
      <c r="B9022" s="65"/>
      <c r="N9022" s="71"/>
    </row>
    <row r="9023" spans="2:14">
      <c r="B9023" s="65"/>
      <c r="N9023" s="71"/>
    </row>
    <row r="9024" spans="2:14">
      <c r="B9024" s="65"/>
      <c r="N9024" s="71"/>
    </row>
    <row r="9025" spans="2:14">
      <c r="B9025" s="65"/>
      <c r="N9025" s="71"/>
    </row>
    <row r="9026" spans="2:14">
      <c r="B9026" s="65"/>
      <c r="N9026" s="71"/>
    </row>
    <row r="9027" spans="2:14">
      <c r="B9027" s="65"/>
      <c r="N9027" s="71"/>
    </row>
    <row r="9028" spans="2:14">
      <c r="B9028" s="65"/>
      <c r="N9028" s="71"/>
    </row>
    <row r="9029" spans="2:14">
      <c r="B9029" s="65"/>
      <c r="N9029" s="71"/>
    </row>
    <row r="9030" spans="2:14">
      <c r="B9030" s="65"/>
      <c r="N9030" s="71"/>
    </row>
    <row r="9031" spans="2:14">
      <c r="B9031" s="65"/>
      <c r="N9031" s="71"/>
    </row>
    <row r="9032" spans="2:14">
      <c r="B9032" s="65"/>
      <c r="N9032" s="71"/>
    </row>
    <row r="9033" spans="2:14">
      <c r="B9033" s="65"/>
      <c r="N9033" s="71"/>
    </row>
    <row r="9034" spans="2:14">
      <c r="B9034" s="65"/>
      <c r="N9034" s="71"/>
    </row>
    <row r="9035" spans="2:14">
      <c r="B9035" s="65"/>
      <c r="N9035" s="71"/>
    </row>
    <row r="9036" spans="2:14">
      <c r="B9036" s="65"/>
      <c r="N9036" s="71"/>
    </row>
    <row r="9037" spans="2:14">
      <c r="B9037" s="65"/>
      <c r="N9037" s="71"/>
    </row>
    <row r="9038" spans="2:14">
      <c r="B9038" s="65"/>
      <c r="N9038" s="71"/>
    </row>
    <row r="9039" spans="2:14">
      <c r="B9039" s="65"/>
      <c r="N9039" s="71"/>
    </row>
    <row r="9040" spans="2:14">
      <c r="B9040" s="65"/>
      <c r="N9040" s="71"/>
    </row>
    <row r="9041" spans="2:14">
      <c r="B9041" s="65"/>
      <c r="N9041" s="71"/>
    </row>
    <row r="9042" spans="2:14">
      <c r="B9042" s="65"/>
      <c r="N9042" s="71"/>
    </row>
    <row r="9043" spans="2:14">
      <c r="B9043" s="65"/>
      <c r="N9043" s="71"/>
    </row>
    <row r="9044" spans="2:14">
      <c r="B9044" s="65"/>
      <c r="N9044" s="71"/>
    </row>
    <row r="9045" spans="2:14">
      <c r="B9045" s="65"/>
      <c r="N9045" s="71"/>
    </row>
    <row r="9046" spans="2:14">
      <c r="B9046" s="65"/>
      <c r="N9046" s="71"/>
    </row>
    <row r="9047" spans="2:14">
      <c r="B9047" s="65"/>
      <c r="N9047" s="71"/>
    </row>
    <row r="9048" spans="2:14">
      <c r="B9048" s="65"/>
      <c r="N9048" s="71"/>
    </row>
    <row r="9049" spans="2:14">
      <c r="B9049" s="65"/>
      <c r="N9049" s="71"/>
    </row>
    <row r="9050" spans="2:14">
      <c r="B9050" s="65"/>
      <c r="N9050" s="71"/>
    </row>
    <row r="9051" spans="2:14">
      <c r="B9051" s="65"/>
      <c r="N9051" s="71"/>
    </row>
    <row r="9052" spans="2:14">
      <c r="B9052" s="65"/>
      <c r="N9052" s="71"/>
    </row>
    <row r="9053" spans="2:14">
      <c r="B9053" s="65"/>
      <c r="N9053" s="71"/>
    </row>
    <row r="9054" spans="2:14">
      <c r="B9054" s="65"/>
      <c r="N9054" s="71"/>
    </row>
    <row r="9055" spans="2:14">
      <c r="B9055" s="65"/>
      <c r="N9055" s="71"/>
    </row>
    <row r="9056" spans="2:14">
      <c r="B9056" s="65"/>
      <c r="N9056" s="71"/>
    </row>
    <row r="9057" spans="2:14">
      <c r="B9057" s="65"/>
      <c r="N9057" s="71"/>
    </row>
    <row r="9058" spans="2:14">
      <c r="B9058" s="65"/>
      <c r="N9058" s="71"/>
    </row>
    <row r="9059" spans="2:14">
      <c r="B9059" s="65"/>
      <c r="N9059" s="71"/>
    </row>
    <row r="9060" spans="2:14">
      <c r="B9060" s="65"/>
      <c r="N9060" s="71"/>
    </row>
    <row r="9061" spans="2:14">
      <c r="B9061" s="65"/>
      <c r="N9061" s="71"/>
    </row>
    <row r="9062" spans="2:14">
      <c r="B9062" s="65"/>
      <c r="N9062" s="71"/>
    </row>
    <row r="9063" spans="2:14">
      <c r="B9063" s="65"/>
      <c r="N9063" s="71"/>
    </row>
    <row r="9064" spans="2:14">
      <c r="B9064" s="65"/>
      <c r="N9064" s="71"/>
    </row>
    <row r="9065" spans="2:14">
      <c r="B9065" s="65"/>
      <c r="N9065" s="71"/>
    </row>
    <row r="9066" spans="2:14">
      <c r="B9066" s="65"/>
      <c r="N9066" s="71"/>
    </row>
    <row r="9067" spans="2:14">
      <c r="B9067" s="65"/>
      <c r="N9067" s="71"/>
    </row>
    <row r="9068" spans="2:14">
      <c r="B9068" s="65"/>
      <c r="N9068" s="71"/>
    </row>
    <row r="9069" spans="2:14">
      <c r="B9069" s="65"/>
      <c r="N9069" s="71"/>
    </row>
    <row r="9070" spans="2:14">
      <c r="B9070" s="65"/>
      <c r="N9070" s="71"/>
    </row>
    <row r="9071" spans="2:14">
      <c r="B9071" s="65"/>
      <c r="N9071" s="71"/>
    </row>
    <row r="9072" spans="2:14">
      <c r="B9072" s="65"/>
      <c r="N9072" s="71"/>
    </row>
    <row r="9073" spans="2:14">
      <c r="B9073" s="65"/>
      <c r="N9073" s="71"/>
    </row>
    <row r="9074" spans="2:14">
      <c r="B9074" s="65"/>
      <c r="N9074" s="71"/>
    </row>
    <row r="9075" spans="2:14">
      <c r="B9075" s="65"/>
      <c r="N9075" s="71"/>
    </row>
    <row r="9076" spans="2:14">
      <c r="B9076" s="65"/>
      <c r="N9076" s="71"/>
    </row>
    <row r="9077" spans="2:14">
      <c r="B9077" s="65"/>
      <c r="N9077" s="71"/>
    </row>
    <row r="9078" spans="2:14">
      <c r="B9078" s="65"/>
      <c r="N9078" s="71"/>
    </row>
    <row r="9079" spans="2:14">
      <c r="B9079" s="65"/>
      <c r="N9079" s="71"/>
    </row>
    <row r="9080" spans="2:14">
      <c r="B9080" s="65"/>
      <c r="N9080" s="71"/>
    </row>
    <row r="9081" spans="2:14">
      <c r="B9081" s="65"/>
      <c r="N9081" s="71"/>
    </row>
    <row r="9082" spans="2:14">
      <c r="B9082" s="65"/>
      <c r="N9082" s="71"/>
    </row>
    <row r="9083" spans="2:14">
      <c r="B9083" s="65"/>
      <c r="N9083" s="71"/>
    </row>
    <row r="9084" spans="2:14">
      <c r="B9084" s="65"/>
      <c r="N9084" s="71"/>
    </row>
    <row r="9085" spans="2:14">
      <c r="B9085" s="65"/>
      <c r="N9085" s="71"/>
    </row>
    <row r="9086" spans="2:14">
      <c r="B9086" s="65"/>
      <c r="N9086" s="71"/>
    </row>
    <row r="9087" spans="2:14">
      <c r="B9087" s="65"/>
      <c r="N9087" s="71"/>
    </row>
    <row r="9088" spans="2:14">
      <c r="B9088" s="65"/>
      <c r="N9088" s="71"/>
    </row>
    <row r="9089" spans="2:14">
      <c r="B9089" s="65"/>
      <c r="N9089" s="71"/>
    </row>
    <row r="9090" spans="2:14">
      <c r="B9090" s="65"/>
      <c r="N9090" s="71"/>
    </row>
    <row r="9091" spans="2:14">
      <c r="B9091" s="65"/>
      <c r="N9091" s="71"/>
    </row>
    <row r="9092" spans="2:14">
      <c r="B9092" s="65"/>
      <c r="N9092" s="71"/>
    </row>
    <row r="9093" spans="2:14">
      <c r="B9093" s="65"/>
      <c r="N9093" s="71"/>
    </row>
    <row r="9094" spans="2:14">
      <c r="B9094" s="65"/>
      <c r="N9094" s="71"/>
    </row>
    <row r="9095" spans="2:14">
      <c r="B9095" s="65"/>
      <c r="N9095" s="71"/>
    </row>
    <row r="9096" spans="2:14">
      <c r="B9096" s="65"/>
      <c r="N9096" s="71"/>
    </row>
    <row r="9097" spans="2:14">
      <c r="B9097" s="65"/>
      <c r="N9097" s="71"/>
    </row>
    <row r="9098" spans="2:14">
      <c r="B9098" s="65"/>
      <c r="N9098" s="71"/>
    </row>
    <row r="9099" spans="2:14">
      <c r="B9099" s="65"/>
      <c r="N9099" s="71"/>
    </row>
    <row r="9100" spans="2:14">
      <c r="B9100" s="65"/>
      <c r="N9100" s="71"/>
    </row>
    <row r="9101" spans="2:14">
      <c r="B9101" s="65"/>
      <c r="N9101" s="71"/>
    </row>
    <row r="9102" spans="2:14">
      <c r="B9102" s="65"/>
      <c r="N9102" s="71"/>
    </row>
    <row r="9103" spans="2:14">
      <c r="B9103" s="65"/>
      <c r="N9103" s="71"/>
    </row>
    <row r="9104" spans="2:14">
      <c r="B9104" s="65"/>
      <c r="N9104" s="71"/>
    </row>
    <row r="9105" spans="2:14">
      <c r="B9105" s="65"/>
      <c r="N9105" s="71"/>
    </row>
    <row r="9106" spans="2:14">
      <c r="B9106" s="65"/>
      <c r="N9106" s="71"/>
    </row>
    <row r="9107" spans="2:14">
      <c r="B9107" s="65"/>
      <c r="N9107" s="71"/>
    </row>
    <row r="9108" spans="2:14">
      <c r="B9108" s="65"/>
      <c r="N9108" s="71"/>
    </row>
    <row r="9109" spans="2:14">
      <c r="B9109" s="65"/>
      <c r="N9109" s="71"/>
    </row>
    <row r="9110" spans="2:14">
      <c r="B9110" s="65"/>
      <c r="N9110" s="71"/>
    </row>
    <row r="9111" spans="2:14">
      <c r="B9111" s="65"/>
      <c r="N9111" s="71"/>
    </row>
    <row r="9112" spans="2:14">
      <c r="B9112" s="65"/>
      <c r="N9112" s="71"/>
    </row>
    <row r="9113" spans="2:14">
      <c r="B9113" s="65"/>
      <c r="N9113" s="71"/>
    </row>
    <row r="9114" spans="2:14">
      <c r="B9114" s="65"/>
      <c r="N9114" s="71"/>
    </row>
    <row r="9115" spans="2:14">
      <c r="B9115" s="65"/>
      <c r="N9115" s="71"/>
    </row>
    <row r="9116" spans="2:14">
      <c r="B9116" s="65"/>
      <c r="N9116" s="71"/>
    </row>
    <row r="9117" spans="2:14">
      <c r="B9117" s="65"/>
      <c r="N9117" s="71"/>
    </row>
    <row r="9118" spans="2:14">
      <c r="B9118" s="65"/>
      <c r="N9118" s="71"/>
    </row>
    <row r="9119" spans="2:14">
      <c r="B9119" s="65"/>
      <c r="N9119" s="71"/>
    </row>
    <row r="9120" spans="2:14">
      <c r="B9120" s="65"/>
      <c r="N9120" s="71"/>
    </row>
    <row r="9121" spans="2:14">
      <c r="B9121" s="65"/>
      <c r="N9121" s="71"/>
    </row>
    <row r="9122" spans="2:14">
      <c r="B9122" s="65"/>
      <c r="N9122" s="71"/>
    </row>
    <row r="9123" spans="2:14">
      <c r="B9123" s="65"/>
      <c r="N9123" s="71"/>
    </row>
    <row r="9124" spans="2:14">
      <c r="B9124" s="65"/>
      <c r="N9124" s="71"/>
    </row>
    <row r="9125" spans="2:14">
      <c r="B9125" s="65"/>
      <c r="N9125" s="71"/>
    </row>
    <row r="9126" spans="2:14">
      <c r="B9126" s="65"/>
      <c r="N9126" s="71"/>
    </row>
    <row r="9127" spans="2:14">
      <c r="B9127" s="65"/>
      <c r="N9127" s="71"/>
    </row>
    <row r="9128" spans="2:14">
      <c r="B9128" s="65"/>
      <c r="N9128" s="71"/>
    </row>
    <row r="9129" spans="2:14">
      <c r="B9129" s="65"/>
      <c r="N9129" s="71"/>
    </row>
    <row r="9130" spans="2:14">
      <c r="B9130" s="65"/>
      <c r="N9130" s="71"/>
    </row>
    <row r="9131" spans="2:14">
      <c r="B9131" s="65"/>
      <c r="N9131" s="71"/>
    </row>
    <row r="9132" spans="2:14">
      <c r="B9132" s="65"/>
      <c r="N9132" s="71"/>
    </row>
    <row r="9133" spans="2:14">
      <c r="B9133" s="65"/>
      <c r="N9133" s="71"/>
    </row>
    <row r="9134" spans="2:14">
      <c r="B9134" s="65"/>
      <c r="N9134" s="71"/>
    </row>
    <row r="9135" spans="2:14">
      <c r="B9135" s="65"/>
      <c r="N9135" s="71"/>
    </row>
    <row r="9136" spans="2:14">
      <c r="B9136" s="65"/>
      <c r="N9136" s="71"/>
    </row>
    <row r="9137" spans="2:14">
      <c r="B9137" s="65"/>
      <c r="N9137" s="71"/>
    </row>
    <row r="9138" spans="2:14">
      <c r="B9138" s="65"/>
      <c r="N9138" s="71"/>
    </row>
    <row r="9139" spans="2:14">
      <c r="B9139" s="65"/>
      <c r="N9139" s="71"/>
    </row>
    <row r="9140" spans="2:14">
      <c r="B9140" s="65"/>
      <c r="N9140" s="71"/>
    </row>
    <row r="9141" spans="2:14">
      <c r="B9141" s="65"/>
      <c r="N9141" s="71"/>
    </row>
    <row r="9142" spans="2:14">
      <c r="B9142" s="65"/>
      <c r="N9142" s="71"/>
    </row>
    <row r="9143" spans="2:14">
      <c r="B9143" s="65"/>
      <c r="N9143" s="71"/>
    </row>
    <row r="9144" spans="2:14">
      <c r="B9144" s="65"/>
      <c r="N9144" s="71"/>
    </row>
    <row r="9145" spans="2:14">
      <c r="B9145" s="65"/>
      <c r="N9145" s="71"/>
    </row>
    <row r="9146" spans="2:14">
      <c r="B9146" s="65"/>
      <c r="N9146" s="71"/>
    </row>
    <row r="9147" spans="2:14">
      <c r="B9147" s="65"/>
      <c r="N9147" s="71"/>
    </row>
    <row r="9148" spans="2:14">
      <c r="B9148" s="65"/>
      <c r="N9148" s="71"/>
    </row>
    <row r="9149" spans="2:14">
      <c r="B9149" s="65"/>
      <c r="N9149" s="71"/>
    </row>
    <row r="9150" spans="2:14">
      <c r="B9150" s="65"/>
      <c r="N9150" s="71"/>
    </row>
    <row r="9151" spans="2:14">
      <c r="B9151" s="65"/>
      <c r="N9151" s="71"/>
    </row>
    <row r="9152" spans="2:14">
      <c r="B9152" s="65"/>
      <c r="N9152" s="71"/>
    </row>
    <row r="9153" spans="2:14">
      <c r="B9153" s="65"/>
      <c r="N9153" s="71"/>
    </row>
    <row r="9154" spans="2:14">
      <c r="B9154" s="65"/>
      <c r="N9154" s="71"/>
    </row>
    <row r="9155" spans="2:14">
      <c r="B9155" s="65"/>
      <c r="N9155" s="71"/>
    </row>
    <row r="9156" spans="2:14">
      <c r="B9156" s="65"/>
      <c r="N9156" s="71"/>
    </row>
    <row r="9157" spans="2:14">
      <c r="B9157" s="65"/>
      <c r="N9157" s="71"/>
    </row>
    <row r="9158" spans="2:14">
      <c r="B9158" s="65"/>
      <c r="N9158" s="71"/>
    </row>
    <row r="9159" spans="2:14">
      <c r="B9159" s="65"/>
      <c r="N9159" s="71"/>
    </row>
    <row r="9160" spans="2:14">
      <c r="B9160" s="65"/>
      <c r="N9160" s="71"/>
    </row>
    <row r="9161" spans="2:14">
      <c r="B9161" s="65"/>
      <c r="N9161" s="71"/>
    </row>
    <row r="9162" spans="2:14">
      <c r="B9162" s="65"/>
      <c r="N9162" s="71"/>
    </row>
    <row r="9163" spans="2:14">
      <c r="B9163" s="65"/>
      <c r="N9163" s="71"/>
    </row>
    <row r="9164" spans="2:14">
      <c r="B9164" s="65"/>
      <c r="N9164" s="71"/>
    </row>
    <row r="9165" spans="2:14">
      <c r="B9165" s="65"/>
      <c r="N9165" s="71"/>
    </row>
    <row r="9166" spans="2:14">
      <c r="B9166" s="65"/>
      <c r="N9166" s="71"/>
    </row>
    <row r="9167" spans="2:14">
      <c r="B9167" s="65"/>
      <c r="N9167" s="71"/>
    </row>
    <row r="9168" spans="2:14">
      <c r="B9168" s="65"/>
      <c r="N9168" s="71"/>
    </row>
    <row r="9169" spans="2:14">
      <c r="B9169" s="65"/>
      <c r="N9169" s="71"/>
    </row>
    <row r="9170" spans="2:14">
      <c r="B9170" s="65"/>
      <c r="N9170" s="71"/>
    </row>
    <row r="9171" spans="2:14">
      <c r="B9171" s="65"/>
      <c r="N9171" s="71"/>
    </row>
    <row r="9172" spans="2:14">
      <c r="B9172" s="65"/>
      <c r="N9172" s="71"/>
    </row>
    <row r="9173" spans="2:14">
      <c r="B9173" s="65"/>
      <c r="N9173" s="71"/>
    </row>
    <row r="9174" spans="2:14">
      <c r="B9174" s="65"/>
      <c r="N9174" s="71"/>
    </row>
    <row r="9175" spans="2:14">
      <c r="B9175" s="65"/>
      <c r="N9175" s="71"/>
    </row>
    <row r="9176" spans="2:14">
      <c r="B9176" s="65"/>
      <c r="N9176" s="71"/>
    </row>
    <row r="9177" spans="2:14">
      <c r="B9177" s="65"/>
      <c r="N9177" s="71"/>
    </row>
    <row r="9178" spans="2:14">
      <c r="B9178" s="65"/>
      <c r="N9178" s="71"/>
    </row>
    <row r="9179" spans="2:14">
      <c r="B9179" s="65"/>
      <c r="N9179" s="71"/>
    </row>
    <row r="9180" spans="2:14">
      <c r="B9180" s="65"/>
      <c r="N9180" s="71"/>
    </row>
    <row r="9181" spans="2:14">
      <c r="B9181" s="65"/>
      <c r="N9181" s="71"/>
    </row>
    <row r="9182" spans="2:14">
      <c r="B9182" s="65"/>
      <c r="N9182" s="71"/>
    </row>
    <row r="9183" spans="2:14">
      <c r="B9183" s="65"/>
      <c r="N9183" s="71"/>
    </row>
    <row r="9184" spans="2:14">
      <c r="B9184" s="65"/>
      <c r="N9184" s="71"/>
    </row>
    <row r="9185" spans="2:14">
      <c r="B9185" s="65"/>
      <c r="N9185" s="71"/>
    </row>
    <row r="9186" spans="2:14">
      <c r="B9186" s="65"/>
      <c r="N9186" s="71"/>
    </row>
    <row r="9187" spans="2:14">
      <c r="B9187" s="65"/>
      <c r="N9187" s="71"/>
    </row>
    <row r="9188" spans="2:14">
      <c r="B9188" s="65"/>
      <c r="N9188" s="71"/>
    </row>
    <row r="9189" spans="2:14">
      <c r="B9189" s="65"/>
      <c r="N9189" s="71"/>
    </row>
    <row r="9190" spans="2:14">
      <c r="B9190" s="65"/>
      <c r="N9190" s="71"/>
    </row>
    <row r="9191" spans="2:14">
      <c r="B9191" s="65"/>
      <c r="N9191" s="71"/>
    </row>
    <row r="9192" spans="2:14">
      <c r="B9192" s="65"/>
      <c r="N9192" s="71"/>
    </row>
    <row r="9193" spans="2:14">
      <c r="B9193" s="65"/>
      <c r="N9193" s="71"/>
    </row>
    <row r="9194" spans="2:14">
      <c r="B9194" s="65"/>
      <c r="N9194" s="71"/>
    </row>
    <row r="9195" spans="2:14">
      <c r="B9195" s="65"/>
      <c r="N9195" s="71"/>
    </row>
    <row r="9196" spans="2:14">
      <c r="B9196" s="65"/>
      <c r="N9196" s="71"/>
    </row>
    <row r="9197" spans="2:14">
      <c r="B9197" s="65"/>
      <c r="N9197" s="71"/>
    </row>
    <row r="9198" spans="2:14">
      <c r="B9198" s="65"/>
      <c r="N9198" s="71"/>
    </row>
    <row r="9199" spans="2:14">
      <c r="B9199" s="65"/>
      <c r="N9199" s="71"/>
    </row>
    <row r="9200" spans="2:14">
      <c r="B9200" s="65"/>
      <c r="N9200" s="71"/>
    </row>
    <row r="9201" spans="2:14">
      <c r="B9201" s="65"/>
      <c r="N9201" s="71"/>
    </row>
    <row r="9202" spans="2:14">
      <c r="B9202" s="65"/>
      <c r="N9202" s="71"/>
    </row>
    <row r="9203" spans="2:14">
      <c r="B9203" s="65"/>
      <c r="N9203" s="71"/>
    </row>
    <row r="9204" spans="2:14">
      <c r="B9204" s="65"/>
      <c r="N9204" s="71"/>
    </row>
    <row r="9205" spans="2:14">
      <c r="B9205" s="65"/>
      <c r="N9205" s="71"/>
    </row>
    <row r="9206" spans="2:14">
      <c r="B9206" s="65"/>
      <c r="N9206" s="71"/>
    </row>
    <row r="9207" spans="2:14">
      <c r="B9207" s="65"/>
      <c r="N9207" s="71"/>
    </row>
    <row r="9208" spans="2:14">
      <c r="B9208" s="65"/>
      <c r="N9208" s="71"/>
    </row>
    <row r="9209" spans="2:14">
      <c r="B9209" s="65"/>
      <c r="N9209" s="71"/>
    </row>
    <row r="9210" spans="2:14">
      <c r="B9210" s="65"/>
      <c r="N9210" s="71"/>
    </row>
    <row r="9211" spans="2:14">
      <c r="B9211" s="65"/>
      <c r="N9211" s="71"/>
    </row>
    <row r="9212" spans="2:14">
      <c r="B9212" s="65"/>
      <c r="N9212" s="71"/>
    </row>
    <row r="9213" spans="2:14">
      <c r="B9213" s="65"/>
      <c r="N9213" s="71"/>
    </row>
    <row r="9214" spans="2:14">
      <c r="B9214" s="65"/>
      <c r="N9214" s="71"/>
    </row>
    <row r="9215" spans="2:14">
      <c r="B9215" s="65"/>
      <c r="N9215" s="71"/>
    </row>
    <row r="9216" spans="2:14">
      <c r="B9216" s="65"/>
      <c r="N9216" s="71"/>
    </row>
    <row r="9217" spans="2:14">
      <c r="B9217" s="65"/>
      <c r="N9217" s="71"/>
    </row>
    <row r="9218" spans="2:14">
      <c r="B9218" s="65"/>
      <c r="N9218" s="71"/>
    </row>
    <row r="9219" spans="2:14">
      <c r="B9219" s="65"/>
      <c r="N9219" s="71"/>
    </row>
    <row r="9220" spans="2:14">
      <c r="B9220" s="65"/>
      <c r="N9220" s="71"/>
    </row>
    <row r="9221" spans="2:14">
      <c r="B9221" s="65"/>
      <c r="N9221" s="71"/>
    </row>
    <row r="9222" spans="2:14">
      <c r="B9222" s="65"/>
      <c r="N9222" s="71"/>
    </row>
    <row r="9223" spans="2:14">
      <c r="B9223" s="65"/>
      <c r="N9223" s="71"/>
    </row>
    <row r="9224" spans="2:14">
      <c r="B9224" s="65"/>
      <c r="N9224" s="71"/>
    </row>
    <row r="9225" spans="2:14">
      <c r="B9225" s="65"/>
      <c r="N9225" s="71"/>
    </row>
    <row r="9226" spans="2:14">
      <c r="B9226" s="65"/>
      <c r="N9226" s="71"/>
    </row>
    <row r="9227" spans="2:14">
      <c r="B9227" s="65"/>
      <c r="N9227" s="71"/>
    </row>
    <row r="9228" spans="2:14">
      <c r="B9228" s="65"/>
      <c r="N9228" s="71"/>
    </row>
    <row r="9229" spans="2:14">
      <c r="B9229" s="65"/>
      <c r="N9229" s="71"/>
    </row>
    <row r="9230" spans="2:14">
      <c r="B9230" s="65"/>
      <c r="N9230" s="71"/>
    </row>
    <row r="9231" spans="2:14">
      <c r="B9231" s="65"/>
      <c r="N9231" s="71"/>
    </row>
    <row r="9232" spans="2:14">
      <c r="B9232" s="65"/>
      <c r="N9232" s="71"/>
    </row>
    <row r="9233" spans="2:14">
      <c r="B9233" s="65"/>
      <c r="N9233" s="71"/>
    </row>
    <row r="9234" spans="2:14">
      <c r="B9234" s="65"/>
      <c r="N9234" s="71"/>
    </row>
    <row r="9235" spans="2:14">
      <c r="B9235" s="65"/>
      <c r="N9235" s="71"/>
    </row>
    <row r="9236" spans="2:14">
      <c r="B9236" s="65"/>
      <c r="N9236" s="71"/>
    </row>
    <row r="9237" spans="2:14">
      <c r="B9237" s="65"/>
      <c r="N9237" s="71"/>
    </row>
    <row r="9238" spans="2:14">
      <c r="B9238" s="65"/>
      <c r="N9238" s="71"/>
    </row>
    <row r="9239" spans="2:14">
      <c r="B9239" s="65"/>
      <c r="N9239" s="71"/>
    </row>
    <row r="9240" spans="2:14">
      <c r="B9240" s="65"/>
      <c r="N9240" s="71"/>
    </row>
    <row r="9241" spans="2:14">
      <c r="B9241" s="65"/>
      <c r="N9241" s="71"/>
    </row>
    <row r="9242" spans="2:14">
      <c r="B9242" s="65"/>
      <c r="N9242" s="71"/>
    </row>
    <row r="9243" spans="2:14">
      <c r="B9243" s="65"/>
      <c r="N9243" s="71"/>
    </row>
    <row r="9244" spans="2:14">
      <c r="B9244" s="65"/>
      <c r="N9244" s="71"/>
    </row>
    <row r="9245" spans="2:14">
      <c r="B9245" s="65"/>
      <c r="N9245" s="71"/>
    </row>
    <row r="9246" spans="2:14">
      <c r="B9246" s="65"/>
      <c r="N9246" s="71"/>
    </row>
    <row r="9247" spans="2:14">
      <c r="B9247" s="65"/>
      <c r="N9247" s="71"/>
    </row>
    <row r="9248" spans="2:14">
      <c r="B9248" s="65"/>
      <c r="N9248" s="71"/>
    </row>
    <row r="9249" spans="2:14">
      <c r="B9249" s="65"/>
      <c r="N9249" s="71"/>
    </row>
    <row r="9250" spans="2:14">
      <c r="B9250" s="65"/>
      <c r="N9250" s="71"/>
    </row>
    <row r="9251" spans="2:14">
      <c r="B9251" s="65"/>
      <c r="N9251" s="71"/>
    </row>
    <row r="9252" spans="2:14">
      <c r="B9252" s="65"/>
      <c r="N9252" s="71"/>
    </row>
    <row r="9253" spans="2:14">
      <c r="B9253" s="65"/>
      <c r="N9253" s="71"/>
    </row>
    <row r="9254" spans="2:14">
      <c r="B9254" s="65"/>
      <c r="N9254" s="71"/>
    </row>
    <row r="9255" spans="2:14">
      <c r="B9255" s="65"/>
      <c r="N9255" s="71"/>
    </row>
    <row r="9256" spans="2:14">
      <c r="B9256" s="65"/>
      <c r="N9256" s="71"/>
    </row>
    <row r="9257" spans="2:14">
      <c r="B9257" s="65"/>
      <c r="N9257" s="71"/>
    </row>
    <row r="9258" spans="2:14">
      <c r="B9258" s="65"/>
      <c r="N9258" s="71"/>
    </row>
    <row r="9259" spans="2:14">
      <c r="B9259" s="65"/>
      <c r="N9259" s="71"/>
    </row>
    <row r="9260" spans="2:14">
      <c r="B9260" s="65"/>
      <c r="N9260" s="71"/>
    </row>
    <row r="9261" spans="2:14">
      <c r="B9261" s="65"/>
      <c r="N9261" s="71"/>
    </row>
    <row r="9262" spans="2:14">
      <c r="B9262" s="65"/>
      <c r="N9262" s="71"/>
    </row>
    <row r="9263" spans="2:14">
      <c r="B9263" s="65"/>
      <c r="N9263" s="71"/>
    </row>
    <row r="9264" spans="2:14">
      <c r="B9264" s="65"/>
      <c r="N9264" s="71"/>
    </row>
    <row r="9265" spans="2:14">
      <c r="B9265" s="65"/>
      <c r="N9265" s="71"/>
    </row>
    <row r="9266" spans="2:14">
      <c r="B9266" s="65"/>
      <c r="N9266" s="71"/>
    </row>
    <row r="9267" spans="2:14">
      <c r="B9267" s="65"/>
      <c r="N9267" s="71"/>
    </row>
    <row r="9268" spans="2:14">
      <c r="B9268" s="65"/>
      <c r="N9268" s="71"/>
    </row>
    <row r="9269" spans="2:14">
      <c r="B9269" s="65"/>
      <c r="N9269" s="71"/>
    </row>
    <row r="9270" spans="2:14">
      <c r="B9270" s="65"/>
      <c r="N9270" s="71"/>
    </row>
    <row r="9271" spans="2:14">
      <c r="B9271" s="65"/>
      <c r="N9271" s="71"/>
    </row>
    <row r="9272" spans="2:14">
      <c r="B9272" s="65"/>
      <c r="N9272" s="71"/>
    </row>
    <row r="9273" spans="2:14">
      <c r="B9273" s="65"/>
      <c r="N9273" s="71"/>
    </row>
    <row r="9274" spans="2:14">
      <c r="B9274" s="65"/>
      <c r="N9274" s="71"/>
    </row>
    <row r="9275" spans="2:14">
      <c r="B9275" s="65"/>
      <c r="N9275" s="71"/>
    </row>
    <row r="9276" spans="2:14">
      <c r="B9276" s="65"/>
      <c r="N9276" s="71"/>
    </row>
    <row r="9277" spans="2:14">
      <c r="B9277" s="65"/>
      <c r="N9277" s="71"/>
    </row>
    <row r="9278" spans="2:14">
      <c r="B9278" s="65"/>
      <c r="N9278" s="71"/>
    </row>
    <row r="9279" spans="2:14">
      <c r="B9279" s="65"/>
      <c r="N9279" s="71"/>
    </row>
    <row r="9280" spans="2:14">
      <c r="B9280" s="65"/>
      <c r="N9280" s="71"/>
    </row>
    <row r="9281" spans="2:14">
      <c r="B9281" s="65"/>
      <c r="N9281" s="71"/>
    </row>
    <row r="9282" spans="2:14">
      <c r="B9282" s="65"/>
      <c r="N9282" s="71"/>
    </row>
    <row r="9283" spans="2:14">
      <c r="B9283" s="65"/>
      <c r="N9283" s="71"/>
    </row>
    <row r="9284" spans="2:14">
      <c r="B9284" s="65"/>
      <c r="N9284" s="71"/>
    </row>
    <row r="9285" spans="2:14">
      <c r="B9285" s="65"/>
      <c r="N9285" s="71"/>
    </row>
    <row r="9286" spans="2:14">
      <c r="B9286" s="65"/>
      <c r="N9286" s="71"/>
    </row>
    <row r="9287" spans="2:14">
      <c r="B9287" s="65"/>
      <c r="N9287" s="71"/>
    </row>
    <row r="9288" spans="2:14">
      <c r="B9288" s="65"/>
      <c r="N9288" s="71"/>
    </row>
    <row r="9289" spans="2:14">
      <c r="B9289" s="65"/>
      <c r="N9289" s="71"/>
    </row>
    <row r="9290" spans="2:14">
      <c r="B9290" s="65"/>
      <c r="N9290" s="71"/>
    </row>
    <row r="9291" spans="2:14">
      <c r="B9291" s="65"/>
      <c r="N9291" s="71"/>
    </row>
    <row r="9292" spans="2:14">
      <c r="B9292" s="65"/>
      <c r="N9292" s="71"/>
    </row>
    <row r="9293" spans="2:14">
      <c r="B9293" s="65"/>
      <c r="N9293" s="71"/>
    </row>
    <row r="9294" spans="2:14">
      <c r="B9294" s="65"/>
      <c r="N9294" s="71"/>
    </row>
    <row r="9295" spans="2:14">
      <c r="B9295" s="65"/>
      <c r="N9295" s="71"/>
    </row>
    <row r="9296" spans="2:14">
      <c r="B9296" s="65"/>
      <c r="N9296" s="71"/>
    </row>
    <row r="9297" spans="2:14">
      <c r="B9297" s="65"/>
      <c r="N9297" s="71"/>
    </row>
    <row r="9298" spans="2:14">
      <c r="B9298" s="65"/>
      <c r="N9298" s="71"/>
    </row>
    <row r="9299" spans="2:14">
      <c r="B9299" s="65"/>
      <c r="N9299" s="71"/>
    </row>
    <row r="9300" spans="2:14">
      <c r="B9300" s="65"/>
      <c r="N9300" s="71"/>
    </row>
    <row r="9301" spans="2:14">
      <c r="B9301" s="65"/>
      <c r="N9301" s="71"/>
    </row>
    <row r="9302" spans="2:14">
      <c r="B9302" s="65"/>
      <c r="N9302" s="71"/>
    </row>
    <row r="9303" spans="2:14">
      <c r="B9303" s="65"/>
      <c r="N9303" s="71"/>
    </row>
    <row r="9304" spans="2:14">
      <c r="B9304" s="65"/>
      <c r="N9304" s="71"/>
    </row>
    <row r="9305" spans="2:14">
      <c r="B9305" s="65"/>
      <c r="N9305" s="71"/>
    </row>
    <row r="9306" spans="2:14">
      <c r="B9306" s="65"/>
      <c r="N9306" s="71"/>
    </row>
    <row r="9307" spans="2:14">
      <c r="B9307" s="65"/>
      <c r="N9307" s="71"/>
    </row>
    <row r="9308" spans="2:14">
      <c r="B9308" s="65"/>
      <c r="N9308" s="71"/>
    </row>
    <row r="9309" spans="2:14">
      <c r="B9309" s="65"/>
      <c r="N9309" s="71"/>
    </row>
    <row r="9310" spans="2:14">
      <c r="B9310" s="65"/>
      <c r="N9310" s="71"/>
    </row>
    <row r="9311" spans="2:14">
      <c r="B9311" s="65"/>
      <c r="N9311" s="71"/>
    </row>
    <row r="9312" spans="2:14">
      <c r="B9312" s="65"/>
      <c r="N9312" s="71"/>
    </row>
    <row r="9313" spans="2:14">
      <c r="B9313" s="65"/>
      <c r="N9313" s="71"/>
    </row>
    <row r="9314" spans="2:14">
      <c r="B9314" s="65"/>
      <c r="N9314" s="71"/>
    </row>
    <row r="9315" spans="2:14">
      <c r="B9315" s="65"/>
      <c r="N9315" s="71"/>
    </row>
    <row r="9316" spans="2:14">
      <c r="B9316" s="65"/>
      <c r="N9316" s="71"/>
    </row>
    <row r="9317" spans="2:14">
      <c r="B9317" s="65"/>
      <c r="N9317" s="71"/>
    </row>
    <row r="9318" spans="2:14">
      <c r="B9318" s="65"/>
      <c r="N9318" s="71"/>
    </row>
    <row r="9319" spans="2:14">
      <c r="B9319" s="65"/>
      <c r="N9319" s="71"/>
    </row>
    <row r="9320" spans="2:14">
      <c r="B9320" s="65"/>
      <c r="N9320" s="71"/>
    </row>
    <row r="9321" spans="2:14">
      <c r="B9321" s="65"/>
      <c r="N9321" s="71"/>
    </row>
    <row r="9322" spans="2:14">
      <c r="B9322" s="65"/>
      <c r="N9322" s="71"/>
    </row>
    <row r="9323" spans="2:14">
      <c r="B9323" s="65"/>
      <c r="N9323" s="71"/>
    </row>
    <row r="9324" spans="2:14">
      <c r="B9324" s="65"/>
      <c r="N9324" s="71"/>
    </row>
    <row r="9325" spans="2:14">
      <c r="B9325" s="65"/>
      <c r="N9325" s="71"/>
    </row>
    <row r="9326" spans="2:14">
      <c r="B9326" s="65"/>
      <c r="N9326" s="71"/>
    </row>
    <row r="9327" spans="2:14">
      <c r="B9327" s="65"/>
      <c r="N9327" s="71"/>
    </row>
    <row r="9328" spans="2:14">
      <c r="B9328" s="65"/>
      <c r="N9328" s="71"/>
    </row>
    <row r="9329" spans="2:14">
      <c r="B9329" s="65"/>
      <c r="N9329" s="71"/>
    </row>
    <row r="9330" spans="2:14">
      <c r="B9330" s="65"/>
      <c r="N9330" s="71"/>
    </row>
    <row r="9331" spans="2:14">
      <c r="B9331" s="65"/>
      <c r="N9331" s="71"/>
    </row>
    <row r="9332" spans="2:14">
      <c r="B9332" s="65"/>
      <c r="N9332" s="71"/>
    </row>
    <row r="9333" spans="2:14">
      <c r="B9333" s="65"/>
      <c r="N9333" s="71"/>
    </row>
    <row r="9334" spans="2:14">
      <c r="B9334" s="65"/>
      <c r="N9334" s="71"/>
    </row>
    <row r="9335" spans="2:14">
      <c r="B9335" s="65"/>
      <c r="N9335" s="71"/>
    </row>
    <row r="9336" spans="2:14">
      <c r="B9336" s="65"/>
      <c r="N9336" s="71"/>
    </row>
    <row r="9337" spans="2:14">
      <c r="B9337" s="65"/>
      <c r="N9337" s="71"/>
    </row>
    <row r="9338" spans="2:14">
      <c r="B9338" s="65"/>
      <c r="N9338" s="71"/>
    </row>
    <row r="9339" spans="2:14">
      <c r="B9339" s="65"/>
      <c r="N9339" s="71"/>
    </row>
    <row r="9340" spans="2:14">
      <c r="B9340" s="65"/>
      <c r="N9340" s="71"/>
    </row>
    <row r="9341" spans="2:14">
      <c r="B9341" s="65"/>
      <c r="N9341" s="71"/>
    </row>
    <row r="9342" spans="2:14">
      <c r="B9342" s="65"/>
      <c r="N9342" s="71"/>
    </row>
    <row r="9343" spans="2:14">
      <c r="B9343" s="65"/>
      <c r="N9343" s="71"/>
    </row>
    <row r="9344" spans="2:14">
      <c r="B9344" s="65"/>
      <c r="N9344" s="71"/>
    </row>
    <row r="9345" spans="2:14">
      <c r="B9345" s="65"/>
      <c r="N9345" s="71"/>
    </row>
    <row r="9346" spans="2:14">
      <c r="B9346" s="65"/>
      <c r="N9346" s="71"/>
    </row>
    <row r="9347" spans="2:14">
      <c r="B9347" s="65"/>
      <c r="N9347" s="71"/>
    </row>
    <row r="9348" spans="2:14">
      <c r="B9348" s="65"/>
      <c r="N9348" s="71"/>
    </row>
    <row r="9349" spans="2:14">
      <c r="B9349" s="65"/>
      <c r="N9349" s="71"/>
    </row>
    <row r="9350" spans="2:14">
      <c r="B9350" s="65"/>
      <c r="N9350" s="71"/>
    </row>
    <row r="9351" spans="2:14">
      <c r="B9351" s="65"/>
      <c r="N9351" s="71"/>
    </row>
    <row r="9352" spans="2:14">
      <c r="B9352" s="65"/>
      <c r="N9352" s="71"/>
    </row>
    <row r="9353" spans="2:14">
      <c r="B9353" s="65"/>
      <c r="N9353" s="71"/>
    </row>
    <row r="9354" spans="2:14">
      <c r="B9354" s="65"/>
      <c r="N9354" s="71"/>
    </row>
    <row r="9355" spans="2:14">
      <c r="B9355" s="65"/>
      <c r="N9355" s="71"/>
    </row>
    <row r="9356" spans="2:14">
      <c r="B9356" s="65"/>
      <c r="N9356" s="71"/>
    </row>
    <row r="9357" spans="2:14">
      <c r="B9357" s="65"/>
      <c r="N9357" s="71"/>
    </row>
    <row r="9358" spans="2:14">
      <c r="B9358" s="65"/>
      <c r="N9358" s="71"/>
    </row>
    <row r="9359" spans="2:14">
      <c r="B9359" s="65"/>
      <c r="N9359" s="71"/>
    </row>
    <row r="9360" spans="2:14">
      <c r="B9360" s="65"/>
      <c r="N9360" s="71"/>
    </row>
    <row r="9361" spans="2:14">
      <c r="B9361" s="65"/>
      <c r="N9361" s="71"/>
    </row>
    <row r="9362" spans="2:14">
      <c r="B9362" s="65"/>
      <c r="N9362" s="71"/>
    </row>
    <row r="9363" spans="2:14">
      <c r="B9363" s="65"/>
      <c r="N9363" s="71"/>
    </row>
    <row r="9364" spans="2:14">
      <c r="B9364" s="65"/>
      <c r="N9364" s="71"/>
    </row>
    <row r="9365" spans="2:14">
      <c r="B9365" s="65"/>
      <c r="N9365" s="71"/>
    </row>
    <row r="9366" spans="2:14">
      <c r="B9366" s="65"/>
      <c r="N9366" s="71"/>
    </row>
    <row r="9367" spans="2:14">
      <c r="B9367" s="65"/>
      <c r="N9367" s="71"/>
    </row>
    <row r="9368" spans="2:14">
      <c r="B9368" s="65"/>
      <c r="N9368" s="71"/>
    </row>
    <row r="9369" spans="2:14">
      <c r="B9369" s="65"/>
      <c r="N9369" s="71"/>
    </row>
    <row r="9370" spans="2:14">
      <c r="B9370" s="65"/>
      <c r="N9370" s="71"/>
    </row>
    <row r="9371" spans="2:14">
      <c r="B9371" s="65"/>
      <c r="N9371" s="71"/>
    </row>
    <row r="9372" spans="2:14">
      <c r="B9372" s="65"/>
      <c r="N9372" s="71"/>
    </row>
    <row r="9373" spans="2:14">
      <c r="B9373" s="65"/>
      <c r="N9373" s="71"/>
    </row>
    <row r="9374" spans="2:14">
      <c r="B9374" s="65"/>
      <c r="N9374" s="71"/>
    </row>
    <row r="9375" spans="2:14">
      <c r="B9375" s="65"/>
      <c r="N9375" s="71"/>
    </row>
    <row r="9376" spans="2:14">
      <c r="B9376" s="65"/>
      <c r="N9376" s="71"/>
    </row>
    <row r="9377" spans="2:14">
      <c r="B9377" s="65"/>
      <c r="N9377" s="71"/>
    </row>
    <row r="9378" spans="2:14">
      <c r="B9378" s="65"/>
      <c r="N9378" s="71"/>
    </row>
    <row r="9379" spans="2:14">
      <c r="B9379" s="65"/>
      <c r="N9379" s="71"/>
    </row>
    <row r="9380" spans="2:14">
      <c r="B9380" s="65"/>
      <c r="N9380" s="71"/>
    </row>
    <row r="9381" spans="2:14">
      <c r="B9381" s="65"/>
      <c r="N9381" s="71"/>
    </row>
    <row r="9382" spans="2:14">
      <c r="B9382" s="65"/>
      <c r="N9382" s="71"/>
    </row>
    <row r="9383" spans="2:14">
      <c r="B9383" s="65"/>
      <c r="N9383" s="71"/>
    </row>
    <row r="9384" spans="2:14">
      <c r="B9384" s="65"/>
      <c r="N9384" s="71"/>
    </row>
    <row r="9385" spans="2:14">
      <c r="B9385" s="65"/>
      <c r="N9385" s="71"/>
    </row>
    <row r="9386" spans="2:14">
      <c r="B9386" s="65"/>
      <c r="N9386" s="71"/>
    </row>
    <row r="9387" spans="2:14">
      <c r="B9387" s="65"/>
      <c r="N9387" s="71"/>
    </row>
    <row r="9388" spans="2:14">
      <c r="B9388" s="65"/>
      <c r="N9388" s="71"/>
    </row>
    <row r="9389" spans="2:14">
      <c r="B9389" s="65"/>
      <c r="N9389" s="71"/>
    </row>
    <row r="9390" spans="2:14">
      <c r="B9390" s="65"/>
      <c r="N9390" s="71"/>
    </row>
    <row r="9391" spans="2:14">
      <c r="B9391" s="65"/>
      <c r="N9391" s="71"/>
    </row>
    <row r="9392" spans="2:14">
      <c r="B9392" s="65"/>
      <c r="N9392" s="71"/>
    </row>
    <row r="9393" spans="2:14">
      <c r="B9393" s="65"/>
      <c r="N9393" s="71"/>
    </row>
    <row r="9394" spans="2:14">
      <c r="B9394" s="65"/>
      <c r="N9394" s="71"/>
    </row>
    <row r="9395" spans="2:14">
      <c r="B9395" s="65"/>
      <c r="N9395" s="71"/>
    </row>
    <row r="9396" spans="2:14">
      <c r="B9396" s="65"/>
      <c r="N9396" s="71"/>
    </row>
    <row r="9397" spans="2:14">
      <c r="B9397" s="65"/>
      <c r="N9397" s="71"/>
    </row>
    <row r="9398" spans="2:14">
      <c r="B9398" s="65"/>
      <c r="N9398" s="71"/>
    </row>
    <row r="9399" spans="2:14">
      <c r="B9399" s="65"/>
      <c r="N9399" s="71"/>
    </row>
    <row r="9400" spans="2:14">
      <c r="B9400" s="65"/>
      <c r="N9400" s="71"/>
    </row>
    <row r="9401" spans="2:14">
      <c r="B9401" s="65"/>
      <c r="N9401" s="71"/>
    </row>
    <row r="9402" spans="2:14">
      <c r="B9402" s="65"/>
      <c r="N9402" s="71"/>
    </row>
    <row r="9403" spans="2:14">
      <c r="B9403" s="65"/>
      <c r="N9403" s="71"/>
    </row>
    <row r="9404" spans="2:14">
      <c r="B9404" s="65"/>
      <c r="N9404" s="71"/>
    </row>
    <row r="9405" spans="2:14">
      <c r="B9405" s="65"/>
      <c r="N9405" s="71"/>
    </row>
    <row r="9406" spans="2:14">
      <c r="B9406" s="65"/>
      <c r="N9406" s="71"/>
    </row>
    <row r="9407" spans="2:14">
      <c r="B9407" s="65"/>
      <c r="N9407" s="71"/>
    </row>
    <row r="9408" spans="2:14">
      <c r="B9408" s="65"/>
      <c r="N9408" s="71"/>
    </row>
    <row r="9409" spans="2:14">
      <c r="B9409" s="65"/>
      <c r="N9409" s="71"/>
    </row>
    <row r="9410" spans="2:14">
      <c r="B9410" s="65"/>
      <c r="N9410" s="71"/>
    </row>
    <row r="9411" spans="2:14">
      <c r="B9411" s="65"/>
      <c r="N9411" s="71"/>
    </row>
    <row r="9412" spans="2:14">
      <c r="B9412" s="65"/>
      <c r="N9412" s="71"/>
    </row>
    <row r="9413" spans="2:14">
      <c r="B9413" s="65"/>
      <c r="N9413" s="71"/>
    </row>
    <row r="9414" spans="2:14">
      <c r="B9414" s="65"/>
      <c r="N9414" s="71"/>
    </row>
    <row r="9415" spans="2:14">
      <c r="B9415" s="65"/>
      <c r="N9415" s="71"/>
    </row>
    <row r="9416" spans="2:14">
      <c r="B9416" s="65"/>
      <c r="N9416" s="71"/>
    </row>
    <row r="9417" spans="2:14">
      <c r="B9417" s="65"/>
      <c r="N9417" s="71"/>
    </row>
    <row r="9418" spans="2:14">
      <c r="B9418" s="65"/>
      <c r="N9418" s="71"/>
    </row>
    <row r="9419" spans="2:14">
      <c r="B9419" s="65"/>
      <c r="N9419" s="71"/>
    </row>
    <row r="9420" spans="2:14">
      <c r="B9420" s="65"/>
      <c r="N9420" s="71"/>
    </row>
    <row r="9421" spans="2:14">
      <c r="B9421" s="65"/>
      <c r="N9421" s="71"/>
    </row>
    <row r="9422" spans="2:14">
      <c r="B9422" s="65"/>
      <c r="N9422" s="71"/>
    </row>
    <row r="9423" spans="2:14">
      <c r="B9423" s="65"/>
      <c r="N9423" s="71"/>
    </row>
    <row r="9424" spans="2:14">
      <c r="B9424" s="65"/>
      <c r="N9424" s="71"/>
    </row>
    <row r="9425" spans="2:14">
      <c r="B9425" s="65"/>
      <c r="N9425" s="71"/>
    </row>
    <row r="9426" spans="2:14">
      <c r="B9426" s="65"/>
      <c r="N9426" s="71"/>
    </row>
    <row r="9427" spans="2:14">
      <c r="B9427" s="65"/>
      <c r="N9427" s="71"/>
    </row>
    <row r="9428" spans="2:14">
      <c r="B9428" s="65"/>
      <c r="N9428" s="71"/>
    </row>
    <row r="9429" spans="2:14">
      <c r="B9429" s="65"/>
      <c r="N9429" s="71"/>
    </row>
    <row r="9430" spans="2:14">
      <c r="B9430" s="65"/>
      <c r="N9430" s="71"/>
    </row>
    <row r="9431" spans="2:14">
      <c r="B9431" s="65"/>
      <c r="N9431" s="71"/>
    </row>
    <row r="9432" spans="2:14">
      <c r="B9432" s="65"/>
      <c r="N9432" s="71"/>
    </row>
    <row r="9433" spans="2:14">
      <c r="B9433" s="65"/>
      <c r="N9433" s="71"/>
    </row>
    <row r="9434" spans="2:14">
      <c r="B9434" s="65"/>
      <c r="N9434" s="71"/>
    </row>
    <row r="9435" spans="2:14">
      <c r="B9435" s="65"/>
      <c r="N9435" s="71"/>
    </row>
    <row r="9436" spans="2:14">
      <c r="B9436" s="65"/>
      <c r="N9436" s="71"/>
    </row>
    <row r="9437" spans="2:14">
      <c r="B9437" s="65"/>
      <c r="N9437" s="71"/>
    </row>
    <row r="9438" spans="2:14">
      <c r="B9438" s="65"/>
      <c r="N9438" s="71"/>
    </row>
    <row r="9439" spans="2:14">
      <c r="B9439" s="65"/>
      <c r="N9439" s="71"/>
    </row>
    <row r="9440" spans="2:14">
      <c r="B9440" s="65"/>
      <c r="N9440" s="71"/>
    </row>
    <row r="9441" spans="2:14">
      <c r="B9441" s="65"/>
      <c r="N9441" s="71"/>
    </row>
    <row r="9442" spans="2:14">
      <c r="B9442" s="65"/>
      <c r="N9442" s="71"/>
    </row>
    <row r="9443" spans="2:14">
      <c r="B9443" s="65"/>
      <c r="N9443" s="71"/>
    </row>
    <row r="9444" spans="2:14">
      <c r="B9444" s="65"/>
      <c r="N9444" s="71"/>
    </row>
    <row r="9445" spans="2:14">
      <c r="B9445" s="65"/>
      <c r="N9445" s="71"/>
    </row>
    <row r="9446" spans="2:14">
      <c r="B9446" s="65"/>
      <c r="N9446" s="71"/>
    </row>
    <row r="9447" spans="2:14">
      <c r="B9447" s="65"/>
      <c r="N9447" s="71"/>
    </row>
    <row r="9448" spans="2:14">
      <c r="B9448" s="65"/>
      <c r="N9448" s="71"/>
    </row>
    <row r="9449" spans="2:14">
      <c r="B9449" s="65"/>
      <c r="N9449" s="71"/>
    </row>
    <row r="9450" spans="2:14">
      <c r="B9450" s="65"/>
      <c r="N9450" s="71"/>
    </row>
    <row r="9451" spans="2:14">
      <c r="B9451" s="65"/>
      <c r="N9451" s="71"/>
    </row>
    <row r="9452" spans="2:14">
      <c r="B9452" s="65"/>
      <c r="N9452" s="71"/>
    </row>
    <row r="9453" spans="2:14">
      <c r="B9453" s="65"/>
      <c r="N9453" s="71"/>
    </row>
    <row r="9454" spans="2:14">
      <c r="B9454" s="65"/>
      <c r="N9454" s="71"/>
    </row>
    <row r="9455" spans="2:14">
      <c r="B9455" s="65"/>
      <c r="N9455" s="71"/>
    </row>
    <row r="9456" spans="2:14">
      <c r="B9456" s="65"/>
      <c r="N9456" s="71"/>
    </row>
    <row r="9457" spans="2:14">
      <c r="B9457" s="65"/>
      <c r="N9457" s="71"/>
    </row>
    <row r="9458" spans="2:14">
      <c r="B9458" s="65"/>
      <c r="N9458" s="71"/>
    </row>
    <row r="9459" spans="2:14">
      <c r="B9459" s="65"/>
      <c r="N9459" s="71"/>
    </row>
    <row r="9460" spans="2:14">
      <c r="B9460" s="65"/>
      <c r="N9460" s="71"/>
    </row>
    <row r="9461" spans="2:14">
      <c r="B9461" s="65"/>
      <c r="N9461" s="71"/>
    </row>
    <row r="9462" spans="2:14">
      <c r="B9462" s="65"/>
      <c r="N9462" s="71"/>
    </row>
    <row r="9463" spans="2:14">
      <c r="B9463" s="65"/>
      <c r="N9463" s="71"/>
    </row>
    <row r="9464" spans="2:14">
      <c r="B9464" s="65"/>
      <c r="N9464" s="71"/>
    </row>
    <row r="9465" spans="2:14">
      <c r="B9465" s="65"/>
      <c r="N9465" s="71"/>
    </row>
    <row r="9466" spans="2:14">
      <c r="B9466" s="65"/>
      <c r="N9466" s="71"/>
    </row>
    <row r="9467" spans="2:14">
      <c r="B9467" s="65"/>
      <c r="N9467" s="71"/>
    </row>
    <row r="9468" spans="2:14">
      <c r="B9468" s="65"/>
      <c r="N9468" s="71"/>
    </row>
    <row r="9469" spans="2:14">
      <c r="B9469" s="65"/>
      <c r="N9469" s="71"/>
    </row>
    <row r="9470" spans="2:14">
      <c r="B9470" s="65"/>
      <c r="N9470" s="71"/>
    </row>
    <row r="9471" spans="2:14">
      <c r="B9471" s="65"/>
      <c r="N9471" s="71"/>
    </row>
    <row r="9472" spans="2:14">
      <c r="B9472" s="65"/>
      <c r="N9472" s="71"/>
    </row>
    <row r="9473" spans="2:14">
      <c r="B9473" s="65"/>
      <c r="N9473" s="71"/>
    </row>
    <row r="9474" spans="2:14">
      <c r="B9474" s="65"/>
      <c r="N9474" s="71"/>
    </row>
    <row r="9475" spans="2:14">
      <c r="B9475" s="65"/>
      <c r="N9475" s="71"/>
    </row>
    <row r="9476" spans="2:14">
      <c r="B9476" s="65"/>
      <c r="N9476" s="71"/>
    </row>
    <row r="9477" spans="2:14">
      <c r="B9477" s="65"/>
      <c r="N9477" s="71"/>
    </row>
    <row r="9478" spans="2:14">
      <c r="B9478" s="65"/>
      <c r="N9478" s="71"/>
    </row>
    <row r="9479" spans="2:14">
      <c r="B9479" s="65"/>
      <c r="N9479" s="71"/>
    </row>
    <row r="9480" spans="2:14">
      <c r="B9480" s="65"/>
      <c r="N9480" s="71"/>
    </row>
    <row r="9481" spans="2:14">
      <c r="B9481" s="65"/>
      <c r="N9481" s="71"/>
    </row>
    <row r="9482" spans="2:14">
      <c r="B9482" s="65"/>
      <c r="N9482" s="71"/>
    </row>
    <row r="9483" spans="2:14">
      <c r="B9483" s="65"/>
      <c r="N9483" s="71"/>
    </row>
    <row r="9484" spans="2:14">
      <c r="B9484" s="65"/>
      <c r="N9484" s="71"/>
    </row>
    <row r="9485" spans="2:14">
      <c r="B9485" s="65"/>
      <c r="N9485" s="71"/>
    </row>
    <row r="9486" spans="2:14">
      <c r="B9486" s="65"/>
      <c r="N9486" s="71"/>
    </row>
    <row r="9487" spans="2:14">
      <c r="B9487" s="65"/>
      <c r="N9487" s="71"/>
    </row>
    <row r="9488" spans="2:14">
      <c r="B9488" s="65"/>
      <c r="N9488" s="71"/>
    </row>
    <row r="9489" spans="2:14">
      <c r="B9489" s="65"/>
      <c r="N9489" s="71"/>
    </row>
    <row r="9490" spans="2:14">
      <c r="B9490" s="65"/>
      <c r="N9490" s="71"/>
    </row>
    <row r="9491" spans="2:14">
      <c r="B9491" s="65"/>
      <c r="N9491" s="71"/>
    </row>
    <row r="9492" spans="2:14">
      <c r="B9492" s="65"/>
      <c r="N9492" s="71"/>
    </row>
    <row r="9493" spans="2:14">
      <c r="B9493" s="65"/>
      <c r="N9493" s="71"/>
    </row>
    <row r="9494" spans="2:14">
      <c r="B9494" s="65"/>
      <c r="N9494" s="71"/>
    </row>
    <row r="9495" spans="2:14">
      <c r="B9495" s="65"/>
      <c r="N9495" s="71"/>
    </row>
    <row r="9496" spans="2:14">
      <c r="B9496" s="65"/>
      <c r="N9496" s="71"/>
    </row>
    <row r="9497" spans="2:14">
      <c r="B9497" s="65"/>
      <c r="N9497" s="71"/>
    </row>
    <row r="9498" spans="2:14">
      <c r="B9498" s="65"/>
      <c r="N9498" s="71"/>
    </row>
    <row r="9499" spans="2:14">
      <c r="B9499" s="65"/>
      <c r="N9499" s="71"/>
    </row>
    <row r="9500" spans="2:14">
      <c r="B9500" s="65"/>
      <c r="N9500" s="71"/>
    </row>
    <row r="9501" spans="2:14">
      <c r="B9501" s="65"/>
      <c r="N9501" s="71"/>
    </row>
    <row r="9502" spans="2:14">
      <c r="B9502" s="65"/>
      <c r="N9502" s="71"/>
    </row>
    <row r="9503" spans="2:14">
      <c r="B9503" s="65"/>
      <c r="N9503" s="71"/>
    </row>
    <row r="9504" spans="2:14">
      <c r="B9504" s="65"/>
      <c r="N9504" s="71"/>
    </row>
    <row r="9505" spans="2:14">
      <c r="B9505" s="65"/>
      <c r="N9505" s="71"/>
    </row>
    <row r="9506" spans="2:14">
      <c r="B9506" s="65"/>
      <c r="N9506" s="71"/>
    </row>
    <row r="9507" spans="2:14">
      <c r="B9507" s="65"/>
      <c r="N9507" s="71"/>
    </row>
    <row r="9508" spans="2:14">
      <c r="B9508" s="65"/>
      <c r="N9508" s="71"/>
    </row>
    <row r="9509" spans="2:14">
      <c r="B9509" s="65"/>
      <c r="N9509" s="71"/>
    </row>
    <row r="9510" spans="2:14">
      <c r="B9510" s="65"/>
      <c r="N9510" s="71"/>
    </row>
    <row r="9511" spans="2:14">
      <c r="B9511" s="65"/>
      <c r="N9511" s="71"/>
    </row>
    <row r="9512" spans="2:14">
      <c r="B9512" s="65"/>
      <c r="N9512" s="71"/>
    </row>
    <row r="9513" spans="2:14">
      <c r="B9513" s="65"/>
      <c r="N9513" s="71"/>
    </row>
    <row r="9514" spans="2:14">
      <c r="B9514" s="65"/>
      <c r="N9514" s="71"/>
    </row>
    <row r="9515" spans="2:14">
      <c r="B9515" s="65"/>
      <c r="N9515" s="71"/>
    </row>
    <row r="9516" spans="2:14">
      <c r="B9516" s="65"/>
      <c r="N9516" s="71"/>
    </row>
    <row r="9517" spans="2:14">
      <c r="B9517" s="65"/>
      <c r="N9517" s="71"/>
    </row>
    <row r="9518" spans="2:14">
      <c r="B9518" s="65"/>
      <c r="N9518" s="71"/>
    </row>
    <row r="9519" spans="2:14">
      <c r="B9519" s="65"/>
      <c r="N9519" s="71"/>
    </row>
    <row r="9520" spans="2:14">
      <c r="B9520" s="65"/>
      <c r="N9520" s="71"/>
    </row>
    <row r="9521" spans="2:14">
      <c r="B9521" s="65"/>
      <c r="N9521" s="71"/>
    </row>
    <row r="9522" spans="2:14">
      <c r="B9522" s="65"/>
      <c r="N9522" s="71"/>
    </row>
    <row r="9523" spans="2:14">
      <c r="B9523" s="65"/>
      <c r="N9523" s="71"/>
    </row>
    <row r="9524" spans="2:14">
      <c r="B9524" s="65"/>
      <c r="N9524" s="71"/>
    </row>
    <row r="9525" spans="2:14">
      <c r="B9525" s="65"/>
      <c r="N9525" s="71"/>
    </row>
    <row r="9526" spans="2:14">
      <c r="B9526" s="65"/>
      <c r="N9526" s="71"/>
    </row>
    <row r="9527" spans="2:14">
      <c r="B9527" s="65"/>
      <c r="N9527" s="71"/>
    </row>
    <row r="9528" spans="2:14">
      <c r="B9528" s="65"/>
      <c r="N9528" s="71"/>
    </row>
    <row r="9529" spans="2:14">
      <c r="B9529" s="65"/>
      <c r="N9529" s="71"/>
    </row>
    <row r="9530" spans="2:14">
      <c r="B9530" s="65"/>
      <c r="N9530" s="71"/>
    </row>
    <row r="9531" spans="2:14">
      <c r="B9531" s="65"/>
      <c r="N9531" s="71"/>
    </row>
    <row r="9532" spans="2:14">
      <c r="B9532" s="65"/>
      <c r="N9532" s="71"/>
    </row>
    <row r="9533" spans="2:14">
      <c r="B9533" s="65"/>
      <c r="N9533" s="71"/>
    </row>
    <row r="9534" spans="2:14">
      <c r="B9534" s="65"/>
      <c r="N9534" s="71"/>
    </row>
    <row r="9535" spans="2:14">
      <c r="B9535" s="65"/>
      <c r="N9535" s="71"/>
    </row>
    <row r="9536" spans="2:14">
      <c r="B9536" s="65"/>
      <c r="N9536" s="71"/>
    </row>
    <row r="9537" spans="2:14">
      <c r="B9537" s="65"/>
      <c r="N9537" s="71"/>
    </row>
    <row r="9538" spans="2:14">
      <c r="B9538" s="65"/>
      <c r="N9538" s="71"/>
    </row>
    <row r="9539" spans="2:14">
      <c r="B9539" s="65"/>
      <c r="N9539" s="71"/>
    </row>
    <row r="9540" spans="2:14">
      <c r="B9540" s="65"/>
      <c r="N9540" s="71"/>
    </row>
    <row r="9541" spans="2:14">
      <c r="B9541" s="65"/>
      <c r="N9541" s="71"/>
    </row>
    <row r="9542" spans="2:14">
      <c r="B9542" s="65"/>
      <c r="N9542" s="71"/>
    </row>
    <row r="9543" spans="2:14">
      <c r="B9543" s="65"/>
      <c r="N9543" s="71"/>
    </row>
    <row r="9544" spans="2:14">
      <c r="B9544" s="65"/>
      <c r="N9544" s="71"/>
    </row>
    <row r="9545" spans="2:14">
      <c r="B9545" s="65"/>
      <c r="N9545" s="71"/>
    </row>
    <row r="9546" spans="2:14">
      <c r="B9546" s="65"/>
      <c r="N9546" s="71"/>
    </row>
    <row r="9547" spans="2:14">
      <c r="B9547" s="65"/>
      <c r="N9547" s="71"/>
    </row>
    <row r="9548" spans="2:14">
      <c r="B9548" s="65"/>
      <c r="N9548" s="71"/>
    </row>
    <row r="9549" spans="2:14">
      <c r="B9549" s="65"/>
      <c r="N9549" s="71"/>
    </row>
    <row r="9550" spans="2:14">
      <c r="B9550" s="65"/>
      <c r="N9550" s="71"/>
    </row>
    <row r="9551" spans="2:14">
      <c r="B9551" s="65"/>
      <c r="N9551" s="71"/>
    </row>
    <row r="9552" spans="2:14">
      <c r="B9552" s="65"/>
      <c r="N9552" s="71"/>
    </row>
    <row r="9553" spans="2:14">
      <c r="B9553" s="65"/>
      <c r="N9553" s="71"/>
    </row>
    <row r="9554" spans="2:14">
      <c r="B9554" s="65"/>
      <c r="N9554" s="71"/>
    </row>
    <row r="9555" spans="2:14">
      <c r="B9555" s="65"/>
      <c r="N9555" s="71"/>
    </row>
    <row r="9556" spans="2:14">
      <c r="B9556" s="65"/>
      <c r="N9556" s="71"/>
    </row>
    <row r="9557" spans="2:14">
      <c r="B9557" s="65"/>
      <c r="N9557" s="71"/>
    </row>
    <row r="9558" spans="2:14">
      <c r="B9558" s="65"/>
      <c r="N9558" s="71"/>
    </row>
    <row r="9559" spans="2:14">
      <c r="B9559" s="65"/>
      <c r="N9559" s="71"/>
    </row>
    <row r="9560" spans="2:14">
      <c r="B9560" s="65"/>
      <c r="N9560" s="71"/>
    </row>
    <row r="9561" spans="2:14">
      <c r="B9561" s="65"/>
      <c r="N9561" s="71"/>
    </row>
    <row r="9562" spans="2:14">
      <c r="B9562" s="65"/>
      <c r="N9562" s="71"/>
    </row>
    <row r="9563" spans="2:14">
      <c r="B9563" s="65"/>
      <c r="N9563" s="71"/>
    </row>
    <row r="9564" spans="2:14">
      <c r="B9564" s="65"/>
      <c r="N9564" s="71"/>
    </row>
    <row r="9565" spans="2:14">
      <c r="B9565" s="65"/>
      <c r="N9565" s="71"/>
    </row>
    <row r="9566" spans="2:14">
      <c r="B9566" s="65"/>
      <c r="N9566" s="71"/>
    </row>
    <row r="9567" spans="2:14">
      <c r="B9567" s="65"/>
      <c r="N9567" s="71"/>
    </row>
    <row r="9568" spans="2:14">
      <c r="B9568" s="65"/>
      <c r="N9568" s="71"/>
    </row>
    <row r="9569" spans="2:14">
      <c r="B9569" s="65"/>
      <c r="N9569" s="71"/>
    </row>
    <row r="9570" spans="2:14">
      <c r="B9570" s="65"/>
      <c r="N9570" s="71"/>
    </row>
    <row r="9571" spans="2:14">
      <c r="B9571" s="65"/>
      <c r="N9571" s="71"/>
    </row>
    <row r="9572" spans="2:14">
      <c r="B9572" s="65"/>
      <c r="N9572" s="71"/>
    </row>
    <row r="9573" spans="2:14">
      <c r="B9573" s="65"/>
      <c r="N9573" s="71"/>
    </row>
    <row r="9574" spans="2:14">
      <c r="B9574" s="65"/>
      <c r="N9574" s="71"/>
    </row>
    <row r="9575" spans="2:14">
      <c r="B9575" s="65"/>
      <c r="N9575" s="71"/>
    </row>
    <row r="9576" spans="2:14">
      <c r="B9576" s="65"/>
      <c r="N9576" s="71"/>
    </row>
    <row r="9577" spans="2:14">
      <c r="B9577" s="65"/>
      <c r="N9577" s="71"/>
    </row>
    <row r="9578" spans="2:14">
      <c r="B9578" s="65"/>
      <c r="N9578" s="71"/>
    </row>
    <row r="9579" spans="2:14">
      <c r="B9579" s="65"/>
      <c r="N9579" s="71"/>
    </row>
    <row r="9580" spans="2:14">
      <c r="B9580" s="65"/>
      <c r="N9580" s="71"/>
    </row>
    <row r="9581" spans="2:14">
      <c r="B9581" s="65"/>
      <c r="N9581" s="71"/>
    </row>
    <row r="9582" spans="2:14">
      <c r="B9582" s="65"/>
      <c r="N9582" s="71"/>
    </row>
    <row r="9583" spans="2:14">
      <c r="B9583" s="65"/>
      <c r="N9583" s="71"/>
    </row>
    <row r="9584" spans="2:14">
      <c r="B9584" s="65"/>
      <c r="N9584" s="71"/>
    </row>
    <row r="9585" spans="2:14">
      <c r="B9585" s="65"/>
      <c r="N9585" s="71"/>
    </row>
    <row r="9586" spans="2:14">
      <c r="B9586" s="65"/>
      <c r="N9586" s="71"/>
    </row>
    <row r="9587" spans="2:14">
      <c r="B9587" s="65"/>
      <c r="N9587" s="71"/>
    </row>
    <row r="9588" spans="2:14">
      <c r="B9588" s="65"/>
      <c r="N9588" s="71"/>
    </row>
    <row r="9589" spans="2:14">
      <c r="B9589" s="65"/>
      <c r="N9589" s="71"/>
    </row>
    <row r="9590" spans="2:14">
      <c r="B9590" s="65"/>
      <c r="N9590" s="71"/>
    </row>
    <row r="9591" spans="2:14">
      <c r="B9591" s="65"/>
      <c r="N9591" s="71"/>
    </row>
    <row r="9592" spans="2:14">
      <c r="B9592" s="65"/>
      <c r="N9592" s="71"/>
    </row>
    <row r="9593" spans="2:14">
      <c r="B9593" s="65"/>
      <c r="N9593" s="71"/>
    </row>
    <row r="9594" spans="2:14">
      <c r="B9594" s="65"/>
      <c r="N9594" s="71"/>
    </row>
    <row r="9595" spans="2:14">
      <c r="B9595" s="65"/>
      <c r="N9595" s="71"/>
    </row>
    <row r="9596" spans="2:14">
      <c r="B9596" s="65"/>
      <c r="N9596" s="71"/>
    </row>
    <row r="9597" spans="2:14">
      <c r="B9597" s="65"/>
      <c r="N9597" s="71"/>
    </row>
    <row r="9598" spans="2:14">
      <c r="B9598" s="65"/>
      <c r="N9598" s="71"/>
    </row>
    <row r="9599" spans="2:14">
      <c r="B9599" s="65"/>
      <c r="N9599" s="71"/>
    </row>
    <row r="9600" spans="2:14">
      <c r="B9600" s="65"/>
      <c r="N9600" s="71"/>
    </row>
    <row r="9601" spans="2:14">
      <c r="B9601" s="65"/>
      <c r="N9601" s="71"/>
    </row>
    <row r="9602" spans="2:14">
      <c r="B9602" s="65"/>
      <c r="N9602" s="71"/>
    </row>
    <row r="9603" spans="2:14">
      <c r="B9603" s="65"/>
      <c r="N9603" s="71"/>
    </row>
    <row r="9604" spans="2:14">
      <c r="B9604" s="65"/>
      <c r="N9604" s="71"/>
    </row>
    <row r="9605" spans="2:14">
      <c r="B9605" s="65"/>
      <c r="N9605" s="71"/>
    </row>
    <row r="9606" spans="2:14">
      <c r="B9606" s="65"/>
      <c r="N9606" s="71"/>
    </row>
    <row r="9607" spans="2:14">
      <c r="B9607" s="65"/>
      <c r="N9607" s="71"/>
    </row>
    <row r="9608" spans="2:14">
      <c r="B9608" s="65"/>
      <c r="N9608" s="71"/>
    </row>
    <row r="9609" spans="2:14">
      <c r="B9609" s="65"/>
      <c r="N9609" s="71"/>
    </row>
    <row r="9610" spans="2:14">
      <c r="B9610" s="65"/>
      <c r="N9610" s="71"/>
    </row>
    <row r="9611" spans="2:14">
      <c r="B9611" s="65"/>
      <c r="N9611" s="71"/>
    </row>
    <row r="9612" spans="2:14">
      <c r="B9612" s="65"/>
      <c r="N9612" s="71"/>
    </row>
    <row r="9613" spans="2:14">
      <c r="B9613" s="65"/>
      <c r="N9613" s="71"/>
    </row>
    <row r="9614" spans="2:14">
      <c r="B9614" s="65"/>
      <c r="N9614" s="71"/>
    </row>
    <row r="9615" spans="2:14">
      <c r="B9615" s="65"/>
      <c r="N9615" s="71"/>
    </row>
    <row r="9616" spans="2:14">
      <c r="B9616" s="65"/>
      <c r="N9616" s="71"/>
    </row>
    <row r="9617" spans="2:14">
      <c r="B9617" s="65"/>
      <c r="N9617" s="71"/>
    </row>
    <row r="9618" spans="2:14">
      <c r="B9618" s="65"/>
      <c r="N9618" s="71"/>
    </row>
    <row r="9619" spans="2:14">
      <c r="B9619" s="65"/>
      <c r="N9619" s="71"/>
    </row>
    <row r="9620" spans="2:14">
      <c r="B9620" s="65"/>
      <c r="N9620" s="71"/>
    </row>
    <row r="9621" spans="2:14">
      <c r="B9621" s="65"/>
      <c r="N9621" s="71"/>
    </row>
    <row r="9622" spans="2:14">
      <c r="B9622" s="65"/>
      <c r="N9622" s="71"/>
    </row>
    <row r="9623" spans="2:14">
      <c r="B9623" s="65"/>
      <c r="N9623" s="71"/>
    </row>
    <row r="9624" spans="2:14">
      <c r="B9624" s="65"/>
      <c r="N9624" s="71"/>
    </row>
    <row r="9625" spans="2:14">
      <c r="B9625" s="65"/>
      <c r="N9625" s="71"/>
    </row>
    <row r="9626" spans="2:14">
      <c r="B9626" s="65"/>
      <c r="N9626" s="71"/>
    </row>
    <row r="9627" spans="2:14">
      <c r="B9627" s="65"/>
      <c r="N9627" s="71"/>
    </row>
    <row r="9628" spans="2:14">
      <c r="B9628" s="65"/>
      <c r="N9628" s="71"/>
    </row>
    <row r="9629" spans="2:14">
      <c r="B9629" s="65"/>
      <c r="N9629" s="71"/>
    </row>
    <row r="9630" spans="2:14">
      <c r="B9630" s="65"/>
      <c r="N9630" s="71"/>
    </row>
    <row r="9631" spans="2:14">
      <c r="B9631" s="65"/>
      <c r="N9631" s="71"/>
    </row>
    <row r="9632" spans="2:14">
      <c r="B9632" s="65"/>
      <c r="N9632" s="71"/>
    </row>
    <row r="9633" spans="2:14">
      <c r="B9633" s="65"/>
      <c r="N9633" s="71"/>
    </row>
    <row r="9634" spans="2:14">
      <c r="B9634" s="65"/>
      <c r="N9634" s="71"/>
    </row>
    <row r="9635" spans="2:14">
      <c r="B9635" s="65"/>
      <c r="N9635" s="71"/>
    </row>
    <row r="9636" spans="2:14">
      <c r="B9636" s="65"/>
      <c r="N9636" s="71"/>
    </row>
    <row r="9637" spans="2:14">
      <c r="B9637" s="65"/>
      <c r="N9637" s="71"/>
    </row>
    <row r="9638" spans="2:14">
      <c r="B9638" s="65"/>
      <c r="N9638" s="71"/>
    </row>
    <row r="9639" spans="2:14">
      <c r="B9639" s="65"/>
      <c r="N9639" s="71"/>
    </row>
    <row r="9640" spans="2:14">
      <c r="B9640" s="65"/>
      <c r="N9640" s="71"/>
    </row>
    <row r="9641" spans="2:14">
      <c r="B9641" s="65"/>
      <c r="N9641" s="71"/>
    </row>
    <row r="9642" spans="2:14">
      <c r="B9642" s="65"/>
      <c r="N9642" s="71"/>
    </row>
    <row r="9643" spans="2:14">
      <c r="B9643" s="65"/>
      <c r="N9643" s="71"/>
    </row>
    <row r="9644" spans="2:14">
      <c r="B9644" s="65"/>
      <c r="N9644" s="71"/>
    </row>
    <row r="9645" spans="2:14">
      <c r="B9645" s="65"/>
      <c r="N9645" s="71"/>
    </row>
    <row r="9646" spans="2:14">
      <c r="B9646" s="65"/>
      <c r="N9646" s="71"/>
    </row>
    <row r="9647" spans="2:14">
      <c r="B9647" s="65"/>
      <c r="N9647" s="71"/>
    </row>
    <row r="9648" spans="2:14">
      <c r="B9648" s="65"/>
      <c r="N9648" s="71"/>
    </row>
    <row r="9649" spans="2:14">
      <c r="B9649" s="65"/>
      <c r="N9649" s="71"/>
    </row>
    <row r="9650" spans="2:14">
      <c r="B9650" s="65"/>
      <c r="N9650" s="71"/>
    </row>
    <row r="9651" spans="2:14">
      <c r="B9651" s="65"/>
      <c r="N9651" s="71"/>
    </row>
    <row r="9652" spans="2:14">
      <c r="B9652" s="65"/>
      <c r="N9652" s="71"/>
    </row>
    <row r="9653" spans="2:14">
      <c r="B9653" s="65"/>
      <c r="N9653" s="71"/>
    </row>
    <row r="9654" spans="2:14">
      <c r="B9654" s="65"/>
      <c r="N9654" s="71"/>
    </row>
    <row r="9655" spans="2:14">
      <c r="B9655" s="65"/>
      <c r="N9655" s="71"/>
    </row>
    <row r="9656" spans="2:14">
      <c r="B9656" s="65"/>
      <c r="N9656" s="71"/>
    </row>
    <row r="9657" spans="2:14">
      <c r="B9657" s="65"/>
      <c r="N9657" s="71"/>
    </row>
    <row r="9658" spans="2:14">
      <c r="B9658" s="65"/>
      <c r="N9658" s="71"/>
    </row>
    <row r="9659" spans="2:14">
      <c r="B9659" s="65"/>
      <c r="N9659" s="71"/>
    </row>
    <row r="9660" spans="2:14">
      <c r="B9660" s="65"/>
      <c r="N9660" s="71"/>
    </row>
    <row r="9661" spans="2:14">
      <c r="B9661" s="65"/>
      <c r="N9661" s="71"/>
    </row>
    <row r="9662" spans="2:14">
      <c r="B9662" s="65"/>
      <c r="N9662" s="71"/>
    </row>
    <row r="9663" spans="2:14">
      <c r="B9663" s="65"/>
      <c r="N9663" s="71"/>
    </row>
    <row r="9664" spans="2:14">
      <c r="B9664" s="65"/>
      <c r="N9664" s="71"/>
    </row>
    <row r="9665" spans="2:14">
      <c r="B9665" s="65"/>
      <c r="N9665" s="71"/>
    </row>
    <row r="9666" spans="2:14">
      <c r="B9666" s="65"/>
      <c r="N9666" s="71"/>
    </row>
    <row r="9667" spans="2:14">
      <c r="B9667" s="65"/>
      <c r="N9667" s="71"/>
    </row>
    <row r="9668" spans="2:14">
      <c r="B9668" s="65"/>
      <c r="N9668" s="71"/>
    </row>
    <row r="9669" spans="2:14">
      <c r="B9669" s="65"/>
      <c r="N9669" s="71"/>
    </row>
    <row r="9670" spans="2:14">
      <c r="B9670" s="65"/>
      <c r="N9670" s="71"/>
    </row>
    <row r="9671" spans="2:14">
      <c r="B9671" s="65"/>
      <c r="N9671" s="71"/>
    </row>
    <row r="9672" spans="2:14">
      <c r="B9672" s="65"/>
      <c r="N9672" s="71"/>
    </row>
    <row r="9673" spans="2:14">
      <c r="B9673" s="65"/>
      <c r="N9673" s="71"/>
    </row>
    <row r="9674" spans="2:14">
      <c r="B9674" s="65"/>
      <c r="N9674" s="71"/>
    </row>
    <row r="9675" spans="2:14">
      <c r="B9675" s="65"/>
      <c r="N9675" s="71"/>
    </row>
    <row r="9676" spans="2:14">
      <c r="B9676" s="65"/>
      <c r="N9676" s="71"/>
    </row>
    <row r="9677" spans="2:14">
      <c r="B9677" s="65"/>
      <c r="N9677" s="71"/>
    </row>
    <row r="9678" spans="2:14">
      <c r="B9678" s="65"/>
      <c r="N9678" s="71"/>
    </row>
    <row r="9679" spans="2:14">
      <c r="B9679" s="65"/>
      <c r="N9679" s="71"/>
    </row>
    <row r="9680" spans="2:14">
      <c r="B9680" s="65"/>
      <c r="N9680" s="71"/>
    </row>
    <row r="9681" spans="2:14">
      <c r="B9681" s="65"/>
      <c r="N9681" s="71"/>
    </row>
    <row r="9682" spans="2:14">
      <c r="B9682" s="65"/>
      <c r="N9682" s="71"/>
    </row>
    <row r="9683" spans="2:14">
      <c r="B9683" s="65"/>
      <c r="N9683" s="71"/>
    </row>
    <row r="9684" spans="2:14">
      <c r="B9684" s="65"/>
      <c r="N9684" s="71"/>
    </row>
    <row r="9685" spans="2:14">
      <c r="B9685" s="65"/>
      <c r="N9685" s="71"/>
    </row>
    <row r="9686" spans="2:14">
      <c r="B9686" s="65"/>
      <c r="N9686" s="71"/>
    </row>
    <row r="9687" spans="2:14">
      <c r="B9687" s="65"/>
      <c r="N9687" s="71"/>
    </row>
    <row r="9688" spans="2:14">
      <c r="B9688" s="65"/>
      <c r="N9688" s="71"/>
    </row>
    <row r="9689" spans="2:14">
      <c r="B9689" s="65"/>
      <c r="N9689" s="71"/>
    </row>
    <row r="9690" spans="2:14">
      <c r="B9690" s="65"/>
      <c r="N9690" s="71"/>
    </row>
    <row r="9691" spans="2:14">
      <c r="B9691" s="65"/>
      <c r="N9691" s="71"/>
    </row>
    <row r="9692" spans="2:14">
      <c r="B9692" s="65"/>
      <c r="N9692" s="71"/>
    </row>
    <row r="9693" spans="2:14">
      <c r="B9693" s="65"/>
      <c r="N9693" s="71"/>
    </row>
    <row r="9694" spans="2:14">
      <c r="B9694" s="65"/>
      <c r="N9694" s="71"/>
    </row>
    <row r="9695" spans="2:14">
      <c r="B9695" s="65"/>
      <c r="N9695" s="71"/>
    </row>
    <row r="9696" spans="2:14">
      <c r="B9696" s="65"/>
      <c r="N9696" s="71"/>
    </row>
    <row r="9697" spans="2:14">
      <c r="B9697" s="65"/>
      <c r="N9697" s="71"/>
    </row>
    <row r="9698" spans="2:14">
      <c r="B9698" s="65"/>
      <c r="N9698" s="71"/>
    </row>
    <row r="9699" spans="2:14">
      <c r="B9699" s="65"/>
      <c r="N9699" s="71"/>
    </row>
    <row r="9700" spans="2:14">
      <c r="B9700" s="65"/>
      <c r="N9700" s="71"/>
    </row>
    <row r="9701" spans="2:14">
      <c r="B9701" s="65"/>
      <c r="N9701" s="71"/>
    </row>
    <row r="9702" spans="2:14">
      <c r="B9702" s="65"/>
      <c r="N9702" s="71"/>
    </row>
    <row r="9703" spans="2:14">
      <c r="B9703" s="65"/>
      <c r="N9703" s="71"/>
    </row>
    <row r="9704" spans="2:14">
      <c r="B9704" s="65"/>
      <c r="N9704" s="71"/>
    </row>
    <row r="9705" spans="2:14">
      <c r="B9705" s="65"/>
      <c r="N9705" s="71"/>
    </row>
    <row r="9706" spans="2:14">
      <c r="B9706" s="65"/>
      <c r="N9706" s="71"/>
    </row>
    <row r="9707" spans="2:14">
      <c r="B9707" s="65"/>
      <c r="N9707" s="71"/>
    </row>
    <row r="9708" spans="2:14">
      <c r="B9708" s="65"/>
      <c r="N9708" s="71"/>
    </row>
    <row r="9709" spans="2:14">
      <c r="B9709" s="65"/>
      <c r="N9709" s="71"/>
    </row>
    <row r="9710" spans="2:14">
      <c r="B9710" s="65"/>
      <c r="N9710" s="71"/>
    </row>
    <row r="9711" spans="2:14">
      <c r="B9711" s="65"/>
      <c r="N9711" s="71"/>
    </row>
    <row r="9712" spans="2:14">
      <c r="B9712" s="65"/>
      <c r="N9712" s="71"/>
    </row>
    <row r="9713" spans="2:14">
      <c r="B9713" s="65"/>
      <c r="N9713" s="71"/>
    </row>
    <row r="9714" spans="2:14">
      <c r="B9714" s="65"/>
      <c r="N9714" s="71"/>
    </row>
    <row r="9715" spans="2:14">
      <c r="B9715" s="65"/>
      <c r="N9715" s="71"/>
    </row>
    <row r="9716" spans="2:14">
      <c r="B9716" s="65"/>
      <c r="N9716" s="71"/>
    </row>
    <row r="9717" spans="2:14">
      <c r="B9717" s="65"/>
      <c r="N9717" s="71"/>
    </row>
    <row r="9718" spans="2:14">
      <c r="B9718" s="65"/>
      <c r="N9718" s="71"/>
    </row>
    <row r="9719" spans="2:14">
      <c r="B9719" s="65"/>
      <c r="N9719" s="71"/>
    </row>
    <row r="9720" spans="2:14">
      <c r="B9720" s="65"/>
      <c r="N9720" s="71"/>
    </row>
    <row r="9721" spans="2:14">
      <c r="B9721" s="65"/>
      <c r="N9721" s="71"/>
    </row>
    <row r="9722" spans="2:14">
      <c r="B9722" s="65"/>
      <c r="N9722" s="71"/>
    </row>
    <row r="9723" spans="2:14">
      <c r="B9723" s="65"/>
      <c r="N9723" s="71"/>
    </row>
    <row r="9724" spans="2:14">
      <c r="B9724" s="65"/>
      <c r="N9724" s="71"/>
    </row>
    <row r="9725" spans="2:14">
      <c r="B9725" s="65"/>
      <c r="N9725" s="71"/>
    </row>
    <row r="9726" spans="2:14">
      <c r="B9726" s="65"/>
      <c r="N9726" s="71"/>
    </row>
    <row r="9727" spans="2:14">
      <c r="B9727" s="65"/>
      <c r="N9727" s="71"/>
    </row>
    <row r="9728" spans="2:14">
      <c r="B9728" s="65"/>
      <c r="N9728" s="71"/>
    </row>
    <row r="9729" spans="2:14">
      <c r="B9729" s="65"/>
      <c r="N9729" s="71"/>
    </row>
    <row r="9730" spans="2:14">
      <c r="B9730" s="65"/>
      <c r="N9730" s="71"/>
    </row>
    <row r="9731" spans="2:14">
      <c r="B9731" s="65"/>
      <c r="N9731" s="71"/>
    </row>
    <row r="9732" spans="2:14">
      <c r="B9732" s="65"/>
      <c r="N9732" s="71"/>
    </row>
    <row r="9733" spans="2:14">
      <c r="B9733" s="65"/>
      <c r="N9733" s="71"/>
    </row>
    <row r="9734" spans="2:14">
      <c r="B9734" s="65"/>
      <c r="N9734" s="71"/>
    </row>
    <row r="9735" spans="2:14">
      <c r="B9735" s="65"/>
      <c r="N9735" s="71"/>
    </row>
    <row r="9736" spans="2:14">
      <c r="B9736" s="65"/>
      <c r="N9736" s="71"/>
    </row>
    <row r="9737" spans="2:14">
      <c r="B9737" s="65"/>
      <c r="N9737" s="71"/>
    </row>
    <row r="9738" spans="2:14">
      <c r="B9738" s="65"/>
      <c r="N9738" s="71"/>
    </row>
    <row r="9739" spans="2:14">
      <c r="B9739" s="65"/>
      <c r="N9739" s="71"/>
    </row>
    <row r="9740" spans="2:14">
      <c r="B9740" s="65"/>
      <c r="N9740" s="71"/>
    </row>
    <row r="9741" spans="2:14">
      <c r="B9741" s="65"/>
      <c r="N9741" s="71"/>
    </row>
    <row r="9742" spans="2:14">
      <c r="B9742" s="65"/>
      <c r="N9742" s="71"/>
    </row>
    <row r="9743" spans="2:14">
      <c r="B9743" s="65"/>
      <c r="N9743" s="71"/>
    </row>
    <row r="9744" spans="2:14">
      <c r="B9744" s="65"/>
      <c r="N9744" s="71"/>
    </row>
    <row r="9745" spans="2:14">
      <c r="B9745" s="65"/>
      <c r="N9745" s="71"/>
    </row>
    <row r="9746" spans="2:14">
      <c r="B9746" s="65"/>
      <c r="N9746" s="71"/>
    </row>
    <row r="9747" spans="2:14">
      <c r="B9747" s="65"/>
      <c r="N9747" s="71"/>
    </row>
    <row r="9748" spans="2:14">
      <c r="B9748" s="65"/>
      <c r="N9748" s="71"/>
    </row>
    <row r="9749" spans="2:14">
      <c r="B9749" s="65"/>
      <c r="N9749" s="71"/>
    </row>
    <row r="9750" spans="2:14">
      <c r="B9750" s="65"/>
      <c r="N9750" s="71"/>
    </row>
    <row r="9751" spans="2:14">
      <c r="B9751" s="65"/>
      <c r="N9751" s="71"/>
    </row>
    <row r="9752" spans="2:14">
      <c r="B9752" s="65"/>
      <c r="N9752" s="71"/>
    </row>
    <row r="9753" spans="2:14">
      <c r="B9753" s="65"/>
      <c r="N9753" s="71"/>
    </row>
    <row r="9754" spans="2:14">
      <c r="B9754" s="65"/>
      <c r="N9754" s="71"/>
    </row>
    <row r="9755" spans="2:14">
      <c r="B9755" s="65"/>
      <c r="N9755" s="71"/>
    </row>
    <row r="9756" spans="2:14">
      <c r="B9756" s="65"/>
      <c r="N9756" s="71"/>
    </row>
    <row r="9757" spans="2:14">
      <c r="B9757" s="65"/>
      <c r="N9757" s="71"/>
    </row>
    <row r="9758" spans="2:14">
      <c r="B9758" s="65"/>
      <c r="N9758" s="71"/>
    </row>
    <row r="9759" spans="2:14">
      <c r="B9759" s="65"/>
      <c r="N9759" s="71"/>
    </row>
    <row r="9760" spans="2:14">
      <c r="B9760" s="65"/>
      <c r="N9760" s="71"/>
    </row>
    <row r="9761" spans="2:14">
      <c r="B9761" s="65"/>
      <c r="N9761" s="71"/>
    </row>
    <row r="9762" spans="2:14">
      <c r="B9762" s="65"/>
      <c r="N9762" s="71"/>
    </row>
    <row r="9763" spans="2:14">
      <c r="B9763" s="65"/>
      <c r="N9763" s="71"/>
    </row>
    <row r="9764" spans="2:14">
      <c r="B9764" s="65"/>
      <c r="N9764" s="71"/>
    </row>
    <row r="9765" spans="2:14">
      <c r="B9765" s="65"/>
      <c r="N9765" s="71"/>
    </row>
    <row r="9766" spans="2:14">
      <c r="B9766" s="65"/>
      <c r="N9766" s="71"/>
    </row>
    <row r="9767" spans="2:14">
      <c r="B9767" s="65"/>
      <c r="N9767" s="71"/>
    </row>
    <row r="9768" spans="2:14">
      <c r="B9768" s="65"/>
      <c r="N9768" s="71"/>
    </row>
    <row r="9769" spans="2:14">
      <c r="B9769" s="65"/>
      <c r="N9769" s="71"/>
    </row>
    <row r="9770" spans="2:14">
      <c r="B9770" s="65"/>
      <c r="N9770" s="71"/>
    </row>
    <row r="9771" spans="2:14">
      <c r="B9771" s="65"/>
      <c r="N9771" s="71"/>
    </row>
    <row r="9772" spans="2:14">
      <c r="B9772" s="65"/>
      <c r="N9772" s="71"/>
    </row>
    <row r="9773" spans="2:14">
      <c r="B9773" s="65"/>
      <c r="N9773" s="71"/>
    </row>
    <row r="9774" spans="2:14">
      <c r="B9774" s="65"/>
      <c r="N9774" s="71"/>
    </row>
    <row r="9775" spans="2:14">
      <c r="B9775" s="65"/>
      <c r="N9775" s="71"/>
    </row>
    <row r="9776" spans="2:14">
      <c r="B9776" s="65"/>
      <c r="N9776" s="71"/>
    </row>
    <row r="9777" spans="2:14">
      <c r="B9777" s="65"/>
      <c r="N9777" s="71"/>
    </row>
    <row r="9778" spans="2:14">
      <c r="B9778" s="65"/>
      <c r="N9778" s="71"/>
    </row>
    <row r="9779" spans="2:14">
      <c r="B9779" s="65"/>
      <c r="N9779" s="71"/>
    </row>
    <row r="9780" spans="2:14">
      <c r="B9780" s="65"/>
      <c r="N9780" s="71"/>
    </row>
    <row r="9781" spans="2:14">
      <c r="B9781" s="65"/>
      <c r="N9781" s="71"/>
    </row>
    <row r="9782" spans="2:14">
      <c r="B9782" s="65"/>
      <c r="N9782" s="71"/>
    </row>
    <row r="9783" spans="2:14">
      <c r="B9783" s="65"/>
      <c r="N9783" s="71"/>
    </row>
    <row r="9784" spans="2:14">
      <c r="B9784" s="65"/>
      <c r="N9784" s="71"/>
    </row>
    <row r="9785" spans="2:14">
      <c r="B9785" s="65"/>
      <c r="N9785" s="71"/>
    </row>
    <row r="9786" spans="2:14">
      <c r="B9786" s="65"/>
      <c r="N9786" s="71"/>
    </row>
    <row r="9787" spans="2:14">
      <c r="B9787" s="65"/>
      <c r="N9787" s="71"/>
    </row>
    <row r="9788" spans="2:14">
      <c r="B9788" s="65"/>
      <c r="N9788" s="71"/>
    </row>
    <row r="9789" spans="2:14">
      <c r="B9789" s="65"/>
      <c r="N9789" s="71"/>
    </row>
    <row r="9790" spans="2:14">
      <c r="B9790" s="65"/>
      <c r="N9790" s="71"/>
    </row>
    <row r="9791" spans="2:14">
      <c r="B9791" s="65"/>
      <c r="N9791" s="71"/>
    </row>
    <row r="9792" spans="2:14">
      <c r="B9792" s="65"/>
      <c r="N9792" s="71"/>
    </row>
    <row r="9793" spans="2:14">
      <c r="B9793" s="65"/>
      <c r="N9793" s="71"/>
    </row>
    <row r="9794" spans="2:14">
      <c r="B9794" s="65"/>
      <c r="N9794" s="71"/>
    </row>
    <row r="9795" spans="2:14">
      <c r="B9795" s="65"/>
      <c r="N9795" s="71"/>
    </row>
    <row r="9796" spans="2:14">
      <c r="B9796" s="65"/>
      <c r="N9796" s="71"/>
    </row>
    <row r="9797" spans="2:14">
      <c r="B9797" s="65"/>
      <c r="N9797" s="71"/>
    </row>
    <row r="9798" spans="2:14">
      <c r="B9798" s="65"/>
      <c r="N9798" s="71"/>
    </row>
    <row r="9799" spans="2:14">
      <c r="B9799" s="65"/>
      <c r="N9799" s="71"/>
    </row>
    <row r="9800" spans="2:14">
      <c r="B9800" s="65"/>
      <c r="N9800" s="71"/>
    </row>
    <row r="9801" spans="2:14">
      <c r="B9801" s="65"/>
      <c r="N9801" s="71"/>
    </row>
    <row r="9802" spans="2:14">
      <c r="B9802" s="65"/>
      <c r="N9802" s="71"/>
    </row>
    <row r="9803" spans="2:14">
      <c r="B9803" s="65"/>
      <c r="N9803" s="71"/>
    </row>
    <row r="9804" spans="2:14">
      <c r="B9804" s="65"/>
      <c r="N9804" s="71"/>
    </row>
    <row r="9805" spans="2:14">
      <c r="B9805" s="65"/>
      <c r="N9805" s="71"/>
    </row>
    <row r="9806" spans="2:14">
      <c r="B9806" s="65"/>
      <c r="N9806" s="71"/>
    </row>
    <row r="9807" spans="2:14">
      <c r="B9807" s="65"/>
      <c r="N9807" s="71"/>
    </row>
    <row r="9808" spans="2:14">
      <c r="B9808" s="65"/>
      <c r="N9808" s="71"/>
    </row>
    <row r="9809" spans="2:14">
      <c r="B9809" s="65"/>
      <c r="N9809" s="71"/>
    </row>
    <row r="9810" spans="2:14">
      <c r="B9810" s="65"/>
      <c r="N9810" s="71"/>
    </row>
    <row r="9811" spans="2:14">
      <c r="B9811" s="65"/>
      <c r="N9811" s="71"/>
    </row>
    <row r="9812" spans="2:14">
      <c r="B9812" s="65"/>
      <c r="N9812" s="71"/>
    </row>
    <row r="9813" spans="2:14">
      <c r="B9813" s="65"/>
      <c r="N9813" s="71"/>
    </row>
    <row r="9814" spans="2:14">
      <c r="B9814" s="65"/>
      <c r="N9814" s="71"/>
    </row>
    <row r="9815" spans="2:14">
      <c r="B9815" s="65"/>
      <c r="N9815" s="71"/>
    </row>
    <row r="9816" spans="2:14">
      <c r="B9816" s="65"/>
      <c r="N9816" s="71"/>
    </row>
    <row r="9817" spans="2:14">
      <c r="B9817" s="65"/>
      <c r="N9817" s="71"/>
    </row>
    <row r="9818" spans="2:14">
      <c r="B9818" s="65"/>
      <c r="N9818" s="71"/>
    </row>
    <row r="9819" spans="2:14">
      <c r="B9819" s="65"/>
      <c r="N9819" s="71"/>
    </row>
    <row r="9820" spans="2:14">
      <c r="B9820" s="65"/>
      <c r="N9820" s="71"/>
    </row>
    <row r="9821" spans="2:14">
      <c r="B9821" s="65"/>
      <c r="N9821" s="71"/>
    </row>
    <row r="9822" spans="2:14">
      <c r="B9822" s="65"/>
      <c r="N9822" s="71"/>
    </row>
    <row r="9823" spans="2:14">
      <c r="B9823" s="65"/>
      <c r="N9823" s="71"/>
    </row>
    <row r="9824" spans="2:14">
      <c r="B9824" s="65"/>
      <c r="N9824" s="71"/>
    </row>
    <row r="9825" spans="2:14">
      <c r="B9825" s="65"/>
      <c r="N9825" s="71"/>
    </row>
    <row r="9826" spans="2:14">
      <c r="B9826" s="65"/>
      <c r="N9826" s="71"/>
    </row>
    <row r="9827" spans="2:14">
      <c r="B9827" s="65"/>
      <c r="N9827" s="71"/>
    </row>
    <row r="9828" spans="2:14">
      <c r="B9828" s="65"/>
      <c r="N9828" s="71"/>
    </row>
    <row r="9829" spans="2:14">
      <c r="B9829" s="65"/>
      <c r="N9829" s="71"/>
    </row>
    <row r="9830" spans="2:14">
      <c r="B9830" s="65"/>
      <c r="N9830" s="71"/>
    </row>
    <row r="9831" spans="2:14">
      <c r="B9831" s="65"/>
      <c r="N9831" s="71"/>
    </row>
    <row r="9832" spans="2:14">
      <c r="B9832" s="65"/>
      <c r="N9832" s="71"/>
    </row>
    <row r="9833" spans="2:14">
      <c r="B9833" s="65"/>
      <c r="N9833" s="71"/>
    </row>
    <row r="9834" spans="2:14">
      <c r="B9834" s="65"/>
      <c r="N9834" s="71"/>
    </row>
    <row r="9835" spans="2:14">
      <c r="B9835" s="65"/>
      <c r="N9835" s="71"/>
    </row>
    <row r="9836" spans="2:14">
      <c r="B9836" s="65"/>
      <c r="N9836" s="71"/>
    </row>
    <row r="9837" spans="2:14">
      <c r="B9837" s="65"/>
      <c r="N9837" s="71"/>
    </row>
    <row r="9838" spans="2:14">
      <c r="B9838" s="65"/>
      <c r="N9838" s="71"/>
    </row>
    <row r="9839" spans="2:14">
      <c r="B9839" s="65"/>
      <c r="N9839" s="71"/>
    </row>
    <row r="9840" spans="2:14">
      <c r="B9840" s="65"/>
      <c r="N9840" s="71"/>
    </row>
    <row r="9841" spans="2:14">
      <c r="B9841" s="65"/>
      <c r="N9841" s="71"/>
    </row>
    <row r="9842" spans="2:14">
      <c r="B9842" s="65"/>
      <c r="N9842" s="71"/>
    </row>
    <row r="9843" spans="2:14">
      <c r="B9843" s="65"/>
      <c r="N9843" s="71"/>
    </row>
    <row r="9844" spans="2:14">
      <c r="B9844" s="65"/>
      <c r="N9844" s="71"/>
    </row>
    <row r="9845" spans="2:14">
      <c r="B9845" s="65"/>
      <c r="N9845" s="71"/>
    </row>
    <row r="9846" spans="2:14">
      <c r="B9846" s="65"/>
      <c r="N9846" s="71"/>
    </row>
    <row r="9847" spans="2:14">
      <c r="B9847" s="65"/>
      <c r="N9847" s="71"/>
    </row>
    <row r="9848" spans="2:14">
      <c r="B9848" s="65"/>
      <c r="N9848" s="71"/>
    </row>
    <row r="9849" spans="2:14">
      <c r="B9849" s="65"/>
      <c r="N9849" s="71"/>
    </row>
    <row r="9850" spans="2:14">
      <c r="B9850" s="65"/>
      <c r="N9850" s="71"/>
    </row>
    <row r="9851" spans="2:14">
      <c r="B9851" s="65"/>
      <c r="N9851" s="71"/>
    </row>
    <row r="9852" spans="2:14">
      <c r="B9852" s="65"/>
      <c r="N9852" s="71"/>
    </row>
    <row r="9853" spans="2:14">
      <c r="B9853" s="65"/>
      <c r="N9853" s="71"/>
    </row>
    <row r="9854" spans="2:14">
      <c r="B9854" s="65"/>
      <c r="N9854" s="71"/>
    </row>
    <row r="9855" spans="2:14">
      <c r="B9855" s="65"/>
      <c r="N9855" s="71"/>
    </row>
    <row r="9856" spans="2:14">
      <c r="B9856" s="65"/>
      <c r="N9856" s="71"/>
    </row>
    <row r="9857" spans="2:14">
      <c r="B9857" s="65"/>
      <c r="N9857" s="71"/>
    </row>
    <row r="9858" spans="2:14">
      <c r="B9858" s="65"/>
      <c r="N9858" s="71"/>
    </row>
    <row r="9859" spans="2:14">
      <c r="B9859" s="65"/>
      <c r="N9859" s="71"/>
    </row>
    <row r="9860" spans="2:14">
      <c r="B9860" s="65"/>
      <c r="N9860" s="71"/>
    </row>
    <row r="9861" spans="2:14">
      <c r="B9861" s="65"/>
      <c r="N9861" s="71"/>
    </row>
    <row r="9862" spans="2:14">
      <c r="B9862" s="65"/>
      <c r="N9862" s="71"/>
    </row>
    <row r="9863" spans="2:14">
      <c r="B9863" s="65"/>
      <c r="N9863" s="71"/>
    </row>
    <row r="9864" spans="2:14">
      <c r="B9864" s="65"/>
      <c r="N9864" s="71"/>
    </row>
    <row r="9865" spans="2:14">
      <c r="B9865" s="65"/>
      <c r="N9865" s="71"/>
    </row>
    <row r="9866" spans="2:14">
      <c r="B9866" s="65"/>
      <c r="N9866" s="71"/>
    </row>
    <row r="9867" spans="2:14">
      <c r="B9867" s="65"/>
      <c r="N9867" s="71"/>
    </row>
    <row r="9868" spans="2:14">
      <c r="B9868" s="65"/>
      <c r="N9868" s="71"/>
    </row>
    <row r="9869" spans="2:14">
      <c r="B9869" s="65"/>
      <c r="N9869" s="71"/>
    </row>
    <row r="9870" spans="2:14">
      <c r="B9870" s="65"/>
      <c r="N9870" s="71"/>
    </row>
    <row r="9871" spans="2:14">
      <c r="B9871" s="65"/>
      <c r="N9871" s="71"/>
    </row>
    <row r="9872" spans="2:14">
      <c r="B9872" s="65"/>
      <c r="N9872" s="71"/>
    </row>
    <row r="9873" spans="2:14">
      <c r="B9873" s="65"/>
      <c r="N9873" s="71"/>
    </row>
    <row r="9874" spans="2:14">
      <c r="B9874" s="65"/>
      <c r="N9874" s="71"/>
    </row>
    <row r="9875" spans="2:14">
      <c r="B9875" s="65"/>
      <c r="N9875" s="71"/>
    </row>
    <row r="9876" spans="2:14">
      <c r="B9876" s="65"/>
      <c r="N9876" s="71"/>
    </row>
    <row r="9877" spans="2:14">
      <c r="B9877" s="65"/>
      <c r="N9877" s="71"/>
    </row>
    <row r="9878" spans="2:14">
      <c r="B9878" s="65"/>
      <c r="N9878" s="71"/>
    </row>
    <row r="9879" spans="2:14">
      <c r="B9879" s="65"/>
      <c r="N9879" s="71"/>
    </row>
    <row r="9880" spans="2:14">
      <c r="B9880" s="65"/>
      <c r="N9880" s="71"/>
    </row>
    <row r="9881" spans="2:14">
      <c r="B9881" s="65"/>
      <c r="N9881" s="71"/>
    </row>
    <row r="9882" spans="2:14">
      <c r="B9882" s="65"/>
      <c r="N9882" s="71"/>
    </row>
    <row r="9883" spans="2:14">
      <c r="B9883" s="65"/>
      <c r="N9883" s="71"/>
    </row>
    <row r="9884" spans="2:14">
      <c r="B9884" s="65"/>
      <c r="N9884" s="71"/>
    </row>
    <row r="9885" spans="2:14">
      <c r="B9885" s="65"/>
      <c r="N9885" s="71"/>
    </row>
    <row r="9886" spans="2:14">
      <c r="B9886" s="65"/>
      <c r="N9886" s="71"/>
    </row>
    <row r="9887" spans="2:14">
      <c r="B9887" s="65"/>
      <c r="N9887" s="71"/>
    </row>
    <row r="9888" spans="2:14">
      <c r="B9888" s="65"/>
      <c r="N9888" s="71"/>
    </row>
    <row r="9889" spans="2:14">
      <c r="B9889" s="65"/>
      <c r="N9889" s="71"/>
    </row>
    <row r="9890" spans="2:14">
      <c r="B9890" s="65"/>
      <c r="N9890" s="71"/>
    </row>
    <row r="9891" spans="2:14">
      <c r="B9891" s="65"/>
      <c r="N9891" s="71"/>
    </row>
    <row r="9892" spans="2:14">
      <c r="B9892" s="65"/>
      <c r="N9892" s="71"/>
    </row>
    <row r="9893" spans="2:14">
      <c r="B9893" s="65"/>
      <c r="N9893" s="71"/>
    </row>
    <row r="9894" spans="2:14">
      <c r="B9894" s="65"/>
      <c r="N9894" s="71"/>
    </row>
    <row r="9895" spans="2:14">
      <c r="B9895" s="65"/>
      <c r="N9895" s="71"/>
    </row>
    <row r="9896" spans="2:14">
      <c r="B9896" s="65"/>
      <c r="N9896" s="71"/>
    </row>
    <row r="9897" spans="2:14">
      <c r="B9897" s="65"/>
      <c r="N9897" s="71"/>
    </row>
    <row r="9898" spans="2:14">
      <c r="B9898" s="65"/>
      <c r="N9898" s="71"/>
    </row>
    <row r="9899" spans="2:14">
      <c r="B9899" s="65"/>
      <c r="N9899" s="71"/>
    </row>
    <row r="9900" spans="2:14">
      <c r="B9900" s="65"/>
      <c r="N9900" s="71"/>
    </row>
    <row r="9901" spans="2:14">
      <c r="B9901" s="65"/>
      <c r="N9901" s="71"/>
    </row>
    <row r="9902" spans="2:14">
      <c r="B9902" s="65"/>
      <c r="N9902" s="71"/>
    </row>
    <row r="9903" spans="2:14">
      <c r="B9903" s="65"/>
      <c r="N9903" s="71"/>
    </row>
    <row r="9904" spans="2:14">
      <c r="B9904" s="65"/>
      <c r="N9904" s="71"/>
    </row>
    <row r="9905" spans="2:14">
      <c r="B9905" s="65"/>
      <c r="N9905" s="71"/>
    </row>
    <row r="9906" spans="2:14">
      <c r="B9906" s="65"/>
      <c r="N9906" s="71"/>
    </row>
    <row r="9907" spans="2:14">
      <c r="B9907" s="65"/>
      <c r="N9907" s="71"/>
    </row>
    <row r="9908" spans="2:14">
      <c r="B9908" s="65"/>
      <c r="N9908" s="71"/>
    </row>
    <row r="9909" spans="2:14">
      <c r="B9909" s="65"/>
      <c r="N9909" s="71"/>
    </row>
    <row r="9910" spans="2:14">
      <c r="B9910" s="65"/>
      <c r="N9910" s="71"/>
    </row>
    <row r="9911" spans="2:14">
      <c r="B9911" s="65"/>
      <c r="N9911" s="71"/>
    </row>
    <row r="9912" spans="2:14">
      <c r="B9912" s="65"/>
      <c r="N9912" s="71"/>
    </row>
    <row r="9913" spans="2:14">
      <c r="B9913" s="65"/>
      <c r="N9913" s="71"/>
    </row>
    <row r="9914" spans="2:14">
      <c r="B9914" s="65"/>
      <c r="N9914" s="71"/>
    </row>
    <row r="9915" spans="2:14">
      <c r="B9915" s="65"/>
      <c r="N9915" s="71"/>
    </row>
    <row r="9916" spans="2:14">
      <c r="B9916" s="65"/>
      <c r="N9916" s="71"/>
    </row>
    <row r="9917" spans="2:14">
      <c r="B9917" s="65"/>
      <c r="N9917" s="71"/>
    </row>
    <row r="9918" spans="2:14">
      <c r="B9918" s="65"/>
      <c r="N9918" s="71"/>
    </row>
    <row r="9919" spans="2:14">
      <c r="B9919" s="65"/>
      <c r="N9919" s="71"/>
    </row>
    <row r="9920" spans="2:14">
      <c r="B9920" s="65"/>
      <c r="N9920" s="71"/>
    </row>
    <row r="9921" spans="2:14">
      <c r="B9921" s="65"/>
      <c r="N9921" s="71"/>
    </row>
    <row r="9922" spans="2:14">
      <c r="B9922" s="65"/>
      <c r="N9922" s="71"/>
    </row>
    <row r="9923" spans="2:14">
      <c r="B9923" s="65"/>
      <c r="N9923" s="71"/>
    </row>
    <row r="9924" spans="2:14">
      <c r="B9924" s="65"/>
      <c r="N9924" s="71"/>
    </row>
    <row r="9925" spans="2:14">
      <c r="B9925" s="65"/>
      <c r="N9925" s="71"/>
    </row>
    <row r="9926" spans="2:14">
      <c r="B9926" s="65"/>
      <c r="N9926" s="71"/>
    </row>
    <row r="9927" spans="2:14">
      <c r="B9927" s="65"/>
      <c r="N9927" s="71"/>
    </row>
    <row r="9928" spans="2:14">
      <c r="B9928" s="65"/>
      <c r="N9928" s="71"/>
    </row>
    <row r="9929" spans="2:14">
      <c r="B9929" s="65"/>
      <c r="N9929" s="71"/>
    </row>
    <row r="9930" spans="2:14">
      <c r="B9930" s="65"/>
      <c r="N9930" s="71"/>
    </row>
    <row r="9931" spans="2:14">
      <c r="B9931" s="65"/>
      <c r="N9931" s="71"/>
    </row>
    <row r="9932" spans="2:14">
      <c r="B9932" s="65"/>
      <c r="N9932" s="71"/>
    </row>
    <row r="9933" spans="2:14">
      <c r="B9933" s="65"/>
      <c r="N9933" s="71"/>
    </row>
    <row r="9934" spans="2:14">
      <c r="B9934" s="65"/>
      <c r="N9934" s="71"/>
    </row>
    <row r="9935" spans="2:14">
      <c r="B9935" s="65"/>
      <c r="N9935" s="71"/>
    </row>
    <row r="9936" spans="2:14">
      <c r="B9936" s="65"/>
      <c r="N9936" s="71"/>
    </row>
    <row r="9937" spans="2:14">
      <c r="B9937" s="65"/>
      <c r="N9937" s="71"/>
    </row>
    <row r="9938" spans="2:14">
      <c r="B9938" s="65"/>
      <c r="N9938" s="71"/>
    </row>
    <row r="9939" spans="2:14">
      <c r="B9939" s="65"/>
      <c r="N9939" s="71"/>
    </row>
    <row r="9940" spans="2:14">
      <c r="B9940" s="65"/>
      <c r="N9940" s="71"/>
    </row>
    <row r="9941" spans="2:14">
      <c r="B9941" s="65"/>
      <c r="N9941" s="71"/>
    </row>
    <row r="9942" spans="2:14">
      <c r="B9942" s="65"/>
      <c r="N9942" s="71"/>
    </row>
    <row r="9943" spans="2:14">
      <c r="B9943" s="65"/>
      <c r="N9943" s="71"/>
    </row>
    <row r="9944" spans="2:14">
      <c r="B9944" s="65"/>
      <c r="N9944" s="71"/>
    </row>
    <row r="9945" spans="2:14">
      <c r="B9945" s="65"/>
      <c r="N9945" s="71"/>
    </row>
    <row r="9946" spans="2:14">
      <c r="B9946" s="65"/>
      <c r="N9946" s="71"/>
    </row>
    <row r="9947" spans="2:14">
      <c r="B9947" s="65"/>
      <c r="N9947" s="71"/>
    </row>
    <row r="9948" spans="2:14">
      <c r="B9948" s="65"/>
      <c r="N9948" s="71"/>
    </row>
    <row r="9949" spans="2:14">
      <c r="B9949" s="65"/>
      <c r="N9949" s="71"/>
    </row>
    <row r="9950" spans="2:14">
      <c r="B9950" s="65"/>
      <c r="N9950" s="71"/>
    </row>
    <row r="9951" spans="2:14">
      <c r="B9951" s="65"/>
      <c r="N9951" s="71"/>
    </row>
    <row r="9952" spans="2:14">
      <c r="B9952" s="65"/>
      <c r="N9952" s="71"/>
    </row>
    <row r="9953" spans="2:14">
      <c r="B9953" s="65"/>
      <c r="N9953" s="71"/>
    </row>
    <row r="9954" spans="2:14">
      <c r="B9954" s="65"/>
      <c r="N9954" s="71"/>
    </row>
    <row r="9955" spans="2:14">
      <c r="B9955" s="65"/>
      <c r="N9955" s="71"/>
    </row>
    <row r="9956" spans="2:14">
      <c r="B9956" s="65"/>
      <c r="N9956" s="71"/>
    </row>
    <row r="9957" spans="2:14">
      <c r="B9957" s="65"/>
      <c r="N9957" s="71"/>
    </row>
    <row r="9958" spans="2:14">
      <c r="B9958" s="65"/>
      <c r="N9958" s="71"/>
    </row>
    <row r="9959" spans="2:14">
      <c r="B9959" s="65"/>
      <c r="N9959" s="71"/>
    </row>
    <row r="9960" spans="2:14">
      <c r="B9960" s="65"/>
      <c r="N9960" s="71"/>
    </row>
    <row r="9961" spans="2:14">
      <c r="B9961" s="65"/>
      <c r="N9961" s="71"/>
    </row>
    <row r="9962" spans="2:14">
      <c r="B9962" s="65"/>
      <c r="N9962" s="71"/>
    </row>
    <row r="9963" spans="2:14">
      <c r="B9963" s="65"/>
      <c r="N9963" s="71"/>
    </row>
    <row r="9964" spans="2:14">
      <c r="B9964" s="65"/>
      <c r="N9964" s="71"/>
    </row>
    <row r="9965" spans="2:14">
      <c r="B9965" s="65"/>
      <c r="N9965" s="71"/>
    </row>
    <row r="9966" spans="2:14">
      <c r="B9966" s="65"/>
      <c r="N9966" s="71"/>
    </row>
    <row r="9967" spans="2:14">
      <c r="B9967" s="65"/>
      <c r="N9967" s="71"/>
    </row>
    <row r="9968" spans="2:14">
      <c r="B9968" s="65"/>
      <c r="N9968" s="71"/>
    </row>
    <row r="9969" spans="2:14">
      <c r="B9969" s="65"/>
      <c r="N9969" s="71"/>
    </row>
    <row r="9970" spans="2:14">
      <c r="B9970" s="65"/>
      <c r="N9970" s="71"/>
    </row>
    <row r="9971" spans="2:14">
      <c r="B9971" s="65"/>
      <c r="N9971" s="71"/>
    </row>
    <row r="9972" spans="2:14">
      <c r="B9972" s="65"/>
      <c r="N9972" s="71"/>
    </row>
    <row r="9973" spans="2:14">
      <c r="B9973" s="65"/>
      <c r="N9973" s="71"/>
    </row>
    <row r="9974" spans="2:14">
      <c r="B9974" s="65"/>
      <c r="N9974" s="71"/>
    </row>
    <row r="9975" spans="2:14">
      <c r="B9975" s="65"/>
      <c r="N9975" s="71"/>
    </row>
    <row r="9976" spans="2:14">
      <c r="B9976" s="65"/>
      <c r="N9976" s="71"/>
    </row>
    <row r="9977" spans="2:14">
      <c r="B9977" s="65"/>
      <c r="N9977" s="71"/>
    </row>
    <row r="9978" spans="2:14">
      <c r="B9978" s="65"/>
      <c r="N9978" s="71"/>
    </row>
    <row r="9979" spans="2:14">
      <c r="B9979" s="65"/>
      <c r="N9979" s="71"/>
    </row>
    <row r="9980" spans="2:14">
      <c r="B9980" s="65"/>
      <c r="N9980" s="71"/>
    </row>
    <row r="9981" spans="2:14">
      <c r="B9981" s="65"/>
      <c r="N9981" s="71"/>
    </row>
    <row r="9982" spans="2:14">
      <c r="B9982" s="65"/>
      <c r="N9982" s="71"/>
    </row>
    <row r="9983" spans="2:14">
      <c r="B9983" s="65"/>
      <c r="N9983" s="71"/>
    </row>
    <row r="9984" spans="2:14">
      <c r="B9984" s="65"/>
      <c r="N9984" s="71"/>
    </row>
    <row r="9985" spans="2:14">
      <c r="B9985" s="65"/>
      <c r="N9985" s="71"/>
    </row>
    <row r="9986" spans="2:14">
      <c r="B9986" s="65"/>
      <c r="N9986" s="71"/>
    </row>
    <row r="9987" spans="2:14">
      <c r="B9987" s="65"/>
      <c r="N9987" s="71"/>
    </row>
    <row r="9988" spans="2:14">
      <c r="B9988" s="65"/>
      <c r="N9988" s="71"/>
    </row>
    <row r="9989" spans="2:14">
      <c r="B9989" s="65"/>
      <c r="N9989" s="71"/>
    </row>
    <row r="9990" spans="2:14">
      <c r="B9990" s="65"/>
      <c r="N9990" s="71"/>
    </row>
    <row r="9991" spans="2:14">
      <c r="B9991" s="65"/>
      <c r="N9991" s="71"/>
    </row>
    <row r="9992" spans="2:14">
      <c r="B9992" s="65"/>
      <c r="N9992" s="71"/>
    </row>
    <row r="9993" spans="2:14">
      <c r="B9993" s="65"/>
      <c r="N9993" s="71"/>
    </row>
    <row r="9994" spans="2:14">
      <c r="B9994" s="65"/>
      <c r="N9994" s="71"/>
    </row>
    <row r="9995" spans="2:14">
      <c r="B9995" s="65"/>
      <c r="N9995" s="71"/>
    </row>
    <row r="9996" spans="2:14">
      <c r="B9996" s="65"/>
      <c r="N9996" s="71"/>
    </row>
    <row r="9997" spans="2:14">
      <c r="B9997" s="65"/>
      <c r="N9997" s="71"/>
    </row>
    <row r="9998" spans="2:14">
      <c r="B9998" s="65"/>
      <c r="N9998" s="71"/>
    </row>
    <row r="9999" spans="2:14">
      <c r="B9999" s="65"/>
      <c r="N9999" s="71"/>
    </row>
    <row r="10000" spans="2:14">
      <c r="B10000" s="65"/>
      <c r="N10000" s="71"/>
    </row>
    <row r="10001" spans="2:14">
      <c r="B10001" s="65"/>
      <c r="N10001" s="71"/>
    </row>
    <row r="10002" spans="2:14">
      <c r="B10002" s="65"/>
      <c r="N10002" s="71"/>
    </row>
    <row r="10003" spans="2:14">
      <c r="B10003" s="65"/>
      <c r="N10003" s="71"/>
    </row>
    <row r="10004" spans="2:14">
      <c r="B10004" s="65"/>
      <c r="N10004" s="71"/>
    </row>
    <row r="10005" spans="2:14">
      <c r="B10005" s="65"/>
      <c r="N10005" s="71"/>
    </row>
    <row r="10006" spans="2:14">
      <c r="B10006" s="65"/>
      <c r="N10006" s="71"/>
    </row>
    <row r="10007" spans="2:14">
      <c r="B10007" s="65"/>
      <c r="N10007" s="71"/>
    </row>
    <row r="10008" spans="2:14">
      <c r="B10008" s="65"/>
      <c r="N10008" s="71"/>
    </row>
    <row r="10009" spans="2:14">
      <c r="B10009" s="65"/>
      <c r="N10009" s="71"/>
    </row>
    <row r="10010" spans="2:14">
      <c r="B10010" s="65"/>
      <c r="N10010" s="71"/>
    </row>
    <row r="10011" spans="2:14">
      <c r="B10011" s="65"/>
      <c r="N10011" s="71"/>
    </row>
    <row r="10012" spans="2:14">
      <c r="B10012" s="65"/>
      <c r="N10012" s="71"/>
    </row>
    <row r="10013" spans="2:14">
      <c r="B10013" s="65"/>
      <c r="N10013" s="71"/>
    </row>
    <row r="10014" spans="2:14">
      <c r="B10014" s="65"/>
      <c r="N10014" s="71"/>
    </row>
    <row r="10015" spans="2:14">
      <c r="B10015" s="65"/>
      <c r="N10015" s="71"/>
    </row>
    <row r="10016" spans="2:14">
      <c r="B10016" s="65"/>
      <c r="N10016" s="71"/>
    </row>
    <row r="10017" spans="2:14">
      <c r="B10017" s="65"/>
      <c r="N10017" s="71"/>
    </row>
    <row r="10018" spans="2:14">
      <c r="B10018" s="65"/>
      <c r="N10018" s="71"/>
    </row>
    <row r="10019" spans="2:14">
      <c r="B10019" s="65"/>
      <c r="N10019" s="71"/>
    </row>
    <row r="10020" spans="2:14">
      <c r="B10020" s="65"/>
      <c r="N10020" s="71"/>
    </row>
    <row r="10021" spans="2:14">
      <c r="B10021" s="65"/>
      <c r="N10021" s="71"/>
    </row>
    <row r="10022" spans="2:14">
      <c r="B10022" s="65"/>
      <c r="N10022" s="71"/>
    </row>
    <row r="10023" spans="2:14">
      <c r="B10023" s="65"/>
      <c r="N10023" s="71"/>
    </row>
    <row r="10024" spans="2:14">
      <c r="B10024" s="65"/>
      <c r="N10024" s="71"/>
    </row>
    <row r="10025" spans="2:14">
      <c r="B10025" s="65"/>
      <c r="N10025" s="71"/>
    </row>
    <row r="10026" spans="2:14">
      <c r="B10026" s="65"/>
      <c r="N10026" s="71"/>
    </row>
    <row r="10027" spans="2:14">
      <c r="B10027" s="65"/>
      <c r="N10027" s="71"/>
    </row>
    <row r="10028" spans="2:14">
      <c r="B10028" s="65"/>
      <c r="N10028" s="71"/>
    </row>
    <row r="10029" spans="2:14">
      <c r="B10029" s="65"/>
      <c r="N10029" s="71"/>
    </row>
    <row r="10030" spans="2:14">
      <c r="B10030" s="65"/>
      <c r="N10030" s="71"/>
    </row>
    <row r="10031" spans="2:14">
      <c r="B10031" s="65"/>
      <c r="N10031" s="71"/>
    </row>
    <row r="10032" spans="2:14">
      <c r="B10032" s="65"/>
      <c r="N10032" s="71"/>
    </row>
    <row r="10033" spans="2:14">
      <c r="B10033" s="65"/>
      <c r="N10033" s="71"/>
    </row>
    <row r="10034" spans="2:14">
      <c r="B10034" s="65"/>
      <c r="N10034" s="71"/>
    </row>
    <row r="10035" spans="2:14">
      <c r="B10035" s="65"/>
      <c r="N10035" s="71"/>
    </row>
    <row r="10036" spans="2:14">
      <c r="B10036" s="65"/>
      <c r="N10036" s="71"/>
    </row>
    <row r="10037" spans="2:14">
      <c r="B10037" s="65"/>
      <c r="N10037" s="71"/>
    </row>
    <row r="10038" spans="2:14">
      <c r="B10038" s="65"/>
      <c r="N10038" s="71"/>
    </row>
    <row r="10039" spans="2:14">
      <c r="B10039" s="65"/>
      <c r="N10039" s="71"/>
    </row>
    <row r="10040" spans="2:14">
      <c r="B10040" s="65"/>
      <c r="N10040" s="71"/>
    </row>
    <row r="10041" spans="2:14">
      <c r="B10041" s="65"/>
      <c r="N10041" s="71"/>
    </row>
    <row r="10042" spans="2:14">
      <c r="B10042" s="65"/>
      <c r="N10042" s="71"/>
    </row>
    <row r="10043" spans="2:14">
      <c r="B10043" s="65"/>
      <c r="N10043" s="71"/>
    </row>
    <row r="10044" spans="2:14">
      <c r="B10044" s="65"/>
      <c r="N10044" s="71"/>
    </row>
    <row r="10045" spans="2:14">
      <c r="B10045" s="65"/>
      <c r="N10045" s="71"/>
    </row>
    <row r="10046" spans="2:14">
      <c r="B10046" s="65"/>
      <c r="N10046" s="71"/>
    </row>
    <row r="10047" spans="2:14">
      <c r="B10047" s="65"/>
      <c r="N10047" s="71"/>
    </row>
    <row r="10048" spans="2:14">
      <c r="B10048" s="65"/>
      <c r="N10048" s="71"/>
    </row>
    <row r="10049" spans="2:14">
      <c r="B10049" s="65"/>
      <c r="N10049" s="71"/>
    </row>
    <row r="10050" spans="2:14">
      <c r="B10050" s="65"/>
      <c r="N10050" s="71"/>
    </row>
    <row r="10051" spans="2:14">
      <c r="B10051" s="65"/>
      <c r="N10051" s="71"/>
    </row>
    <row r="10052" spans="2:14">
      <c r="B10052" s="65"/>
      <c r="N10052" s="71"/>
    </row>
    <row r="10053" spans="2:14">
      <c r="B10053" s="65"/>
      <c r="N10053" s="71"/>
    </row>
    <row r="10054" spans="2:14">
      <c r="B10054" s="65"/>
      <c r="N10054" s="71"/>
    </row>
    <row r="10055" spans="2:14">
      <c r="B10055" s="65"/>
      <c r="N10055" s="71"/>
    </row>
    <row r="10056" spans="2:14">
      <c r="B10056" s="65"/>
      <c r="N10056" s="71"/>
    </row>
    <row r="10057" spans="2:14">
      <c r="B10057" s="65"/>
      <c r="N10057" s="71"/>
    </row>
    <row r="10058" spans="2:14">
      <c r="B10058" s="65"/>
      <c r="N10058" s="71"/>
    </row>
    <row r="10059" spans="2:14">
      <c r="B10059" s="65"/>
      <c r="N10059" s="71"/>
    </row>
    <row r="10060" spans="2:14">
      <c r="B10060" s="65"/>
      <c r="N10060" s="71"/>
    </row>
    <row r="10061" spans="2:14">
      <c r="B10061" s="65"/>
      <c r="N10061" s="71"/>
    </row>
    <row r="10062" spans="2:14">
      <c r="B10062" s="65"/>
      <c r="N10062" s="71"/>
    </row>
    <row r="10063" spans="2:14">
      <c r="B10063" s="65"/>
      <c r="N10063" s="71"/>
    </row>
    <row r="10064" spans="2:14">
      <c r="B10064" s="65"/>
      <c r="N10064" s="71"/>
    </row>
    <row r="10065" spans="2:14">
      <c r="B10065" s="65"/>
      <c r="N10065" s="71"/>
    </row>
    <row r="10066" spans="2:14">
      <c r="B10066" s="65"/>
      <c r="N10066" s="71"/>
    </row>
    <row r="10067" spans="2:14">
      <c r="B10067" s="65"/>
      <c r="N10067" s="71"/>
    </row>
    <row r="10068" spans="2:14">
      <c r="B10068" s="65"/>
      <c r="N10068" s="71"/>
    </row>
    <row r="10069" spans="2:14">
      <c r="B10069" s="65"/>
      <c r="N10069" s="71"/>
    </row>
    <row r="10070" spans="2:14">
      <c r="B10070" s="65"/>
      <c r="N10070" s="71"/>
    </row>
    <row r="10071" spans="2:14">
      <c r="B10071" s="65"/>
      <c r="N10071" s="71"/>
    </row>
    <row r="10072" spans="2:14">
      <c r="B10072" s="65"/>
      <c r="N10072" s="71"/>
    </row>
    <row r="10073" spans="2:14">
      <c r="B10073" s="65"/>
      <c r="N10073" s="71"/>
    </row>
    <row r="10074" spans="2:14">
      <c r="B10074" s="65"/>
      <c r="N10074" s="71"/>
    </row>
    <row r="10075" spans="2:14">
      <c r="B10075" s="65"/>
      <c r="N10075" s="71"/>
    </row>
    <row r="10076" spans="2:14">
      <c r="B10076" s="65"/>
      <c r="N10076" s="71"/>
    </row>
    <row r="10077" spans="2:14">
      <c r="B10077" s="65"/>
      <c r="N10077" s="71"/>
    </row>
    <row r="10078" spans="2:14">
      <c r="B10078" s="65"/>
      <c r="N10078" s="71"/>
    </row>
    <row r="10079" spans="2:14">
      <c r="B10079" s="65"/>
      <c r="N10079" s="71"/>
    </row>
    <row r="10080" spans="2:14">
      <c r="B10080" s="65"/>
      <c r="N10080" s="71"/>
    </row>
    <row r="10081" spans="2:14">
      <c r="B10081" s="65"/>
      <c r="N10081" s="71"/>
    </row>
    <row r="10082" spans="2:14">
      <c r="B10082" s="65"/>
      <c r="N10082" s="71"/>
    </row>
    <row r="10083" spans="2:14">
      <c r="B10083" s="65"/>
      <c r="N10083" s="71"/>
    </row>
    <row r="10084" spans="2:14">
      <c r="B10084" s="65"/>
      <c r="N10084" s="71"/>
    </row>
    <row r="10085" spans="2:14">
      <c r="B10085" s="65"/>
      <c r="N10085" s="71"/>
    </row>
    <row r="10086" spans="2:14">
      <c r="B10086" s="65"/>
      <c r="N10086" s="71"/>
    </row>
    <row r="10087" spans="2:14">
      <c r="B10087" s="65"/>
      <c r="N10087" s="71"/>
    </row>
    <row r="10088" spans="2:14">
      <c r="B10088" s="65"/>
      <c r="N10088" s="71"/>
    </row>
    <row r="10089" spans="2:14">
      <c r="B10089" s="65"/>
      <c r="N10089" s="71"/>
    </row>
    <row r="10090" spans="2:14">
      <c r="B10090" s="65"/>
      <c r="N10090" s="71"/>
    </row>
    <row r="10091" spans="2:14">
      <c r="B10091" s="65"/>
      <c r="N10091" s="71"/>
    </row>
    <row r="10092" spans="2:14">
      <c r="B10092" s="65"/>
      <c r="N10092" s="71"/>
    </row>
    <row r="10093" spans="2:14">
      <c r="B10093" s="65"/>
      <c r="N10093" s="71"/>
    </row>
    <row r="10094" spans="2:14">
      <c r="B10094" s="65"/>
      <c r="N10094" s="71"/>
    </row>
    <row r="10095" spans="2:14">
      <c r="B10095" s="65"/>
      <c r="N10095" s="71"/>
    </row>
    <row r="10096" spans="2:14">
      <c r="B10096" s="65"/>
      <c r="N10096" s="71"/>
    </row>
    <row r="10097" spans="2:14">
      <c r="B10097" s="65"/>
      <c r="N10097" s="71"/>
    </row>
    <row r="10098" spans="2:14">
      <c r="B10098" s="65"/>
      <c r="N10098" s="71"/>
    </row>
    <row r="10099" spans="2:14">
      <c r="B10099" s="65"/>
      <c r="N10099" s="71"/>
    </row>
    <row r="10100" spans="2:14">
      <c r="B10100" s="65"/>
      <c r="N10100" s="71"/>
    </row>
    <row r="10101" spans="2:14">
      <c r="B10101" s="65"/>
      <c r="N10101" s="71"/>
    </row>
    <row r="10102" spans="2:14">
      <c r="B10102" s="65"/>
      <c r="N10102" s="71"/>
    </row>
    <row r="10103" spans="2:14">
      <c r="B10103" s="65"/>
      <c r="N10103" s="71"/>
    </row>
    <row r="10104" spans="2:14">
      <c r="B10104" s="65"/>
      <c r="N10104" s="71"/>
    </row>
    <row r="10105" spans="2:14">
      <c r="B10105" s="65"/>
      <c r="N10105" s="71"/>
    </row>
    <row r="10106" spans="2:14">
      <c r="B10106" s="65"/>
      <c r="N10106" s="71"/>
    </row>
    <row r="10107" spans="2:14">
      <c r="B10107" s="65"/>
      <c r="N10107" s="71"/>
    </row>
    <row r="10108" spans="2:14">
      <c r="B10108" s="65"/>
      <c r="N10108" s="71"/>
    </row>
    <row r="10109" spans="2:14">
      <c r="B10109" s="65"/>
      <c r="N10109" s="71"/>
    </row>
    <row r="10110" spans="2:14">
      <c r="B10110" s="65"/>
      <c r="N10110" s="71"/>
    </row>
    <row r="10111" spans="2:14">
      <c r="B10111" s="65"/>
      <c r="N10111" s="71"/>
    </row>
    <row r="10112" spans="2:14">
      <c r="B10112" s="65"/>
      <c r="N10112" s="71"/>
    </row>
    <row r="10113" spans="2:14">
      <c r="B10113" s="65"/>
      <c r="N10113" s="71"/>
    </row>
    <row r="10114" spans="2:14">
      <c r="B10114" s="65"/>
      <c r="N10114" s="71"/>
    </row>
    <row r="10115" spans="2:14">
      <c r="B10115" s="65"/>
      <c r="N10115" s="71"/>
    </row>
    <row r="10116" spans="2:14">
      <c r="B10116" s="65"/>
      <c r="N10116" s="71"/>
    </row>
    <row r="10117" spans="2:14">
      <c r="B10117" s="65"/>
      <c r="N10117" s="71"/>
    </row>
    <row r="10118" spans="2:14">
      <c r="B10118" s="65"/>
      <c r="N10118" s="71"/>
    </row>
    <row r="10119" spans="2:14">
      <c r="B10119" s="65"/>
      <c r="N10119" s="71"/>
    </row>
    <row r="10120" spans="2:14">
      <c r="B10120" s="65"/>
      <c r="N10120" s="71"/>
    </row>
    <row r="10121" spans="2:14">
      <c r="B10121" s="65"/>
      <c r="N10121" s="71"/>
    </row>
    <row r="10122" spans="2:14">
      <c r="B10122" s="65"/>
      <c r="N10122" s="71"/>
    </row>
    <row r="10123" spans="2:14">
      <c r="B10123" s="65"/>
      <c r="N10123" s="71"/>
    </row>
    <row r="10124" spans="2:14">
      <c r="B10124" s="65"/>
      <c r="N10124" s="71"/>
    </row>
    <row r="10125" spans="2:14">
      <c r="B10125" s="65"/>
      <c r="N10125" s="71"/>
    </row>
    <row r="10126" spans="2:14">
      <c r="B10126" s="65"/>
      <c r="N10126" s="71"/>
    </row>
    <row r="10127" spans="2:14">
      <c r="B10127" s="65"/>
      <c r="N10127" s="71"/>
    </row>
    <row r="10128" spans="2:14">
      <c r="B10128" s="65"/>
      <c r="N10128" s="71"/>
    </row>
    <row r="10129" spans="2:14">
      <c r="B10129" s="65"/>
      <c r="N10129" s="71"/>
    </row>
    <row r="10130" spans="2:14">
      <c r="B10130" s="65"/>
      <c r="N10130" s="71"/>
    </row>
    <row r="10131" spans="2:14">
      <c r="B10131" s="65"/>
      <c r="N10131" s="71"/>
    </row>
    <row r="10132" spans="2:14">
      <c r="B10132" s="65"/>
      <c r="N10132" s="71"/>
    </row>
    <row r="10133" spans="2:14">
      <c r="B10133" s="65"/>
      <c r="N10133" s="71"/>
    </row>
    <row r="10134" spans="2:14">
      <c r="B10134" s="65"/>
      <c r="N10134" s="71"/>
    </row>
    <row r="10135" spans="2:14">
      <c r="B10135" s="65"/>
      <c r="N10135" s="71"/>
    </row>
    <row r="10136" spans="2:14">
      <c r="B10136" s="65"/>
      <c r="N10136" s="71"/>
    </row>
    <row r="10137" spans="2:14">
      <c r="B10137" s="65"/>
      <c r="N10137" s="71"/>
    </row>
    <row r="10138" spans="2:14">
      <c r="B10138" s="65"/>
      <c r="N10138" s="71"/>
    </row>
    <row r="10139" spans="2:14">
      <c r="B10139" s="65"/>
      <c r="N10139" s="71"/>
    </row>
    <row r="10140" spans="2:14">
      <c r="B10140" s="65"/>
      <c r="N10140" s="71"/>
    </row>
    <row r="10141" spans="2:14">
      <c r="B10141" s="65"/>
      <c r="N10141" s="71"/>
    </row>
    <row r="10142" spans="2:14">
      <c r="B10142" s="65"/>
      <c r="N10142" s="71"/>
    </row>
    <row r="10143" spans="2:14">
      <c r="B10143" s="65"/>
      <c r="N10143" s="71"/>
    </row>
    <row r="10144" spans="2:14">
      <c r="B10144" s="65"/>
      <c r="N10144" s="71"/>
    </row>
    <row r="10145" spans="2:14">
      <c r="B10145" s="65"/>
      <c r="N10145" s="71"/>
    </row>
    <row r="10146" spans="2:14">
      <c r="B10146" s="65"/>
      <c r="N10146" s="71"/>
    </row>
    <row r="10147" spans="2:14">
      <c r="B10147" s="65"/>
      <c r="N10147" s="71"/>
    </row>
    <row r="10148" spans="2:14">
      <c r="B10148" s="65"/>
      <c r="N10148" s="71"/>
    </row>
    <row r="10149" spans="2:14">
      <c r="B10149" s="65"/>
      <c r="N10149" s="71"/>
    </row>
    <row r="10150" spans="2:14">
      <c r="B10150" s="65"/>
      <c r="N10150" s="71"/>
    </row>
    <row r="10151" spans="2:14">
      <c r="B10151" s="65"/>
      <c r="N10151" s="71"/>
    </row>
    <row r="10152" spans="2:14">
      <c r="B10152" s="65"/>
      <c r="N10152" s="71"/>
    </row>
    <row r="10153" spans="2:14">
      <c r="B10153" s="65"/>
      <c r="N10153" s="71"/>
    </row>
    <row r="10154" spans="2:14">
      <c r="B10154" s="65"/>
      <c r="N10154" s="71"/>
    </row>
    <row r="10155" spans="2:14">
      <c r="B10155" s="65"/>
      <c r="N10155" s="71"/>
    </row>
    <row r="10156" spans="2:14">
      <c r="B10156" s="65"/>
      <c r="N10156" s="71"/>
    </row>
    <row r="10157" spans="2:14">
      <c r="B10157" s="65"/>
      <c r="N10157" s="71"/>
    </row>
    <row r="10158" spans="2:14">
      <c r="B10158" s="65"/>
      <c r="N10158" s="71"/>
    </row>
    <row r="10159" spans="2:14">
      <c r="B10159" s="65"/>
      <c r="N10159" s="71"/>
    </row>
    <row r="10160" spans="2:14">
      <c r="B10160" s="65"/>
      <c r="N10160" s="71"/>
    </row>
    <row r="10161" spans="2:14">
      <c r="B10161" s="65"/>
      <c r="N10161" s="71"/>
    </row>
    <row r="10162" spans="2:14">
      <c r="B10162" s="65"/>
      <c r="N10162" s="71"/>
    </row>
    <row r="10163" spans="2:14">
      <c r="B10163" s="65"/>
      <c r="N10163" s="71"/>
    </row>
    <row r="10164" spans="2:14">
      <c r="B10164" s="65"/>
      <c r="N10164" s="71"/>
    </row>
    <row r="10165" spans="2:14">
      <c r="B10165" s="65"/>
      <c r="N10165" s="71"/>
    </row>
    <row r="10166" spans="2:14">
      <c r="B10166" s="65"/>
      <c r="N10166" s="71"/>
    </row>
    <row r="10167" spans="2:14">
      <c r="B10167" s="65"/>
      <c r="N10167" s="71"/>
    </row>
    <row r="10168" spans="2:14">
      <c r="B10168" s="65"/>
      <c r="N10168" s="71"/>
    </row>
    <row r="10169" spans="2:14">
      <c r="B10169" s="65"/>
      <c r="N10169" s="71"/>
    </row>
    <row r="10170" spans="2:14">
      <c r="B10170" s="65"/>
      <c r="N10170" s="71"/>
    </row>
    <row r="10171" spans="2:14">
      <c r="B10171" s="65"/>
      <c r="N10171" s="71"/>
    </row>
    <row r="10172" spans="2:14">
      <c r="B10172" s="65"/>
      <c r="N10172" s="71"/>
    </row>
    <row r="10173" spans="2:14">
      <c r="B10173" s="65"/>
      <c r="N10173" s="71"/>
    </row>
    <row r="10174" spans="2:14">
      <c r="B10174" s="65"/>
      <c r="N10174" s="71"/>
    </row>
    <row r="10175" spans="2:14">
      <c r="B10175" s="65"/>
      <c r="N10175" s="71"/>
    </row>
    <row r="10176" spans="2:14">
      <c r="B10176" s="65"/>
      <c r="N10176" s="71"/>
    </row>
    <row r="10177" spans="2:14">
      <c r="B10177" s="65"/>
      <c r="N10177" s="71"/>
    </row>
    <row r="10178" spans="2:14">
      <c r="B10178" s="65"/>
      <c r="N10178" s="71"/>
    </row>
    <row r="10179" spans="2:14">
      <c r="B10179" s="65"/>
      <c r="N10179" s="71"/>
    </row>
    <row r="10180" spans="2:14">
      <c r="B10180" s="65"/>
      <c r="N10180" s="71"/>
    </row>
    <row r="10181" spans="2:14">
      <c r="B10181" s="65"/>
      <c r="N10181" s="71"/>
    </row>
    <row r="10182" spans="2:14">
      <c r="B10182" s="65"/>
      <c r="N10182" s="71"/>
    </row>
    <row r="10183" spans="2:14">
      <c r="B10183" s="65"/>
      <c r="N10183" s="71"/>
    </row>
    <row r="10184" spans="2:14">
      <c r="B10184" s="65"/>
      <c r="N10184" s="71"/>
    </row>
    <row r="10185" spans="2:14">
      <c r="B10185" s="65"/>
      <c r="N10185" s="71"/>
    </row>
    <row r="10186" spans="2:14">
      <c r="B10186" s="65"/>
      <c r="N10186" s="71"/>
    </row>
    <row r="10187" spans="2:14">
      <c r="B10187" s="65"/>
      <c r="N10187" s="71"/>
    </row>
    <row r="10188" spans="2:14">
      <c r="B10188" s="65"/>
      <c r="N10188" s="71"/>
    </row>
    <row r="10189" spans="2:14">
      <c r="B10189" s="65"/>
      <c r="N10189" s="71"/>
    </row>
    <row r="10190" spans="2:14">
      <c r="B10190" s="65"/>
      <c r="N10190" s="71"/>
    </row>
    <row r="10191" spans="2:14">
      <c r="B10191" s="65"/>
      <c r="N10191" s="71"/>
    </row>
    <row r="10192" spans="2:14">
      <c r="B10192" s="65"/>
      <c r="N10192" s="71"/>
    </row>
    <row r="10193" spans="2:14">
      <c r="B10193" s="65"/>
      <c r="N10193" s="71"/>
    </row>
    <row r="10194" spans="2:14">
      <c r="B10194" s="65"/>
      <c r="N10194" s="71"/>
    </row>
    <row r="10195" spans="2:14">
      <c r="B10195" s="65"/>
      <c r="N10195" s="71"/>
    </row>
    <row r="10196" spans="2:14">
      <c r="B10196" s="65"/>
      <c r="N10196" s="71"/>
    </row>
    <row r="10197" spans="2:14">
      <c r="B10197" s="65"/>
      <c r="N10197" s="71"/>
    </row>
    <row r="10198" spans="2:14">
      <c r="B10198" s="65"/>
      <c r="N10198" s="71"/>
    </row>
    <row r="10199" spans="2:14">
      <c r="B10199" s="65"/>
      <c r="N10199" s="71"/>
    </row>
    <row r="10200" spans="2:14">
      <c r="B10200" s="65"/>
      <c r="N10200" s="71"/>
    </row>
    <row r="10201" spans="2:14">
      <c r="B10201" s="65"/>
      <c r="N10201" s="71"/>
    </row>
    <row r="10202" spans="2:14">
      <c r="B10202" s="65"/>
      <c r="N10202" s="71"/>
    </row>
    <row r="10203" spans="2:14">
      <c r="B10203" s="65"/>
      <c r="N10203" s="71"/>
    </row>
    <row r="10204" spans="2:14">
      <c r="B10204" s="65"/>
      <c r="N10204" s="71"/>
    </row>
    <row r="10205" spans="2:14">
      <c r="B10205" s="65"/>
      <c r="N10205" s="71"/>
    </row>
    <row r="10206" spans="2:14">
      <c r="B10206" s="65"/>
      <c r="N10206" s="71"/>
    </row>
    <row r="10207" spans="2:14">
      <c r="B10207" s="65"/>
      <c r="N10207" s="71"/>
    </row>
    <row r="10208" spans="2:14">
      <c r="B10208" s="65"/>
      <c r="N10208" s="71"/>
    </row>
    <row r="10209" spans="2:14">
      <c r="B10209" s="65"/>
      <c r="N10209" s="71"/>
    </row>
    <row r="10210" spans="2:14">
      <c r="B10210" s="65"/>
      <c r="N10210" s="71"/>
    </row>
    <row r="10211" spans="2:14">
      <c r="B10211" s="65"/>
      <c r="N10211" s="71"/>
    </row>
    <row r="10212" spans="2:14">
      <c r="B10212" s="65"/>
      <c r="N10212" s="71"/>
    </row>
    <row r="10213" spans="2:14">
      <c r="B10213" s="65"/>
      <c r="N10213" s="71"/>
    </row>
    <row r="10214" spans="2:14">
      <c r="B10214" s="65"/>
      <c r="N10214" s="71"/>
    </row>
    <row r="10215" spans="2:14">
      <c r="B10215" s="65"/>
      <c r="N10215" s="71"/>
    </row>
    <row r="10216" spans="2:14">
      <c r="B10216" s="65"/>
      <c r="N10216" s="71"/>
    </row>
    <row r="10217" spans="2:14">
      <c r="B10217" s="65"/>
      <c r="N10217" s="71"/>
    </row>
    <row r="10218" spans="2:14">
      <c r="B10218" s="65"/>
      <c r="N10218" s="71"/>
    </row>
    <row r="10219" spans="2:14">
      <c r="B10219" s="65"/>
      <c r="N10219" s="71"/>
    </row>
    <row r="10220" spans="2:14">
      <c r="B10220" s="65"/>
      <c r="N10220" s="71"/>
    </row>
    <row r="10221" spans="2:14">
      <c r="B10221" s="65"/>
      <c r="N10221" s="71"/>
    </row>
    <row r="10222" spans="2:14">
      <c r="B10222" s="65"/>
      <c r="N10222" s="71"/>
    </row>
    <row r="10223" spans="2:14">
      <c r="B10223" s="65"/>
      <c r="N10223" s="71"/>
    </row>
    <row r="10224" spans="2:14">
      <c r="B10224" s="65"/>
      <c r="N10224" s="71"/>
    </row>
    <row r="10225" spans="2:14">
      <c r="B10225" s="65"/>
      <c r="N10225" s="71"/>
    </row>
    <row r="10226" spans="2:14">
      <c r="B10226" s="65"/>
      <c r="N10226" s="71"/>
    </row>
    <row r="10227" spans="2:14">
      <c r="B10227" s="65"/>
      <c r="N10227" s="71"/>
    </row>
    <row r="10228" spans="2:14">
      <c r="B10228" s="65"/>
      <c r="N10228" s="71"/>
    </row>
    <row r="10229" spans="2:14">
      <c r="B10229" s="65"/>
      <c r="N10229" s="71"/>
    </row>
    <row r="10230" spans="2:14">
      <c r="B10230" s="65"/>
      <c r="N10230" s="71"/>
    </row>
    <row r="10231" spans="2:14">
      <c r="B10231" s="65"/>
      <c r="N10231" s="71"/>
    </row>
    <row r="10232" spans="2:14">
      <c r="B10232" s="65"/>
      <c r="N10232" s="71"/>
    </row>
    <row r="10233" spans="2:14">
      <c r="B10233" s="65"/>
      <c r="N10233" s="71"/>
    </row>
    <row r="10234" spans="2:14">
      <c r="B10234" s="65"/>
      <c r="N10234" s="71"/>
    </row>
    <row r="10235" spans="2:14">
      <c r="B10235" s="65"/>
      <c r="N10235" s="71"/>
    </row>
    <row r="10236" spans="2:14">
      <c r="B10236" s="65"/>
      <c r="N10236" s="71"/>
    </row>
    <row r="10237" spans="2:14">
      <c r="B10237" s="65"/>
      <c r="N10237" s="71"/>
    </row>
    <row r="10238" spans="2:14">
      <c r="B10238" s="65"/>
      <c r="N10238" s="71"/>
    </row>
    <row r="10239" spans="2:14">
      <c r="B10239" s="65"/>
      <c r="N10239" s="71"/>
    </row>
    <row r="10240" spans="2:14">
      <c r="B10240" s="65"/>
      <c r="N10240" s="71"/>
    </row>
    <row r="10241" spans="2:14">
      <c r="B10241" s="65"/>
      <c r="N10241" s="71"/>
    </row>
    <row r="10242" spans="2:14">
      <c r="B10242" s="65"/>
      <c r="N10242" s="71"/>
    </row>
    <row r="10243" spans="2:14">
      <c r="B10243" s="65"/>
      <c r="N10243" s="71"/>
    </row>
    <row r="10244" spans="2:14">
      <c r="B10244" s="65"/>
      <c r="N10244" s="71"/>
    </row>
    <row r="10245" spans="2:14">
      <c r="B10245" s="65"/>
      <c r="N10245" s="71"/>
    </row>
    <row r="10246" spans="2:14">
      <c r="B10246" s="65"/>
      <c r="N10246" s="71"/>
    </row>
    <row r="10247" spans="2:14">
      <c r="B10247" s="65"/>
      <c r="N10247" s="71"/>
    </row>
    <row r="10248" spans="2:14">
      <c r="B10248" s="65"/>
      <c r="N10248" s="71"/>
    </row>
    <row r="10249" spans="2:14">
      <c r="B10249" s="65"/>
      <c r="N10249" s="71"/>
    </row>
    <row r="10250" spans="2:14">
      <c r="B10250" s="65"/>
      <c r="N10250" s="71"/>
    </row>
    <row r="10251" spans="2:14">
      <c r="B10251" s="65"/>
      <c r="N10251" s="71"/>
    </row>
    <row r="10252" spans="2:14">
      <c r="B10252" s="65"/>
      <c r="N10252" s="71"/>
    </row>
    <row r="10253" spans="2:14">
      <c r="B10253" s="65"/>
      <c r="N10253" s="71"/>
    </row>
    <row r="10254" spans="2:14">
      <c r="B10254" s="65"/>
      <c r="N10254" s="71"/>
    </row>
    <row r="10255" spans="2:14">
      <c r="B10255" s="65"/>
      <c r="N10255" s="71"/>
    </row>
    <row r="10256" spans="2:14">
      <c r="B10256" s="65"/>
      <c r="N10256" s="71"/>
    </row>
    <row r="10257" spans="2:14">
      <c r="B10257" s="65"/>
      <c r="N10257" s="71"/>
    </row>
    <row r="10258" spans="2:14">
      <c r="B10258" s="65"/>
      <c r="N10258" s="71"/>
    </row>
    <row r="10259" spans="2:14">
      <c r="B10259" s="65"/>
      <c r="N10259" s="71"/>
    </row>
    <row r="10260" spans="2:14">
      <c r="B10260" s="65"/>
      <c r="N10260" s="71"/>
    </row>
    <row r="10261" spans="2:14">
      <c r="B10261" s="65"/>
      <c r="N10261" s="71"/>
    </row>
    <row r="10262" spans="2:14">
      <c r="B10262" s="65"/>
      <c r="N10262" s="71"/>
    </row>
    <row r="10263" spans="2:14">
      <c r="B10263" s="65"/>
      <c r="N10263" s="71"/>
    </row>
    <row r="10264" spans="2:14">
      <c r="B10264" s="65"/>
      <c r="N10264" s="71"/>
    </row>
    <row r="10265" spans="2:14">
      <c r="B10265" s="65"/>
      <c r="N10265" s="71"/>
    </row>
    <row r="10266" spans="2:14">
      <c r="B10266" s="65"/>
      <c r="N10266" s="71"/>
    </row>
    <row r="10267" spans="2:14">
      <c r="B10267" s="65"/>
      <c r="N10267" s="71"/>
    </row>
    <row r="10268" spans="2:14">
      <c r="B10268" s="65"/>
      <c r="N10268" s="71"/>
    </row>
    <row r="10269" spans="2:14">
      <c r="B10269" s="65"/>
      <c r="N10269" s="71"/>
    </row>
    <row r="10270" spans="2:14">
      <c r="B10270" s="65"/>
      <c r="N10270" s="71"/>
    </row>
    <row r="10271" spans="2:14">
      <c r="B10271" s="65"/>
      <c r="N10271" s="71"/>
    </row>
    <row r="10272" spans="2:14">
      <c r="B10272" s="65"/>
      <c r="N10272" s="71"/>
    </row>
    <row r="10273" spans="2:14">
      <c r="B10273" s="65"/>
      <c r="N10273" s="71"/>
    </row>
    <row r="10274" spans="2:14">
      <c r="B10274" s="65"/>
      <c r="N10274" s="71"/>
    </row>
    <row r="10275" spans="2:14">
      <c r="B10275" s="65"/>
      <c r="N10275" s="71"/>
    </row>
    <row r="10276" spans="2:14">
      <c r="B10276" s="65"/>
      <c r="N10276" s="71"/>
    </row>
    <row r="10277" spans="2:14">
      <c r="B10277" s="65"/>
      <c r="N10277" s="71"/>
    </row>
    <row r="10278" spans="2:14">
      <c r="B10278" s="65"/>
      <c r="N10278" s="71"/>
    </row>
    <row r="10279" spans="2:14">
      <c r="B10279" s="65"/>
      <c r="N10279" s="71"/>
    </row>
    <row r="10280" spans="2:14">
      <c r="B10280" s="65"/>
      <c r="N10280" s="71"/>
    </row>
    <row r="10281" spans="2:14">
      <c r="B10281" s="65"/>
      <c r="N10281" s="71"/>
    </row>
    <row r="10282" spans="2:14">
      <c r="B10282" s="65"/>
      <c r="N10282" s="71"/>
    </row>
    <row r="10283" spans="2:14">
      <c r="B10283" s="65"/>
      <c r="N10283" s="71"/>
    </row>
    <row r="10284" spans="2:14">
      <c r="B10284" s="65"/>
      <c r="N10284" s="71"/>
    </row>
    <row r="10285" spans="2:14">
      <c r="B10285" s="65"/>
      <c r="N10285" s="71"/>
    </row>
    <row r="10286" spans="2:14">
      <c r="B10286" s="65"/>
      <c r="N10286" s="71"/>
    </row>
    <row r="10287" spans="2:14">
      <c r="B10287" s="65"/>
      <c r="N10287" s="71"/>
    </row>
    <row r="10288" spans="2:14">
      <c r="B10288" s="65"/>
      <c r="N10288" s="71"/>
    </row>
    <row r="10289" spans="2:14">
      <c r="B10289" s="65"/>
      <c r="N10289" s="71"/>
    </row>
    <row r="10290" spans="2:14">
      <c r="B10290" s="65"/>
      <c r="N10290" s="71"/>
    </row>
    <row r="10291" spans="2:14">
      <c r="B10291" s="65"/>
      <c r="N10291" s="71"/>
    </row>
    <row r="10292" spans="2:14">
      <c r="B10292" s="65"/>
      <c r="N10292" s="71"/>
    </row>
    <row r="10293" spans="2:14">
      <c r="B10293" s="65"/>
      <c r="N10293" s="71"/>
    </row>
    <row r="10294" spans="2:14">
      <c r="B10294" s="65"/>
      <c r="N10294" s="71"/>
    </row>
    <row r="10295" spans="2:14">
      <c r="B10295" s="65"/>
      <c r="N10295" s="71"/>
    </row>
    <row r="10296" spans="2:14">
      <c r="B10296" s="65"/>
      <c r="N10296" s="71"/>
    </row>
    <row r="10297" spans="2:14">
      <c r="B10297" s="65"/>
      <c r="N10297" s="71"/>
    </row>
    <row r="10298" spans="2:14">
      <c r="B10298" s="65"/>
      <c r="N10298" s="71"/>
    </row>
    <row r="10299" spans="2:14">
      <c r="B10299" s="65"/>
      <c r="N10299" s="71"/>
    </row>
    <row r="10300" spans="2:14">
      <c r="B10300" s="65"/>
      <c r="N10300" s="71"/>
    </row>
    <row r="10301" spans="2:14">
      <c r="B10301" s="65"/>
      <c r="N10301" s="71"/>
    </row>
    <row r="10302" spans="2:14">
      <c r="B10302" s="65"/>
      <c r="N10302" s="71"/>
    </row>
    <row r="10303" spans="2:14">
      <c r="B10303" s="65"/>
      <c r="N10303" s="71"/>
    </row>
    <row r="10304" spans="2:14">
      <c r="B10304" s="65"/>
      <c r="N10304" s="71"/>
    </row>
    <row r="10305" spans="2:14">
      <c r="B10305" s="65"/>
      <c r="N10305" s="71"/>
    </row>
    <row r="10306" spans="2:14">
      <c r="B10306" s="65"/>
      <c r="N10306" s="71"/>
    </row>
    <row r="10307" spans="2:14">
      <c r="B10307" s="65"/>
      <c r="N10307" s="71"/>
    </row>
    <row r="10308" spans="2:14">
      <c r="B10308" s="65"/>
      <c r="N10308" s="71"/>
    </row>
    <row r="10309" spans="2:14">
      <c r="B10309" s="65"/>
      <c r="N10309" s="71"/>
    </row>
    <row r="10310" spans="2:14">
      <c r="B10310" s="65"/>
      <c r="N10310" s="71"/>
    </row>
    <row r="10311" spans="2:14">
      <c r="B10311" s="65"/>
      <c r="N10311" s="71"/>
    </row>
    <row r="10312" spans="2:14">
      <c r="B10312" s="65"/>
      <c r="N10312" s="71"/>
    </row>
    <row r="10313" spans="2:14">
      <c r="B10313" s="65"/>
      <c r="N10313" s="71"/>
    </row>
    <row r="10314" spans="2:14">
      <c r="B10314" s="65"/>
      <c r="N10314" s="71"/>
    </row>
    <row r="10315" spans="2:14">
      <c r="B10315" s="65"/>
      <c r="N10315" s="71"/>
    </row>
    <row r="10316" spans="2:14">
      <c r="B10316" s="65"/>
      <c r="N10316" s="71"/>
    </row>
    <row r="10317" spans="2:14">
      <c r="B10317" s="65"/>
      <c r="N10317" s="71"/>
    </row>
    <row r="10318" spans="2:14">
      <c r="B10318" s="65"/>
      <c r="N10318" s="71"/>
    </row>
    <row r="10319" spans="2:14">
      <c r="B10319" s="65"/>
      <c r="N10319" s="71"/>
    </row>
    <row r="10320" spans="2:14">
      <c r="B10320" s="65"/>
      <c r="N10320" s="71"/>
    </row>
    <row r="10321" spans="2:14">
      <c r="B10321" s="65"/>
      <c r="N10321" s="71"/>
    </row>
    <row r="10322" spans="2:14">
      <c r="B10322" s="65"/>
      <c r="N10322" s="71"/>
    </row>
    <row r="10323" spans="2:14">
      <c r="B10323" s="65"/>
      <c r="N10323" s="71"/>
    </row>
    <row r="10324" spans="2:14">
      <c r="B10324" s="65"/>
      <c r="N10324" s="71"/>
    </row>
    <row r="10325" spans="2:14">
      <c r="B10325" s="65"/>
      <c r="N10325" s="71"/>
    </row>
    <row r="10326" spans="2:14">
      <c r="B10326" s="65"/>
      <c r="N10326" s="71"/>
    </row>
    <row r="10327" spans="2:14">
      <c r="B10327" s="65"/>
      <c r="N10327" s="71"/>
    </row>
    <row r="10328" spans="2:14">
      <c r="B10328" s="65"/>
      <c r="N10328" s="71"/>
    </row>
    <row r="10329" spans="2:14">
      <c r="B10329" s="65"/>
      <c r="N10329" s="71"/>
    </row>
    <row r="10330" spans="2:14">
      <c r="B10330" s="65"/>
      <c r="N10330" s="71"/>
    </row>
    <row r="10331" spans="2:14">
      <c r="B10331" s="65"/>
      <c r="N10331" s="71"/>
    </row>
    <row r="10332" spans="2:14">
      <c r="B10332" s="65"/>
      <c r="N10332" s="71"/>
    </row>
    <row r="10333" spans="2:14">
      <c r="B10333" s="65"/>
      <c r="N10333" s="71"/>
    </row>
    <row r="10334" spans="2:14">
      <c r="B10334" s="65"/>
      <c r="N10334" s="71"/>
    </row>
    <row r="10335" spans="2:14">
      <c r="B10335" s="65"/>
      <c r="N10335" s="71"/>
    </row>
    <row r="10336" spans="2:14">
      <c r="B10336" s="65"/>
      <c r="N10336" s="71"/>
    </row>
    <row r="10337" spans="2:14">
      <c r="B10337" s="65"/>
      <c r="N10337" s="71"/>
    </row>
    <row r="10338" spans="2:14">
      <c r="B10338" s="65"/>
      <c r="N10338" s="71"/>
    </row>
    <row r="10339" spans="2:14">
      <c r="B10339" s="65"/>
      <c r="N10339" s="71"/>
    </row>
    <row r="10340" spans="2:14">
      <c r="B10340" s="65"/>
      <c r="N10340" s="71"/>
    </row>
    <row r="10341" spans="2:14">
      <c r="B10341" s="65"/>
      <c r="N10341" s="71"/>
    </row>
    <row r="10342" spans="2:14">
      <c r="B10342" s="65"/>
      <c r="N10342" s="71"/>
    </row>
    <row r="10343" spans="2:14">
      <c r="B10343" s="65"/>
      <c r="N10343" s="71"/>
    </row>
    <row r="10344" spans="2:14">
      <c r="B10344" s="65"/>
      <c r="N10344" s="71"/>
    </row>
    <row r="10345" spans="2:14">
      <c r="B10345" s="65"/>
      <c r="N10345" s="71"/>
    </row>
    <row r="10346" spans="2:14">
      <c r="B10346" s="65"/>
      <c r="N10346" s="71"/>
    </row>
    <row r="10347" spans="2:14">
      <c r="B10347" s="65"/>
      <c r="N10347" s="71"/>
    </row>
    <row r="10348" spans="2:14">
      <c r="B10348" s="65"/>
      <c r="N10348" s="71"/>
    </row>
    <row r="10349" spans="2:14">
      <c r="B10349" s="65"/>
      <c r="N10349" s="71"/>
    </row>
    <row r="10350" spans="2:14">
      <c r="B10350" s="65"/>
      <c r="N10350" s="71"/>
    </row>
    <row r="10351" spans="2:14">
      <c r="B10351" s="65"/>
      <c r="N10351" s="71"/>
    </row>
    <row r="10352" spans="2:14">
      <c r="B10352" s="65"/>
      <c r="N10352" s="71"/>
    </row>
    <row r="10353" spans="2:14">
      <c r="B10353" s="65"/>
      <c r="N10353" s="71"/>
    </row>
    <row r="10354" spans="2:14">
      <c r="B10354" s="65"/>
      <c r="N10354" s="71"/>
    </row>
    <row r="10355" spans="2:14">
      <c r="B10355" s="65"/>
      <c r="N10355" s="71"/>
    </row>
    <row r="10356" spans="2:14">
      <c r="B10356" s="65"/>
      <c r="N10356" s="71"/>
    </row>
    <row r="10357" spans="2:14">
      <c r="B10357" s="65"/>
      <c r="N10357" s="71"/>
    </row>
    <row r="10358" spans="2:14">
      <c r="B10358" s="65"/>
      <c r="N10358" s="71"/>
    </row>
    <row r="10359" spans="2:14">
      <c r="B10359" s="65"/>
      <c r="N10359" s="71"/>
    </row>
    <row r="10360" spans="2:14">
      <c r="B10360" s="65"/>
      <c r="N10360" s="71"/>
    </row>
    <row r="10361" spans="2:14">
      <c r="B10361" s="65"/>
      <c r="N10361" s="71"/>
    </row>
    <row r="10362" spans="2:14">
      <c r="B10362" s="65"/>
      <c r="N10362" s="71"/>
    </row>
    <row r="10363" spans="2:14">
      <c r="B10363" s="65"/>
      <c r="N10363" s="71"/>
    </row>
    <row r="10364" spans="2:14">
      <c r="B10364" s="65"/>
      <c r="N10364" s="71"/>
    </row>
    <row r="10365" spans="2:14">
      <c r="B10365" s="65"/>
      <c r="N10365" s="71"/>
    </row>
    <row r="10366" spans="2:14">
      <c r="B10366" s="65"/>
      <c r="N10366" s="71"/>
    </row>
    <row r="10367" spans="2:14">
      <c r="B10367" s="65"/>
      <c r="N10367" s="71"/>
    </row>
    <row r="10368" spans="2:14">
      <c r="B10368" s="65"/>
      <c r="N10368" s="71"/>
    </row>
    <row r="10369" spans="2:14">
      <c r="B10369" s="65"/>
      <c r="N10369" s="71"/>
    </row>
    <row r="10370" spans="2:14">
      <c r="B10370" s="65"/>
      <c r="N10370" s="71"/>
    </row>
    <row r="10371" spans="2:14">
      <c r="B10371" s="65"/>
      <c r="N10371" s="71"/>
    </row>
    <row r="10372" spans="2:14">
      <c r="B10372" s="65"/>
      <c r="N10372" s="71"/>
    </row>
    <row r="10373" spans="2:14">
      <c r="B10373" s="65"/>
      <c r="N10373" s="71"/>
    </row>
    <row r="10374" spans="2:14">
      <c r="B10374" s="65"/>
      <c r="N10374" s="71"/>
    </row>
    <row r="10375" spans="2:14">
      <c r="B10375" s="65"/>
      <c r="N10375" s="71"/>
    </row>
    <row r="10376" spans="2:14">
      <c r="B10376" s="65"/>
      <c r="N10376" s="71"/>
    </row>
    <row r="10377" spans="2:14">
      <c r="B10377" s="65"/>
      <c r="N10377" s="71"/>
    </row>
    <row r="10378" spans="2:14">
      <c r="B10378" s="65"/>
      <c r="N10378" s="71"/>
    </row>
    <row r="10379" spans="2:14">
      <c r="B10379" s="65"/>
      <c r="N10379" s="71"/>
    </row>
    <row r="10380" spans="2:14">
      <c r="B10380" s="65"/>
      <c r="N10380" s="71"/>
    </row>
    <row r="10381" spans="2:14">
      <c r="B10381" s="65"/>
      <c r="N10381" s="71"/>
    </row>
    <row r="10382" spans="2:14">
      <c r="B10382" s="65"/>
      <c r="N10382" s="71"/>
    </row>
    <row r="10383" spans="2:14">
      <c r="B10383" s="65"/>
      <c r="N10383" s="71"/>
    </row>
    <row r="10384" spans="2:14">
      <c r="B10384" s="65"/>
      <c r="N10384" s="71"/>
    </row>
    <row r="10385" spans="2:14">
      <c r="B10385" s="65"/>
      <c r="N10385" s="71"/>
    </row>
    <row r="10386" spans="2:14">
      <c r="B10386" s="65"/>
      <c r="N10386" s="71"/>
    </row>
    <row r="10387" spans="2:14">
      <c r="B10387" s="65"/>
      <c r="N10387" s="71"/>
    </row>
    <row r="10388" spans="2:14">
      <c r="B10388" s="65"/>
      <c r="N10388" s="71"/>
    </row>
    <row r="10389" spans="2:14">
      <c r="B10389" s="65"/>
      <c r="N10389" s="71"/>
    </row>
    <row r="10390" spans="2:14">
      <c r="B10390" s="65"/>
      <c r="N10390" s="71"/>
    </row>
    <row r="10391" spans="2:14">
      <c r="B10391" s="65"/>
      <c r="N10391" s="71"/>
    </row>
    <row r="10392" spans="2:14">
      <c r="B10392" s="65"/>
      <c r="N10392" s="71"/>
    </row>
    <row r="10393" spans="2:14">
      <c r="B10393" s="65"/>
      <c r="N10393" s="71"/>
    </row>
    <row r="10394" spans="2:14">
      <c r="B10394" s="65"/>
      <c r="N10394" s="71"/>
    </row>
    <row r="10395" spans="2:14">
      <c r="B10395" s="65"/>
      <c r="N10395" s="71"/>
    </row>
    <row r="10396" spans="2:14">
      <c r="B10396" s="65"/>
      <c r="N10396" s="71"/>
    </row>
    <row r="10397" spans="2:14">
      <c r="B10397" s="65"/>
      <c r="N10397" s="71"/>
    </row>
    <row r="10398" spans="2:14">
      <c r="B10398" s="65"/>
      <c r="N10398" s="71"/>
    </row>
    <row r="10399" spans="2:14">
      <c r="B10399" s="65"/>
      <c r="N10399" s="71"/>
    </row>
    <row r="10400" spans="2:14">
      <c r="B10400" s="65"/>
      <c r="N10400" s="71"/>
    </row>
    <row r="10401" spans="2:14">
      <c r="B10401" s="65"/>
      <c r="N10401" s="71"/>
    </row>
    <row r="10402" spans="2:14">
      <c r="B10402" s="65"/>
      <c r="N10402" s="71"/>
    </row>
    <row r="10403" spans="2:14">
      <c r="B10403" s="65"/>
      <c r="N10403" s="71"/>
    </row>
    <row r="10404" spans="2:14">
      <c r="B10404" s="65"/>
      <c r="N10404" s="71"/>
    </row>
    <row r="10405" spans="2:14">
      <c r="B10405" s="65"/>
      <c r="N10405" s="71"/>
    </row>
    <row r="10406" spans="2:14">
      <c r="B10406" s="65"/>
      <c r="N10406" s="71"/>
    </row>
    <row r="10407" spans="2:14">
      <c r="B10407" s="65"/>
      <c r="N10407" s="71"/>
    </row>
    <row r="10408" spans="2:14">
      <c r="B10408" s="65"/>
      <c r="N10408" s="71"/>
    </row>
    <row r="10409" spans="2:14">
      <c r="B10409" s="65"/>
      <c r="N10409" s="71"/>
    </row>
    <row r="10410" spans="2:14">
      <c r="B10410" s="65"/>
      <c r="N10410" s="71"/>
    </row>
    <row r="10411" spans="2:14">
      <c r="B10411" s="65"/>
      <c r="N10411" s="71"/>
    </row>
    <row r="10412" spans="2:14">
      <c r="B10412" s="65"/>
      <c r="N10412" s="71"/>
    </row>
    <row r="10413" spans="2:14">
      <c r="B10413" s="65"/>
      <c r="N10413" s="71"/>
    </row>
    <row r="10414" spans="2:14">
      <c r="B10414" s="65"/>
      <c r="N10414" s="71"/>
    </row>
    <row r="10415" spans="2:14">
      <c r="B10415" s="65"/>
      <c r="N10415" s="71"/>
    </row>
    <row r="10416" spans="2:14">
      <c r="B10416" s="65"/>
      <c r="N10416" s="71"/>
    </row>
    <row r="10417" spans="2:14">
      <c r="B10417" s="65"/>
      <c r="N10417" s="71"/>
    </row>
    <row r="10418" spans="2:14">
      <c r="B10418" s="65"/>
      <c r="N10418" s="71"/>
    </row>
    <row r="10419" spans="2:14">
      <c r="B10419" s="65"/>
      <c r="N10419" s="71"/>
    </row>
    <row r="10420" spans="2:14">
      <c r="B10420" s="65"/>
      <c r="N10420" s="71"/>
    </row>
    <row r="10421" spans="2:14">
      <c r="B10421" s="65"/>
      <c r="N10421" s="71"/>
    </row>
    <row r="10422" spans="2:14">
      <c r="B10422" s="65"/>
      <c r="N10422" s="71"/>
    </row>
    <row r="10423" spans="2:14">
      <c r="B10423" s="65"/>
      <c r="N10423" s="71"/>
    </row>
    <row r="10424" spans="2:14">
      <c r="B10424" s="65"/>
      <c r="N10424" s="71"/>
    </row>
    <row r="10425" spans="2:14">
      <c r="B10425" s="65"/>
      <c r="N10425" s="71"/>
    </row>
    <row r="10426" spans="2:14">
      <c r="B10426" s="65"/>
      <c r="N10426" s="71"/>
    </row>
    <row r="10427" spans="2:14">
      <c r="B10427" s="65"/>
      <c r="N10427" s="71"/>
    </row>
    <row r="10428" spans="2:14">
      <c r="B10428" s="65"/>
      <c r="N10428" s="71"/>
    </row>
    <row r="10429" spans="2:14">
      <c r="B10429" s="65"/>
      <c r="N10429" s="71"/>
    </row>
    <row r="10430" spans="2:14">
      <c r="B10430" s="65"/>
      <c r="N10430" s="71"/>
    </row>
    <row r="10431" spans="2:14">
      <c r="B10431" s="65"/>
      <c r="N10431" s="71"/>
    </row>
    <row r="10432" spans="2:14">
      <c r="B10432" s="65"/>
      <c r="N10432" s="71"/>
    </row>
    <row r="10433" spans="2:14">
      <c r="B10433" s="65"/>
      <c r="N10433" s="71"/>
    </row>
    <row r="10434" spans="2:14">
      <c r="B10434" s="65"/>
      <c r="N10434" s="71"/>
    </row>
    <row r="10435" spans="2:14">
      <c r="B10435" s="65"/>
      <c r="N10435" s="71"/>
    </row>
    <row r="10436" spans="2:14">
      <c r="B10436" s="65"/>
      <c r="N10436" s="71"/>
    </row>
    <row r="10437" spans="2:14">
      <c r="B10437" s="65"/>
      <c r="N10437" s="71"/>
    </row>
    <row r="10438" spans="2:14">
      <c r="B10438" s="65"/>
      <c r="N10438" s="71"/>
    </row>
    <row r="10439" spans="2:14">
      <c r="B10439" s="65"/>
      <c r="N10439" s="71"/>
    </row>
    <row r="10440" spans="2:14">
      <c r="B10440" s="65"/>
      <c r="N10440" s="71"/>
    </row>
    <row r="10441" spans="2:14">
      <c r="B10441" s="65"/>
      <c r="N10441" s="71"/>
    </row>
    <row r="10442" spans="2:14">
      <c r="B10442" s="65"/>
      <c r="N10442" s="71"/>
    </row>
    <row r="10443" spans="2:14">
      <c r="B10443" s="65"/>
      <c r="N10443" s="71"/>
    </row>
    <row r="10444" spans="2:14">
      <c r="B10444" s="65"/>
      <c r="N10444" s="71"/>
    </row>
    <row r="10445" spans="2:14">
      <c r="B10445" s="65"/>
      <c r="N10445" s="71"/>
    </row>
    <row r="10446" spans="2:14">
      <c r="B10446" s="65"/>
      <c r="N10446" s="71"/>
    </row>
    <row r="10447" spans="2:14">
      <c r="B10447" s="65"/>
      <c r="N10447" s="71"/>
    </row>
    <row r="10448" spans="2:14">
      <c r="B10448" s="65"/>
      <c r="N10448" s="71"/>
    </row>
    <row r="10449" spans="2:14">
      <c r="B10449" s="65"/>
      <c r="N10449" s="71"/>
    </row>
    <row r="10450" spans="2:14">
      <c r="B10450" s="65"/>
      <c r="N10450" s="71"/>
    </row>
    <row r="10451" spans="2:14">
      <c r="B10451" s="65"/>
      <c r="N10451" s="71"/>
    </row>
    <row r="10452" spans="2:14">
      <c r="B10452" s="65"/>
      <c r="N10452" s="71"/>
    </row>
    <row r="10453" spans="2:14">
      <c r="B10453" s="65"/>
      <c r="N10453" s="71"/>
    </row>
    <row r="10454" spans="2:14">
      <c r="B10454" s="65"/>
      <c r="N10454" s="71"/>
    </row>
    <row r="10455" spans="2:14">
      <c r="B10455" s="65"/>
      <c r="N10455" s="71"/>
    </row>
    <row r="10456" spans="2:14">
      <c r="B10456" s="65"/>
      <c r="N10456" s="71"/>
    </row>
    <row r="10457" spans="2:14">
      <c r="B10457" s="65"/>
      <c r="N10457" s="71"/>
    </row>
    <row r="10458" spans="2:14">
      <c r="B10458" s="65"/>
      <c r="N10458" s="71"/>
    </row>
    <row r="10459" spans="2:14">
      <c r="B10459" s="65"/>
      <c r="N10459" s="71"/>
    </row>
    <row r="10460" spans="2:14">
      <c r="B10460" s="65"/>
      <c r="N10460" s="71"/>
    </row>
    <row r="10461" spans="2:14">
      <c r="B10461" s="65"/>
      <c r="N10461" s="71"/>
    </row>
    <row r="10462" spans="2:14">
      <c r="B10462" s="65"/>
      <c r="N10462" s="71"/>
    </row>
    <row r="10463" spans="2:14">
      <c r="B10463" s="65"/>
      <c r="N10463" s="71"/>
    </row>
    <row r="10464" spans="2:14">
      <c r="B10464" s="65"/>
      <c r="N10464" s="71"/>
    </row>
    <row r="10465" spans="2:14">
      <c r="B10465" s="65"/>
      <c r="N10465" s="71"/>
    </row>
    <row r="10466" spans="2:14">
      <c r="B10466" s="65"/>
      <c r="N10466" s="71"/>
    </row>
    <row r="10467" spans="2:14">
      <c r="B10467" s="65"/>
      <c r="N10467" s="71"/>
    </row>
    <row r="10468" spans="2:14">
      <c r="B10468" s="65"/>
      <c r="N10468" s="71"/>
    </row>
    <row r="10469" spans="2:14">
      <c r="B10469" s="65"/>
      <c r="N10469" s="71"/>
    </row>
    <row r="10470" spans="2:14">
      <c r="B10470" s="65"/>
      <c r="N10470" s="71"/>
    </row>
    <row r="10471" spans="2:14">
      <c r="B10471" s="65"/>
      <c r="N10471" s="71"/>
    </row>
    <row r="10472" spans="2:14">
      <c r="B10472" s="65"/>
      <c r="N10472" s="71"/>
    </row>
    <row r="10473" spans="2:14">
      <c r="B10473" s="65"/>
      <c r="N10473" s="71"/>
    </row>
    <row r="10474" spans="2:14">
      <c r="B10474" s="65"/>
      <c r="N10474" s="71"/>
    </row>
    <row r="10475" spans="2:14">
      <c r="B10475" s="65"/>
      <c r="N10475" s="71"/>
    </row>
    <row r="10476" spans="2:14">
      <c r="B10476" s="65"/>
      <c r="N10476" s="71"/>
    </row>
    <row r="10477" spans="2:14">
      <c r="B10477" s="65"/>
      <c r="N10477" s="71"/>
    </row>
    <row r="10478" spans="2:14">
      <c r="B10478" s="65"/>
      <c r="N10478" s="71"/>
    </row>
    <row r="10479" spans="2:14">
      <c r="B10479" s="65"/>
      <c r="N10479" s="71"/>
    </row>
    <row r="10480" spans="2:14">
      <c r="B10480" s="65"/>
      <c r="N10480" s="71"/>
    </row>
    <row r="10481" spans="2:14">
      <c r="B10481" s="65"/>
      <c r="N10481" s="71"/>
    </row>
    <row r="10482" spans="2:14">
      <c r="B10482" s="65"/>
      <c r="N10482" s="71"/>
    </row>
    <row r="10483" spans="2:14">
      <c r="B10483" s="65"/>
      <c r="N10483" s="71"/>
    </row>
    <row r="10484" spans="2:14">
      <c r="B10484" s="65"/>
      <c r="N10484" s="71"/>
    </row>
    <row r="10485" spans="2:14">
      <c r="B10485" s="65"/>
      <c r="N10485" s="71"/>
    </row>
    <row r="10486" spans="2:14">
      <c r="B10486" s="65"/>
      <c r="N10486" s="71"/>
    </row>
    <row r="10487" spans="2:14">
      <c r="B10487" s="65"/>
      <c r="N10487" s="71"/>
    </row>
    <row r="10488" spans="2:14">
      <c r="B10488" s="65"/>
      <c r="N10488" s="71"/>
    </row>
    <row r="10489" spans="2:14">
      <c r="B10489" s="65"/>
      <c r="N10489" s="71"/>
    </row>
    <row r="10490" spans="2:14">
      <c r="B10490" s="65"/>
      <c r="N10490" s="71"/>
    </row>
    <row r="10491" spans="2:14">
      <c r="B10491" s="65"/>
      <c r="N10491" s="71"/>
    </row>
    <row r="10492" spans="2:14">
      <c r="B10492" s="65"/>
      <c r="N10492" s="71"/>
    </row>
    <row r="10493" spans="2:14">
      <c r="B10493" s="65"/>
      <c r="N10493" s="71"/>
    </row>
    <row r="10494" spans="2:14">
      <c r="B10494" s="65"/>
      <c r="N10494" s="71"/>
    </row>
    <row r="10495" spans="2:14">
      <c r="B10495" s="65"/>
      <c r="N10495" s="71"/>
    </row>
    <row r="10496" spans="2:14">
      <c r="B10496" s="65"/>
      <c r="N10496" s="71"/>
    </row>
    <row r="10497" spans="2:14">
      <c r="B10497" s="65"/>
      <c r="N10497" s="71"/>
    </row>
    <row r="10498" spans="2:14">
      <c r="B10498" s="65"/>
      <c r="N10498" s="71"/>
    </row>
    <row r="10499" spans="2:14">
      <c r="B10499" s="65"/>
      <c r="N10499" s="71"/>
    </row>
    <row r="10500" spans="2:14">
      <c r="B10500" s="65"/>
      <c r="N10500" s="71"/>
    </row>
    <row r="10501" spans="2:14">
      <c r="B10501" s="65"/>
      <c r="N10501" s="71"/>
    </row>
    <row r="10502" spans="2:14">
      <c r="B10502" s="65"/>
      <c r="N10502" s="71"/>
    </row>
    <row r="10503" spans="2:14">
      <c r="B10503" s="65"/>
      <c r="N10503" s="71"/>
    </row>
    <row r="10504" spans="2:14">
      <c r="B10504" s="65"/>
      <c r="N10504" s="71"/>
    </row>
    <row r="10505" spans="2:14">
      <c r="B10505" s="65"/>
      <c r="N10505" s="71"/>
    </row>
    <row r="10506" spans="2:14">
      <c r="B10506" s="65"/>
      <c r="N10506" s="71"/>
    </row>
    <row r="10507" spans="2:14">
      <c r="B10507" s="65"/>
      <c r="N10507" s="71"/>
    </row>
    <row r="10508" spans="2:14">
      <c r="B10508" s="65"/>
      <c r="N10508" s="71"/>
    </row>
    <row r="10509" spans="2:14">
      <c r="B10509" s="65"/>
      <c r="N10509" s="71"/>
    </row>
    <row r="10510" spans="2:14">
      <c r="B10510" s="65"/>
      <c r="N10510" s="71"/>
    </row>
    <row r="10511" spans="2:14">
      <c r="B10511" s="65"/>
      <c r="N10511" s="71"/>
    </row>
    <row r="10512" spans="2:14">
      <c r="B10512" s="65"/>
      <c r="N10512" s="71"/>
    </row>
    <row r="10513" spans="2:14">
      <c r="B10513" s="65"/>
      <c r="N10513" s="71"/>
    </row>
    <row r="10514" spans="2:14">
      <c r="B10514" s="65"/>
      <c r="N10514" s="71"/>
    </row>
    <row r="10515" spans="2:14">
      <c r="B10515" s="65"/>
      <c r="N10515" s="71"/>
    </row>
    <row r="10516" spans="2:14">
      <c r="B10516" s="65"/>
      <c r="N10516" s="71"/>
    </row>
    <row r="10517" spans="2:14">
      <c r="B10517" s="65"/>
      <c r="N10517" s="71"/>
    </row>
    <row r="10518" spans="2:14">
      <c r="B10518" s="65"/>
      <c r="N10518" s="71"/>
    </row>
    <row r="10519" spans="2:14">
      <c r="B10519" s="65"/>
      <c r="N10519" s="71"/>
    </row>
    <row r="10520" spans="2:14">
      <c r="B10520" s="65"/>
      <c r="N10520" s="71"/>
    </row>
    <row r="10521" spans="2:14">
      <c r="B10521" s="65"/>
      <c r="N10521" s="71"/>
    </row>
    <row r="10522" spans="2:14">
      <c r="B10522" s="65"/>
      <c r="N10522" s="71"/>
    </row>
    <row r="10523" spans="2:14">
      <c r="B10523" s="65"/>
      <c r="N10523" s="71"/>
    </row>
    <row r="10524" spans="2:14">
      <c r="B10524" s="65"/>
      <c r="N10524" s="71"/>
    </row>
    <row r="10525" spans="2:14">
      <c r="B10525" s="65"/>
      <c r="N10525" s="71"/>
    </row>
    <row r="10526" spans="2:14">
      <c r="B10526" s="65"/>
      <c r="N10526" s="71"/>
    </row>
    <row r="10527" spans="2:14">
      <c r="B10527" s="65"/>
      <c r="N10527" s="71"/>
    </row>
    <row r="10528" spans="2:14">
      <c r="B10528" s="65"/>
      <c r="N10528" s="71"/>
    </row>
    <row r="10529" spans="2:14">
      <c r="B10529" s="65"/>
      <c r="N10529" s="71"/>
    </row>
    <row r="10530" spans="2:14">
      <c r="B10530" s="65"/>
      <c r="N10530" s="71"/>
    </row>
    <row r="10531" spans="2:14">
      <c r="B10531" s="65"/>
      <c r="N10531" s="71"/>
    </row>
    <row r="10532" spans="2:14">
      <c r="B10532" s="65"/>
      <c r="N10532" s="71"/>
    </row>
    <row r="10533" spans="2:14">
      <c r="B10533" s="65"/>
      <c r="N10533" s="71"/>
    </row>
    <row r="10534" spans="2:14">
      <c r="B10534" s="65"/>
      <c r="N10534" s="71"/>
    </row>
    <row r="10535" spans="2:14">
      <c r="B10535" s="65"/>
      <c r="N10535" s="71"/>
    </row>
    <row r="10536" spans="2:14">
      <c r="B10536" s="65"/>
      <c r="N10536" s="71"/>
    </row>
    <row r="10537" spans="2:14">
      <c r="B10537" s="65"/>
      <c r="N10537" s="71"/>
    </row>
    <row r="10538" spans="2:14">
      <c r="B10538" s="65"/>
      <c r="N10538" s="71"/>
    </row>
    <row r="10539" spans="2:14">
      <c r="B10539" s="65"/>
      <c r="N10539" s="71"/>
    </row>
    <row r="10540" spans="2:14">
      <c r="B10540" s="65"/>
      <c r="N10540" s="71"/>
    </row>
    <row r="10541" spans="2:14">
      <c r="B10541" s="65"/>
      <c r="N10541" s="71"/>
    </row>
    <row r="10542" spans="2:14">
      <c r="B10542" s="65"/>
      <c r="N10542" s="71"/>
    </row>
    <row r="10543" spans="2:14">
      <c r="B10543" s="65"/>
      <c r="N10543" s="71"/>
    </row>
    <row r="10544" spans="2:14">
      <c r="B10544" s="65"/>
      <c r="N10544" s="71"/>
    </row>
    <row r="10545" spans="2:14">
      <c r="B10545" s="65"/>
      <c r="N10545" s="71"/>
    </row>
    <row r="10546" spans="2:14">
      <c r="B10546" s="65"/>
      <c r="N10546" s="71"/>
    </row>
    <row r="10547" spans="2:14">
      <c r="B10547" s="65"/>
      <c r="N10547" s="71"/>
    </row>
    <row r="10548" spans="2:14">
      <c r="B10548" s="65"/>
      <c r="N10548" s="71"/>
    </row>
    <row r="10549" spans="2:14">
      <c r="B10549" s="65"/>
      <c r="N10549" s="71"/>
    </row>
    <row r="10550" spans="2:14">
      <c r="B10550" s="65"/>
      <c r="N10550" s="71"/>
    </row>
    <row r="10551" spans="2:14">
      <c r="B10551" s="65"/>
      <c r="N10551" s="71"/>
    </row>
    <row r="10552" spans="2:14">
      <c r="B10552" s="65"/>
      <c r="N10552" s="71"/>
    </row>
    <row r="10553" spans="2:14">
      <c r="B10553" s="65"/>
      <c r="N10553" s="71"/>
    </row>
    <row r="10554" spans="2:14">
      <c r="B10554" s="65"/>
      <c r="N10554" s="71"/>
    </row>
    <row r="10555" spans="2:14">
      <c r="B10555" s="65"/>
      <c r="N10555" s="71"/>
    </row>
    <row r="10556" spans="2:14">
      <c r="B10556" s="65"/>
      <c r="N10556" s="71"/>
    </row>
    <row r="10557" spans="2:14">
      <c r="B10557" s="65"/>
      <c r="N10557" s="71"/>
    </row>
    <row r="10558" spans="2:14">
      <c r="B10558" s="65"/>
      <c r="N10558" s="71"/>
    </row>
    <row r="10559" spans="2:14">
      <c r="B10559" s="65"/>
      <c r="N10559" s="71"/>
    </row>
    <row r="10560" spans="2:14">
      <c r="B10560" s="65"/>
      <c r="N10560" s="71"/>
    </row>
    <row r="10561" spans="2:14">
      <c r="B10561" s="65"/>
      <c r="N10561" s="71"/>
    </row>
    <row r="10562" spans="2:14">
      <c r="B10562" s="65"/>
      <c r="N10562" s="71"/>
    </row>
    <row r="10563" spans="2:14">
      <c r="B10563" s="65"/>
      <c r="N10563" s="71"/>
    </row>
    <row r="10564" spans="2:14">
      <c r="B10564" s="65"/>
      <c r="N10564" s="71"/>
    </row>
    <row r="10565" spans="2:14">
      <c r="B10565" s="65"/>
      <c r="N10565" s="71"/>
    </row>
    <row r="10566" spans="2:14">
      <c r="B10566" s="65"/>
      <c r="N10566" s="71"/>
    </row>
    <row r="10567" spans="2:14">
      <c r="B10567" s="65"/>
      <c r="N10567" s="71"/>
    </row>
    <row r="10568" spans="2:14">
      <c r="B10568" s="65"/>
      <c r="N10568" s="71"/>
    </row>
    <row r="10569" spans="2:14">
      <c r="B10569" s="65"/>
      <c r="N10569" s="71"/>
    </row>
    <row r="10570" spans="2:14">
      <c r="B10570" s="65"/>
      <c r="N10570" s="71"/>
    </row>
    <row r="10571" spans="2:14">
      <c r="B10571" s="65"/>
      <c r="N10571" s="71"/>
    </row>
    <row r="10572" spans="2:14">
      <c r="B10572" s="65"/>
      <c r="N10572" s="71"/>
    </row>
    <row r="10573" spans="2:14">
      <c r="B10573" s="65"/>
      <c r="N10573" s="71"/>
    </row>
    <row r="10574" spans="2:14">
      <c r="B10574" s="65"/>
      <c r="N10574" s="71"/>
    </row>
    <row r="10575" spans="2:14">
      <c r="B10575" s="65"/>
      <c r="N10575" s="71"/>
    </row>
    <row r="10576" spans="2:14">
      <c r="B10576" s="65"/>
      <c r="N10576" s="71"/>
    </row>
    <row r="10577" spans="2:14">
      <c r="B10577" s="65"/>
      <c r="N10577" s="71"/>
    </row>
    <row r="10578" spans="2:14">
      <c r="B10578" s="65"/>
      <c r="N10578" s="71"/>
    </row>
    <row r="10579" spans="2:14">
      <c r="B10579" s="65"/>
      <c r="N10579" s="71"/>
    </row>
    <row r="10580" spans="2:14">
      <c r="B10580" s="65"/>
      <c r="N10580" s="71"/>
    </row>
    <row r="10581" spans="2:14">
      <c r="B10581" s="65"/>
      <c r="N10581" s="71"/>
    </row>
    <row r="10582" spans="2:14">
      <c r="B10582" s="65"/>
      <c r="N10582" s="71"/>
    </row>
    <row r="10583" spans="2:14">
      <c r="B10583" s="65"/>
      <c r="N10583" s="71"/>
    </row>
    <row r="10584" spans="2:14">
      <c r="B10584" s="65"/>
      <c r="N10584" s="71"/>
    </row>
    <row r="10585" spans="2:14">
      <c r="B10585" s="65"/>
      <c r="N10585" s="71"/>
    </row>
    <row r="10586" spans="2:14">
      <c r="B10586" s="65"/>
      <c r="N10586" s="71"/>
    </row>
    <row r="10587" spans="2:14">
      <c r="B10587" s="65"/>
      <c r="N10587" s="71"/>
    </row>
    <row r="10588" spans="2:14">
      <c r="B10588" s="65"/>
      <c r="N10588" s="71"/>
    </row>
    <row r="10589" spans="2:14">
      <c r="B10589" s="65"/>
      <c r="N10589" s="71"/>
    </row>
    <row r="10590" spans="2:14">
      <c r="B10590" s="65"/>
      <c r="N10590" s="71"/>
    </row>
    <row r="10591" spans="2:14">
      <c r="B10591" s="65"/>
      <c r="N10591" s="71"/>
    </row>
    <row r="10592" spans="2:14">
      <c r="B10592" s="65"/>
      <c r="N10592" s="71"/>
    </row>
    <row r="10593" spans="2:14">
      <c r="B10593" s="65"/>
      <c r="N10593" s="71"/>
    </row>
    <row r="10594" spans="2:14">
      <c r="B10594" s="65"/>
      <c r="N10594" s="71"/>
    </row>
    <row r="10595" spans="2:14">
      <c r="B10595" s="65"/>
      <c r="N10595" s="71"/>
    </row>
    <row r="10596" spans="2:14">
      <c r="B10596" s="65"/>
      <c r="N10596" s="71"/>
    </row>
    <row r="10597" spans="2:14">
      <c r="B10597" s="65"/>
      <c r="N10597" s="71"/>
    </row>
    <row r="10598" spans="2:14">
      <c r="B10598" s="65"/>
      <c r="N10598" s="71"/>
    </row>
    <row r="10599" spans="2:14">
      <c r="B10599" s="65"/>
      <c r="N10599" s="71"/>
    </row>
    <row r="10600" spans="2:14">
      <c r="B10600" s="65"/>
      <c r="N10600" s="71"/>
    </row>
    <row r="10601" spans="2:14">
      <c r="B10601" s="65"/>
      <c r="N10601" s="71"/>
    </row>
    <row r="10602" spans="2:14">
      <c r="B10602" s="65"/>
      <c r="N10602" s="71"/>
    </row>
    <row r="10603" spans="2:14">
      <c r="B10603" s="65"/>
      <c r="N10603" s="71"/>
    </row>
    <row r="10604" spans="2:14">
      <c r="B10604" s="65"/>
      <c r="N10604" s="71"/>
    </row>
    <row r="10605" spans="2:14">
      <c r="B10605" s="65"/>
      <c r="N10605" s="71"/>
    </row>
    <row r="10606" spans="2:14">
      <c r="B10606" s="65"/>
      <c r="N10606" s="71"/>
    </row>
    <row r="10607" spans="2:14">
      <c r="B10607" s="65"/>
      <c r="N10607" s="71"/>
    </row>
    <row r="10608" spans="2:14">
      <c r="B10608" s="65"/>
      <c r="N10608" s="71"/>
    </row>
    <row r="10609" spans="2:14">
      <c r="B10609" s="65"/>
      <c r="N10609" s="71"/>
    </row>
    <row r="10610" spans="2:14">
      <c r="B10610" s="65"/>
      <c r="N10610" s="71"/>
    </row>
    <row r="10611" spans="2:14">
      <c r="B10611" s="65"/>
      <c r="N10611" s="71"/>
    </row>
    <row r="10612" spans="2:14">
      <c r="B10612" s="65"/>
      <c r="N10612" s="71"/>
    </row>
    <row r="10613" spans="2:14">
      <c r="B10613" s="65"/>
      <c r="N10613" s="71"/>
    </row>
    <row r="10614" spans="2:14">
      <c r="B10614" s="65"/>
      <c r="N10614" s="71"/>
    </row>
    <row r="10615" spans="2:14">
      <c r="B10615" s="65"/>
      <c r="N10615" s="71"/>
    </row>
    <row r="10616" spans="2:14">
      <c r="B10616" s="65"/>
      <c r="N10616" s="71"/>
    </row>
    <row r="10617" spans="2:14">
      <c r="B10617" s="65"/>
      <c r="N10617" s="71"/>
    </row>
    <row r="10618" spans="2:14">
      <c r="B10618" s="65"/>
      <c r="N10618" s="71"/>
    </row>
    <row r="10619" spans="2:14">
      <c r="B10619" s="65"/>
      <c r="N10619" s="71"/>
    </row>
    <row r="10620" spans="2:14">
      <c r="B10620" s="65"/>
      <c r="N10620" s="71"/>
    </row>
    <row r="10621" spans="2:14">
      <c r="B10621" s="65"/>
      <c r="N10621" s="71"/>
    </row>
    <row r="10622" spans="2:14">
      <c r="B10622" s="65"/>
      <c r="N10622" s="71"/>
    </row>
    <row r="10623" spans="2:14">
      <c r="B10623" s="65"/>
      <c r="N10623" s="71"/>
    </row>
    <row r="10624" spans="2:14">
      <c r="B10624" s="65"/>
      <c r="N10624" s="71"/>
    </row>
    <row r="10625" spans="2:14">
      <c r="B10625" s="65"/>
      <c r="N10625" s="71"/>
    </row>
    <row r="10626" spans="2:14">
      <c r="B10626" s="65"/>
      <c r="N10626" s="71"/>
    </row>
    <row r="10627" spans="2:14">
      <c r="B10627" s="65"/>
      <c r="N10627" s="71"/>
    </row>
    <row r="10628" spans="2:14">
      <c r="B10628" s="65"/>
      <c r="N10628" s="71"/>
    </row>
    <row r="10629" spans="2:14">
      <c r="B10629" s="65"/>
      <c r="N10629" s="71"/>
    </row>
    <row r="10630" spans="2:14">
      <c r="B10630" s="65"/>
      <c r="N10630" s="71"/>
    </row>
    <row r="10631" spans="2:14">
      <c r="B10631" s="65"/>
      <c r="N10631" s="71"/>
    </row>
    <row r="10632" spans="2:14">
      <c r="B10632" s="65"/>
      <c r="N10632" s="71"/>
    </row>
    <row r="10633" spans="2:14">
      <c r="B10633" s="65"/>
      <c r="N10633" s="71"/>
    </row>
    <row r="10634" spans="2:14">
      <c r="B10634" s="65"/>
      <c r="N10634" s="71"/>
    </row>
    <row r="10635" spans="2:14">
      <c r="B10635" s="65"/>
      <c r="N10635" s="71"/>
    </row>
    <row r="10636" spans="2:14">
      <c r="B10636" s="65"/>
      <c r="N10636" s="71"/>
    </row>
    <row r="10637" spans="2:14">
      <c r="B10637" s="65"/>
      <c r="N10637" s="71"/>
    </row>
    <row r="10638" spans="2:14">
      <c r="B10638" s="65"/>
      <c r="N10638" s="71"/>
    </row>
    <row r="10639" spans="2:14">
      <c r="B10639" s="65"/>
      <c r="N10639" s="71"/>
    </row>
    <row r="10640" spans="2:14">
      <c r="B10640" s="65"/>
      <c r="N10640" s="71"/>
    </row>
    <row r="10641" spans="2:14">
      <c r="B10641" s="65"/>
      <c r="N10641" s="71"/>
    </row>
    <row r="10642" spans="2:14">
      <c r="B10642" s="65"/>
      <c r="N10642" s="71"/>
    </row>
    <row r="10643" spans="2:14">
      <c r="B10643" s="65"/>
      <c r="N10643" s="71"/>
    </row>
    <row r="10644" spans="2:14">
      <c r="B10644" s="65"/>
      <c r="N10644" s="71"/>
    </row>
    <row r="10645" spans="2:14">
      <c r="B10645" s="65"/>
      <c r="N10645" s="71"/>
    </row>
    <row r="10646" spans="2:14">
      <c r="B10646" s="65"/>
      <c r="N10646" s="71"/>
    </row>
    <row r="10647" spans="2:14">
      <c r="B10647" s="65"/>
      <c r="N10647" s="71"/>
    </row>
    <row r="10648" spans="2:14">
      <c r="B10648" s="65"/>
      <c r="N10648" s="71"/>
    </row>
    <row r="10649" spans="2:14">
      <c r="B10649" s="65"/>
      <c r="N10649" s="71"/>
    </row>
    <row r="10650" spans="2:14">
      <c r="B10650" s="65"/>
      <c r="N10650" s="71"/>
    </row>
    <row r="10651" spans="2:14">
      <c r="B10651" s="65"/>
      <c r="N10651" s="71"/>
    </row>
    <row r="10652" spans="2:14">
      <c r="B10652" s="65"/>
      <c r="N10652" s="71"/>
    </row>
    <row r="10653" spans="2:14">
      <c r="B10653" s="65"/>
      <c r="N10653" s="71"/>
    </row>
    <row r="10654" spans="2:14">
      <c r="B10654" s="65"/>
      <c r="N10654" s="71"/>
    </row>
    <row r="10655" spans="2:14">
      <c r="B10655" s="65"/>
      <c r="N10655" s="71"/>
    </row>
    <row r="10656" spans="2:14">
      <c r="B10656" s="65"/>
      <c r="N10656" s="71"/>
    </row>
    <row r="10657" spans="2:14">
      <c r="B10657" s="65"/>
      <c r="N10657" s="71"/>
    </row>
    <row r="10658" spans="2:14">
      <c r="B10658" s="65"/>
      <c r="N10658" s="71"/>
    </row>
    <row r="10659" spans="2:14">
      <c r="B10659" s="65"/>
      <c r="N10659" s="71"/>
    </row>
    <row r="10660" spans="2:14">
      <c r="B10660" s="65"/>
      <c r="N10660" s="71"/>
    </row>
    <row r="10661" spans="2:14">
      <c r="B10661" s="65"/>
      <c r="N10661" s="71"/>
    </row>
    <row r="10662" spans="2:14">
      <c r="B10662" s="65"/>
      <c r="N10662" s="71"/>
    </row>
    <row r="10663" spans="2:14">
      <c r="B10663" s="65"/>
      <c r="N10663" s="71"/>
    </row>
    <row r="10664" spans="2:14">
      <c r="B10664" s="65"/>
      <c r="N10664" s="71"/>
    </row>
    <row r="10665" spans="2:14">
      <c r="B10665" s="65"/>
      <c r="N10665" s="71"/>
    </row>
    <row r="10666" spans="2:14">
      <c r="B10666" s="65"/>
      <c r="N10666" s="71"/>
    </row>
    <row r="10667" spans="2:14">
      <c r="B10667" s="65"/>
      <c r="N10667" s="71"/>
    </row>
    <row r="10668" spans="2:14">
      <c r="B10668" s="65"/>
      <c r="N10668" s="71"/>
    </row>
    <row r="10669" spans="2:14">
      <c r="B10669" s="65"/>
      <c r="N10669" s="71"/>
    </row>
    <row r="10670" spans="2:14">
      <c r="B10670" s="65"/>
      <c r="N10670" s="71"/>
    </row>
    <row r="10671" spans="2:14">
      <c r="B10671" s="65"/>
      <c r="N10671" s="71"/>
    </row>
    <row r="10672" spans="2:14">
      <c r="B10672" s="65"/>
      <c r="N10672" s="71"/>
    </row>
    <row r="10673" spans="2:14">
      <c r="B10673" s="65"/>
      <c r="N10673" s="71"/>
    </row>
    <row r="10674" spans="2:14">
      <c r="B10674" s="65"/>
      <c r="N10674" s="71"/>
    </row>
    <row r="10675" spans="2:14">
      <c r="B10675" s="65"/>
      <c r="N10675" s="71"/>
    </row>
    <row r="10676" spans="2:14">
      <c r="B10676" s="65"/>
      <c r="N10676" s="71"/>
    </row>
    <row r="10677" spans="2:14">
      <c r="B10677" s="65"/>
      <c r="N10677" s="71"/>
    </row>
    <row r="10678" spans="2:14">
      <c r="B10678" s="65"/>
      <c r="N10678" s="71"/>
    </row>
    <row r="10679" spans="2:14">
      <c r="B10679" s="65"/>
      <c r="N10679" s="71"/>
    </row>
    <row r="10680" spans="2:14">
      <c r="B10680" s="65"/>
      <c r="N10680" s="71"/>
    </row>
    <row r="10681" spans="2:14">
      <c r="B10681" s="65"/>
      <c r="N10681" s="71"/>
    </row>
    <row r="10682" spans="2:14">
      <c r="B10682" s="65"/>
      <c r="N10682" s="71"/>
    </row>
    <row r="10683" spans="2:14">
      <c r="B10683" s="65"/>
      <c r="N10683" s="71"/>
    </row>
    <row r="10684" spans="2:14">
      <c r="B10684" s="65"/>
      <c r="N10684" s="71"/>
    </row>
    <row r="10685" spans="2:14">
      <c r="B10685" s="65"/>
      <c r="N10685" s="71"/>
    </row>
    <row r="10686" spans="2:14">
      <c r="B10686" s="65"/>
      <c r="N10686" s="71"/>
    </row>
    <row r="10687" spans="2:14">
      <c r="B10687" s="65"/>
      <c r="N10687" s="71"/>
    </row>
    <row r="10688" spans="2:14">
      <c r="B10688" s="65"/>
      <c r="N10688" s="71"/>
    </row>
    <row r="10689" spans="2:14">
      <c r="B10689" s="65"/>
      <c r="N10689" s="71"/>
    </row>
    <row r="10690" spans="2:14">
      <c r="B10690" s="65"/>
      <c r="N10690" s="71"/>
    </row>
    <row r="10691" spans="2:14">
      <c r="B10691" s="65"/>
      <c r="N10691" s="71"/>
    </row>
    <row r="10692" spans="2:14">
      <c r="B10692" s="65"/>
      <c r="N10692" s="71"/>
    </row>
    <row r="10693" spans="2:14">
      <c r="B10693" s="65"/>
      <c r="N10693" s="71"/>
    </row>
    <row r="10694" spans="2:14">
      <c r="B10694" s="65"/>
      <c r="N10694" s="71"/>
    </row>
    <row r="10695" spans="2:14">
      <c r="B10695" s="65"/>
      <c r="N10695" s="71"/>
    </row>
    <row r="10696" spans="2:14">
      <c r="B10696" s="65"/>
      <c r="N10696" s="71"/>
    </row>
    <row r="10697" spans="2:14">
      <c r="B10697" s="65"/>
      <c r="N10697" s="71"/>
    </row>
    <row r="10698" spans="2:14">
      <c r="B10698" s="65"/>
      <c r="N10698" s="71"/>
    </row>
    <row r="10699" spans="2:14">
      <c r="B10699" s="65"/>
      <c r="N10699" s="71"/>
    </row>
    <row r="10700" spans="2:14">
      <c r="B10700" s="65"/>
      <c r="N10700" s="71"/>
    </row>
    <row r="10701" spans="2:14">
      <c r="B10701" s="65"/>
      <c r="N10701" s="71"/>
    </row>
    <row r="10702" spans="2:14">
      <c r="B10702" s="65"/>
      <c r="N10702" s="71"/>
    </row>
    <row r="10703" spans="2:14">
      <c r="B10703" s="65"/>
      <c r="N10703" s="71"/>
    </row>
    <row r="10704" spans="2:14">
      <c r="B10704" s="65"/>
      <c r="N10704" s="71"/>
    </row>
    <row r="10705" spans="2:14">
      <c r="B10705" s="65"/>
      <c r="N10705" s="71"/>
    </row>
    <row r="10706" spans="2:14">
      <c r="B10706" s="65"/>
      <c r="N10706" s="71"/>
    </row>
    <row r="10707" spans="2:14">
      <c r="B10707" s="65"/>
      <c r="N10707" s="71"/>
    </row>
    <row r="10708" spans="2:14">
      <c r="B10708" s="65"/>
      <c r="N10708" s="71"/>
    </row>
    <row r="10709" spans="2:14">
      <c r="B10709" s="65"/>
      <c r="N10709" s="71"/>
    </row>
    <row r="10710" spans="2:14">
      <c r="B10710" s="65"/>
      <c r="N10710" s="71"/>
    </row>
    <row r="10711" spans="2:14">
      <c r="B10711" s="65"/>
      <c r="N10711" s="71"/>
    </row>
    <row r="10712" spans="2:14">
      <c r="B10712" s="65"/>
      <c r="N10712" s="71"/>
    </row>
    <row r="10713" spans="2:14">
      <c r="B10713" s="65"/>
      <c r="N10713" s="71"/>
    </row>
    <row r="10714" spans="2:14">
      <c r="B10714" s="65"/>
      <c r="N10714" s="71"/>
    </row>
    <row r="10715" spans="2:14">
      <c r="B10715" s="65"/>
      <c r="N10715" s="71"/>
    </row>
    <row r="10716" spans="2:14">
      <c r="B10716" s="65"/>
      <c r="N10716" s="71"/>
    </row>
    <row r="10717" spans="2:14">
      <c r="B10717" s="65"/>
      <c r="N10717" s="71"/>
    </row>
    <row r="10718" spans="2:14">
      <c r="B10718" s="65"/>
      <c r="N10718" s="71"/>
    </row>
    <row r="10719" spans="2:14">
      <c r="B10719" s="65"/>
      <c r="N10719" s="71"/>
    </row>
    <row r="10720" spans="2:14">
      <c r="B10720" s="65"/>
      <c r="N10720" s="71"/>
    </row>
    <row r="10721" spans="2:14">
      <c r="B10721" s="65"/>
      <c r="N10721" s="71"/>
    </row>
    <row r="10722" spans="2:14">
      <c r="B10722" s="65"/>
      <c r="N10722" s="71"/>
    </row>
    <row r="10723" spans="2:14">
      <c r="B10723" s="65"/>
      <c r="N10723" s="71"/>
    </row>
    <row r="10724" spans="2:14">
      <c r="B10724" s="65"/>
      <c r="N10724" s="71"/>
    </row>
    <row r="10725" spans="2:14">
      <c r="B10725" s="65"/>
      <c r="N10725" s="71"/>
    </row>
    <row r="10726" spans="2:14">
      <c r="B10726" s="65"/>
      <c r="N10726" s="71"/>
    </row>
    <row r="10727" spans="2:14">
      <c r="B10727" s="65"/>
      <c r="N10727" s="71"/>
    </row>
    <row r="10728" spans="2:14">
      <c r="B10728" s="65"/>
      <c r="N10728" s="71"/>
    </row>
    <row r="10729" spans="2:14">
      <c r="B10729" s="65"/>
      <c r="N10729" s="71"/>
    </row>
    <row r="10730" spans="2:14">
      <c r="B10730" s="65"/>
      <c r="N10730" s="71"/>
    </row>
    <row r="10731" spans="2:14">
      <c r="B10731" s="65"/>
      <c r="N10731" s="71"/>
    </row>
    <row r="10732" spans="2:14">
      <c r="B10732" s="65"/>
      <c r="N10732" s="71"/>
    </row>
    <row r="10733" spans="2:14">
      <c r="B10733" s="65"/>
      <c r="N10733" s="71"/>
    </row>
    <row r="10734" spans="2:14">
      <c r="B10734" s="65"/>
      <c r="N10734" s="71"/>
    </row>
    <row r="10735" spans="2:14">
      <c r="B10735" s="65"/>
      <c r="N10735" s="71"/>
    </row>
    <row r="10736" spans="2:14">
      <c r="B10736" s="65"/>
      <c r="N10736" s="71"/>
    </row>
    <row r="10737" spans="2:14">
      <c r="B10737" s="65"/>
      <c r="N10737" s="71"/>
    </row>
    <row r="10738" spans="2:14">
      <c r="B10738" s="65"/>
      <c r="N10738" s="71"/>
    </row>
    <row r="10739" spans="2:14">
      <c r="B10739" s="65"/>
      <c r="N10739" s="71"/>
    </row>
    <row r="10740" spans="2:14">
      <c r="B10740" s="65"/>
      <c r="N10740" s="71"/>
    </row>
    <row r="10741" spans="2:14">
      <c r="B10741" s="65"/>
      <c r="N10741" s="71"/>
    </row>
    <row r="10742" spans="2:14">
      <c r="B10742" s="65"/>
      <c r="N10742" s="71"/>
    </row>
    <row r="10743" spans="2:14">
      <c r="B10743" s="65"/>
      <c r="N10743" s="71"/>
    </row>
    <row r="10744" spans="2:14">
      <c r="B10744" s="65"/>
      <c r="N10744" s="71"/>
    </row>
    <row r="10745" spans="2:14">
      <c r="B10745" s="65"/>
      <c r="N10745" s="71"/>
    </row>
    <row r="10746" spans="2:14">
      <c r="B10746" s="65"/>
      <c r="N10746" s="71"/>
    </row>
    <row r="10747" spans="2:14">
      <c r="B10747" s="65"/>
      <c r="N10747" s="71"/>
    </row>
    <row r="10748" spans="2:14">
      <c r="B10748" s="65"/>
      <c r="N10748" s="71"/>
    </row>
    <row r="10749" spans="2:14">
      <c r="B10749" s="65"/>
      <c r="N10749" s="71"/>
    </row>
    <row r="10750" spans="2:14">
      <c r="B10750" s="65"/>
      <c r="N10750" s="71"/>
    </row>
    <row r="10751" spans="2:14">
      <c r="B10751" s="65"/>
      <c r="N10751" s="71"/>
    </row>
    <row r="10752" spans="2:14">
      <c r="B10752" s="65"/>
      <c r="N10752" s="71"/>
    </row>
    <row r="10753" spans="2:14">
      <c r="B10753" s="65"/>
      <c r="N10753" s="71"/>
    </row>
    <row r="10754" spans="2:14">
      <c r="B10754" s="65"/>
      <c r="N10754" s="71"/>
    </row>
    <row r="10755" spans="2:14">
      <c r="B10755" s="65"/>
      <c r="N10755" s="71"/>
    </row>
    <row r="10756" spans="2:14">
      <c r="B10756" s="65"/>
      <c r="N10756" s="71"/>
    </row>
    <row r="10757" spans="2:14">
      <c r="B10757" s="65"/>
      <c r="N10757" s="71"/>
    </row>
    <row r="10758" spans="2:14">
      <c r="B10758" s="65"/>
      <c r="N10758" s="71"/>
    </row>
    <row r="10759" spans="2:14">
      <c r="B10759" s="65"/>
      <c r="N10759" s="71"/>
    </row>
    <row r="10760" spans="2:14">
      <c r="B10760" s="65"/>
      <c r="N10760" s="71"/>
    </row>
    <row r="10761" spans="2:14">
      <c r="B10761" s="65"/>
      <c r="N10761" s="71"/>
    </row>
    <row r="10762" spans="2:14">
      <c r="B10762" s="65"/>
      <c r="N10762" s="71"/>
    </row>
    <row r="10763" spans="2:14">
      <c r="B10763" s="65"/>
      <c r="N10763" s="71"/>
    </row>
    <row r="10764" spans="2:14">
      <c r="B10764" s="65"/>
      <c r="N10764" s="71"/>
    </row>
    <row r="10765" spans="2:14">
      <c r="B10765" s="65"/>
      <c r="N10765" s="71"/>
    </row>
    <row r="10766" spans="2:14">
      <c r="B10766" s="65"/>
      <c r="N10766" s="71"/>
    </row>
    <row r="10767" spans="2:14">
      <c r="B10767" s="65"/>
      <c r="N10767" s="71"/>
    </row>
    <row r="10768" spans="2:14">
      <c r="B10768" s="65"/>
      <c r="N10768" s="71"/>
    </row>
    <row r="10769" spans="2:14">
      <c r="B10769" s="65"/>
      <c r="N10769" s="71"/>
    </row>
    <row r="10770" spans="2:14">
      <c r="B10770" s="65"/>
      <c r="N10770" s="71"/>
    </row>
    <row r="10771" spans="2:14">
      <c r="B10771" s="65"/>
      <c r="N10771" s="71"/>
    </row>
    <row r="10772" spans="2:14">
      <c r="B10772" s="65"/>
      <c r="N10772" s="71"/>
    </row>
    <row r="10773" spans="2:14">
      <c r="B10773" s="65"/>
      <c r="N10773" s="71"/>
    </row>
    <row r="10774" spans="2:14">
      <c r="B10774" s="65"/>
      <c r="N10774" s="71"/>
    </row>
    <row r="10775" spans="2:14">
      <c r="B10775" s="65"/>
      <c r="N10775" s="71"/>
    </row>
    <row r="10776" spans="2:14">
      <c r="B10776" s="65"/>
      <c r="N10776" s="71"/>
    </row>
    <row r="10777" spans="2:14">
      <c r="B10777" s="65"/>
      <c r="N10777" s="71"/>
    </row>
    <row r="10778" spans="2:14">
      <c r="B10778" s="65"/>
      <c r="N10778" s="71"/>
    </row>
    <row r="10779" spans="2:14">
      <c r="B10779" s="65"/>
      <c r="N10779" s="71"/>
    </row>
    <row r="10780" spans="2:14">
      <c r="B10780" s="65"/>
      <c r="N10780" s="71"/>
    </row>
    <row r="10781" spans="2:14">
      <c r="B10781" s="65"/>
      <c r="N10781" s="71"/>
    </row>
    <row r="10782" spans="2:14">
      <c r="B10782" s="65"/>
      <c r="N10782" s="71"/>
    </row>
    <row r="10783" spans="2:14">
      <c r="B10783" s="65"/>
      <c r="N10783" s="71"/>
    </row>
    <row r="10784" spans="2:14">
      <c r="B10784" s="65"/>
      <c r="N10784" s="71"/>
    </row>
    <row r="10785" spans="2:14">
      <c r="B10785" s="65"/>
      <c r="N10785" s="71"/>
    </row>
    <row r="10786" spans="2:14">
      <c r="B10786" s="65"/>
      <c r="N10786" s="71"/>
    </row>
    <row r="10787" spans="2:14">
      <c r="B10787" s="65"/>
      <c r="N10787" s="71"/>
    </row>
    <row r="10788" spans="2:14">
      <c r="B10788" s="65"/>
      <c r="N10788" s="71"/>
    </row>
    <row r="10789" spans="2:14">
      <c r="B10789" s="65"/>
      <c r="N10789" s="71"/>
    </row>
    <row r="10790" spans="2:14">
      <c r="B10790" s="65"/>
      <c r="N10790" s="71"/>
    </row>
    <row r="10791" spans="2:14">
      <c r="B10791" s="65"/>
      <c r="N10791" s="71"/>
    </row>
    <row r="10792" spans="2:14">
      <c r="B10792" s="65"/>
      <c r="N10792" s="71"/>
    </row>
    <row r="10793" spans="2:14">
      <c r="B10793" s="65"/>
      <c r="N10793" s="71"/>
    </row>
    <row r="10794" spans="2:14">
      <c r="B10794" s="65"/>
      <c r="N10794" s="71"/>
    </row>
    <row r="10795" spans="2:14">
      <c r="B10795" s="65"/>
      <c r="N10795" s="71"/>
    </row>
    <row r="10796" spans="2:14">
      <c r="B10796" s="65"/>
      <c r="N10796" s="71"/>
    </row>
    <row r="10797" spans="2:14">
      <c r="B10797" s="65"/>
      <c r="N10797" s="71"/>
    </row>
    <row r="10798" spans="2:14">
      <c r="B10798" s="65"/>
      <c r="N10798" s="71"/>
    </row>
    <row r="10799" spans="2:14">
      <c r="B10799" s="65"/>
      <c r="N10799" s="71"/>
    </row>
    <row r="10800" spans="2:14">
      <c r="B10800" s="65"/>
      <c r="N10800" s="71"/>
    </row>
    <row r="10801" spans="2:14">
      <c r="B10801" s="65"/>
      <c r="N10801" s="71"/>
    </row>
    <row r="10802" spans="2:14">
      <c r="B10802" s="65"/>
      <c r="N10802" s="71"/>
    </row>
    <row r="10803" spans="2:14">
      <c r="B10803" s="65"/>
      <c r="N10803" s="71"/>
    </row>
    <row r="10804" spans="2:14">
      <c r="B10804" s="65"/>
      <c r="N10804" s="71"/>
    </row>
    <row r="10805" spans="2:14">
      <c r="B10805" s="65"/>
      <c r="N10805" s="71"/>
    </row>
    <row r="10806" spans="2:14">
      <c r="B10806" s="65"/>
      <c r="N10806" s="71"/>
    </row>
    <row r="10807" spans="2:14">
      <c r="B10807" s="65"/>
      <c r="N10807" s="71"/>
    </row>
    <row r="10808" spans="2:14">
      <c r="B10808" s="65"/>
      <c r="N10808" s="71"/>
    </row>
    <row r="10809" spans="2:14">
      <c r="B10809" s="65"/>
      <c r="N10809" s="71"/>
    </row>
    <row r="10810" spans="2:14">
      <c r="B10810" s="65"/>
      <c r="N10810" s="71"/>
    </row>
    <row r="10811" spans="2:14">
      <c r="B10811" s="65"/>
      <c r="N10811" s="71"/>
    </row>
    <row r="10812" spans="2:14">
      <c r="B10812" s="65"/>
      <c r="N10812" s="71"/>
    </row>
    <row r="10813" spans="2:14">
      <c r="B10813" s="65"/>
      <c r="N10813" s="71"/>
    </row>
    <row r="10814" spans="2:14">
      <c r="B10814" s="65"/>
      <c r="N10814" s="71"/>
    </row>
    <row r="10815" spans="2:14">
      <c r="B10815" s="65"/>
      <c r="N10815" s="71"/>
    </row>
    <row r="10816" spans="2:14">
      <c r="B10816" s="65"/>
      <c r="N10816" s="71"/>
    </row>
    <row r="10817" spans="2:14">
      <c r="B10817" s="65"/>
      <c r="N10817" s="71"/>
    </row>
    <row r="10818" spans="2:14">
      <c r="B10818" s="65"/>
      <c r="N10818" s="71"/>
    </row>
    <row r="10819" spans="2:14">
      <c r="B10819" s="65"/>
      <c r="N10819" s="71"/>
    </row>
    <row r="10820" spans="2:14">
      <c r="B10820" s="65"/>
      <c r="N10820" s="71"/>
    </row>
    <row r="10821" spans="2:14">
      <c r="B10821" s="65"/>
      <c r="N10821" s="71"/>
    </row>
    <row r="10822" spans="2:14">
      <c r="B10822" s="65"/>
      <c r="N10822" s="71"/>
    </row>
    <row r="10823" spans="2:14">
      <c r="B10823" s="65"/>
      <c r="N10823" s="71"/>
    </row>
    <row r="10824" spans="2:14">
      <c r="B10824" s="65"/>
      <c r="N10824" s="71"/>
    </row>
    <row r="10825" spans="2:14">
      <c r="B10825" s="65"/>
      <c r="N10825" s="71"/>
    </row>
    <row r="10826" spans="2:14">
      <c r="B10826" s="65"/>
      <c r="N10826" s="71"/>
    </row>
    <row r="10827" spans="2:14">
      <c r="B10827" s="65"/>
      <c r="N10827" s="71"/>
    </row>
    <row r="10828" spans="2:14">
      <c r="B10828" s="65"/>
      <c r="N10828" s="71"/>
    </row>
    <row r="10829" spans="2:14">
      <c r="B10829" s="65"/>
      <c r="N10829" s="71"/>
    </row>
    <row r="10830" spans="2:14">
      <c r="B10830" s="65"/>
      <c r="N10830" s="71"/>
    </row>
    <row r="10831" spans="2:14">
      <c r="B10831" s="65"/>
      <c r="N10831" s="71"/>
    </row>
    <row r="10832" spans="2:14">
      <c r="B10832" s="65"/>
      <c r="N10832" s="71"/>
    </row>
    <row r="10833" spans="2:14">
      <c r="B10833" s="65"/>
      <c r="N10833" s="71"/>
    </row>
    <row r="10834" spans="2:14">
      <c r="B10834" s="65"/>
      <c r="N10834" s="71"/>
    </row>
    <row r="10835" spans="2:14">
      <c r="B10835" s="65"/>
      <c r="N10835" s="71"/>
    </row>
    <row r="10836" spans="2:14">
      <c r="B10836" s="65"/>
      <c r="N10836" s="71"/>
    </row>
    <row r="10837" spans="2:14">
      <c r="B10837" s="65"/>
      <c r="N10837" s="71"/>
    </row>
    <row r="10838" spans="2:14">
      <c r="B10838" s="65"/>
      <c r="N10838" s="71"/>
    </row>
    <row r="10839" spans="2:14">
      <c r="B10839" s="65"/>
      <c r="N10839" s="71"/>
    </row>
    <row r="10840" spans="2:14">
      <c r="B10840" s="65"/>
      <c r="N10840" s="71"/>
    </row>
    <row r="10841" spans="2:14">
      <c r="B10841" s="65"/>
      <c r="N10841" s="71"/>
    </row>
    <row r="10842" spans="2:14">
      <c r="B10842" s="65"/>
      <c r="N10842" s="71"/>
    </row>
    <row r="10843" spans="2:14">
      <c r="B10843" s="65"/>
      <c r="N10843" s="71"/>
    </row>
    <row r="10844" spans="2:14">
      <c r="B10844" s="65"/>
      <c r="N10844" s="71"/>
    </row>
    <row r="10845" spans="2:14">
      <c r="B10845" s="65"/>
      <c r="N10845" s="71"/>
    </row>
    <row r="10846" spans="2:14">
      <c r="B10846" s="65"/>
      <c r="N10846" s="71"/>
    </row>
    <row r="10847" spans="2:14">
      <c r="B10847" s="65"/>
      <c r="N10847" s="71"/>
    </row>
    <row r="10848" spans="2:14">
      <c r="B10848" s="65"/>
      <c r="N10848" s="71"/>
    </row>
    <row r="10849" spans="2:14">
      <c r="B10849" s="65"/>
      <c r="N10849" s="71"/>
    </row>
    <row r="10850" spans="2:14">
      <c r="B10850" s="65"/>
      <c r="N10850" s="71"/>
    </row>
    <row r="10851" spans="2:14">
      <c r="B10851" s="65"/>
      <c r="N10851" s="71"/>
    </row>
    <row r="10852" spans="2:14">
      <c r="B10852" s="65"/>
      <c r="N10852" s="71"/>
    </row>
    <row r="10853" spans="2:14">
      <c r="B10853" s="65"/>
      <c r="N10853" s="71"/>
    </row>
    <row r="10854" spans="2:14">
      <c r="B10854" s="65"/>
      <c r="N10854" s="71"/>
    </row>
    <row r="10855" spans="2:14">
      <c r="B10855" s="65"/>
      <c r="N10855" s="71"/>
    </row>
    <row r="10856" spans="2:14">
      <c r="B10856" s="65"/>
      <c r="N10856" s="71"/>
    </row>
    <row r="10857" spans="2:14">
      <c r="B10857" s="65"/>
      <c r="N10857" s="71"/>
    </row>
    <row r="10858" spans="2:14">
      <c r="B10858" s="65"/>
      <c r="N10858" s="71"/>
    </row>
    <row r="10859" spans="2:14">
      <c r="B10859" s="65"/>
      <c r="N10859" s="71"/>
    </row>
    <row r="10860" spans="2:14">
      <c r="B10860" s="65"/>
      <c r="N10860" s="71"/>
    </row>
    <row r="10861" spans="2:14">
      <c r="B10861" s="65"/>
      <c r="N10861" s="71"/>
    </row>
    <row r="10862" spans="2:14">
      <c r="B10862" s="65"/>
      <c r="N10862" s="71"/>
    </row>
    <row r="10863" spans="2:14">
      <c r="B10863" s="65"/>
      <c r="N10863" s="71"/>
    </row>
    <row r="10864" spans="2:14">
      <c r="B10864" s="65"/>
      <c r="N10864" s="71"/>
    </row>
    <row r="10865" spans="2:14">
      <c r="B10865" s="65"/>
      <c r="N10865" s="71"/>
    </row>
    <row r="10866" spans="2:14">
      <c r="B10866" s="65"/>
      <c r="N10866" s="71"/>
    </row>
    <row r="10867" spans="2:14">
      <c r="B10867" s="65"/>
      <c r="N10867" s="71"/>
    </row>
    <row r="10868" spans="2:14">
      <c r="B10868" s="65"/>
      <c r="N10868" s="71"/>
    </row>
    <row r="10869" spans="2:14">
      <c r="B10869" s="65"/>
      <c r="N10869" s="71"/>
    </row>
    <row r="10870" spans="2:14">
      <c r="B10870" s="65"/>
      <c r="N10870" s="71"/>
    </row>
    <row r="10871" spans="2:14">
      <c r="B10871" s="65"/>
      <c r="N10871" s="71"/>
    </row>
    <row r="10872" spans="2:14">
      <c r="B10872" s="65"/>
      <c r="N10872" s="71"/>
    </row>
    <row r="10873" spans="2:14">
      <c r="B10873" s="65"/>
      <c r="N10873" s="71"/>
    </row>
    <row r="10874" spans="2:14">
      <c r="B10874" s="65"/>
      <c r="N10874" s="71"/>
    </row>
    <row r="10875" spans="2:14">
      <c r="B10875" s="65"/>
      <c r="N10875" s="71"/>
    </row>
    <row r="10876" spans="2:14">
      <c r="B10876" s="65"/>
      <c r="N10876" s="71"/>
    </row>
    <row r="10877" spans="2:14">
      <c r="B10877" s="65"/>
      <c r="N10877" s="71"/>
    </row>
    <row r="10878" spans="2:14">
      <c r="B10878" s="65"/>
      <c r="N10878" s="71"/>
    </row>
    <row r="10879" spans="2:14">
      <c r="B10879" s="65"/>
      <c r="N10879" s="71"/>
    </row>
    <row r="10880" spans="2:14">
      <c r="B10880" s="65"/>
      <c r="N10880" s="71"/>
    </row>
    <row r="10881" spans="2:14">
      <c r="B10881" s="65"/>
      <c r="N10881" s="71"/>
    </row>
    <row r="10882" spans="2:14">
      <c r="B10882" s="65"/>
      <c r="N10882" s="71"/>
    </row>
    <row r="10883" spans="2:14">
      <c r="B10883" s="65"/>
      <c r="N10883" s="71"/>
    </row>
    <row r="10884" spans="2:14">
      <c r="B10884" s="65"/>
      <c r="N10884" s="71"/>
    </row>
    <row r="10885" spans="2:14">
      <c r="B10885" s="65"/>
      <c r="N10885" s="71"/>
    </row>
    <row r="10886" spans="2:14">
      <c r="B10886" s="65"/>
      <c r="N10886" s="71"/>
    </row>
    <row r="10887" spans="2:14">
      <c r="B10887" s="65"/>
      <c r="N10887" s="71"/>
    </row>
    <row r="10888" spans="2:14">
      <c r="B10888" s="65"/>
      <c r="N10888" s="71"/>
    </row>
    <row r="10889" spans="2:14">
      <c r="B10889" s="65"/>
      <c r="N10889" s="71"/>
    </row>
    <row r="10890" spans="2:14">
      <c r="B10890" s="65"/>
      <c r="N10890" s="71"/>
    </row>
    <row r="10891" spans="2:14">
      <c r="B10891" s="65"/>
      <c r="N10891" s="71"/>
    </row>
    <row r="10892" spans="2:14">
      <c r="B10892" s="65"/>
      <c r="N10892" s="71"/>
    </row>
    <row r="10893" spans="2:14">
      <c r="B10893" s="65"/>
      <c r="N10893" s="71"/>
    </row>
    <row r="10894" spans="2:14">
      <c r="B10894" s="65"/>
      <c r="N10894" s="71"/>
    </row>
    <row r="10895" spans="2:14">
      <c r="B10895" s="65"/>
      <c r="N10895" s="71"/>
    </row>
    <row r="10896" spans="2:14">
      <c r="B10896" s="65"/>
      <c r="N10896" s="71"/>
    </row>
    <row r="10897" spans="2:14">
      <c r="B10897" s="65"/>
      <c r="N10897" s="71"/>
    </row>
    <row r="10898" spans="2:14">
      <c r="B10898" s="65"/>
      <c r="N10898" s="71"/>
    </row>
    <row r="10899" spans="2:14">
      <c r="B10899" s="65"/>
      <c r="N10899" s="71"/>
    </row>
    <row r="10900" spans="2:14">
      <c r="B10900" s="65"/>
      <c r="N10900" s="71"/>
    </row>
    <row r="10901" spans="2:14">
      <c r="B10901" s="65"/>
      <c r="N10901" s="71"/>
    </row>
    <row r="10902" spans="2:14">
      <c r="B10902" s="65"/>
      <c r="N10902" s="71"/>
    </row>
    <row r="10903" spans="2:14">
      <c r="B10903" s="65"/>
      <c r="N10903" s="71"/>
    </row>
    <row r="10904" spans="2:14">
      <c r="B10904" s="65"/>
      <c r="N10904" s="71"/>
    </row>
    <row r="10905" spans="2:14">
      <c r="B10905" s="65"/>
      <c r="N10905" s="71"/>
    </row>
    <row r="10906" spans="2:14">
      <c r="B10906" s="65"/>
      <c r="N10906" s="71"/>
    </row>
    <row r="10907" spans="2:14">
      <c r="B10907" s="65"/>
      <c r="N10907" s="71"/>
    </row>
    <row r="10908" spans="2:14">
      <c r="B10908" s="65"/>
      <c r="N10908" s="71"/>
    </row>
    <row r="10909" spans="2:14">
      <c r="B10909" s="65"/>
      <c r="N10909" s="71"/>
    </row>
    <row r="10910" spans="2:14">
      <c r="B10910" s="65"/>
      <c r="N10910" s="71"/>
    </row>
    <row r="10911" spans="2:14">
      <c r="B10911" s="65"/>
      <c r="N10911" s="71"/>
    </row>
    <row r="10912" spans="2:14">
      <c r="B10912" s="65"/>
      <c r="N10912" s="71"/>
    </row>
    <row r="10913" spans="2:14">
      <c r="B10913" s="65"/>
      <c r="N10913" s="71"/>
    </row>
    <row r="10914" spans="2:14">
      <c r="B10914" s="65"/>
      <c r="N10914" s="71"/>
    </row>
    <row r="10915" spans="2:14">
      <c r="B10915" s="65"/>
      <c r="N10915" s="71"/>
    </row>
    <row r="10916" spans="2:14">
      <c r="B10916" s="65"/>
      <c r="N10916" s="71"/>
    </row>
    <row r="10917" spans="2:14">
      <c r="B10917" s="65"/>
      <c r="N10917" s="71"/>
    </row>
    <row r="10918" spans="2:14">
      <c r="B10918" s="65"/>
      <c r="N10918" s="71"/>
    </row>
    <row r="10919" spans="2:14">
      <c r="B10919" s="65"/>
      <c r="N10919" s="71"/>
    </row>
    <row r="10920" spans="2:14">
      <c r="B10920" s="65"/>
      <c r="N10920" s="71"/>
    </row>
    <row r="10921" spans="2:14">
      <c r="B10921" s="65"/>
      <c r="N10921" s="71"/>
    </row>
    <row r="10922" spans="2:14">
      <c r="B10922" s="65"/>
      <c r="N10922" s="71"/>
    </row>
    <row r="10923" spans="2:14">
      <c r="B10923" s="65"/>
      <c r="N10923" s="71"/>
    </row>
    <row r="10924" spans="2:14">
      <c r="B10924" s="65"/>
      <c r="N10924" s="71"/>
    </row>
    <row r="10925" spans="2:14">
      <c r="B10925" s="65"/>
      <c r="N10925" s="71"/>
    </row>
    <row r="10926" spans="2:14">
      <c r="B10926" s="65"/>
      <c r="N10926" s="71"/>
    </row>
    <row r="10927" spans="2:14">
      <c r="B10927" s="65"/>
      <c r="N10927" s="71"/>
    </row>
    <row r="10928" spans="2:14">
      <c r="B10928" s="65"/>
      <c r="N10928" s="71"/>
    </row>
    <row r="10929" spans="2:14">
      <c r="B10929" s="65"/>
      <c r="N10929" s="71"/>
    </row>
    <row r="10930" spans="2:14">
      <c r="B10930" s="65"/>
      <c r="N10930" s="71"/>
    </row>
    <row r="10931" spans="2:14">
      <c r="B10931" s="65"/>
      <c r="N10931" s="71"/>
    </row>
    <row r="10932" spans="2:14">
      <c r="B10932" s="65"/>
      <c r="N10932" s="71"/>
    </row>
    <row r="10933" spans="2:14">
      <c r="B10933" s="65"/>
      <c r="N10933" s="71"/>
    </row>
    <row r="10934" spans="2:14">
      <c r="B10934" s="65"/>
      <c r="N10934" s="71"/>
    </row>
    <row r="10935" spans="2:14">
      <c r="B10935" s="65"/>
      <c r="N10935" s="71"/>
    </row>
    <row r="10936" spans="2:14">
      <c r="B10936" s="65"/>
      <c r="N10936" s="71"/>
    </row>
    <row r="10937" spans="2:14">
      <c r="B10937" s="65"/>
      <c r="N10937" s="71"/>
    </row>
    <row r="10938" spans="2:14">
      <c r="B10938" s="65"/>
      <c r="N10938" s="71"/>
    </row>
    <row r="10939" spans="2:14">
      <c r="B10939" s="65"/>
      <c r="N10939" s="71"/>
    </row>
    <row r="10940" spans="2:14">
      <c r="B10940" s="65"/>
      <c r="N10940" s="71"/>
    </row>
    <row r="10941" spans="2:14">
      <c r="B10941" s="65"/>
      <c r="N10941" s="71"/>
    </row>
    <row r="10942" spans="2:14">
      <c r="B10942" s="65"/>
      <c r="N10942" s="71"/>
    </row>
    <row r="10943" spans="2:14">
      <c r="B10943" s="65"/>
      <c r="N10943" s="71"/>
    </row>
    <row r="10944" spans="2:14">
      <c r="B10944" s="65"/>
      <c r="N10944" s="71"/>
    </row>
    <row r="10945" spans="2:14">
      <c r="B10945" s="65"/>
      <c r="N10945" s="71"/>
    </row>
    <row r="10946" spans="2:14">
      <c r="B10946" s="65"/>
      <c r="N10946" s="71"/>
    </row>
    <row r="10947" spans="2:14">
      <c r="B10947" s="65"/>
      <c r="N10947" s="71"/>
    </row>
    <row r="10948" spans="2:14">
      <c r="B10948" s="65"/>
      <c r="N10948" s="71"/>
    </row>
    <row r="10949" spans="2:14">
      <c r="B10949" s="65"/>
      <c r="N10949" s="71"/>
    </row>
    <row r="10950" spans="2:14">
      <c r="B10950" s="65"/>
      <c r="N10950" s="71"/>
    </row>
    <row r="10951" spans="2:14">
      <c r="B10951" s="65"/>
      <c r="N10951" s="71"/>
    </row>
    <row r="10952" spans="2:14">
      <c r="B10952" s="65"/>
      <c r="N10952" s="71"/>
    </row>
    <row r="10953" spans="2:14">
      <c r="B10953" s="65"/>
      <c r="N10953" s="71"/>
    </row>
    <row r="10954" spans="2:14">
      <c r="B10954" s="65"/>
      <c r="N10954" s="71"/>
    </row>
    <row r="10955" spans="2:14">
      <c r="B10955" s="65"/>
      <c r="N10955" s="71"/>
    </row>
    <row r="10956" spans="2:14">
      <c r="B10956" s="65"/>
      <c r="N10956" s="71"/>
    </row>
    <row r="10957" spans="2:14">
      <c r="B10957" s="65"/>
      <c r="N10957" s="71"/>
    </row>
    <row r="10958" spans="2:14">
      <c r="B10958" s="65"/>
      <c r="N10958" s="71"/>
    </row>
    <row r="10959" spans="2:14">
      <c r="B10959" s="65"/>
      <c r="N10959" s="71"/>
    </row>
    <row r="10960" spans="2:14">
      <c r="B10960" s="65"/>
      <c r="N10960" s="71"/>
    </row>
    <row r="10961" spans="2:14">
      <c r="B10961" s="65"/>
      <c r="N10961" s="71"/>
    </row>
    <row r="10962" spans="2:14">
      <c r="B10962" s="65"/>
      <c r="N10962" s="71"/>
    </row>
    <row r="10963" spans="2:14">
      <c r="B10963" s="65"/>
      <c r="N10963" s="71"/>
    </row>
    <row r="10964" spans="2:14">
      <c r="B10964" s="65"/>
      <c r="N10964" s="71"/>
    </row>
    <row r="10965" spans="2:14">
      <c r="B10965" s="65"/>
      <c r="N10965" s="71"/>
    </row>
    <row r="10966" spans="2:14">
      <c r="B10966" s="65"/>
      <c r="N10966" s="71"/>
    </row>
    <row r="10967" spans="2:14">
      <c r="B10967" s="65"/>
      <c r="N10967" s="71"/>
    </row>
    <row r="10968" spans="2:14">
      <c r="B10968" s="65"/>
      <c r="N10968" s="71"/>
    </row>
    <row r="10969" spans="2:14">
      <c r="B10969" s="65"/>
      <c r="N10969" s="71"/>
    </row>
    <row r="10970" spans="2:14">
      <c r="B10970" s="65"/>
      <c r="N10970" s="71"/>
    </row>
    <row r="10971" spans="2:14">
      <c r="B10971" s="65"/>
      <c r="N10971" s="71"/>
    </row>
    <row r="10972" spans="2:14">
      <c r="B10972" s="65"/>
      <c r="N10972" s="71"/>
    </row>
    <row r="10973" spans="2:14">
      <c r="B10973" s="65"/>
      <c r="N10973" s="71"/>
    </row>
    <row r="10974" spans="2:14">
      <c r="B10974" s="65"/>
      <c r="N10974" s="71"/>
    </row>
    <row r="10975" spans="2:14">
      <c r="B10975" s="65"/>
      <c r="N10975" s="71"/>
    </row>
    <row r="10976" spans="2:14">
      <c r="B10976" s="65"/>
      <c r="N10976" s="71"/>
    </row>
    <row r="10977" spans="2:14">
      <c r="B10977" s="65"/>
      <c r="N10977" s="71"/>
    </row>
    <row r="10978" spans="2:14">
      <c r="B10978" s="65"/>
      <c r="N10978" s="71"/>
    </row>
    <row r="10979" spans="2:14">
      <c r="B10979" s="65"/>
      <c r="N10979" s="71"/>
    </row>
    <row r="10980" spans="2:14">
      <c r="B10980" s="65"/>
      <c r="N10980" s="71"/>
    </row>
    <row r="10981" spans="2:14">
      <c r="B10981" s="65"/>
      <c r="N10981" s="71"/>
    </row>
    <row r="10982" spans="2:14">
      <c r="B10982" s="65"/>
      <c r="N10982" s="71"/>
    </row>
    <row r="10983" spans="2:14">
      <c r="B10983" s="65"/>
      <c r="N10983" s="71"/>
    </row>
    <row r="10984" spans="2:14">
      <c r="B10984" s="65"/>
      <c r="N10984" s="71"/>
    </row>
    <row r="10985" spans="2:14">
      <c r="B10985" s="65"/>
      <c r="N10985" s="71"/>
    </row>
    <row r="10986" spans="2:14">
      <c r="B10986" s="65"/>
      <c r="N10986" s="71"/>
    </row>
    <row r="10987" spans="2:14">
      <c r="B10987" s="65"/>
      <c r="N10987" s="71"/>
    </row>
    <row r="10988" spans="2:14">
      <c r="B10988" s="65"/>
      <c r="N10988" s="71"/>
    </row>
    <row r="10989" spans="2:14">
      <c r="B10989" s="65"/>
      <c r="N10989" s="71"/>
    </row>
    <row r="10990" spans="2:14">
      <c r="B10990" s="65"/>
      <c r="N10990" s="71"/>
    </row>
    <row r="10991" spans="2:14">
      <c r="B10991" s="65"/>
      <c r="N10991" s="71"/>
    </row>
    <row r="10992" spans="2:14">
      <c r="B10992" s="65"/>
      <c r="N10992" s="71"/>
    </row>
    <row r="10993" spans="2:14">
      <c r="B10993" s="65"/>
      <c r="N10993" s="71"/>
    </row>
    <row r="10994" spans="2:14">
      <c r="B10994" s="65"/>
      <c r="N10994" s="71"/>
    </row>
    <row r="10995" spans="2:14">
      <c r="B10995" s="65"/>
      <c r="N10995" s="71"/>
    </row>
    <row r="10996" spans="2:14">
      <c r="B10996" s="65"/>
      <c r="N10996" s="71"/>
    </row>
    <row r="10997" spans="2:14">
      <c r="B10997" s="65"/>
      <c r="N10997" s="71"/>
    </row>
    <row r="10998" spans="2:14">
      <c r="B10998" s="65"/>
      <c r="N10998" s="71"/>
    </row>
    <row r="10999" spans="2:14">
      <c r="B10999" s="65"/>
      <c r="N10999" s="71"/>
    </row>
    <row r="11000" spans="2:14">
      <c r="B11000" s="65"/>
      <c r="N11000" s="71"/>
    </row>
    <row r="11001" spans="2:14">
      <c r="B11001" s="65"/>
      <c r="N11001" s="71"/>
    </row>
    <row r="11002" spans="2:14">
      <c r="B11002" s="65"/>
      <c r="N11002" s="71"/>
    </row>
    <row r="11003" spans="2:14">
      <c r="B11003" s="65"/>
      <c r="N11003" s="71"/>
    </row>
    <row r="11004" spans="2:14">
      <c r="B11004" s="65"/>
      <c r="N11004" s="71"/>
    </row>
    <row r="11005" spans="2:14">
      <c r="B11005" s="65"/>
      <c r="N11005" s="71"/>
    </row>
    <row r="11006" spans="2:14">
      <c r="B11006" s="65"/>
      <c r="N11006" s="71"/>
    </row>
    <row r="11007" spans="2:14">
      <c r="B11007" s="65"/>
      <c r="N11007" s="71"/>
    </row>
    <row r="11008" spans="2:14">
      <c r="B11008" s="65"/>
      <c r="N11008" s="71"/>
    </row>
    <row r="11009" spans="2:14">
      <c r="B11009" s="65"/>
      <c r="N11009" s="71"/>
    </row>
    <row r="11010" spans="2:14">
      <c r="B11010" s="65"/>
      <c r="N11010" s="71"/>
    </row>
    <row r="11011" spans="2:14">
      <c r="B11011" s="65"/>
      <c r="N11011" s="71"/>
    </row>
    <row r="11012" spans="2:14">
      <c r="B11012" s="65"/>
      <c r="N11012" s="71"/>
    </row>
    <row r="11013" spans="2:14">
      <c r="B11013" s="65"/>
      <c r="N11013" s="71"/>
    </row>
    <row r="11014" spans="2:14">
      <c r="B11014" s="65"/>
      <c r="N11014" s="71"/>
    </row>
    <row r="11015" spans="2:14">
      <c r="B11015" s="65"/>
      <c r="N11015" s="71"/>
    </row>
    <row r="11016" spans="2:14">
      <c r="B11016" s="65"/>
      <c r="N11016" s="71"/>
    </row>
    <row r="11017" spans="2:14">
      <c r="B11017" s="65"/>
      <c r="N11017" s="71"/>
    </row>
    <row r="11018" spans="2:14">
      <c r="B11018" s="65"/>
      <c r="N11018" s="71"/>
    </row>
    <row r="11019" spans="2:14">
      <c r="B11019" s="65"/>
      <c r="N11019" s="71"/>
    </row>
    <row r="11020" spans="2:14">
      <c r="B11020" s="65"/>
      <c r="N11020" s="71"/>
    </row>
    <row r="11021" spans="2:14">
      <c r="B11021" s="65"/>
      <c r="N11021" s="71"/>
    </row>
    <row r="11022" spans="2:14">
      <c r="B11022" s="65"/>
      <c r="N11022" s="71"/>
    </row>
    <row r="11023" spans="2:14">
      <c r="B11023" s="65"/>
      <c r="N11023" s="71"/>
    </row>
    <row r="11024" spans="2:14">
      <c r="B11024" s="65"/>
      <c r="N11024" s="71"/>
    </row>
    <row r="11025" spans="2:14">
      <c r="B11025" s="65"/>
      <c r="N11025" s="71"/>
    </row>
    <row r="11026" spans="2:14">
      <c r="B11026" s="65"/>
      <c r="N11026" s="71"/>
    </row>
    <row r="11027" spans="2:14">
      <c r="B11027" s="65"/>
      <c r="N11027" s="71"/>
    </row>
    <row r="11028" spans="2:14">
      <c r="B11028" s="65"/>
      <c r="N11028" s="71"/>
    </row>
    <row r="11029" spans="2:14">
      <c r="B11029" s="65"/>
      <c r="N11029" s="71"/>
    </row>
    <row r="11030" spans="2:14">
      <c r="B11030" s="65"/>
      <c r="N11030" s="71"/>
    </row>
    <row r="11031" spans="2:14">
      <c r="B11031" s="65"/>
      <c r="N11031" s="71"/>
    </row>
    <row r="11032" spans="2:14">
      <c r="B11032" s="65"/>
      <c r="N11032" s="71"/>
    </row>
    <row r="11033" spans="2:14">
      <c r="B11033" s="65"/>
      <c r="N11033" s="71"/>
    </row>
    <row r="11034" spans="2:14">
      <c r="B11034" s="65"/>
      <c r="N11034" s="71"/>
    </row>
    <row r="11035" spans="2:14">
      <c r="B11035" s="65"/>
      <c r="N11035" s="71"/>
    </row>
    <row r="11036" spans="2:14">
      <c r="B11036" s="65"/>
      <c r="N11036" s="71"/>
    </row>
    <row r="11037" spans="2:14">
      <c r="B11037" s="65"/>
      <c r="N11037" s="71"/>
    </row>
    <row r="11038" spans="2:14">
      <c r="B11038" s="65"/>
      <c r="N11038" s="71"/>
    </row>
    <row r="11039" spans="2:14">
      <c r="B11039" s="65"/>
      <c r="N11039" s="71"/>
    </row>
    <row r="11040" spans="2:14">
      <c r="B11040" s="65"/>
      <c r="N11040" s="71"/>
    </row>
    <row r="11041" spans="2:14">
      <c r="B11041" s="65"/>
      <c r="N11041" s="71"/>
    </row>
    <row r="11042" spans="2:14">
      <c r="B11042" s="65"/>
      <c r="N11042" s="71"/>
    </row>
    <row r="11043" spans="2:14">
      <c r="B11043" s="65"/>
      <c r="N11043" s="71"/>
    </row>
    <row r="11044" spans="2:14">
      <c r="B11044" s="65"/>
      <c r="N11044" s="71"/>
    </row>
    <row r="11045" spans="2:14">
      <c r="B11045" s="65"/>
      <c r="N11045" s="71"/>
    </row>
    <row r="11046" spans="2:14">
      <c r="B11046" s="65"/>
      <c r="N11046" s="71"/>
    </row>
    <row r="11047" spans="2:14">
      <c r="B11047" s="65"/>
      <c r="N11047" s="71"/>
    </row>
    <row r="11048" spans="2:14">
      <c r="B11048" s="65"/>
      <c r="N11048" s="71"/>
    </row>
    <row r="11049" spans="2:14">
      <c r="B11049" s="65"/>
      <c r="N11049" s="71"/>
    </row>
    <row r="11050" spans="2:14">
      <c r="B11050" s="65"/>
      <c r="N11050" s="71"/>
    </row>
    <row r="11051" spans="2:14">
      <c r="B11051" s="65"/>
      <c r="N11051" s="71"/>
    </row>
    <row r="11052" spans="2:14">
      <c r="B11052" s="65"/>
      <c r="N11052" s="71"/>
    </row>
    <row r="11053" spans="2:14">
      <c r="B11053" s="65"/>
      <c r="N11053" s="71"/>
    </row>
    <row r="11054" spans="2:14">
      <c r="B11054" s="65"/>
      <c r="N11054" s="71"/>
    </row>
    <row r="11055" spans="2:14">
      <c r="B11055" s="65"/>
      <c r="N11055" s="71"/>
    </row>
    <row r="11056" spans="2:14">
      <c r="B11056" s="65"/>
      <c r="N11056" s="71"/>
    </row>
    <row r="11057" spans="2:14">
      <c r="B11057" s="65"/>
      <c r="N11057" s="71"/>
    </row>
    <row r="11058" spans="2:14">
      <c r="B11058" s="65"/>
      <c r="N11058" s="71"/>
    </row>
    <row r="11059" spans="2:14">
      <c r="B11059" s="65"/>
      <c r="N11059" s="71"/>
    </row>
    <row r="11060" spans="2:14">
      <c r="B11060" s="65"/>
      <c r="N11060" s="71"/>
    </row>
    <row r="11061" spans="2:14">
      <c r="B11061" s="65"/>
      <c r="N11061" s="71"/>
    </row>
    <row r="11062" spans="2:14">
      <c r="B11062" s="65"/>
      <c r="N11062" s="71"/>
    </row>
    <row r="11063" spans="2:14">
      <c r="B11063" s="65"/>
      <c r="N11063" s="71"/>
    </row>
    <row r="11064" spans="2:14">
      <c r="B11064" s="65"/>
      <c r="N11064" s="71"/>
    </row>
    <row r="11065" spans="2:14">
      <c r="B11065" s="65"/>
      <c r="N11065" s="71"/>
    </row>
    <row r="11066" spans="2:14">
      <c r="B11066" s="65"/>
      <c r="N11066" s="71"/>
    </row>
    <row r="11067" spans="2:14">
      <c r="B11067" s="65"/>
      <c r="N11067" s="71"/>
    </row>
    <row r="11068" spans="2:14">
      <c r="B11068" s="65"/>
      <c r="N11068" s="71"/>
    </row>
    <row r="11069" spans="2:14">
      <c r="B11069" s="65"/>
      <c r="N11069" s="71"/>
    </row>
    <row r="11070" spans="2:14">
      <c r="B11070" s="65"/>
      <c r="N11070" s="71"/>
    </row>
    <row r="11071" spans="2:14">
      <c r="B11071" s="65"/>
      <c r="N11071" s="71"/>
    </row>
    <row r="11072" spans="2:14">
      <c r="B11072" s="65"/>
      <c r="N11072" s="71"/>
    </row>
    <row r="11073" spans="2:14">
      <c r="B11073" s="65"/>
      <c r="N11073" s="71"/>
    </row>
    <row r="11074" spans="2:14">
      <c r="B11074" s="65"/>
      <c r="N11074" s="71"/>
    </row>
    <row r="11075" spans="2:14">
      <c r="B11075" s="65"/>
      <c r="N11075" s="71"/>
    </row>
    <row r="11076" spans="2:14">
      <c r="B11076" s="65"/>
      <c r="N11076" s="71"/>
    </row>
    <row r="11077" spans="2:14">
      <c r="B11077" s="65"/>
      <c r="N11077" s="71"/>
    </row>
    <row r="11078" spans="2:14">
      <c r="B11078" s="65"/>
      <c r="N11078" s="71"/>
    </row>
    <row r="11079" spans="2:14">
      <c r="B11079" s="65"/>
      <c r="N11079" s="71"/>
    </row>
    <row r="11080" spans="2:14">
      <c r="B11080" s="65"/>
      <c r="N11080" s="71"/>
    </row>
    <row r="11081" spans="2:14">
      <c r="B11081" s="65"/>
      <c r="N11081" s="71"/>
    </row>
    <row r="11082" spans="2:14">
      <c r="B11082" s="65"/>
      <c r="N11082" s="71"/>
    </row>
    <row r="11083" spans="2:14">
      <c r="B11083" s="65"/>
      <c r="N11083" s="71"/>
    </row>
    <row r="11084" spans="2:14">
      <c r="B11084" s="65"/>
      <c r="N11084" s="71"/>
    </row>
    <row r="11085" spans="2:14">
      <c r="B11085" s="65"/>
      <c r="N11085" s="71"/>
    </row>
    <row r="11086" spans="2:14">
      <c r="B11086" s="65"/>
      <c r="N11086" s="71"/>
    </row>
    <row r="11087" spans="2:14">
      <c r="B11087" s="65"/>
      <c r="N11087" s="71"/>
    </row>
    <row r="11088" spans="2:14">
      <c r="B11088" s="65"/>
      <c r="N11088" s="71"/>
    </row>
    <row r="11089" spans="2:14">
      <c r="B11089" s="65"/>
      <c r="N11089" s="71"/>
    </row>
    <row r="11090" spans="2:14">
      <c r="B11090" s="65"/>
      <c r="N11090" s="71"/>
    </row>
    <row r="11091" spans="2:14">
      <c r="B11091" s="65"/>
      <c r="N11091" s="71"/>
    </row>
    <row r="11092" spans="2:14">
      <c r="B11092" s="65"/>
      <c r="N11092" s="71"/>
    </row>
    <row r="11093" spans="2:14">
      <c r="B11093" s="65"/>
      <c r="N11093" s="71"/>
    </row>
    <row r="11094" spans="2:14">
      <c r="B11094" s="65"/>
      <c r="N11094" s="71"/>
    </row>
    <row r="11095" spans="2:14">
      <c r="B11095" s="65"/>
      <c r="N11095" s="71"/>
    </row>
    <row r="11096" spans="2:14">
      <c r="B11096" s="65"/>
      <c r="N11096" s="71"/>
    </row>
    <row r="11097" spans="2:14">
      <c r="B11097" s="65"/>
      <c r="N11097" s="71"/>
    </row>
    <row r="11098" spans="2:14">
      <c r="B11098" s="65"/>
      <c r="N11098" s="71"/>
    </row>
    <row r="11099" spans="2:14">
      <c r="B11099" s="65"/>
      <c r="N11099" s="71"/>
    </row>
    <row r="11100" spans="2:14">
      <c r="B11100" s="65"/>
      <c r="N11100" s="71"/>
    </row>
    <row r="11101" spans="2:14">
      <c r="B11101" s="65"/>
      <c r="N11101" s="71"/>
    </row>
    <row r="11102" spans="2:14">
      <c r="B11102" s="65"/>
      <c r="N11102" s="71"/>
    </row>
    <row r="11103" spans="2:14">
      <c r="B11103" s="65"/>
      <c r="N11103" s="71"/>
    </row>
    <row r="11104" spans="2:14">
      <c r="B11104" s="65"/>
      <c r="N11104" s="71"/>
    </row>
    <row r="11105" spans="2:14">
      <c r="B11105" s="65"/>
      <c r="N11105" s="71"/>
    </row>
    <row r="11106" spans="2:14">
      <c r="B11106" s="65"/>
      <c r="N11106" s="71"/>
    </row>
    <row r="11107" spans="2:14">
      <c r="B11107" s="65"/>
      <c r="N11107" s="71"/>
    </row>
    <row r="11108" spans="2:14">
      <c r="B11108" s="65"/>
      <c r="N11108" s="71"/>
    </row>
    <row r="11109" spans="2:14">
      <c r="B11109" s="65"/>
      <c r="N11109" s="71"/>
    </row>
    <row r="11110" spans="2:14">
      <c r="B11110" s="65"/>
      <c r="N11110" s="71"/>
    </row>
    <row r="11111" spans="2:14">
      <c r="B11111" s="65"/>
      <c r="N11111" s="71"/>
    </row>
    <row r="11112" spans="2:14">
      <c r="B11112" s="65"/>
      <c r="N11112" s="71"/>
    </row>
    <row r="11113" spans="2:14">
      <c r="B11113" s="65"/>
      <c r="N11113" s="71"/>
    </row>
    <row r="11114" spans="2:14">
      <c r="B11114" s="65"/>
      <c r="N11114" s="71"/>
    </row>
    <row r="11115" spans="2:14">
      <c r="B11115" s="65"/>
      <c r="N11115" s="71"/>
    </row>
    <row r="11116" spans="2:14">
      <c r="B11116" s="65"/>
      <c r="N11116" s="71"/>
    </row>
    <row r="11117" spans="2:14">
      <c r="B11117" s="65"/>
      <c r="N11117" s="71"/>
    </row>
    <row r="11118" spans="2:14">
      <c r="B11118" s="65"/>
      <c r="N11118" s="71"/>
    </row>
    <row r="11119" spans="2:14">
      <c r="B11119" s="65"/>
      <c r="N11119" s="71"/>
    </row>
    <row r="11120" spans="2:14">
      <c r="B11120" s="65"/>
      <c r="N11120" s="71"/>
    </row>
    <row r="11121" spans="2:14">
      <c r="B11121" s="65"/>
      <c r="N11121" s="71"/>
    </row>
    <row r="11122" spans="2:14">
      <c r="B11122" s="65"/>
      <c r="N11122" s="71"/>
    </row>
    <row r="11123" spans="2:14">
      <c r="B11123" s="65"/>
      <c r="N11123" s="71"/>
    </row>
    <row r="11124" spans="2:14">
      <c r="B11124" s="65"/>
      <c r="N11124" s="71"/>
    </row>
    <row r="11125" spans="2:14">
      <c r="B11125" s="65"/>
      <c r="N11125" s="71"/>
    </row>
    <row r="11126" spans="2:14">
      <c r="B11126" s="65"/>
      <c r="N11126" s="71"/>
    </row>
    <row r="11127" spans="2:14">
      <c r="B11127" s="65"/>
      <c r="N11127" s="71"/>
    </row>
    <row r="11128" spans="2:14">
      <c r="B11128" s="65"/>
      <c r="N11128" s="71"/>
    </row>
    <row r="11129" spans="2:14">
      <c r="B11129" s="65"/>
      <c r="N11129" s="71"/>
    </row>
    <row r="11130" spans="2:14">
      <c r="B11130" s="65"/>
      <c r="N11130" s="71"/>
    </row>
    <row r="11131" spans="2:14">
      <c r="B11131" s="65"/>
      <c r="N11131" s="71"/>
    </row>
    <row r="11132" spans="2:14">
      <c r="B11132" s="65"/>
      <c r="N11132" s="71"/>
    </row>
    <row r="11133" spans="2:14">
      <c r="B11133" s="65"/>
      <c r="N11133" s="71"/>
    </row>
    <row r="11134" spans="2:14">
      <c r="B11134" s="65"/>
      <c r="N11134" s="71"/>
    </row>
    <row r="11135" spans="2:14">
      <c r="B11135" s="65"/>
      <c r="N11135" s="71"/>
    </row>
    <row r="11136" spans="2:14">
      <c r="B11136" s="65"/>
      <c r="N11136" s="71"/>
    </row>
    <row r="11137" spans="2:14">
      <c r="B11137" s="65"/>
      <c r="N11137" s="71"/>
    </row>
    <row r="11138" spans="2:14">
      <c r="B11138" s="65"/>
      <c r="N11138" s="71"/>
    </row>
    <row r="11139" spans="2:14">
      <c r="B11139" s="65"/>
      <c r="N11139" s="71"/>
    </row>
    <row r="11140" spans="2:14">
      <c r="B11140" s="65"/>
      <c r="N11140" s="71"/>
    </row>
    <row r="11141" spans="2:14">
      <c r="B11141" s="65"/>
      <c r="N11141" s="71"/>
    </row>
    <row r="11142" spans="2:14">
      <c r="B11142" s="65"/>
      <c r="N11142" s="71"/>
    </row>
    <row r="11143" spans="2:14">
      <c r="B11143" s="65"/>
      <c r="N11143" s="71"/>
    </row>
    <row r="11144" spans="2:14">
      <c r="B11144" s="65"/>
      <c r="N11144" s="71"/>
    </row>
    <row r="11145" spans="2:14">
      <c r="B11145" s="65"/>
      <c r="N11145" s="71"/>
    </row>
    <row r="11146" spans="2:14">
      <c r="B11146" s="65"/>
      <c r="N11146" s="71"/>
    </row>
    <row r="11147" spans="2:14">
      <c r="B11147" s="65"/>
      <c r="N11147" s="71"/>
    </row>
    <row r="11148" spans="2:14">
      <c r="B11148" s="65"/>
      <c r="N11148" s="71"/>
    </row>
    <row r="11149" spans="2:14">
      <c r="B11149" s="65"/>
      <c r="N11149" s="71"/>
    </row>
    <row r="11150" spans="2:14">
      <c r="B11150" s="65"/>
      <c r="N11150" s="71"/>
    </row>
    <row r="11151" spans="2:14">
      <c r="B11151" s="65"/>
      <c r="N11151" s="71"/>
    </row>
    <row r="11152" spans="2:14">
      <c r="B11152" s="65"/>
      <c r="N11152" s="71"/>
    </row>
    <row r="11153" spans="2:14">
      <c r="B11153" s="65"/>
      <c r="N11153" s="71"/>
    </row>
    <row r="11154" spans="2:14">
      <c r="B11154" s="65"/>
      <c r="N11154" s="71"/>
    </row>
    <row r="11155" spans="2:14">
      <c r="B11155" s="65"/>
      <c r="N11155" s="71"/>
    </row>
    <row r="11156" spans="2:14">
      <c r="B11156" s="65"/>
      <c r="N11156" s="71"/>
    </row>
    <row r="11157" spans="2:14">
      <c r="B11157" s="65"/>
      <c r="N11157" s="71"/>
    </row>
    <row r="11158" spans="2:14">
      <c r="B11158" s="65"/>
      <c r="N11158" s="71"/>
    </row>
    <row r="11159" spans="2:14">
      <c r="B11159" s="65"/>
      <c r="N11159" s="71"/>
    </row>
    <row r="11160" spans="2:14">
      <c r="B11160" s="65"/>
      <c r="N11160" s="71"/>
    </row>
    <row r="11161" spans="2:14">
      <c r="B11161" s="65"/>
      <c r="N11161" s="71"/>
    </row>
    <row r="11162" spans="2:14">
      <c r="B11162" s="65"/>
      <c r="N11162" s="71"/>
    </row>
    <row r="11163" spans="2:14">
      <c r="B11163" s="65"/>
      <c r="N11163" s="71"/>
    </row>
    <row r="11164" spans="2:14">
      <c r="B11164" s="65"/>
      <c r="N11164" s="71"/>
    </row>
    <row r="11165" spans="2:14">
      <c r="B11165" s="65"/>
      <c r="N11165" s="71"/>
    </row>
    <row r="11166" spans="2:14">
      <c r="B11166" s="65"/>
      <c r="N11166" s="71"/>
    </row>
    <row r="11167" spans="2:14">
      <c r="B11167" s="65"/>
      <c r="N11167" s="71"/>
    </row>
    <row r="11168" spans="2:14">
      <c r="B11168" s="65"/>
      <c r="N11168" s="71"/>
    </row>
    <row r="11169" spans="2:14">
      <c r="B11169" s="65"/>
      <c r="N11169" s="71"/>
    </row>
    <row r="11170" spans="2:14">
      <c r="B11170" s="65"/>
      <c r="N11170" s="71"/>
    </row>
    <row r="11171" spans="2:14">
      <c r="B11171" s="65"/>
      <c r="N11171" s="71"/>
    </row>
    <row r="11172" spans="2:14">
      <c r="B11172" s="65"/>
      <c r="N11172" s="71"/>
    </row>
    <row r="11173" spans="2:14">
      <c r="B11173" s="65"/>
      <c r="N11173" s="71"/>
    </row>
    <row r="11174" spans="2:14">
      <c r="B11174" s="65"/>
      <c r="N11174" s="71"/>
    </row>
    <row r="11175" spans="2:14">
      <c r="B11175" s="65"/>
      <c r="N11175" s="71"/>
    </row>
    <row r="11176" spans="2:14">
      <c r="B11176" s="65"/>
      <c r="N11176" s="71"/>
    </row>
    <row r="11177" spans="2:14">
      <c r="B11177" s="65"/>
      <c r="N11177" s="71"/>
    </row>
    <row r="11178" spans="2:14">
      <c r="B11178" s="65"/>
      <c r="N11178" s="71"/>
    </row>
    <row r="11179" spans="2:14">
      <c r="B11179" s="65"/>
      <c r="N11179" s="71"/>
    </row>
    <row r="11180" spans="2:14">
      <c r="B11180" s="65"/>
      <c r="N11180" s="71"/>
    </row>
    <row r="11181" spans="2:14">
      <c r="B11181" s="65"/>
      <c r="N11181" s="71"/>
    </row>
    <row r="11182" spans="2:14">
      <c r="B11182" s="65"/>
      <c r="N11182" s="71"/>
    </row>
    <row r="11183" spans="2:14">
      <c r="B11183" s="65"/>
      <c r="N11183" s="71"/>
    </row>
    <row r="11184" spans="2:14">
      <c r="B11184" s="65"/>
      <c r="N11184" s="71"/>
    </row>
    <row r="11185" spans="2:14">
      <c r="B11185" s="65"/>
      <c r="N11185" s="71"/>
    </row>
    <row r="11186" spans="2:14">
      <c r="B11186" s="65"/>
      <c r="N11186" s="71"/>
    </row>
    <row r="11187" spans="2:14">
      <c r="B11187" s="65"/>
      <c r="N11187" s="71"/>
    </row>
    <row r="11188" spans="2:14">
      <c r="B11188" s="65"/>
      <c r="N11188" s="71"/>
    </row>
    <row r="11189" spans="2:14">
      <c r="B11189" s="65"/>
      <c r="N11189" s="71"/>
    </row>
    <row r="11190" spans="2:14">
      <c r="B11190" s="65"/>
      <c r="N11190" s="71"/>
    </row>
    <row r="11191" spans="2:14">
      <c r="B11191" s="65"/>
      <c r="N11191" s="71"/>
    </row>
    <row r="11192" spans="2:14">
      <c r="B11192" s="65"/>
      <c r="N11192" s="71"/>
    </row>
    <row r="11193" spans="2:14">
      <c r="B11193" s="65"/>
      <c r="N11193" s="71"/>
    </row>
    <row r="11194" spans="2:14">
      <c r="B11194" s="65"/>
      <c r="N11194" s="71"/>
    </row>
    <row r="11195" spans="2:14">
      <c r="B11195" s="65"/>
      <c r="N11195" s="71"/>
    </row>
    <row r="11196" spans="2:14">
      <c r="B11196" s="65"/>
      <c r="N11196" s="71"/>
    </row>
    <row r="11197" spans="2:14">
      <c r="B11197" s="65"/>
      <c r="N11197" s="71"/>
    </row>
    <row r="11198" spans="2:14">
      <c r="B11198" s="65"/>
      <c r="N11198" s="71"/>
    </row>
    <row r="11199" spans="2:14">
      <c r="B11199" s="65"/>
      <c r="N11199" s="71"/>
    </row>
    <row r="11200" spans="2:14">
      <c r="B11200" s="65"/>
      <c r="N11200" s="71"/>
    </row>
    <row r="11201" spans="2:14">
      <c r="B11201" s="65"/>
      <c r="N11201" s="71"/>
    </row>
    <row r="11202" spans="2:14">
      <c r="B11202" s="65"/>
      <c r="N11202" s="71"/>
    </row>
    <row r="11203" spans="2:14">
      <c r="B11203" s="65"/>
      <c r="N11203" s="71"/>
    </row>
    <row r="11204" spans="2:14">
      <c r="B11204" s="65"/>
      <c r="N11204" s="71"/>
    </row>
    <row r="11205" spans="2:14">
      <c r="B11205" s="65"/>
      <c r="N11205" s="71"/>
    </row>
    <row r="11206" spans="2:14">
      <c r="B11206" s="65"/>
      <c r="N11206" s="71"/>
    </row>
    <row r="11207" spans="2:14">
      <c r="B11207" s="65"/>
      <c r="N11207" s="71"/>
    </row>
    <row r="11208" spans="2:14">
      <c r="B11208" s="65"/>
      <c r="N11208" s="71"/>
    </row>
    <row r="11209" spans="2:14">
      <c r="B11209" s="65"/>
      <c r="N11209" s="71"/>
    </row>
    <row r="11210" spans="2:14">
      <c r="B11210" s="65"/>
      <c r="N11210" s="71"/>
    </row>
    <row r="11211" spans="2:14">
      <c r="B11211" s="65"/>
      <c r="N11211" s="71"/>
    </row>
    <row r="11212" spans="2:14">
      <c r="B11212" s="65"/>
      <c r="N11212" s="71"/>
    </row>
    <row r="11213" spans="2:14">
      <c r="B11213" s="65"/>
      <c r="N11213" s="71"/>
    </row>
    <row r="11214" spans="2:14">
      <c r="B11214" s="65"/>
      <c r="N11214" s="71"/>
    </row>
    <row r="11215" spans="2:14">
      <c r="B11215" s="65"/>
      <c r="N11215" s="71"/>
    </row>
    <row r="11216" spans="2:14">
      <c r="B11216" s="65"/>
      <c r="N11216" s="71"/>
    </row>
    <row r="11217" spans="2:14">
      <c r="B11217" s="65"/>
      <c r="N11217" s="71"/>
    </row>
    <row r="11218" spans="2:14">
      <c r="B11218" s="65"/>
      <c r="N11218" s="71"/>
    </row>
    <row r="11219" spans="2:14">
      <c r="B11219" s="65"/>
      <c r="N11219" s="71"/>
    </row>
    <row r="11220" spans="2:14">
      <c r="B11220" s="65"/>
      <c r="N11220" s="71"/>
    </row>
    <row r="11221" spans="2:14">
      <c r="B11221" s="65"/>
      <c r="N11221" s="71"/>
    </row>
    <row r="11222" spans="2:14">
      <c r="B11222" s="65"/>
      <c r="N11222" s="71"/>
    </row>
    <row r="11223" spans="2:14">
      <c r="B11223" s="65"/>
      <c r="N11223" s="71"/>
    </row>
    <row r="11224" spans="2:14">
      <c r="B11224" s="65"/>
      <c r="N11224" s="71"/>
    </row>
    <row r="11225" spans="2:14">
      <c r="B11225" s="65"/>
      <c r="N11225" s="71"/>
    </row>
    <row r="11226" spans="2:14">
      <c r="B11226" s="65"/>
      <c r="N11226" s="71"/>
    </row>
    <row r="11227" spans="2:14">
      <c r="B11227" s="65"/>
      <c r="N11227" s="71"/>
    </row>
    <row r="11228" spans="2:14">
      <c r="B11228" s="65"/>
      <c r="N11228" s="71"/>
    </row>
    <row r="11229" spans="2:14">
      <c r="B11229" s="65"/>
      <c r="N11229" s="71"/>
    </row>
    <row r="11230" spans="2:14">
      <c r="B11230" s="65"/>
      <c r="N11230" s="71"/>
    </row>
    <row r="11231" spans="2:14">
      <c r="B11231" s="65"/>
      <c r="N11231" s="71"/>
    </row>
    <row r="11232" spans="2:14">
      <c r="B11232" s="65"/>
      <c r="N11232" s="71"/>
    </row>
    <row r="11233" spans="2:14">
      <c r="B11233" s="65"/>
      <c r="N11233" s="71"/>
    </row>
    <row r="11234" spans="2:14">
      <c r="B11234" s="65"/>
      <c r="N11234" s="71"/>
    </row>
    <row r="11235" spans="2:14">
      <c r="B11235" s="65"/>
      <c r="N11235" s="71"/>
    </row>
    <row r="11236" spans="2:14">
      <c r="B11236" s="65"/>
      <c r="N11236" s="71"/>
    </row>
    <row r="11237" spans="2:14">
      <c r="B11237" s="65"/>
      <c r="N11237" s="71"/>
    </row>
    <row r="11238" spans="2:14">
      <c r="B11238" s="65"/>
      <c r="N11238" s="71"/>
    </row>
    <row r="11239" spans="2:14">
      <c r="B11239" s="65"/>
      <c r="N11239" s="71"/>
    </row>
    <row r="11240" spans="2:14">
      <c r="B11240" s="65"/>
      <c r="N11240" s="71"/>
    </row>
    <row r="11241" spans="2:14">
      <c r="B11241" s="65"/>
      <c r="N11241" s="71"/>
    </row>
    <row r="11242" spans="2:14">
      <c r="B11242" s="65"/>
      <c r="N11242" s="71"/>
    </row>
    <row r="11243" spans="2:14">
      <c r="B11243" s="65"/>
      <c r="N11243" s="71"/>
    </row>
    <row r="11244" spans="2:14">
      <c r="B11244" s="65"/>
      <c r="N11244" s="71"/>
    </row>
    <row r="11245" spans="2:14">
      <c r="B11245" s="65"/>
      <c r="N11245" s="71"/>
    </row>
    <row r="11246" spans="2:14">
      <c r="B11246" s="65"/>
      <c r="N11246" s="71"/>
    </row>
    <row r="11247" spans="2:14">
      <c r="B11247" s="65"/>
      <c r="N11247" s="71"/>
    </row>
    <row r="11248" spans="2:14">
      <c r="B11248" s="65"/>
      <c r="N11248" s="71"/>
    </row>
    <row r="11249" spans="2:14">
      <c r="B11249" s="65"/>
      <c r="N11249" s="71"/>
    </row>
    <row r="11250" spans="2:14">
      <c r="B11250" s="65"/>
      <c r="N11250" s="71"/>
    </row>
    <row r="11251" spans="2:14">
      <c r="B11251" s="65"/>
      <c r="N11251" s="71"/>
    </row>
    <row r="11252" spans="2:14">
      <c r="B11252" s="65"/>
      <c r="N11252" s="71"/>
    </row>
    <row r="11253" spans="2:14">
      <c r="B11253" s="65"/>
      <c r="N11253" s="71"/>
    </row>
    <row r="11254" spans="2:14">
      <c r="B11254" s="65"/>
      <c r="N11254" s="71"/>
    </row>
    <row r="11255" spans="2:14">
      <c r="B11255" s="65"/>
      <c r="N11255" s="71"/>
    </row>
    <row r="11256" spans="2:14">
      <c r="B11256" s="65"/>
      <c r="N11256" s="71"/>
    </row>
    <row r="11257" spans="2:14">
      <c r="B11257" s="65"/>
      <c r="N11257" s="71"/>
    </row>
    <row r="11258" spans="2:14">
      <c r="B11258" s="65"/>
      <c r="N11258" s="71"/>
    </row>
    <row r="11259" spans="2:14">
      <c r="B11259" s="65"/>
      <c r="N11259" s="71"/>
    </row>
    <row r="11260" spans="2:14">
      <c r="B11260" s="65"/>
      <c r="N11260" s="71"/>
    </row>
    <row r="11261" spans="2:14">
      <c r="B11261" s="65"/>
      <c r="N11261" s="71"/>
    </row>
    <row r="11262" spans="2:14">
      <c r="B11262" s="65"/>
      <c r="N11262" s="71"/>
    </row>
    <row r="11263" spans="2:14">
      <c r="B11263" s="65"/>
      <c r="N11263" s="71"/>
    </row>
    <row r="11264" spans="2:14">
      <c r="B11264" s="65"/>
      <c r="N11264" s="71"/>
    </row>
    <row r="11265" spans="2:14">
      <c r="B11265" s="65"/>
      <c r="N11265" s="71"/>
    </row>
    <row r="11266" spans="2:14">
      <c r="B11266" s="65"/>
      <c r="N11266" s="71"/>
    </row>
    <row r="11267" spans="2:14">
      <c r="B11267" s="65"/>
      <c r="N11267" s="71"/>
    </row>
    <row r="11268" spans="2:14">
      <c r="B11268" s="65"/>
      <c r="N11268" s="71"/>
    </row>
    <row r="11269" spans="2:14">
      <c r="B11269" s="65"/>
      <c r="N11269" s="71"/>
    </row>
    <row r="11270" spans="2:14">
      <c r="B11270" s="65"/>
      <c r="N11270" s="71"/>
    </row>
    <row r="11271" spans="2:14">
      <c r="B11271" s="65"/>
      <c r="N11271" s="71"/>
    </row>
    <row r="11272" spans="2:14">
      <c r="B11272" s="65"/>
      <c r="N11272" s="71"/>
    </row>
    <row r="11273" spans="2:14">
      <c r="B11273" s="65"/>
      <c r="N11273" s="71"/>
    </row>
    <row r="11274" spans="2:14">
      <c r="B11274" s="65"/>
      <c r="N11274" s="71"/>
    </row>
    <row r="11275" spans="2:14">
      <c r="B11275" s="65"/>
      <c r="N11275" s="71"/>
    </row>
    <row r="11276" spans="2:14">
      <c r="B11276" s="65"/>
      <c r="N11276" s="71"/>
    </row>
    <row r="11277" spans="2:14">
      <c r="B11277" s="65"/>
      <c r="N11277" s="71"/>
    </row>
    <row r="11278" spans="2:14">
      <c r="B11278" s="65"/>
      <c r="N11278" s="71"/>
    </row>
    <row r="11279" spans="2:14">
      <c r="B11279" s="65"/>
      <c r="N11279" s="71"/>
    </row>
    <row r="11280" spans="2:14">
      <c r="B11280" s="65"/>
      <c r="N11280" s="71"/>
    </row>
    <row r="11281" spans="2:14">
      <c r="B11281" s="65"/>
      <c r="N11281" s="71"/>
    </row>
    <row r="11282" spans="2:14">
      <c r="B11282" s="65"/>
      <c r="N11282" s="71"/>
    </row>
    <row r="11283" spans="2:14">
      <c r="B11283" s="65"/>
      <c r="N11283" s="71"/>
    </row>
    <row r="11284" spans="2:14">
      <c r="B11284" s="65"/>
      <c r="N11284" s="71"/>
    </row>
    <row r="11285" spans="2:14">
      <c r="B11285" s="65"/>
      <c r="N11285" s="71"/>
    </row>
    <row r="11286" spans="2:14">
      <c r="B11286" s="65"/>
      <c r="N11286" s="71"/>
    </row>
    <row r="11287" spans="2:14">
      <c r="B11287" s="65"/>
      <c r="N11287" s="71"/>
    </row>
    <row r="11288" spans="2:14">
      <c r="B11288" s="65"/>
      <c r="N11288" s="71"/>
    </row>
    <row r="11289" spans="2:14">
      <c r="B11289" s="65"/>
      <c r="N11289" s="71"/>
    </row>
    <row r="11290" spans="2:14">
      <c r="B11290" s="65"/>
      <c r="N11290" s="71"/>
    </row>
    <row r="11291" spans="2:14">
      <c r="B11291" s="65"/>
      <c r="N11291" s="71"/>
    </row>
    <row r="11292" spans="2:14">
      <c r="B11292" s="65"/>
      <c r="N11292" s="71"/>
    </row>
    <row r="11293" spans="2:14">
      <c r="B11293" s="65"/>
      <c r="N11293" s="71"/>
    </row>
    <row r="11294" spans="2:14">
      <c r="B11294" s="65"/>
      <c r="N11294" s="71"/>
    </row>
    <row r="11295" spans="2:14">
      <c r="B11295" s="65"/>
      <c r="N11295" s="71"/>
    </row>
    <row r="11296" spans="2:14">
      <c r="B11296" s="65"/>
      <c r="N11296" s="71"/>
    </row>
    <row r="11297" spans="2:14">
      <c r="B11297" s="65"/>
      <c r="N11297" s="71"/>
    </row>
    <row r="11298" spans="2:14">
      <c r="B11298" s="65"/>
      <c r="N11298" s="71"/>
    </row>
    <row r="11299" spans="2:14">
      <c r="B11299" s="65"/>
      <c r="N11299" s="71"/>
    </row>
    <row r="11300" spans="2:14">
      <c r="B11300" s="65"/>
      <c r="N11300" s="71"/>
    </row>
    <row r="11301" spans="2:14">
      <c r="B11301" s="65"/>
      <c r="N11301" s="71"/>
    </row>
    <row r="11302" spans="2:14">
      <c r="B11302" s="65"/>
      <c r="N11302" s="71"/>
    </row>
    <row r="11303" spans="2:14">
      <c r="B11303" s="65"/>
      <c r="N11303" s="71"/>
    </row>
    <row r="11304" spans="2:14">
      <c r="B11304" s="65"/>
      <c r="N11304" s="71"/>
    </row>
    <row r="11305" spans="2:14">
      <c r="B11305" s="65"/>
      <c r="N11305" s="71"/>
    </row>
    <row r="11306" spans="2:14">
      <c r="B11306" s="65"/>
      <c r="N11306" s="71"/>
    </row>
    <row r="11307" spans="2:14">
      <c r="B11307" s="65"/>
      <c r="N11307" s="71"/>
    </row>
    <row r="11308" spans="2:14">
      <c r="B11308" s="65"/>
      <c r="N11308" s="71"/>
    </row>
    <row r="11309" spans="2:14">
      <c r="B11309" s="65"/>
      <c r="N11309" s="71"/>
    </row>
    <row r="11310" spans="2:14">
      <c r="B11310" s="65"/>
      <c r="N11310" s="71"/>
    </row>
    <row r="11311" spans="2:14">
      <c r="B11311" s="65"/>
      <c r="N11311" s="71"/>
    </row>
    <row r="11312" spans="2:14">
      <c r="B11312" s="65"/>
      <c r="N11312" s="71"/>
    </row>
    <row r="11313" spans="2:14">
      <c r="B11313" s="65"/>
      <c r="N11313" s="71"/>
    </row>
    <row r="11314" spans="2:14">
      <c r="B11314" s="65"/>
      <c r="N11314" s="71"/>
    </row>
    <row r="11315" spans="2:14">
      <c r="B11315" s="65"/>
      <c r="N11315" s="71"/>
    </row>
    <row r="11316" spans="2:14">
      <c r="B11316" s="65"/>
      <c r="N11316" s="71"/>
    </row>
    <row r="11317" spans="2:14">
      <c r="B11317" s="65"/>
      <c r="N11317" s="71"/>
    </row>
    <row r="11318" spans="2:14">
      <c r="B11318" s="65"/>
      <c r="N11318" s="71"/>
    </row>
    <row r="11319" spans="2:14">
      <c r="B11319" s="65"/>
      <c r="N11319" s="71"/>
    </row>
    <row r="11320" spans="2:14">
      <c r="B11320" s="65"/>
      <c r="N11320" s="71"/>
    </row>
    <row r="11321" spans="2:14">
      <c r="B11321" s="65"/>
      <c r="N11321" s="71"/>
    </row>
    <row r="11322" spans="2:14">
      <c r="B11322" s="65"/>
      <c r="N11322" s="71"/>
    </row>
    <row r="11323" spans="2:14">
      <c r="B11323" s="65"/>
      <c r="N11323" s="71"/>
    </row>
    <row r="11324" spans="2:14">
      <c r="B11324" s="65"/>
      <c r="N11324" s="71"/>
    </row>
    <row r="11325" spans="2:14">
      <c r="B11325" s="65"/>
      <c r="N11325" s="71"/>
    </row>
    <row r="11326" spans="2:14">
      <c r="B11326" s="65"/>
      <c r="N11326" s="71"/>
    </row>
    <row r="11327" spans="2:14">
      <c r="B11327" s="65"/>
      <c r="N11327" s="71"/>
    </row>
    <row r="11328" spans="2:14">
      <c r="B11328" s="65"/>
      <c r="N11328" s="71"/>
    </row>
    <row r="11329" spans="2:14">
      <c r="B11329" s="65"/>
      <c r="N11329" s="71"/>
    </row>
    <row r="11330" spans="2:14">
      <c r="B11330" s="65"/>
      <c r="N11330" s="71"/>
    </row>
    <row r="11331" spans="2:14">
      <c r="B11331" s="65"/>
      <c r="N11331" s="71"/>
    </row>
    <row r="11332" spans="2:14">
      <c r="B11332" s="65"/>
      <c r="N11332" s="71"/>
    </row>
    <row r="11333" spans="2:14">
      <c r="B11333" s="65"/>
      <c r="N11333" s="71"/>
    </row>
    <row r="11334" spans="2:14">
      <c r="B11334" s="65"/>
      <c r="N11334" s="71"/>
    </row>
    <row r="11335" spans="2:14">
      <c r="B11335" s="65"/>
      <c r="N11335" s="71"/>
    </row>
    <row r="11336" spans="2:14">
      <c r="B11336" s="65"/>
      <c r="N11336" s="71"/>
    </row>
    <row r="11337" spans="2:14">
      <c r="B11337" s="65"/>
      <c r="N11337" s="71"/>
    </row>
    <row r="11338" spans="2:14">
      <c r="B11338" s="65"/>
      <c r="N11338" s="71"/>
    </row>
    <row r="11339" spans="2:14">
      <c r="B11339" s="65"/>
      <c r="N11339" s="71"/>
    </row>
    <row r="11340" spans="2:14">
      <c r="B11340" s="65"/>
      <c r="N11340" s="71"/>
    </row>
    <row r="11341" spans="2:14">
      <c r="B11341" s="65"/>
      <c r="N11341" s="71"/>
    </row>
    <row r="11342" spans="2:14">
      <c r="B11342" s="65"/>
      <c r="N11342" s="71"/>
    </row>
    <row r="11343" spans="2:14">
      <c r="B11343" s="65"/>
      <c r="N11343" s="71"/>
    </row>
    <row r="11344" spans="2:14">
      <c r="B11344" s="65"/>
      <c r="N11344" s="71"/>
    </row>
    <row r="11345" spans="2:14">
      <c r="B11345" s="65"/>
      <c r="N11345" s="71"/>
    </row>
    <row r="11346" spans="2:14">
      <c r="B11346" s="65"/>
      <c r="N11346" s="71"/>
    </row>
    <row r="11347" spans="2:14">
      <c r="B11347" s="65"/>
      <c r="N11347" s="71"/>
    </row>
    <row r="11348" spans="2:14">
      <c r="B11348" s="65"/>
      <c r="N11348" s="71"/>
    </row>
    <row r="11349" spans="2:14">
      <c r="B11349" s="65"/>
      <c r="N11349" s="71"/>
    </row>
    <row r="11350" spans="2:14">
      <c r="B11350" s="65"/>
      <c r="N11350" s="71"/>
    </row>
    <row r="11351" spans="2:14">
      <c r="B11351" s="65"/>
      <c r="N11351" s="71"/>
    </row>
    <row r="11352" spans="2:14">
      <c r="B11352" s="65"/>
      <c r="N11352" s="71"/>
    </row>
    <row r="11353" spans="2:14">
      <c r="B11353" s="65"/>
      <c r="N11353" s="71"/>
    </row>
    <row r="11354" spans="2:14">
      <c r="B11354" s="65"/>
      <c r="N11354" s="71"/>
    </row>
    <row r="11355" spans="2:14">
      <c r="B11355" s="65"/>
      <c r="N11355" s="71"/>
    </row>
    <row r="11356" spans="2:14">
      <c r="B11356" s="65"/>
      <c r="N11356" s="71"/>
    </row>
    <row r="11357" spans="2:14">
      <c r="B11357" s="65"/>
      <c r="N11357" s="71"/>
    </row>
    <row r="11358" spans="2:14">
      <c r="B11358" s="65"/>
      <c r="N11358" s="71"/>
    </row>
    <row r="11359" spans="2:14">
      <c r="B11359" s="65"/>
      <c r="N11359" s="71"/>
    </row>
    <row r="11360" spans="2:14">
      <c r="B11360" s="65"/>
      <c r="N11360" s="71"/>
    </row>
    <row r="11361" spans="2:14">
      <c r="B11361" s="65"/>
      <c r="N11361" s="71"/>
    </row>
    <row r="11362" spans="2:14">
      <c r="B11362" s="65"/>
      <c r="N11362" s="71"/>
    </row>
    <row r="11363" spans="2:14">
      <c r="B11363" s="65"/>
      <c r="N11363" s="71"/>
    </row>
    <row r="11364" spans="2:14">
      <c r="B11364" s="65"/>
      <c r="N11364" s="71"/>
    </row>
    <row r="11365" spans="2:14">
      <c r="B11365" s="65"/>
      <c r="N11365" s="71"/>
    </row>
    <row r="11366" spans="2:14">
      <c r="B11366" s="65"/>
      <c r="N11366" s="71"/>
    </row>
    <row r="11367" spans="2:14">
      <c r="B11367" s="65"/>
      <c r="N11367" s="71"/>
    </row>
    <row r="11368" spans="2:14">
      <c r="B11368" s="65"/>
      <c r="N11368" s="71"/>
    </row>
    <row r="11369" spans="2:14">
      <c r="B11369" s="65"/>
      <c r="N11369" s="71"/>
    </row>
    <row r="11370" spans="2:14">
      <c r="B11370" s="65"/>
      <c r="N11370" s="71"/>
    </row>
    <row r="11371" spans="2:14">
      <c r="B11371" s="65"/>
      <c r="N11371" s="71"/>
    </row>
    <row r="11372" spans="2:14">
      <c r="B11372" s="65"/>
      <c r="N11372" s="71"/>
    </row>
    <row r="11373" spans="2:14">
      <c r="B11373" s="65"/>
      <c r="N11373" s="71"/>
    </row>
    <row r="11374" spans="2:14">
      <c r="B11374" s="65"/>
      <c r="N11374" s="71"/>
    </row>
    <row r="11375" spans="2:14">
      <c r="B11375" s="65"/>
      <c r="N11375" s="71"/>
    </row>
    <row r="11376" spans="2:14">
      <c r="B11376" s="65"/>
      <c r="N11376" s="71"/>
    </row>
    <row r="11377" spans="2:14">
      <c r="B11377" s="65"/>
      <c r="N11377" s="71"/>
    </row>
    <row r="11378" spans="2:14">
      <c r="B11378" s="65"/>
      <c r="N11378" s="71"/>
    </row>
    <row r="11379" spans="2:14">
      <c r="B11379" s="65"/>
      <c r="N11379" s="71"/>
    </row>
    <row r="11380" spans="2:14">
      <c r="B11380" s="65"/>
      <c r="N11380" s="71"/>
    </row>
    <row r="11381" spans="2:14">
      <c r="B11381" s="65"/>
      <c r="N11381" s="71"/>
    </row>
    <row r="11382" spans="2:14">
      <c r="B11382" s="65"/>
      <c r="N11382" s="71"/>
    </row>
    <row r="11383" spans="2:14">
      <c r="B11383" s="65"/>
      <c r="N11383" s="71"/>
    </row>
    <row r="11384" spans="2:14">
      <c r="B11384" s="65"/>
      <c r="N11384" s="71"/>
    </row>
    <row r="11385" spans="2:14">
      <c r="B11385" s="65"/>
      <c r="N11385" s="71"/>
    </row>
    <row r="11386" spans="2:14">
      <c r="B11386" s="65"/>
      <c r="N11386" s="71"/>
    </row>
    <row r="11387" spans="2:14">
      <c r="B11387" s="65"/>
      <c r="N11387" s="71"/>
    </row>
    <row r="11388" spans="2:14">
      <c r="B11388" s="65"/>
      <c r="N11388" s="71"/>
    </row>
    <row r="11389" spans="2:14">
      <c r="B11389" s="65"/>
      <c r="N11389" s="71"/>
    </row>
    <row r="11390" spans="2:14">
      <c r="B11390" s="65"/>
      <c r="N11390" s="71"/>
    </row>
    <row r="11391" spans="2:14">
      <c r="B11391" s="65"/>
      <c r="N11391" s="71"/>
    </row>
    <row r="11392" spans="2:14">
      <c r="B11392" s="65"/>
      <c r="N11392" s="71"/>
    </row>
    <row r="11393" spans="2:14">
      <c r="B11393" s="65"/>
      <c r="N11393" s="71"/>
    </row>
    <row r="11394" spans="2:14">
      <c r="B11394" s="65"/>
      <c r="N11394" s="71"/>
    </row>
    <row r="11395" spans="2:14">
      <c r="B11395" s="65"/>
      <c r="N11395" s="71"/>
    </row>
    <row r="11396" spans="2:14">
      <c r="B11396" s="65"/>
      <c r="N11396" s="71"/>
    </row>
    <row r="11397" spans="2:14">
      <c r="B11397" s="65"/>
      <c r="N11397" s="71"/>
    </row>
    <row r="11398" spans="2:14">
      <c r="B11398" s="65"/>
      <c r="N11398" s="71"/>
    </row>
    <row r="11399" spans="2:14">
      <c r="B11399" s="65"/>
      <c r="N11399" s="71"/>
    </row>
    <row r="11400" spans="2:14">
      <c r="B11400" s="65"/>
      <c r="N11400" s="71"/>
    </row>
    <row r="11401" spans="2:14">
      <c r="B11401" s="65"/>
      <c r="N11401" s="71"/>
    </row>
    <row r="11402" spans="2:14">
      <c r="B11402" s="65"/>
      <c r="N11402" s="71"/>
    </row>
    <row r="11403" spans="2:14">
      <c r="B11403" s="65"/>
      <c r="N11403" s="71"/>
    </row>
    <row r="11404" spans="2:14">
      <c r="B11404" s="65"/>
      <c r="N11404" s="71"/>
    </row>
    <row r="11405" spans="2:14">
      <c r="B11405" s="65"/>
      <c r="N11405" s="71"/>
    </row>
    <row r="11406" spans="2:14">
      <c r="B11406" s="65"/>
      <c r="N11406" s="71"/>
    </row>
    <row r="11407" spans="2:14">
      <c r="B11407" s="65"/>
      <c r="N11407" s="71"/>
    </row>
    <row r="11408" spans="2:14">
      <c r="B11408" s="65"/>
      <c r="N11408" s="71"/>
    </row>
    <row r="11409" spans="2:14">
      <c r="B11409" s="65"/>
      <c r="N11409" s="71"/>
    </row>
    <row r="11410" spans="2:14">
      <c r="B11410" s="65"/>
      <c r="N11410" s="71"/>
    </row>
    <row r="11411" spans="2:14">
      <c r="B11411" s="65"/>
      <c r="N11411" s="71"/>
    </row>
    <row r="11412" spans="2:14">
      <c r="B11412" s="65"/>
      <c r="N11412" s="71"/>
    </row>
    <row r="11413" spans="2:14">
      <c r="B11413" s="65"/>
      <c r="N11413" s="71"/>
    </row>
    <row r="11414" spans="2:14">
      <c r="B11414" s="65"/>
      <c r="N11414" s="71"/>
    </row>
    <row r="11415" spans="2:14">
      <c r="B11415" s="65"/>
      <c r="N11415" s="71"/>
    </row>
    <row r="11416" spans="2:14">
      <c r="B11416" s="65"/>
      <c r="N11416" s="71"/>
    </row>
    <row r="11417" spans="2:14">
      <c r="B11417" s="65"/>
      <c r="N11417" s="71"/>
    </row>
    <row r="11418" spans="2:14">
      <c r="B11418" s="65"/>
      <c r="N11418" s="71"/>
    </row>
    <row r="11419" spans="2:14">
      <c r="B11419" s="65"/>
      <c r="N11419" s="71"/>
    </row>
    <row r="11420" spans="2:14">
      <c r="B11420" s="65"/>
      <c r="N11420" s="71"/>
    </row>
    <row r="11421" spans="2:14">
      <c r="B11421" s="65"/>
      <c r="N11421" s="71"/>
    </row>
    <row r="11422" spans="2:14">
      <c r="B11422" s="65"/>
      <c r="N11422" s="71"/>
    </row>
    <row r="11423" spans="2:14">
      <c r="B11423" s="65"/>
      <c r="N11423" s="71"/>
    </row>
    <row r="11424" spans="2:14">
      <c r="B11424" s="65"/>
      <c r="N11424" s="71"/>
    </row>
    <row r="11425" spans="2:14">
      <c r="B11425" s="65"/>
      <c r="N11425" s="71"/>
    </row>
    <row r="11426" spans="2:14">
      <c r="B11426" s="65"/>
      <c r="N11426" s="71"/>
    </row>
    <row r="11427" spans="2:14">
      <c r="B11427" s="65"/>
      <c r="N11427" s="71"/>
    </row>
    <row r="11428" spans="2:14">
      <c r="B11428" s="65"/>
      <c r="N11428" s="71"/>
    </row>
    <row r="11429" spans="2:14">
      <c r="B11429" s="65"/>
      <c r="N11429" s="71"/>
    </row>
    <row r="11430" spans="2:14">
      <c r="B11430" s="65"/>
      <c r="N11430" s="71"/>
    </row>
    <row r="11431" spans="2:14">
      <c r="B11431" s="65"/>
      <c r="N11431" s="71"/>
    </row>
    <row r="11432" spans="2:14">
      <c r="B11432" s="65"/>
      <c r="N11432" s="71"/>
    </row>
    <row r="11433" spans="2:14">
      <c r="B11433" s="65"/>
      <c r="N11433" s="71"/>
    </row>
    <row r="11434" spans="2:14">
      <c r="B11434" s="65"/>
      <c r="N11434" s="71"/>
    </row>
    <row r="11435" spans="2:14">
      <c r="B11435" s="65"/>
      <c r="N11435" s="71"/>
    </row>
    <row r="11436" spans="2:14">
      <c r="B11436" s="65"/>
      <c r="N11436" s="71"/>
    </row>
    <row r="11437" spans="2:14">
      <c r="B11437" s="65"/>
      <c r="N11437" s="71"/>
    </row>
    <row r="11438" spans="2:14">
      <c r="B11438" s="65"/>
      <c r="N11438" s="71"/>
    </row>
    <row r="11439" spans="2:14">
      <c r="B11439" s="65"/>
      <c r="N11439" s="71"/>
    </row>
    <row r="11440" spans="2:14">
      <c r="B11440" s="65"/>
      <c r="N11440" s="71"/>
    </row>
    <row r="11441" spans="2:14">
      <c r="B11441" s="65"/>
      <c r="N11441" s="71"/>
    </row>
    <row r="11442" spans="2:14">
      <c r="B11442" s="65"/>
      <c r="N11442" s="71"/>
    </row>
    <row r="11443" spans="2:14">
      <c r="B11443" s="65"/>
      <c r="N11443" s="71"/>
    </row>
    <row r="11444" spans="2:14">
      <c r="B11444" s="65"/>
      <c r="N11444" s="71"/>
    </row>
    <row r="11445" spans="2:14">
      <c r="B11445" s="65"/>
      <c r="N11445" s="71"/>
    </row>
    <row r="11446" spans="2:14">
      <c r="B11446" s="65"/>
      <c r="N11446" s="71"/>
    </row>
    <row r="11447" spans="2:14">
      <c r="B11447" s="65"/>
      <c r="N11447" s="71"/>
    </row>
    <row r="11448" spans="2:14">
      <c r="B11448" s="65"/>
      <c r="N11448" s="71"/>
    </row>
    <row r="11449" spans="2:14">
      <c r="B11449" s="65"/>
      <c r="N11449" s="71"/>
    </row>
    <row r="11450" spans="2:14">
      <c r="B11450" s="65"/>
      <c r="N11450" s="71"/>
    </row>
    <row r="11451" spans="2:14">
      <c r="B11451" s="65"/>
      <c r="N11451" s="71"/>
    </row>
    <row r="11452" spans="2:14">
      <c r="B11452" s="65"/>
      <c r="N11452" s="71"/>
    </row>
    <row r="11453" spans="2:14">
      <c r="B11453" s="65"/>
      <c r="N11453" s="71"/>
    </row>
    <row r="11454" spans="2:14">
      <c r="B11454" s="65"/>
      <c r="N11454" s="71"/>
    </row>
    <row r="11455" spans="2:14">
      <c r="B11455" s="65"/>
      <c r="N11455" s="71"/>
    </row>
    <row r="11456" spans="2:14">
      <c r="B11456" s="65"/>
      <c r="N11456" s="71"/>
    </row>
    <row r="11457" spans="2:14">
      <c r="B11457" s="65"/>
      <c r="N11457" s="71"/>
    </row>
    <row r="11458" spans="2:14">
      <c r="B11458" s="65"/>
      <c r="N11458" s="71"/>
    </row>
    <row r="11459" spans="2:14">
      <c r="B11459" s="65"/>
      <c r="N11459" s="71"/>
    </row>
    <row r="11460" spans="2:14">
      <c r="B11460" s="65"/>
      <c r="N11460" s="71"/>
    </row>
    <row r="11461" spans="2:14">
      <c r="B11461" s="65"/>
      <c r="N11461" s="71"/>
    </row>
    <row r="11462" spans="2:14">
      <c r="B11462" s="65"/>
      <c r="N11462" s="71"/>
    </row>
    <row r="11463" spans="2:14">
      <c r="B11463" s="65"/>
      <c r="N11463" s="71"/>
    </row>
    <row r="11464" spans="2:14">
      <c r="B11464" s="65"/>
      <c r="N11464" s="71"/>
    </row>
    <row r="11465" spans="2:14">
      <c r="B11465" s="65"/>
      <c r="N11465" s="71"/>
    </row>
    <row r="11466" spans="2:14">
      <c r="B11466" s="65"/>
      <c r="N11466" s="71"/>
    </row>
    <row r="11467" spans="2:14">
      <c r="B11467" s="65"/>
      <c r="N11467" s="71"/>
    </row>
    <row r="11468" spans="2:14">
      <c r="B11468" s="65"/>
      <c r="N11468" s="71"/>
    </row>
    <row r="11469" spans="2:14">
      <c r="B11469" s="65"/>
      <c r="N11469" s="71"/>
    </row>
    <row r="11470" spans="2:14">
      <c r="B11470" s="65"/>
      <c r="N11470" s="71"/>
    </row>
    <row r="11471" spans="2:14">
      <c r="B11471" s="65"/>
      <c r="N11471" s="71"/>
    </row>
    <row r="11472" spans="2:14">
      <c r="B11472" s="65"/>
      <c r="N11472" s="71"/>
    </row>
    <row r="11473" spans="2:14">
      <c r="B11473" s="65"/>
      <c r="N11473" s="71"/>
    </row>
    <row r="11474" spans="2:14">
      <c r="B11474" s="65"/>
      <c r="N11474" s="71"/>
    </row>
    <row r="11475" spans="2:14">
      <c r="B11475" s="65"/>
      <c r="N11475" s="71"/>
    </row>
    <row r="11476" spans="2:14">
      <c r="B11476" s="65"/>
      <c r="N11476" s="71"/>
    </row>
    <row r="11477" spans="2:14">
      <c r="B11477" s="65"/>
      <c r="N11477" s="71"/>
    </row>
    <row r="11478" spans="2:14">
      <c r="B11478" s="65"/>
      <c r="N11478" s="71"/>
    </row>
    <row r="11479" spans="2:14">
      <c r="B11479" s="65"/>
      <c r="N11479" s="71"/>
    </row>
    <row r="11480" spans="2:14">
      <c r="B11480" s="65"/>
      <c r="N11480" s="71"/>
    </row>
    <row r="11481" spans="2:14">
      <c r="B11481" s="65"/>
      <c r="N11481" s="71"/>
    </row>
    <row r="11482" spans="2:14">
      <c r="B11482" s="65"/>
      <c r="N11482" s="71"/>
    </row>
    <row r="11483" spans="2:14">
      <c r="B11483" s="65"/>
      <c r="N11483" s="71"/>
    </row>
    <row r="11484" spans="2:14">
      <c r="B11484" s="65"/>
      <c r="N11484" s="71"/>
    </row>
    <row r="11485" spans="2:14">
      <c r="B11485" s="65"/>
      <c r="N11485" s="71"/>
    </row>
    <row r="11486" spans="2:14">
      <c r="B11486" s="65"/>
      <c r="N11486" s="71"/>
    </row>
    <row r="11487" spans="2:14">
      <c r="B11487" s="65"/>
      <c r="N11487" s="71"/>
    </row>
    <row r="11488" spans="2:14">
      <c r="B11488" s="65"/>
      <c r="N11488" s="71"/>
    </row>
    <row r="11489" spans="2:14">
      <c r="B11489" s="65"/>
      <c r="N11489" s="71"/>
    </row>
    <row r="11490" spans="2:14">
      <c r="B11490" s="65"/>
      <c r="N11490" s="71"/>
    </row>
    <row r="11491" spans="2:14">
      <c r="B11491" s="65"/>
      <c r="N11491" s="71"/>
    </row>
    <row r="11492" spans="2:14">
      <c r="B11492" s="65"/>
      <c r="N11492" s="71"/>
    </row>
    <row r="11493" spans="2:14">
      <c r="B11493" s="65"/>
      <c r="N11493" s="71"/>
    </row>
    <row r="11494" spans="2:14">
      <c r="B11494" s="65"/>
      <c r="N11494" s="71"/>
    </row>
    <row r="11495" spans="2:14">
      <c r="B11495" s="65"/>
      <c r="N11495" s="71"/>
    </row>
    <row r="11496" spans="2:14">
      <c r="B11496" s="65"/>
      <c r="N11496" s="71"/>
    </row>
    <row r="11497" spans="2:14">
      <c r="B11497" s="65"/>
      <c r="N11497" s="71"/>
    </row>
    <row r="11498" spans="2:14">
      <c r="B11498" s="65"/>
      <c r="N11498" s="71"/>
    </row>
    <row r="11499" spans="2:14">
      <c r="B11499" s="65"/>
      <c r="N11499" s="71"/>
    </row>
    <row r="11500" spans="2:14">
      <c r="B11500" s="65"/>
      <c r="N11500" s="71"/>
    </row>
    <row r="11501" spans="2:14">
      <c r="B11501" s="65"/>
      <c r="N11501" s="71"/>
    </row>
    <row r="11502" spans="2:14">
      <c r="B11502" s="65"/>
      <c r="N11502" s="71"/>
    </row>
    <row r="11503" spans="2:14">
      <c r="B11503" s="65"/>
      <c r="N11503" s="71"/>
    </row>
    <row r="11504" spans="2:14">
      <c r="B11504" s="65"/>
      <c r="N11504" s="71"/>
    </row>
    <row r="11505" spans="2:14">
      <c r="B11505" s="65"/>
      <c r="N11505" s="71"/>
    </row>
    <row r="11506" spans="2:14">
      <c r="B11506" s="65"/>
      <c r="N11506" s="71"/>
    </row>
    <row r="11507" spans="2:14">
      <c r="B11507" s="65"/>
      <c r="N11507" s="71"/>
    </row>
    <row r="11508" spans="2:14">
      <c r="B11508" s="65"/>
      <c r="N11508" s="71"/>
    </row>
    <row r="11509" spans="2:14">
      <c r="B11509" s="65"/>
      <c r="N11509" s="71"/>
    </row>
    <row r="11510" spans="2:14">
      <c r="B11510" s="65"/>
      <c r="N11510" s="71"/>
    </row>
    <row r="11511" spans="2:14">
      <c r="B11511" s="65"/>
      <c r="N11511" s="71"/>
    </row>
    <row r="11512" spans="2:14">
      <c r="B11512" s="65"/>
      <c r="N11512" s="71"/>
    </row>
    <row r="11513" spans="2:14">
      <c r="B11513" s="65"/>
      <c r="N11513" s="71"/>
    </row>
    <row r="11514" spans="2:14">
      <c r="B11514" s="65"/>
      <c r="N11514" s="71"/>
    </row>
    <row r="11515" spans="2:14">
      <c r="B11515" s="65"/>
      <c r="N11515" s="71"/>
    </row>
    <row r="11516" spans="2:14">
      <c r="B11516" s="65"/>
      <c r="N11516" s="71"/>
    </row>
    <row r="11517" spans="2:14">
      <c r="B11517" s="65"/>
      <c r="N11517" s="71"/>
    </row>
    <row r="11518" spans="2:14">
      <c r="B11518" s="65"/>
      <c r="N11518" s="71"/>
    </row>
    <row r="11519" spans="2:14">
      <c r="B11519" s="65"/>
      <c r="N11519" s="71"/>
    </row>
    <row r="11520" spans="2:14">
      <c r="B11520" s="65"/>
      <c r="N11520" s="71"/>
    </row>
    <row r="11521" spans="2:14">
      <c r="B11521" s="65"/>
      <c r="N11521" s="71"/>
    </row>
    <row r="11522" spans="2:14">
      <c r="B11522" s="65"/>
      <c r="N11522" s="71"/>
    </row>
    <row r="11523" spans="2:14">
      <c r="B11523" s="65"/>
      <c r="N11523" s="71"/>
    </row>
    <row r="11524" spans="2:14">
      <c r="B11524" s="65"/>
      <c r="N11524" s="71"/>
    </row>
    <row r="11525" spans="2:14">
      <c r="B11525" s="65"/>
      <c r="N11525" s="71"/>
    </row>
    <row r="11526" spans="2:14">
      <c r="B11526" s="65"/>
      <c r="N11526" s="71"/>
    </row>
    <row r="11527" spans="2:14">
      <c r="B11527" s="65"/>
      <c r="N11527" s="71"/>
    </row>
    <row r="11528" spans="2:14">
      <c r="B11528" s="65"/>
      <c r="N11528" s="71"/>
    </row>
    <row r="11529" spans="2:14">
      <c r="B11529" s="65"/>
      <c r="N11529" s="71"/>
    </row>
    <row r="11530" spans="2:14">
      <c r="B11530" s="65"/>
      <c r="N11530" s="71"/>
    </row>
    <row r="11531" spans="2:14">
      <c r="B11531" s="65"/>
      <c r="N11531" s="71"/>
    </row>
    <row r="11532" spans="2:14">
      <c r="B11532" s="65"/>
      <c r="N11532" s="71"/>
    </row>
    <row r="11533" spans="2:14">
      <c r="B11533" s="65"/>
      <c r="N11533" s="71"/>
    </row>
    <row r="11534" spans="2:14">
      <c r="B11534" s="65"/>
      <c r="N11534" s="71"/>
    </row>
    <row r="11535" spans="2:14">
      <c r="B11535" s="65"/>
      <c r="N11535" s="71"/>
    </row>
    <row r="11536" spans="2:14">
      <c r="B11536" s="65"/>
      <c r="N11536" s="71"/>
    </row>
    <row r="11537" spans="2:14">
      <c r="B11537" s="65"/>
      <c r="N11537" s="71"/>
    </row>
    <row r="11538" spans="2:14">
      <c r="B11538" s="65"/>
      <c r="N11538" s="71"/>
    </row>
    <row r="11539" spans="2:14">
      <c r="B11539" s="65"/>
      <c r="N11539" s="71"/>
    </row>
    <row r="11540" spans="2:14">
      <c r="B11540" s="65"/>
      <c r="N11540" s="71"/>
    </row>
    <row r="11541" spans="2:14">
      <c r="B11541" s="65"/>
      <c r="N11541" s="71"/>
    </row>
    <row r="11542" spans="2:14">
      <c r="B11542" s="65"/>
      <c r="N11542" s="71"/>
    </row>
    <row r="11543" spans="2:14">
      <c r="B11543" s="65"/>
      <c r="N11543" s="71"/>
    </row>
    <row r="11544" spans="2:14">
      <c r="B11544" s="65"/>
      <c r="N11544" s="71"/>
    </row>
    <row r="11545" spans="2:14">
      <c r="B11545" s="65"/>
      <c r="N11545" s="71"/>
    </row>
    <row r="11546" spans="2:14">
      <c r="B11546" s="65"/>
      <c r="N11546" s="71"/>
    </row>
    <row r="11547" spans="2:14">
      <c r="B11547" s="65"/>
      <c r="N11547" s="71"/>
    </row>
    <row r="11548" spans="2:14">
      <c r="B11548" s="65"/>
      <c r="N11548" s="71"/>
    </row>
    <row r="11549" spans="2:14">
      <c r="B11549" s="65"/>
      <c r="N11549" s="71"/>
    </row>
    <row r="11550" spans="2:14">
      <c r="B11550" s="65"/>
      <c r="N11550" s="71"/>
    </row>
    <row r="11551" spans="2:14">
      <c r="B11551" s="65"/>
      <c r="N11551" s="71"/>
    </row>
    <row r="11552" spans="2:14">
      <c r="B11552" s="65"/>
      <c r="N11552" s="71"/>
    </row>
    <row r="11553" spans="2:14">
      <c r="B11553" s="65"/>
      <c r="N11553" s="71"/>
    </row>
    <row r="11554" spans="2:14">
      <c r="B11554" s="65"/>
      <c r="N11554" s="71"/>
    </row>
    <row r="11555" spans="2:14">
      <c r="B11555" s="65"/>
      <c r="N11555" s="71"/>
    </row>
    <row r="11556" spans="2:14">
      <c r="B11556" s="65"/>
      <c r="N11556" s="71"/>
    </row>
    <row r="11557" spans="2:14">
      <c r="B11557" s="65"/>
      <c r="N11557" s="71"/>
    </row>
    <row r="11558" spans="2:14">
      <c r="B11558" s="65"/>
      <c r="N11558" s="71"/>
    </row>
    <row r="11559" spans="2:14">
      <c r="B11559" s="65"/>
      <c r="N11559" s="71"/>
    </row>
    <row r="11560" spans="2:14">
      <c r="B11560" s="65"/>
      <c r="N11560" s="71"/>
    </row>
    <row r="11561" spans="2:14">
      <c r="B11561" s="65"/>
      <c r="N11561" s="71"/>
    </row>
    <row r="11562" spans="2:14">
      <c r="B11562" s="65"/>
      <c r="N11562" s="71"/>
    </row>
    <row r="11563" spans="2:14">
      <c r="B11563" s="65"/>
      <c r="N11563" s="71"/>
    </row>
    <row r="11564" spans="2:14">
      <c r="B11564" s="65"/>
      <c r="N11564" s="71"/>
    </row>
    <row r="11565" spans="2:14">
      <c r="B11565" s="65"/>
      <c r="N11565" s="71"/>
    </row>
    <row r="11566" spans="2:14">
      <c r="B11566" s="65"/>
      <c r="N11566" s="71"/>
    </row>
    <row r="11567" spans="2:14">
      <c r="B11567" s="65"/>
      <c r="N11567" s="71"/>
    </row>
    <row r="11568" spans="2:14">
      <c r="B11568" s="65"/>
      <c r="N11568" s="71"/>
    </row>
    <row r="11569" spans="2:14">
      <c r="B11569" s="65"/>
      <c r="N11569" s="71"/>
    </row>
    <row r="11570" spans="2:14">
      <c r="B11570" s="65"/>
      <c r="N11570" s="71"/>
    </row>
    <row r="11571" spans="2:14">
      <c r="B11571" s="65"/>
      <c r="N11571" s="71"/>
    </row>
    <row r="11572" spans="2:14">
      <c r="B11572" s="65"/>
      <c r="N11572" s="71"/>
    </row>
    <row r="11573" spans="2:14">
      <c r="B11573" s="65"/>
      <c r="N11573" s="71"/>
    </row>
    <row r="11574" spans="2:14">
      <c r="B11574" s="65"/>
      <c r="N11574" s="71"/>
    </row>
    <row r="11575" spans="2:14">
      <c r="B11575" s="65"/>
      <c r="N11575" s="71"/>
    </row>
    <row r="11576" spans="2:14">
      <c r="B11576" s="65"/>
      <c r="N11576" s="71"/>
    </row>
    <row r="11577" spans="2:14">
      <c r="B11577" s="65"/>
      <c r="N11577" s="71"/>
    </row>
    <row r="11578" spans="2:14">
      <c r="B11578" s="65"/>
      <c r="N11578" s="71"/>
    </row>
    <row r="11579" spans="2:14">
      <c r="B11579" s="65"/>
      <c r="N11579" s="71"/>
    </row>
    <row r="11580" spans="2:14">
      <c r="B11580" s="65"/>
      <c r="N11580" s="71"/>
    </row>
    <row r="11581" spans="2:14">
      <c r="B11581" s="65"/>
      <c r="N11581" s="71"/>
    </row>
    <row r="11582" spans="2:14">
      <c r="B11582" s="65"/>
      <c r="N11582" s="71"/>
    </row>
    <row r="11583" spans="2:14">
      <c r="B11583" s="65"/>
      <c r="N11583" s="71"/>
    </row>
    <row r="11584" spans="2:14">
      <c r="B11584" s="65"/>
      <c r="N11584" s="71"/>
    </row>
    <row r="11585" spans="2:14">
      <c r="B11585" s="65"/>
      <c r="N11585" s="71"/>
    </row>
    <row r="11586" spans="2:14">
      <c r="B11586" s="65"/>
      <c r="N11586" s="71"/>
    </row>
    <row r="11587" spans="2:14">
      <c r="B11587" s="65"/>
      <c r="N11587" s="71"/>
    </row>
    <row r="11588" spans="2:14">
      <c r="B11588" s="65"/>
      <c r="N11588" s="71"/>
    </row>
    <row r="11589" spans="2:14">
      <c r="B11589" s="65"/>
      <c r="N11589" s="71"/>
    </row>
    <row r="11590" spans="2:14">
      <c r="B11590" s="65"/>
      <c r="N11590" s="71"/>
    </row>
    <row r="11591" spans="2:14">
      <c r="B11591" s="65"/>
      <c r="N11591" s="71"/>
    </row>
    <row r="11592" spans="2:14">
      <c r="B11592" s="65"/>
      <c r="N11592" s="71"/>
    </row>
    <row r="11593" spans="2:14">
      <c r="B11593" s="65"/>
      <c r="N11593" s="71"/>
    </row>
    <row r="11594" spans="2:14">
      <c r="B11594" s="65"/>
      <c r="N11594" s="71"/>
    </row>
    <row r="11595" spans="2:14">
      <c r="B11595" s="65"/>
      <c r="N11595" s="71"/>
    </row>
    <row r="11596" spans="2:14">
      <c r="B11596" s="65"/>
      <c r="N11596" s="71"/>
    </row>
    <row r="11597" spans="2:14">
      <c r="B11597" s="65"/>
      <c r="N11597" s="71"/>
    </row>
    <row r="11598" spans="2:14">
      <c r="B11598" s="65"/>
      <c r="N11598" s="71"/>
    </row>
    <row r="11599" spans="2:14">
      <c r="B11599" s="65"/>
      <c r="N11599" s="71"/>
    </row>
    <row r="11600" spans="2:14">
      <c r="B11600" s="65"/>
      <c r="N11600" s="71"/>
    </row>
    <row r="11601" spans="2:14">
      <c r="B11601" s="65"/>
      <c r="N11601" s="71"/>
    </row>
    <row r="11602" spans="2:14">
      <c r="B11602" s="65"/>
      <c r="N11602" s="71"/>
    </row>
    <row r="11603" spans="2:14">
      <c r="B11603" s="65"/>
      <c r="N11603" s="71"/>
    </row>
    <row r="11604" spans="2:14">
      <c r="B11604" s="65"/>
      <c r="N11604" s="71"/>
    </row>
    <row r="11605" spans="2:14">
      <c r="B11605" s="65"/>
      <c r="N11605" s="71"/>
    </row>
    <row r="11606" spans="2:14">
      <c r="B11606" s="65"/>
      <c r="N11606" s="71"/>
    </row>
    <row r="11607" spans="2:14">
      <c r="B11607" s="65"/>
      <c r="N11607" s="71"/>
    </row>
    <row r="11608" spans="2:14">
      <c r="B11608" s="65"/>
      <c r="N11608" s="71"/>
    </row>
    <row r="11609" spans="2:14">
      <c r="B11609" s="65"/>
      <c r="N11609" s="71"/>
    </row>
    <row r="11610" spans="2:14">
      <c r="B11610" s="65"/>
      <c r="N11610" s="71"/>
    </row>
    <row r="11611" spans="2:14">
      <c r="B11611" s="65"/>
      <c r="N11611" s="71"/>
    </row>
    <row r="11612" spans="2:14">
      <c r="B11612" s="65"/>
      <c r="N11612" s="71"/>
    </row>
    <row r="11613" spans="2:14">
      <c r="B11613" s="65"/>
      <c r="N11613" s="71"/>
    </row>
    <row r="11614" spans="2:14">
      <c r="B11614" s="65"/>
      <c r="N11614" s="71"/>
    </row>
    <row r="11615" spans="2:14">
      <c r="B11615" s="65"/>
      <c r="N11615" s="71"/>
    </row>
    <row r="11616" spans="2:14">
      <c r="B11616" s="65"/>
      <c r="N11616" s="71"/>
    </row>
    <row r="11617" spans="2:14">
      <c r="B11617" s="65"/>
      <c r="N11617" s="71"/>
    </row>
    <row r="11618" spans="2:14">
      <c r="B11618" s="65"/>
      <c r="N11618" s="71"/>
    </row>
    <row r="11619" spans="2:14">
      <c r="B11619" s="65"/>
      <c r="N11619" s="71"/>
    </row>
    <row r="11620" spans="2:14">
      <c r="B11620" s="65"/>
      <c r="N11620" s="71"/>
    </row>
    <row r="11621" spans="2:14">
      <c r="B11621" s="65"/>
      <c r="N11621" s="71"/>
    </row>
    <row r="11622" spans="2:14">
      <c r="B11622" s="65"/>
      <c r="N11622" s="71"/>
    </row>
    <row r="11623" spans="2:14">
      <c r="B11623" s="65"/>
      <c r="N11623" s="71"/>
    </row>
    <row r="11624" spans="2:14">
      <c r="B11624" s="65"/>
      <c r="N11624" s="71"/>
    </row>
    <row r="11625" spans="2:14">
      <c r="B11625" s="65"/>
      <c r="N11625" s="71"/>
    </row>
    <row r="11626" spans="2:14">
      <c r="B11626" s="65"/>
      <c r="N11626" s="71"/>
    </row>
    <row r="11627" spans="2:14">
      <c r="B11627" s="65"/>
      <c r="N11627" s="71"/>
    </row>
    <row r="11628" spans="2:14">
      <c r="B11628" s="65"/>
      <c r="N11628" s="71"/>
    </row>
    <row r="11629" spans="2:14">
      <c r="B11629" s="65"/>
      <c r="N11629" s="71"/>
    </row>
    <row r="11630" spans="2:14">
      <c r="B11630" s="65"/>
      <c r="N11630" s="71"/>
    </row>
    <row r="11631" spans="2:14">
      <c r="B11631" s="65"/>
      <c r="N11631" s="71"/>
    </row>
    <row r="11632" spans="2:14">
      <c r="B11632" s="65"/>
      <c r="N11632" s="71"/>
    </row>
    <row r="11633" spans="2:14">
      <c r="B11633" s="65"/>
      <c r="N11633" s="71"/>
    </row>
    <row r="11634" spans="2:14">
      <c r="B11634" s="65"/>
      <c r="N11634" s="71"/>
    </row>
    <row r="11635" spans="2:14">
      <c r="B11635" s="65"/>
      <c r="N11635" s="71"/>
    </row>
    <row r="11636" spans="2:14">
      <c r="B11636" s="65"/>
      <c r="N11636" s="71"/>
    </row>
    <row r="11637" spans="2:14">
      <c r="B11637" s="65"/>
      <c r="N11637" s="71"/>
    </row>
    <row r="11638" spans="2:14">
      <c r="B11638" s="65"/>
      <c r="N11638" s="71"/>
    </row>
    <row r="11639" spans="2:14">
      <c r="B11639" s="65"/>
      <c r="N11639" s="71"/>
    </row>
    <row r="11640" spans="2:14">
      <c r="B11640" s="65"/>
      <c r="N11640" s="71"/>
    </row>
    <row r="11641" spans="2:14">
      <c r="B11641" s="65"/>
      <c r="N11641" s="71"/>
    </row>
    <row r="11642" spans="2:14">
      <c r="B11642" s="65"/>
      <c r="N11642" s="71"/>
    </row>
    <row r="11643" spans="2:14">
      <c r="B11643" s="65"/>
      <c r="N11643" s="71"/>
    </row>
    <row r="11644" spans="2:14">
      <c r="B11644" s="65"/>
      <c r="N11644" s="71"/>
    </row>
    <row r="11645" spans="2:14">
      <c r="B11645" s="65"/>
      <c r="N11645" s="71"/>
    </row>
    <row r="11646" spans="2:14">
      <c r="B11646" s="65"/>
      <c r="N11646" s="71"/>
    </row>
    <row r="11647" spans="2:14">
      <c r="B11647" s="65"/>
      <c r="N11647" s="71"/>
    </row>
    <row r="11648" spans="2:14">
      <c r="B11648" s="65"/>
      <c r="N11648" s="71"/>
    </row>
    <row r="11649" spans="2:14">
      <c r="B11649" s="65"/>
      <c r="N11649" s="71"/>
    </row>
    <row r="11650" spans="2:14">
      <c r="B11650" s="65"/>
      <c r="N11650" s="71"/>
    </row>
    <row r="11651" spans="2:14">
      <c r="B11651" s="65"/>
      <c r="N11651" s="71"/>
    </row>
    <row r="11652" spans="2:14">
      <c r="B11652" s="65"/>
      <c r="N11652" s="71"/>
    </row>
    <row r="11653" spans="2:14">
      <c r="B11653" s="65"/>
      <c r="N11653" s="71"/>
    </row>
    <row r="11654" spans="2:14">
      <c r="B11654" s="65"/>
      <c r="N11654" s="71"/>
    </row>
    <row r="11655" spans="2:14">
      <c r="B11655" s="65"/>
      <c r="N11655" s="71"/>
    </row>
    <row r="11656" spans="2:14">
      <c r="B11656" s="65"/>
      <c r="N11656" s="71"/>
    </row>
    <row r="11657" spans="2:14">
      <c r="B11657" s="65"/>
      <c r="N11657" s="71"/>
    </row>
    <row r="11658" spans="2:14">
      <c r="B11658" s="65"/>
      <c r="N11658" s="71"/>
    </row>
    <row r="11659" spans="2:14">
      <c r="B11659" s="65"/>
      <c r="N11659" s="71"/>
    </row>
    <row r="11660" spans="2:14">
      <c r="B11660" s="65"/>
      <c r="N11660" s="71"/>
    </row>
    <row r="11661" spans="2:14">
      <c r="B11661" s="65"/>
      <c r="N11661" s="71"/>
    </row>
    <row r="11662" spans="2:14">
      <c r="B11662" s="65"/>
      <c r="N11662" s="71"/>
    </row>
    <row r="11663" spans="2:14">
      <c r="B11663" s="65"/>
      <c r="N11663" s="71"/>
    </row>
    <row r="11664" spans="2:14">
      <c r="B11664" s="65"/>
      <c r="N11664" s="71"/>
    </row>
    <row r="11665" spans="2:14">
      <c r="B11665" s="65"/>
      <c r="N11665" s="71"/>
    </row>
    <row r="11666" spans="2:14">
      <c r="B11666" s="65"/>
      <c r="N11666" s="71"/>
    </row>
    <row r="11667" spans="2:14">
      <c r="B11667" s="65"/>
      <c r="N11667" s="71"/>
    </row>
    <row r="11668" spans="2:14">
      <c r="B11668" s="65"/>
      <c r="N11668" s="71"/>
    </row>
    <row r="11669" spans="2:14">
      <c r="B11669" s="65"/>
      <c r="N11669" s="71"/>
    </row>
    <row r="11670" spans="2:14">
      <c r="B11670" s="65"/>
      <c r="N11670" s="71"/>
    </row>
    <row r="11671" spans="2:14">
      <c r="B11671" s="65"/>
      <c r="N11671" s="71"/>
    </row>
    <row r="11672" spans="2:14">
      <c r="B11672" s="65"/>
      <c r="N11672" s="71"/>
    </row>
    <row r="11673" spans="2:14">
      <c r="B11673" s="65"/>
      <c r="N11673" s="71"/>
    </row>
    <row r="11674" spans="2:14">
      <c r="B11674" s="65"/>
      <c r="N11674" s="71"/>
    </row>
    <row r="11675" spans="2:14">
      <c r="B11675" s="65"/>
      <c r="N11675" s="71"/>
    </row>
    <row r="11676" spans="2:14">
      <c r="B11676" s="65"/>
      <c r="N11676" s="71"/>
    </row>
    <row r="11677" spans="2:14">
      <c r="B11677" s="65"/>
      <c r="N11677" s="71"/>
    </row>
    <row r="11678" spans="2:14">
      <c r="B11678" s="65"/>
      <c r="N11678" s="71"/>
    </row>
    <row r="11679" spans="2:14">
      <c r="B11679" s="65"/>
      <c r="N11679" s="71"/>
    </row>
    <row r="11680" spans="2:14">
      <c r="B11680" s="65"/>
      <c r="N11680" s="71"/>
    </row>
    <row r="11681" spans="2:14">
      <c r="B11681" s="65"/>
      <c r="N11681" s="71"/>
    </row>
    <row r="11682" spans="2:14">
      <c r="B11682" s="65"/>
      <c r="N11682" s="71"/>
    </row>
    <row r="11683" spans="2:14">
      <c r="B11683" s="65"/>
      <c r="N11683" s="71"/>
    </row>
    <row r="11684" spans="2:14">
      <c r="B11684" s="65"/>
      <c r="N11684" s="71"/>
    </row>
    <row r="11685" spans="2:14">
      <c r="B11685" s="65"/>
      <c r="N11685" s="71"/>
    </row>
    <row r="11686" spans="2:14">
      <c r="B11686" s="65"/>
      <c r="N11686" s="71"/>
    </row>
    <row r="11687" spans="2:14">
      <c r="B11687" s="65"/>
      <c r="N11687" s="71"/>
    </row>
    <row r="11688" spans="2:14">
      <c r="B11688" s="65"/>
      <c r="N11688" s="71"/>
    </row>
    <row r="11689" spans="2:14">
      <c r="B11689" s="65"/>
      <c r="N11689" s="71"/>
    </row>
    <row r="11690" spans="2:14">
      <c r="B11690" s="65"/>
      <c r="N11690" s="71"/>
    </row>
    <row r="11691" spans="2:14">
      <c r="B11691" s="65"/>
      <c r="N11691" s="71"/>
    </row>
    <row r="11692" spans="2:14">
      <c r="B11692" s="65"/>
      <c r="N11692" s="71"/>
    </row>
    <row r="11693" spans="2:14">
      <c r="B11693" s="65"/>
      <c r="N11693" s="71"/>
    </row>
    <row r="11694" spans="2:14">
      <c r="B11694" s="65"/>
      <c r="N11694" s="71"/>
    </row>
    <row r="11695" spans="2:14">
      <c r="B11695" s="65"/>
      <c r="N11695" s="71"/>
    </row>
    <row r="11696" spans="2:14">
      <c r="B11696" s="65"/>
      <c r="N11696" s="71"/>
    </row>
    <row r="11697" spans="2:14">
      <c r="B11697" s="65"/>
      <c r="N11697" s="71"/>
    </row>
    <row r="11698" spans="2:14">
      <c r="B11698" s="65"/>
      <c r="N11698" s="71"/>
    </row>
    <row r="11699" spans="2:14">
      <c r="B11699" s="65"/>
      <c r="N11699" s="71"/>
    </row>
    <row r="11700" spans="2:14">
      <c r="B11700" s="65"/>
      <c r="N11700" s="71"/>
    </row>
    <row r="11701" spans="2:14">
      <c r="B11701" s="65"/>
      <c r="N11701" s="71"/>
    </row>
    <row r="11702" spans="2:14">
      <c r="B11702" s="65"/>
      <c r="N11702" s="71"/>
    </row>
    <row r="11703" spans="2:14">
      <c r="B11703" s="65"/>
      <c r="N11703" s="71"/>
    </row>
    <row r="11704" spans="2:14">
      <c r="B11704" s="65"/>
      <c r="N11704" s="71"/>
    </row>
    <row r="11705" spans="2:14">
      <c r="B11705" s="65"/>
      <c r="N11705" s="71"/>
    </row>
    <row r="11706" spans="2:14">
      <c r="B11706" s="65"/>
      <c r="N11706" s="71"/>
    </row>
    <row r="11707" spans="2:14">
      <c r="B11707" s="65"/>
      <c r="N11707" s="71"/>
    </row>
    <row r="11708" spans="2:14">
      <c r="B11708" s="65"/>
      <c r="N11708" s="71"/>
    </row>
    <row r="11709" spans="2:14">
      <c r="B11709" s="65"/>
      <c r="N11709" s="71"/>
    </row>
    <row r="11710" spans="2:14">
      <c r="B11710" s="65"/>
      <c r="N11710" s="71"/>
    </row>
    <row r="11711" spans="2:14">
      <c r="B11711" s="65"/>
      <c r="N11711" s="71"/>
    </row>
    <row r="11712" spans="2:14">
      <c r="B11712" s="65"/>
      <c r="N11712" s="71"/>
    </row>
    <row r="11713" spans="2:14">
      <c r="B11713" s="65"/>
      <c r="N11713" s="71"/>
    </row>
    <row r="11714" spans="2:14">
      <c r="B11714" s="65"/>
      <c r="N11714" s="71"/>
    </row>
    <row r="11715" spans="2:14">
      <c r="B11715" s="65"/>
      <c r="N11715" s="71"/>
    </row>
    <row r="11716" spans="2:14">
      <c r="B11716" s="65"/>
      <c r="N11716" s="71"/>
    </row>
    <row r="11717" spans="2:14">
      <c r="B11717" s="65"/>
      <c r="N11717" s="71"/>
    </row>
    <row r="11718" spans="2:14">
      <c r="B11718" s="65"/>
      <c r="N11718" s="71"/>
    </row>
    <row r="11719" spans="2:14">
      <c r="B11719" s="65"/>
      <c r="N11719" s="71"/>
    </row>
    <row r="11720" spans="2:14">
      <c r="B11720" s="65"/>
      <c r="N11720" s="71"/>
    </row>
    <row r="11721" spans="2:14">
      <c r="B11721" s="65"/>
      <c r="N11721" s="71"/>
    </row>
    <row r="11722" spans="2:14">
      <c r="B11722" s="65"/>
      <c r="N11722" s="71"/>
    </row>
    <row r="11723" spans="2:14">
      <c r="B11723" s="65"/>
      <c r="N11723" s="71"/>
    </row>
    <row r="11724" spans="2:14">
      <c r="B11724" s="65"/>
      <c r="N11724" s="71"/>
    </row>
    <row r="11725" spans="2:14">
      <c r="B11725" s="65"/>
      <c r="N11725" s="71"/>
    </row>
    <row r="11726" spans="2:14">
      <c r="B11726" s="65"/>
      <c r="N11726" s="71"/>
    </row>
    <row r="11727" spans="2:14">
      <c r="B11727" s="65"/>
      <c r="N11727" s="71"/>
    </row>
    <row r="11728" spans="2:14">
      <c r="B11728" s="65"/>
      <c r="N11728" s="71"/>
    </row>
    <row r="11729" spans="2:14">
      <c r="B11729" s="65"/>
      <c r="N11729" s="71"/>
    </row>
    <row r="11730" spans="2:14">
      <c r="B11730" s="65"/>
      <c r="N11730" s="71"/>
    </row>
    <row r="11731" spans="2:14">
      <c r="B11731" s="65"/>
      <c r="N11731" s="71"/>
    </row>
    <row r="11732" spans="2:14">
      <c r="B11732" s="65"/>
      <c r="N11732" s="71"/>
    </row>
    <row r="11733" spans="2:14">
      <c r="B11733" s="65"/>
      <c r="N11733" s="71"/>
    </row>
    <row r="11734" spans="2:14">
      <c r="B11734" s="65"/>
      <c r="N11734" s="71"/>
    </row>
    <row r="11735" spans="2:14">
      <c r="B11735" s="65"/>
      <c r="N11735" s="71"/>
    </row>
    <row r="11736" spans="2:14">
      <c r="B11736" s="65"/>
      <c r="N11736" s="71"/>
    </row>
    <row r="11737" spans="2:14">
      <c r="B11737" s="65"/>
      <c r="N11737" s="71"/>
    </row>
    <row r="11738" spans="2:14">
      <c r="B11738" s="65"/>
      <c r="N11738" s="71"/>
    </row>
    <row r="11739" spans="2:14">
      <c r="B11739" s="65"/>
      <c r="N11739" s="71"/>
    </row>
    <row r="11740" spans="2:14">
      <c r="B11740" s="65"/>
      <c r="N11740" s="71"/>
    </row>
    <row r="11741" spans="2:14">
      <c r="B11741" s="65"/>
      <c r="N11741" s="71"/>
    </row>
    <row r="11742" spans="2:14">
      <c r="B11742" s="65"/>
      <c r="N11742" s="71"/>
    </row>
    <row r="11743" spans="2:14">
      <c r="B11743" s="65"/>
      <c r="N11743" s="71"/>
    </row>
    <row r="11744" spans="2:14">
      <c r="B11744" s="65"/>
      <c r="N11744" s="71"/>
    </row>
    <row r="11745" spans="2:14">
      <c r="B11745" s="65"/>
      <c r="N11745" s="71"/>
    </row>
    <row r="11746" spans="2:14">
      <c r="B11746" s="65"/>
      <c r="N11746" s="71"/>
    </row>
    <row r="11747" spans="2:14">
      <c r="B11747" s="65"/>
      <c r="N11747" s="71"/>
    </row>
    <row r="11748" spans="2:14">
      <c r="B11748" s="65"/>
      <c r="N11748" s="71"/>
    </row>
    <row r="11749" spans="2:14">
      <c r="B11749" s="65"/>
      <c r="N11749" s="71"/>
    </row>
    <row r="11750" spans="2:14">
      <c r="B11750" s="65"/>
      <c r="N11750" s="71"/>
    </row>
    <row r="11751" spans="2:14">
      <c r="B11751" s="65"/>
      <c r="N11751" s="71"/>
    </row>
    <row r="11752" spans="2:14">
      <c r="B11752" s="65"/>
      <c r="N11752" s="71"/>
    </row>
    <row r="11753" spans="2:14">
      <c r="B11753" s="65"/>
      <c r="N11753" s="71"/>
    </row>
    <row r="11754" spans="2:14">
      <c r="B11754" s="65"/>
      <c r="N11754" s="71"/>
    </row>
    <row r="11755" spans="2:14">
      <c r="B11755" s="65"/>
      <c r="N11755" s="71"/>
    </row>
    <row r="11756" spans="2:14">
      <c r="B11756" s="65"/>
      <c r="N11756" s="71"/>
    </row>
    <row r="11757" spans="2:14">
      <c r="B11757" s="65"/>
      <c r="N11757" s="71"/>
    </row>
    <row r="11758" spans="2:14">
      <c r="B11758" s="65"/>
      <c r="N11758" s="71"/>
    </row>
    <row r="11759" spans="2:14">
      <c r="B11759" s="65"/>
      <c r="N11759" s="71"/>
    </row>
    <row r="11760" spans="2:14">
      <c r="B11760" s="65"/>
      <c r="N11760" s="71"/>
    </row>
    <row r="11761" spans="2:14">
      <c r="B11761" s="65"/>
      <c r="N11761" s="71"/>
    </row>
    <row r="11762" spans="2:14">
      <c r="B11762" s="65"/>
      <c r="N11762" s="71"/>
    </row>
    <row r="11763" spans="2:14">
      <c r="B11763" s="65"/>
      <c r="N11763" s="71"/>
    </row>
    <row r="11764" spans="2:14">
      <c r="B11764" s="65"/>
      <c r="N11764" s="71"/>
    </row>
    <row r="11765" spans="2:14">
      <c r="B11765" s="65"/>
      <c r="N11765" s="71"/>
    </row>
    <row r="11766" spans="2:14">
      <c r="B11766" s="65"/>
      <c r="N11766" s="71"/>
    </row>
    <row r="11767" spans="2:14">
      <c r="B11767" s="65"/>
      <c r="N11767" s="71"/>
    </row>
    <row r="11768" spans="2:14">
      <c r="B11768" s="65"/>
      <c r="N11768" s="71"/>
    </row>
    <row r="11769" spans="2:14">
      <c r="B11769" s="65"/>
      <c r="N11769" s="71"/>
    </row>
    <row r="11770" spans="2:14">
      <c r="B11770" s="65"/>
      <c r="N11770" s="71"/>
    </row>
    <row r="11771" spans="2:14">
      <c r="B11771" s="65"/>
      <c r="N11771" s="71"/>
    </row>
    <row r="11772" spans="2:14">
      <c r="B11772" s="65"/>
      <c r="N11772" s="71"/>
    </row>
    <row r="11773" spans="2:14">
      <c r="B11773" s="65"/>
      <c r="N11773" s="71"/>
    </row>
    <row r="11774" spans="2:14">
      <c r="B11774" s="65"/>
      <c r="N11774" s="71"/>
    </row>
    <row r="11775" spans="2:14">
      <c r="B11775" s="65"/>
      <c r="N11775" s="71"/>
    </row>
    <row r="11776" spans="2:14">
      <c r="B11776" s="65"/>
      <c r="N11776" s="71"/>
    </row>
    <row r="11777" spans="2:14">
      <c r="B11777" s="65"/>
      <c r="N11777" s="71"/>
    </row>
    <row r="11778" spans="2:14">
      <c r="B11778" s="65"/>
      <c r="N11778" s="71"/>
    </row>
    <row r="11779" spans="2:14">
      <c r="B11779" s="65"/>
      <c r="N11779" s="71"/>
    </row>
    <row r="11780" spans="2:14">
      <c r="B11780" s="65"/>
      <c r="N11780" s="71"/>
    </row>
    <row r="11781" spans="2:14">
      <c r="B11781" s="65"/>
      <c r="N11781" s="71"/>
    </row>
    <row r="11782" spans="2:14">
      <c r="B11782" s="65"/>
      <c r="N11782" s="71"/>
    </row>
    <row r="11783" spans="2:14">
      <c r="B11783" s="65"/>
      <c r="N11783" s="71"/>
    </row>
    <row r="11784" spans="2:14">
      <c r="B11784" s="65"/>
      <c r="N11784" s="71"/>
    </row>
    <row r="11785" spans="2:14">
      <c r="B11785" s="65"/>
      <c r="N11785" s="71"/>
    </row>
    <row r="11786" spans="2:14">
      <c r="B11786" s="65"/>
      <c r="N11786" s="71"/>
    </row>
    <row r="11787" spans="2:14">
      <c r="B11787" s="65"/>
      <c r="N11787" s="71"/>
    </row>
    <row r="11788" spans="2:14">
      <c r="B11788" s="65"/>
      <c r="N11788" s="71"/>
    </row>
    <row r="11789" spans="2:14">
      <c r="B11789" s="65"/>
      <c r="N11789" s="71"/>
    </row>
    <row r="11790" spans="2:14">
      <c r="B11790" s="65"/>
      <c r="N11790" s="71"/>
    </row>
    <row r="11791" spans="2:14">
      <c r="B11791" s="65"/>
      <c r="N11791" s="71"/>
    </row>
    <row r="11792" spans="2:14">
      <c r="B11792" s="65"/>
      <c r="N11792" s="71"/>
    </row>
    <row r="11793" spans="2:14">
      <c r="B11793" s="65"/>
      <c r="N11793" s="71"/>
    </row>
    <row r="11794" spans="2:14">
      <c r="B11794" s="65"/>
      <c r="N11794" s="71"/>
    </row>
    <row r="11795" spans="2:14">
      <c r="B11795" s="65"/>
      <c r="N11795" s="71"/>
    </row>
    <row r="11796" spans="2:14">
      <c r="B11796" s="65"/>
      <c r="N11796" s="71"/>
    </row>
    <row r="11797" spans="2:14">
      <c r="B11797" s="65"/>
      <c r="N11797" s="71"/>
    </row>
    <row r="11798" spans="2:14">
      <c r="B11798" s="65"/>
      <c r="N11798" s="71"/>
    </row>
    <row r="11799" spans="2:14">
      <c r="B11799" s="65"/>
      <c r="N11799" s="71"/>
    </row>
    <row r="11800" spans="2:14">
      <c r="B11800" s="65"/>
      <c r="N11800" s="71"/>
    </row>
    <row r="11801" spans="2:14">
      <c r="B11801" s="65"/>
      <c r="N11801" s="71"/>
    </row>
    <row r="11802" spans="2:14">
      <c r="B11802" s="65"/>
      <c r="N11802" s="71"/>
    </row>
    <row r="11803" spans="2:14">
      <c r="B11803" s="65"/>
      <c r="N11803" s="71"/>
    </row>
    <row r="11804" spans="2:14">
      <c r="B11804" s="65"/>
      <c r="N11804" s="71"/>
    </row>
    <row r="11805" spans="2:14">
      <c r="B11805" s="65"/>
      <c r="N11805" s="71"/>
    </row>
    <row r="11806" spans="2:14">
      <c r="B11806" s="65"/>
      <c r="N11806" s="71"/>
    </row>
    <row r="11807" spans="2:14">
      <c r="B11807" s="65"/>
      <c r="N11807" s="71"/>
    </row>
    <row r="11808" spans="2:14">
      <c r="B11808" s="65"/>
      <c r="N11808" s="71"/>
    </row>
    <row r="11809" spans="2:14">
      <c r="B11809" s="65"/>
      <c r="N11809" s="71"/>
    </row>
    <row r="11810" spans="2:14">
      <c r="B11810" s="65"/>
      <c r="N11810" s="71"/>
    </row>
    <row r="11811" spans="2:14">
      <c r="B11811" s="65"/>
      <c r="N11811" s="71"/>
    </row>
    <row r="11812" spans="2:14">
      <c r="B11812" s="65"/>
      <c r="N11812" s="71"/>
    </row>
    <row r="11813" spans="2:14">
      <c r="B11813" s="65"/>
      <c r="N11813" s="71"/>
    </row>
    <row r="11814" spans="2:14">
      <c r="B11814" s="65"/>
      <c r="N11814" s="71"/>
    </row>
    <row r="11815" spans="2:14">
      <c r="B11815" s="65"/>
      <c r="N11815" s="71"/>
    </row>
    <row r="11816" spans="2:14">
      <c r="B11816" s="65"/>
      <c r="N11816" s="71"/>
    </row>
    <row r="11817" spans="2:14">
      <c r="B11817" s="65"/>
      <c r="N11817" s="71"/>
    </row>
    <row r="11818" spans="2:14">
      <c r="B11818" s="65"/>
      <c r="N11818" s="71"/>
    </row>
    <row r="11819" spans="2:14">
      <c r="B11819" s="65"/>
      <c r="N11819" s="71"/>
    </row>
    <row r="11820" spans="2:14">
      <c r="B11820" s="65"/>
      <c r="N11820" s="71"/>
    </row>
    <row r="11821" spans="2:14">
      <c r="B11821" s="65"/>
      <c r="N11821" s="71"/>
    </row>
    <row r="11822" spans="2:14">
      <c r="B11822" s="65"/>
      <c r="N11822" s="71"/>
    </row>
    <row r="11823" spans="2:14">
      <c r="B11823" s="65"/>
      <c r="N11823" s="71"/>
    </row>
    <row r="11824" spans="2:14">
      <c r="B11824" s="65"/>
      <c r="N11824" s="71"/>
    </row>
    <row r="11825" spans="2:14">
      <c r="B11825" s="65"/>
      <c r="N11825" s="71"/>
    </row>
    <row r="11826" spans="2:14">
      <c r="B11826" s="65"/>
      <c r="N11826" s="71"/>
    </row>
    <row r="11827" spans="2:14">
      <c r="B11827" s="65"/>
      <c r="N11827" s="71"/>
    </row>
    <row r="11828" spans="2:14">
      <c r="B11828" s="65"/>
      <c r="N11828" s="71"/>
    </row>
    <row r="11829" spans="2:14">
      <c r="B11829" s="65"/>
      <c r="N11829" s="71"/>
    </row>
    <row r="11830" spans="2:14">
      <c r="B11830" s="65"/>
      <c r="N11830" s="71"/>
    </row>
    <row r="11831" spans="2:14">
      <c r="B11831" s="65"/>
      <c r="N11831" s="71"/>
    </row>
    <row r="11832" spans="2:14">
      <c r="B11832" s="65"/>
      <c r="N11832" s="71"/>
    </row>
    <row r="11833" spans="2:14">
      <c r="B11833" s="65"/>
      <c r="N11833" s="71"/>
    </row>
    <row r="11834" spans="2:14">
      <c r="B11834" s="65"/>
      <c r="N11834" s="71"/>
    </row>
    <row r="11835" spans="2:14">
      <c r="B11835" s="65"/>
      <c r="N11835" s="71"/>
    </row>
    <row r="11836" spans="2:14">
      <c r="B11836" s="65"/>
      <c r="N11836" s="71"/>
    </row>
    <row r="11837" spans="2:14">
      <c r="B11837" s="65"/>
      <c r="N11837" s="71"/>
    </row>
    <row r="11838" spans="2:14">
      <c r="B11838" s="65"/>
      <c r="N11838" s="71"/>
    </row>
    <row r="11839" spans="2:14">
      <c r="B11839" s="65"/>
      <c r="N11839" s="71"/>
    </row>
    <row r="11840" spans="2:14">
      <c r="B11840" s="65"/>
      <c r="N11840" s="71"/>
    </row>
    <row r="11841" spans="2:14">
      <c r="B11841" s="65"/>
      <c r="N11841" s="71"/>
    </row>
    <row r="11842" spans="2:14">
      <c r="B11842" s="65"/>
      <c r="N11842" s="71"/>
    </row>
    <row r="11843" spans="2:14">
      <c r="B11843" s="65"/>
      <c r="N11843" s="71"/>
    </row>
    <row r="11844" spans="2:14">
      <c r="B11844" s="65"/>
      <c r="N11844" s="71"/>
    </row>
    <row r="11845" spans="2:14">
      <c r="B11845" s="65"/>
      <c r="N11845" s="71"/>
    </row>
    <row r="11846" spans="2:14">
      <c r="B11846" s="65"/>
      <c r="N11846" s="71"/>
    </row>
    <row r="11847" spans="2:14">
      <c r="B11847" s="65"/>
      <c r="N11847" s="71"/>
    </row>
    <row r="11848" spans="2:14">
      <c r="B11848" s="65"/>
      <c r="N11848" s="71"/>
    </row>
    <row r="11849" spans="2:14">
      <c r="B11849" s="65"/>
      <c r="N11849" s="71"/>
    </row>
    <row r="11850" spans="2:14">
      <c r="B11850" s="65"/>
      <c r="N11850" s="71"/>
    </row>
    <row r="11851" spans="2:14">
      <c r="B11851" s="65"/>
      <c r="N11851" s="71"/>
    </row>
    <row r="11852" spans="2:14">
      <c r="B11852" s="65"/>
      <c r="N11852" s="71"/>
    </row>
    <row r="11853" spans="2:14">
      <c r="B11853" s="65"/>
      <c r="N11853" s="71"/>
    </row>
    <row r="11854" spans="2:14">
      <c r="B11854" s="65"/>
      <c r="N11854" s="71"/>
    </row>
    <row r="11855" spans="2:14">
      <c r="B11855" s="65"/>
      <c r="N11855" s="71"/>
    </row>
    <row r="11856" spans="2:14">
      <c r="B11856" s="65"/>
      <c r="N11856" s="71"/>
    </row>
    <row r="11857" spans="2:14">
      <c r="B11857" s="65"/>
      <c r="N11857" s="71"/>
    </row>
    <row r="11858" spans="2:14">
      <c r="B11858" s="65"/>
      <c r="N11858" s="71"/>
    </row>
    <row r="11859" spans="2:14">
      <c r="B11859" s="65"/>
      <c r="N11859" s="71"/>
    </row>
    <row r="11860" spans="2:14">
      <c r="B11860" s="65"/>
      <c r="N11860" s="71"/>
    </row>
    <row r="11861" spans="2:14">
      <c r="B11861" s="65"/>
      <c r="N11861" s="71"/>
    </row>
    <row r="11862" spans="2:14">
      <c r="B11862" s="65"/>
      <c r="N11862" s="71"/>
    </row>
    <row r="11863" spans="2:14">
      <c r="B11863" s="65"/>
      <c r="N11863" s="71"/>
    </row>
    <row r="11864" spans="2:14">
      <c r="B11864" s="65"/>
      <c r="N11864" s="71"/>
    </row>
    <row r="11865" spans="2:14">
      <c r="B11865" s="65"/>
      <c r="N11865" s="71"/>
    </row>
    <row r="11866" spans="2:14">
      <c r="B11866" s="65"/>
      <c r="N11866" s="71"/>
    </row>
    <row r="11867" spans="2:14">
      <c r="B11867" s="65"/>
      <c r="N11867" s="71"/>
    </row>
    <row r="11868" spans="2:14">
      <c r="B11868" s="65"/>
      <c r="N11868" s="71"/>
    </row>
    <row r="11869" spans="2:14">
      <c r="B11869" s="65"/>
      <c r="N11869" s="71"/>
    </row>
    <row r="11870" spans="2:14">
      <c r="B11870" s="65"/>
      <c r="N11870" s="71"/>
    </row>
    <row r="11871" spans="2:14">
      <c r="B11871" s="65"/>
      <c r="N11871" s="71"/>
    </row>
    <row r="11872" spans="2:14">
      <c r="B11872" s="65"/>
      <c r="N11872" s="71"/>
    </row>
    <row r="11873" spans="2:14">
      <c r="B11873" s="65"/>
      <c r="N11873" s="71"/>
    </row>
    <row r="11874" spans="2:14">
      <c r="B11874" s="65"/>
      <c r="N11874" s="71"/>
    </row>
    <row r="11875" spans="2:14">
      <c r="B11875" s="65"/>
      <c r="N11875" s="71"/>
    </row>
    <row r="11876" spans="2:14">
      <c r="B11876" s="65"/>
      <c r="N11876" s="71"/>
    </row>
    <row r="11877" spans="2:14">
      <c r="B11877" s="65"/>
      <c r="N11877" s="71"/>
    </row>
    <row r="11878" spans="2:14">
      <c r="B11878" s="65"/>
      <c r="N11878" s="71"/>
    </row>
    <row r="11879" spans="2:14">
      <c r="B11879" s="65"/>
      <c r="N11879" s="71"/>
    </row>
    <row r="11880" spans="2:14">
      <c r="B11880" s="65"/>
      <c r="N11880" s="71"/>
    </row>
    <row r="11881" spans="2:14">
      <c r="B11881" s="65"/>
      <c r="N11881" s="71"/>
    </row>
    <row r="11882" spans="2:14">
      <c r="B11882" s="65"/>
      <c r="N11882" s="71"/>
    </row>
    <row r="11883" spans="2:14">
      <c r="B11883" s="65"/>
      <c r="N11883" s="71"/>
    </row>
    <row r="11884" spans="2:14">
      <c r="B11884" s="65"/>
      <c r="N11884" s="71"/>
    </row>
    <row r="11885" spans="2:14">
      <c r="B11885" s="65"/>
      <c r="N11885" s="71"/>
    </row>
    <row r="11886" spans="2:14">
      <c r="B11886" s="65"/>
      <c r="N11886" s="71"/>
    </row>
    <row r="11887" spans="2:14">
      <c r="B11887" s="65"/>
      <c r="N11887" s="71"/>
    </row>
    <row r="11888" spans="2:14">
      <c r="B11888" s="65"/>
      <c r="N11888" s="71"/>
    </row>
    <row r="11889" spans="2:14">
      <c r="B11889" s="65"/>
      <c r="N11889" s="71"/>
    </row>
    <row r="11890" spans="2:14">
      <c r="B11890" s="65"/>
      <c r="N11890" s="71"/>
    </row>
    <row r="11891" spans="2:14">
      <c r="B11891" s="65"/>
      <c r="N11891" s="71"/>
    </row>
    <row r="11892" spans="2:14">
      <c r="B11892" s="65"/>
      <c r="N11892" s="71"/>
    </row>
    <row r="11893" spans="2:14">
      <c r="B11893" s="65"/>
      <c r="N11893" s="71"/>
    </row>
    <row r="11894" spans="2:14">
      <c r="B11894" s="65"/>
      <c r="N11894" s="71"/>
    </row>
    <row r="11895" spans="2:14">
      <c r="B11895" s="65"/>
      <c r="N11895" s="71"/>
    </row>
    <row r="11896" spans="2:14">
      <c r="B11896" s="65"/>
      <c r="N11896" s="71"/>
    </row>
    <row r="11897" spans="2:14">
      <c r="B11897" s="65"/>
      <c r="N11897" s="71"/>
    </row>
    <row r="11898" spans="2:14">
      <c r="B11898" s="65"/>
      <c r="N11898" s="71"/>
    </row>
    <row r="11899" spans="2:14">
      <c r="B11899" s="65"/>
      <c r="N11899" s="71"/>
    </row>
    <row r="11900" spans="2:14">
      <c r="B11900" s="65"/>
      <c r="N11900" s="71"/>
    </row>
    <row r="11901" spans="2:14">
      <c r="B11901" s="65"/>
      <c r="N11901" s="71"/>
    </row>
    <row r="11902" spans="2:14">
      <c r="B11902" s="65"/>
      <c r="N11902" s="71"/>
    </row>
    <row r="11903" spans="2:14">
      <c r="B11903" s="65"/>
      <c r="N11903" s="71"/>
    </row>
    <row r="11904" spans="2:14">
      <c r="B11904" s="65"/>
      <c r="N11904" s="71"/>
    </row>
    <row r="11905" spans="2:14">
      <c r="B11905" s="65"/>
      <c r="N11905" s="71"/>
    </row>
    <row r="11906" spans="2:14">
      <c r="B11906" s="65"/>
      <c r="N11906" s="71"/>
    </row>
    <row r="11907" spans="2:14">
      <c r="B11907" s="65"/>
      <c r="N11907" s="71"/>
    </row>
    <row r="11908" spans="2:14">
      <c r="B11908" s="65"/>
      <c r="N11908" s="71"/>
    </row>
    <row r="11909" spans="2:14">
      <c r="B11909" s="65"/>
      <c r="N11909" s="71"/>
    </row>
    <row r="11910" spans="2:14">
      <c r="B11910" s="65"/>
      <c r="N11910" s="71"/>
    </row>
    <row r="11911" spans="2:14">
      <c r="B11911" s="65"/>
      <c r="N11911" s="71"/>
    </row>
    <row r="11912" spans="2:14">
      <c r="B11912" s="65"/>
      <c r="N11912" s="71"/>
    </row>
    <row r="11913" spans="2:14">
      <c r="B11913" s="65"/>
      <c r="N11913" s="71"/>
    </row>
    <row r="11914" spans="2:14">
      <c r="B11914" s="65"/>
      <c r="N11914" s="71"/>
    </row>
    <row r="11915" spans="2:14">
      <c r="B11915" s="65"/>
      <c r="N11915" s="71"/>
    </row>
    <row r="11916" spans="2:14">
      <c r="B11916" s="65"/>
      <c r="N11916" s="71"/>
    </row>
    <row r="11917" spans="2:14">
      <c r="B11917" s="65"/>
      <c r="N11917" s="71"/>
    </row>
    <row r="11918" spans="2:14">
      <c r="B11918" s="65"/>
      <c r="N11918" s="71"/>
    </row>
    <row r="11919" spans="2:14">
      <c r="B11919" s="65"/>
      <c r="N11919" s="71"/>
    </row>
    <row r="11920" spans="2:14">
      <c r="B11920" s="65"/>
      <c r="N11920" s="71"/>
    </row>
    <row r="11921" spans="2:14">
      <c r="B11921" s="65"/>
      <c r="N11921" s="71"/>
    </row>
    <row r="11922" spans="2:14">
      <c r="B11922" s="65"/>
      <c r="N11922" s="71"/>
    </row>
    <row r="11923" spans="2:14">
      <c r="B11923" s="65"/>
      <c r="N11923" s="71"/>
    </row>
    <row r="11924" spans="2:14">
      <c r="B11924" s="65"/>
      <c r="N11924" s="71"/>
    </row>
    <row r="11925" spans="2:14">
      <c r="B11925" s="65"/>
      <c r="N11925" s="71"/>
    </row>
    <row r="11926" spans="2:14">
      <c r="B11926" s="65"/>
      <c r="N11926" s="71"/>
    </row>
    <row r="11927" spans="2:14">
      <c r="B11927" s="65"/>
      <c r="N11927" s="71"/>
    </row>
    <row r="11928" spans="2:14">
      <c r="B11928" s="65"/>
      <c r="N11928" s="71"/>
    </row>
    <row r="11929" spans="2:14">
      <c r="B11929" s="65"/>
      <c r="N11929" s="71"/>
    </row>
    <row r="11930" spans="2:14">
      <c r="B11930" s="65"/>
      <c r="N11930" s="71"/>
    </row>
    <row r="11931" spans="2:14">
      <c r="B11931" s="65"/>
      <c r="N11931" s="71"/>
    </row>
    <row r="11932" spans="2:14">
      <c r="B11932" s="65"/>
      <c r="N11932" s="71"/>
    </row>
    <row r="11933" spans="2:14">
      <c r="B11933" s="65"/>
      <c r="N11933" s="71"/>
    </row>
    <row r="11934" spans="2:14">
      <c r="B11934" s="65"/>
      <c r="N11934" s="71"/>
    </row>
    <row r="11935" spans="2:14">
      <c r="B11935" s="65"/>
      <c r="N11935" s="71"/>
    </row>
    <row r="11936" spans="2:14">
      <c r="B11936" s="65"/>
      <c r="N11936" s="71"/>
    </row>
    <row r="11937" spans="2:14">
      <c r="B11937" s="65"/>
      <c r="N11937" s="71"/>
    </row>
    <row r="11938" spans="2:14">
      <c r="B11938" s="65"/>
      <c r="N11938" s="71"/>
    </row>
    <row r="11939" spans="2:14">
      <c r="B11939" s="65"/>
      <c r="N11939" s="71"/>
    </row>
    <row r="11940" spans="2:14">
      <c r="B11940" s="65"/>
      <c r="N11940" s="71"/>
    </row>
    <row r="11941" spans="2:14">
      <c r="B11941" s="65"/>
      <c r="N11941" s="71"/>
    </row>
    <row r="11942" spans="2:14">
      <c r="B11942" s="65"/>
      <c r="N11942" s="71"/>
    </row>
    <row r="11943" spans="2:14">
      <c r="B11943" s="65"/>
      <c r="N11943" s="71"/>
    </row>
    <row r="11944" spans="2:14">
      <c r="B11944" s="65"/>
      <c r="N11944" s="71"/>
    </row>
    <row r="11945" spans="2:14">
      <c r="B11945" s="65"/>
      <c r="N11945" s="71"/>
    </row>
    <row r="11946" spans="2:14">
      <c r="B11946" s="65"/>
      <c r="N11946" s="71"/>
    </row>
    <row r="11947" spans="2:14">
      <c r="B11947" s="65"/>
      <c r="N11947" s="71"/>
    </row>
    <row r="11948" spans="2:14">
      <c r="B11948" s="65"/>
      <c r="N11948" s="71"/>
    </row>
    <row r="11949" spans="2:14">
      <c r="B11949" s="65"/>
      <c r="N11949" s="71"/>
    </row>
    <row r="11950" spans="2:14">
      <c r="B11950" s="65"/>
      <c r="N11950" s="71"/>
    </row>
    <row r="11951" spans="2:14">
      <c r="B11951" s="65"/>
      <c r="N11951" s="71"/>
    </row>
    <row r="11952" spans="2:14">
      <c r="B11952" s="65"/>
      <c r="N11952" s="71"/>
    </row>
    <row r="11953" spans="2:14">
      <c r="B11953" s="65"/>
      <c r="N11953" s="71"/>
    </row>
    <row r="11954" spans="2:14">
      <c r="B11954" s="65"/>
      <c r="N11954" s="71"/>
    </row>
    <row r="11955" spans="2:14">
      <c r="B11955" s="65"/>
      <c r="N11955" s="71"/>
    </row>
    <row r="11956" spans="2:14">
      <c r="B11956" s="65"/>
      <c r="N11956" s="71"/>
    </row>
    <row r="11957" spans="2:14">
      <c r="B11957" s="65"/>
      <c r="N11957" s="71"/>
    </row>
    <row r="11958" spans="2:14">
      <c r="B11958" s="65"/>
      <c r="N11958" s="71"/>
    </row>
    <row r="11959" spans="2:14">
      <c r="B11959" s="65"/>
      <c r="N11959" s="71"/>
    </row>
    <row r="11960" spans="2:14">
      <c r="B11960" s="65"/>
      <c r="N11960" s="71"/>
    </row>
    <row r="11961" spans="2:14">
      <c r="B11961" s="65"/>
      <c r="N11961" s="71"/>
    </row>
    <row r="11962" spans="2:14">
      <c r="B11962" s="65"/>
      <c r="N11962" s="71"/>
    </row>
    <row r="11963" spans="2:14">
      <c r="B11963" s="65"/>
      <c r="N11963" s="71"/>
    </row>
    <row r="11964" spans="2:14">
      <c r="B11964" s="65"/>
      <c r="N11964" s="71"/>
    </row>
    <row r="11965" spans="2:14">
      <c r="B11965" s="65"/>
      <c r="N11965" s="71"/>
    </row>
    <row r="11966" spans="2:14">
      <c r="B11966" s="65"/>
      <c r="N11966" s="71"/>
    </row>
    <row r="11967" spans="2:14">
      <c r="B11967" s="65"/>
      <c r="N11967" s="71"/>
    </row>
    <row r="11968" spans="2:14">
      <c r="B11968" s="65"/>
      <c r="N11968" s="71"/>
    </row>
    <row r="11969" spans="2:14">
      <c r="B11969" s="65"/>
      <c r="N11969" s="71"/>
    </row>
    <row r="11970" spans="2:14">
      <c r="B11970" s="65"/>
      <c r="N11970" s="71"/>
    </row>
    <row r="11971" spans="2:14">
      <c r="B11971" s="65"/>
      <c r="N11971" s="71"/>
    </row>
    <row r="11972" spans="2:14">
      <c r="B11972" s="65"/>
      <c r="N11972" s="71"/>
    </row>
    <row r="11973" spans="2:14">
      <c r="B11973" s="65"/>
      <c r="N11973" s="71"/>
    </row>
    <row r="11974" spans="2:14">
      <c r="B11974" s="65"/>
      <c r="N11974" s="71"/>
    </row>
    <row r="11975" spans="2:14">
      <c r="B11975" s="65"/>
      <c r="N11975" s="71"/>
    </row>
    <row r="11976" spans="2:14">
      <c r="B11976" s="65"/>
      <c r="N11976" s="71"/>
    </row>
    <row r="11977" spans="2:14">
      <c r="B11977" s="65"/>
      <c r="N11977" s="71"/>
    </row>
    <row r="11978" spans="2:14">
      <c r="B11978" s="65"/>
      <c r="N11978" s="71"/>
    </row>
    <row r="11979" spans="2:14">
      <c r="B11979" s="65"/>
      <c r="N11979" s="71"/>
    </row>
    <row r="11980" spans="2:14">
      <c r="B11980" s="65"/>
      <c r="N11980" s="71"/>
    </row>
    <row r="11981" spans="2:14">
      <c r="B11981" s="65"/>
      <c r="N11981" s="71"/>
    </row>
    <row r="11982" spans="2:14">
      <c r="B11982" s="65"/>
      <c r="N11982" s="71"/>
    </row>
    <row r="11983" spans="2:14">
      <c r="B11983" s="65"/>
      <c r="N11983" s="71"/>
    </row>
    <row r="11984" spans="2:14">
      <c r="B11984" s="65"/>
      <c r="N11984" s="71"/>
    </row>
    <row r="11985" spans="2:14">
      <c r="B11985" s="65"/>
      <c r="N11985" s="71"/>
    </row>
    <row r="11986" spans="2:14">
      <c r="B11986" s="65"/>
      <c r="N11986" s="71"/>
    </row>
    <row r="11987" spans="2:14">
      <c r="B11987" s="65"/>
      <c r="N11987" s="71"/>
    </row>
    <row r="11988" spans="2:14">
      <c r="B11988" s="65"/>
      <c r="N11988" s="71"/>
    </row>
    <row r="11989" spans="2:14">
      <c r="B11989" s="65"/>
      <c r="N11989" s="71"/>
    </row>
    <row r="11990" spans="2:14">
      <c r="B11990" s="65"/>
      <c r="N11990" s="71"/>
    </row>
    <row r="11991" spans="2:14">
      <c r="B11991" s="65"/>
      <c r="N11991" s="71"/>
    </row>
    <row r="11992" spans="2:14">
      <c r="B11992" s="65"/>
      <c r="N11992" s="71"/>
    </row>
    <row r="11993" spans="2:14">
      <c r="B11993" s="65"/>
      <c r="N11993" s="71"/>
    </row>
    <row r="11994" spans="2:14">
      <c r="B11994" s="65"/>
      <c r="N11994" s="71"/>
    </row>
    <row r="11995" spans="2:14">
      <c r="B11995" s="65"/>
      <c r="N11995" s="71"/>
    </row>
    <row r="11996" spans="2:14">
      <c r="B11996" s="65"/>
      <c r="N11996" s="71"/>
    </row>
    <row r="11997" spans="2:14">
      <c r="B11997" s="65"/>
      <c r="N11997" s="71"/>
    </row>
    <row r="11998" spans="2:14">
      <c r="B11998" s="65"/>
      <c r="N11998" s="71"/>
    </row>
    <row r="11999" spans="2:14">
      <c r="B11999" s="65"/>
      <c r="N11999" s="71"/>
    </row>
    <row r="12000" spans="2:14">
      <c r="B12000" s="65"/>
      <c r="N12000" s="71"/>
    </row>
    <row r="12001" spans="2:14">
      <c r="B12001" s="65"/>
      <c r="N12001" s="71"/>
    </row>
    <row r="12002" spans="2:14">
      <c r="B12002" s="65"/>
      <c r="N12002" s="71"/>
    </row>
    <row r="12003" spans="2:14">
      <c r="B12003" s="65"/>
      <c r="N12003" s="71"/>
    </row>
    <row r="12004" spans="2:14">
      <c r="B12004" s="65"/>
      <c r="N12004" s="71"/>
    </row>
    <row r="12005" spans="2:14">
      <c r="B12005" s="65"/>
      <c r="N12005" s="71"/>
    </row>
    <row r="12006" spans="2:14">
      <c r="B12006" s="65"/>
      <c r="N12006" s="71"/>
    </row>
    <row r="12007" spans="2:14">
      <c r="B12007" s="65"/>
      <c r="N12007" s="71"/>
    </row>
    <row r="12008" spans="2:14">
      <c r="B12008" s="65"/>
      <c r="N12008" s="71"/>
    </row>
    <row r="12009" spans="2:14">
      <c r="B12009" s="65"/>
      <c r="N12009" s="71"/>
    </row>
    <row r="12010" spans="2:14">
      <c r="B12010" s="65"/>
      <c r="N12010" s="71"/>
    </row>
    <row r="12011" spans="2:14">
      <c r="B12011" s="65"/>
      <c r="N12011" s="71"/>
    </row>
    <row r="12012" spans="2:14">
      <c r="B12012" s="65"/>
      <c r="N12012" s="71"/>
    </row>
    <row r="12013" spans="2:14">
      <c r="B12013" s="65"/>
      <c r="N12013" s="71"/>
    </row>
    <row r="12014" spans="2:14">
      <c r="B12014" s="65"/>
      <c r="N12014" s="71"/>
    </row>
    <row r="12015" spans="2:14">
      <c r="B12015" s="65"/>
      <c r="N12015" s="71"/>
    </row>
    <row r="12016" spans="2:14">
      <c r="B12016" s="65"/>
      <c r="N12016" s="71"/>
    </row>
    <row r="12017" spans="2:14">
      <c r="B12017" s="65"/>
      <c r="N12017" s="71"/>
    </row>
    <row r="12018" spans="2:14">
      <c r="B12018" s="65"/>
      <c r="N12018" s="71"/>
    </row>
    <row r="12019" spans="2:14">
      <c r="B12019" s="65"/>
      <c r="N12019" s="71"/>
    </row>
    <row r="12020" spans="2:14">
      <c r="B12020" s="65"/>
      <c r="N12020" s="71"/>
    </row>
    <row r="12021" spans="2:14">
      <c r="B12021" s="65"/>
      <c r="N12021" s="71"/>
    </row>
    <row r="12022" spans="2:14">
      <c r="B12022" s="65"/>
      <c r="N12022" s="71"/>
    </row>
    <row r="12023" spans="2:14">
      <c r="B12023" s="65"/>
      <c r="N12023" s="71"/>
    </row>
    <row r="12024" spans="2:14">
      <c r="B12024" s="65"/>
      <c r="N12024" s="71"/>
    </row>
    <row r="12025" spans="2:14">
      <c r="B12025" s="65"/>
      <c r="N12025" s="71"/>
    </row>
    <row r="12026" spans="2:14">
      <c r="B12026" s="65"/>
      <c r="N12026" s="71"/>
    </row>
    <row r="12027" spans="2:14">
      <c r="B12027" s="65"/>
      <c r="N12027" s="71"/>
    </row>
    <row r="12028" spans="2:14">
      <c r="B12028" s="65"/>
      <c r="N12028" s="71"/>
    </row>
    <row r="12029" spans="2:14">
      <c r="B12029" s="65"/>
      <c r="N12029" s="71"/>
    </row>
    <row r="12030" spans="2:14">
      <c r="B12030" s="65"/>
      <c r="N12030" s="71"/>
    </row>
    <row r="12031" spans="2:14">
      <c r="B12031" s="65"/>
      <c r="N12031" s="71"/>
    </row>
    <row r="12032" spans="2:14">
      <c r="B12032" s="65"/>
      <c r="N12032" s="71"/>
    </row>
    <row r="12033" spans="2:14">
      <c r="B12033" s="65"/>
      <c r="N12033" s="71"/>
    </row>
    <row r="12034" spans="2:14">
      <c r="B12034" s="65"/>
      <c r="N12034" s="71"/>
    </row>
    <row r="12035" spans="2:14">
      <c r="B12035" s="65"/>
      <c r="N12035" s="71"/>
    </row>
    <row r="12036" spans="2:14">
      <c r="B12036" s="65"/>
      <c r="N12036" s="71"/>
    </row>
    <row r="12037" spans="2:14">
      <c r="B12037" s="65"/>
      <c r="N12037" s="71"/>
    </row>
    <row r="12038" spans="2:14">
      <c r="B12038" s="65"/>
      <c r="N12038" s="71"/>
    </row>
    <row r="12039" spans="2:14">
      <c r="B12039" s="65"/>
      <c r="N12039" s="71"/>
    </row>
    <row r="12040" spans="2:14">
      <c r="B12040" s="65"/>
      <c r="N12040" s="71"/>
    </row>
    <row r="12041" spans="2:14">
      <c r="B12041" s="65"/>
      <c r="N12041" s="71"/>
    </row>
    <row r="12042" spans="2:14">
      <c r="B12042" s="65"/>
      <c r="N12042" s="71"/>
    </row>
    <row r="12043" spans="2:14">
      <c r="B12043" s="65"/>
      <c r="N12043" s="71"/>
    </row>
    <row r="12044" spans="2:14">
      <c r="B12044" s="65"/>
      <c r="N12044" s="71"/>
    </row>
    <row r="12045" spans="2:14">
      <c r="B12045" s="65"/>
      <c r="N12045" s="71"/>
    </row>
    <row r="12046" spans="2:14">
      <c r="B12046" s="65"/>
      <c r="N12046" s="71"/>
    </row>
    <row r="12047" spans="2:14">
      <c r="B12047" s="65"/>
      <c r="N12047" s="71"/>
    </row>
    <row r="12048" spans="2:14">
      <c r="B12048" s="65"/>
      <c r="N12048" s="71"/>
    </row>
    <row r="12049" spans="2:14">
      <c r="B12049" s="65"/>
      <c r="N12049" s="71"/>
    </row>
    <row r="12050" spans="2:14">
      <c r="B12050" s="65"/>
      <c r="N12050" s="71"/>
    </row>
    <row r="12051" spans="2:14">
      <c r="B12051" s="65"/>
      <c r="N12051" s="71"/>
    </row>
    <row r="12052" spans="2:14">
      <c r="B12052" s="65"/>
      <c r="N12052" s="71"/>
    </row>
    <row r="12053" spans="2:14">
      <c r="B12053" s="65"/>
      <c r="N12053" s="71"/>
    </row>
    <row r="12054" spans="2:14">
      <c r="B12054" s="65"/>
      <c r="N12054" s="71"/>
    </row>
    <row r="12055" spans="2:14">
      <c r="B12055" s="65"/>
      <c r="N12055" s="71"/>
    </row>
    <row r="12056" spans="2:14">
      <c r="B12056" s="65"/>
      <c r="N12056" s="71"/>
    </row>
    <row r="12057" spans="2:14">
      <c r="B12057" s="65"/>
      <c r="N12057" s="71"/>
    </row>
    <row r="12058" spans="2:14">
      <c r="B12058" s="65"/>
      <c r="N12058" s="71"/>
    </row>
    <row r="12059" spans="2:14">
      <c r="B12059" s="65"/>
      <c r="N12059" s="71"/>
    </row>
    <row r="12060" spans="2:14">
      <c r="B12060" s="65"/>
      <c r="N12060" s="71"/>
    </row>
    <row r="12061" spans="2:14">
      <c r="B12061" s="65"/>
      <c r="N12061" s="71"/>
    </row>
    <row r="12062" spans="2:14">
      <c r="B12062" s="65"/>
      <c r="N12062" s="71"/>
    </row>
    <row r="12063" spans="2:14">
      <c r="B12063" s="65"/>
      <c r="N12063" s="71"/>
    </row>
    <row r="12064" spans="2:14">
      <c r="B12064" s="65"/>
      <c r="N12064" s="71"/>
    </row>
    <row r="12065" spans="2:14">
      <c r="B12065" s="65"/>
      <c r="N12065" s="71"/>
    </row>
    <row r="12066" spans="2:14">
      <c r="B12066" s="65"/>
      <c r="N12066" s="71"/>
    </row>
    <row r="12067" spans="2:14">
      <c r="B12067" s="65"/>
      <c r="N12067" s="71"/>
    </row>
    <row r="12068" spans="2:14">
      <c r="B12068" s="65"/>
      <c r="N12068" s="71"/>
    </row>
    <row r="12069" spans="2:14">
      <c r="B12069" s="65"/>
      <c r="N12069" s="71"/>
    </row>
    <row r="12070" spans="2:14">
      <c r="B12070" s="65"/>
      <c r="N12070" s="71"/>
    </row>
    <row r="12071" spans="2:14">
      <c r="B12071" s="65"/>
      <c r="N12071" s="71"/>
    </row>
    <row r="12072" spans="2:14">
      <c r="B12072" s="65"/>
      <c r="N12072" s="71"/>
    </row>
    <row r="12073" spans="2:14">
      <c r="B12073" s="65"/>
      <c r="N12073" s="71"/>
    </row>
    <row r="12074" spans="2:14">
      <c r="B12074" s="65"/>
      <c r="N12074" s="71"/>
    </row>
    <row r="12075" spans="2:14">
      <c r="B12075" s="65"/>
      <c r="N12075" s="71"/>
    </row>
    <row r="12076" spans="2:14">
      <c r="B12076" s="65"/>
      <c r="N12076" s="71"/>
    </row>
    <row r="12077" spans="2:14">
      <c r="B12077" s="65"/>
      <c r="N12077" s="71"/>
    </row>
    <row r="12078" spans="2:14">
      <c r="B12078" s="65"/>
      <c r="N12078" s="71"/>
    </row>
    <row r="12079" spans="2:14">
      <c r="B12079" s="65"/>
      <c r="N12079" s="71"/>
    </row>
    <row r="12080" spans="2:14">
      <c r="B12080" s="65"/>
      <c r="N12080" s="71"/>
    </row>
    <row r="12081" spans="2:14">
      <c r="B12081" s="65"/>
      <c r="N12081" s="71"/>
    </row>
    <row r="12082" spans="2:14">
      <c r="B12082" s="65"/>
      <c r="N12082" s="71"/>
    </row>
    <row r="12083" spans="2:14">
      <c r="B12083" s="65"/>
      <c r="N12083" s="71"/>
    </row>
    <row r="12084" spans="2:14">
      <c r="B12084" s="65"/>
      <c r="N12084" s="71"/>
    </row>
    <row r="12085" spans="2:14">
      <c r="B12085" s="65"/>
      <c r="N12085" s="71"/>
    </row>
    <row r="12086" spans="2:14">
      <c r="B12086" s="65"/>
      <c r="N12086" s="71"/>
    </row>
    <row r="12087" spans="2:14">
      <c r="B12087" s="65"/>
      <c r="N12087" s="71"/>
    </row>
    <row r="12088" spans="2:14">
      <c r="B12088" s="65"/>
      <c r="N12088" s="71"/>
    </row>
    <row r="12089" spans="2:14">
      <c r="B12089" s="65"/>
      <c r="N12089" s="71"/>
    </row>
    <row r="12090" spans="2:14">
      <c r="B12090" s="65"/>
      <c r="N12090" s="71"/>
    </row>
    <row r="12091" spans="2:14">
      <c r="B12091" s="65"/>
      <c r="N12091" s="71"/>
    </row>
    <row r="12092" spans="2:14">
      <c r="B12092" s="65"/>
      <c r="N12092" s="71"/>
    </row>
    <row r="12093" spans="2:14">
      <c r="B12093" s="65"/>
      <c r="N12093" s="71"/>
    </row>
    <row r="12094" spans="2:14">
      <c r="B12094" s="65"/>
      <c r="N12094" s="71"/>
    </row>
    <row r="12095" spans="2:14">
      <c r="B12095" s="65"/>
      <c r="N12095" s="71"/>
    </row>
    <row r="12096" spans="2:14">
      <c r="B12096" s="65"/>
      <c r="N12096" s="71"/>
    </row>
    <row r="12097" spans="2:14">
      <c r="B12097" s="65"/>
      <c r="N12097" s="71"/>
    </row>
    <row r="12098" spans="2:14">
      <c r="B12098" s="65"/>
      <c r="N12098" s="71"/>
    </row>
    <row r="12099" spans="2:14">
      <c r="B12099" s="65"/>
      <c r="N12099" s="71"/>
    </row>
    <row r="12100" spans="2:14">
      <c r="B12100" s="65"/>
      <c r="N12100" s="71"/>
    </row>
    <row r="12101" spans="2:14">
      <c r="B12101" s="65"/>
      <c r="N12101" s="71"/>
    </row>
    <row r="12102" spans="2:14">
      <c r="B12102" s="65"/>
      <c r="N12102" s="71"/>
    </row>
    <row r="12103" spans="2:14">
      <c r="B12103" s="65"/>
      <c r="N12103" s="71"/>
    </row>
    <row r="12104" spans="2:14">
      <c r="B12104" s="65"/>
      <c r="N12104" s="71"/>
    </row>
    <row r="12105" spans="2:14">
      <c r="B12105" s="65"/>
      <c r="N12105" s="71"/>
    </row>
    <row r="12106" spans="2:14">
      <c r="B12106" s="65"/>
      <c r="N12106" s="71"/>
    </row>
    <row r="12107" spans="2:14">
      <c r="B12107" s="65"/>
      <c r="N12107" s="71"/>
    </row>
    <row r="12108" spans="2:14">
      <c r="B12108" s="65"/>
      <c r="N12108" s="71"/>
    </row>
    <row r="12109" spans="2:14">
      <c r="B12109" s="65"/>
      <c r="N12109" s="71"/>
    </row>
    <row r="12110" spans="2:14">
      <c r="B12110" s="65"/>
      <c r="N12110" s="71"/>
    </row>
    <row r="12111" spans="2:14">
      <c r="B12111" s="65"/>
      <c r="N12111" s="71"/>
    </row>
    <row r="12112" spans="2:14">
      <c r="B12112" s="65"/>
      <c r="N12112" s="71"/>
    </row>
    <row r="12113" spans="2:14">
      <c r="B12113" s="65"/>
      <c r="N12113" s="71"/>
    </row>
    <row r="12114" spans="2:14">
      <c r="B12114" s="65"/>
      <c r="N12114" s="71"/>
    </row>
    <row r="12115" spans="2:14">
      <c r="B12115" s="65"/>
      <c r="N12115" s="71"/>
    </row>
    <row r="12116" spans="2:14">
      <c r="B12116" s="65"/>
      <c r="N12116" s="71"/>
    </row>
    <row r="12117" spans="2:14">
      <c r="B12117" s="65"/>
      <c r="N12117" s="71"/>
    </row>
    <row r="12118" spans="2:14">
      <c r="B12118" s="65"/>
      <c r="N12118" s="71"/>
    </row>
    <row r="12119" spans="2:14">
      <c r="B12119" s="65"/>
      <c r="N12119" s="71"/>
    </row>
    <row r="12120" spans="2:14">
      <c r="B12120" s="65"/>
      <c r="N12120" s="71"/>
    </row>
    <row r="12121" spans="2:14">
      <c r="B12121" s="65"/>
      <c r="N12121" s="71"/>
    </row>
    <row r="12122" spans="2:14">
      <c r="B12122" s="65"/>
      <c r="N12122" s="71"/>
    </row>
    <row r="12123" spans="2:14">
      <c r="B12123" s="65"/>
      <c r="N12123" s="71"/>
    </row>
    <row r="12124" spans="2:14">
      <c r="B12124" s="65"/>
      <c r="N12124" s="71"/>
    </row>
    <row r="12125" spans="2:14">
      <c r="B12125" s="65"/>
      <c r="N12125" s="71"/>
    </row>
    <row r="12126" spans="2:14">
      <c r="B12126" s="65"/>
      <c r="N12126" s="71"/>
    </row>
    <row r="12127" spans="2:14">
      <c r="B12127" s="65"/>
      <c r="N12127" s="71"/>
    </row>
    <row r="12128" spans="2:14">
      <c r="B12128" s="65"/>
      <c r="N12128" s="71"/>
    </row>
    <row r="12129" spans="2:14">
      <c r="B12129" s="65"/>
      <c r="N12129" s="71"/>
    </row>
    <row r="12130" spans="2:14">
      <c r="B12130" s="65"/>
      <c r="N12130" s="71"/>
    </row>
    <row r="12131" spans="2:14">
      <c r="B12131" s="65"/>
      <c r="N12131" s="71"/>
    </row>
    <row r="12132" spans="2:14">
      <c r="B12132" s="65"/>
      <c r="N12132" s="71"/>
    </row>
    <row r="12133" spans="2:14">
      <c r="B12133" s="65"/>
      <c r="N12133" s="71"/>
    </row>
    <row r="12134" spans="2:14">
      <c r="B12134" s="65"/>
      <c r="N12134" s="71"/>
    </row>
    <row r="12135" spans="2:14">
      <c r="B12135" s="65"/>
      <c r="N12135" s="71"/>
    </row>
    <row r="12136" spans="2:14">
      <c r="B12136" s="65"/>
      <c r="N12136" s="71"/>
    </row>
    <row r="12137" spans="2:14">
      <c r="B12137" s="65"/>
      <c r="N12137" s="71"/>
    </row>
    <row r="12138" spans="2:14">
      <c r="B12138" s="65"/>
      <c r="N12138" s="71"/>
    </row>
    <row r="12139" spans="2:14">
      <c r="B12139" s="65"/>
      <c r="N12139" s="71"/>
    </row>
    <row r="12140" spans="2:14">
      <c r="B12140" s="65"/>
      <c r="N12140" s="71"/>
    </row>
    <row r="12141" spans="2:14">
      <c r="B12141" s="65"/>
      <c r="N12141" s="71"/>
    </row>
    <row r="12142" spans="2:14">
      <c r="B12142" s="65"/>
      <c r="N12142" s="71"/>
    </row>
    <row r="12143" spans="2:14">
      <c r="B12143" s="65"/>
      <c r="N12143" s="71"/>
    </row>
    <row r="12144" spans="2:14">
      <c r="B12144" s="65"/>
      <c r="N12144" s="71"/>
    </row>
    <row r="12145" spans="2:14">
      <c r="B12145" s="65"/>
      <c r="N12145" s="71"/>
    </row>
    <row r="12146" spans="2:14">
      <c r="B12146" s="65"/>
      <c r="N12146" s="71"/>
    </row>
    <row r="12147" spans="2:14">
      <c r="B12147" s="65"/>
      <c r="N12147" s="71"/>
    </row>
    <row r="12148" spans="2:14">
      <c r="B12148" s="65"/>
      <c r="N12148" s="71"/>
    </row>
    <row r="12149" spans="2:14">
      <c r="B12149" s="65"/>
      <c r="N12149" s="71"/>
    </row>
    <row r="12150" spans="2:14">
      <c r="B12150" s="65"/>
      <c r="N12150" s="71"/>
    </row>
    <row r="12151" spans="2:14">
      <c r="B12151" s="65"/>
      <c r="N12151" s="71"/>
    </row>
    <row r="12152" spans="2:14">
      <c r="B12152" s="65"/>
      <c r="N12152" s="71"/>
    </row>
    <row r="12153" spans="2:14">
      <c r="B12153" s="65"/>
      <c r="N12153" s="71"/>
    </row>
    <row r="12154" spans="2:14">
      <c r="B12154" s="65"/>
      <c r="N12154" s="71"/>
    </row>
    <row r="12155" spans="2:14">
      <c r="B12155" s="65"/>
      <c r="N12155" s="71"/>
    </row>
    <row r="12156" spans="2:14">
      <c r="B12156" s="65"/>
      <c r="N12156" s="71"/>
    </row>
    <row r="12157" spans="2:14">
      <c r="B12157" s="65"/>
      <c r="N12157" s="71"/>
    </row>
    <row r="12158" spans="2:14">
      <c r="B12158" s="65"/>
      <c r="N12158" s="71"/>
    </row>
    <row r="12159" spans="2:14">
      <c r="B12159" s="65"/>
      <c r="N12159" s="71"/>
    </row>
    <row r="12160" spans="2:14">
      <c r="B12160" s="65"/>
      <c r="N12160" s="71"/>
    </row>
    <row r="12161" spans="2:14">
      <c r="B12161" s="65"/>
      <c r="N12161" s="71"/>
    </row>
    <row r="12162" spans="2:14">
      <c r="B12162" s="65"/>
      <c r="N12162" s="71"/>
    </row>
    <row r="12163" spans="2:14">
      <c r="B12163" s="65"/>
      <c r="N12163" s="71"/>
    </row>
    <row r="12164" spans="2:14">
      <c r="B12164" s="65"/>
      <c r="N12164" s="71"/>
    </row>
    <row r="12165" spans="2:14">
      <c r="B12165" s="65"/>
      <c r="N12165" s="71"/>
    </row>
    <row r="12166" spans="2:14">
      <c r="B12166" s="65"/>
      <c r="N12166" s="71"/>
    </row>
    <row r="12167" spans="2:14">
      <c r="B12167" s="65"/>
      <c r="N12167" s="71"/>
    </row>
    <row r="12168" spans="2:14">
      <c r="B12168" s="65"/>
      <c r="N12168" s="71"/>
    </row>
    <row r="12169" spans="2:14">
      <c r="B12169" s="65"/>
      <c r="N12169" s="71"/>
    </row>
    <row r="12170" spans="2:14">
      <c r="B12170" s="65"/>
      <c r="N12170" s="71"/>
    </row>
    <row r="12171" spans="2:14">
      <c r="B12171" s="65"/>
      <c r="N12171" s="71"/>
    </row>
    <row r="12172" spans="2:14">
      <c r="B12172" s="65"/>
      <c r="N12172" s="71"/>
    </row>
    <row r="12173" spans="2:14">
      <c r="B12173" s="65"/>
      <c r="N12173" s="71"/>
    </row>
    <row r="12174" spans="2:14">
      <c r="B12174" s="65"/>
      <c r="N12174" s="71"/>
    </row>
    <row r="12175" spans="2:14">
      <c r="B12175" s="65"/>
      <c r="N12175" s="71"/>
    </row>
    <row r="12176" spans="2:14">
      <c r="B12176" s="65"/>
      <c r="N12176" s="71"/>
    </row>
    <row r="12177" spans="2:14">
      <c r="B12177" s="65"/>
      <c r="N12177" s="71"/>
    </row>
    <row r="12178" spans="2:14">
      <c r="B12178" s="65"/>
      <c r="N12178" s="71"/>
    </row>
    <row r="12179" spans="2:14">
      <c r="B12179" s="65"/>
      <c r="N12179" s="71"/>
    </row>
    <row r="12180" spans="2:14">
      <c r="B12180" s="65"/>
      <c r="N12180" s="71"/>
    </row>
    <row r="12181" spans="2:14">
      <c r="B12181" s="65"/>
      <c r="N12181" s="71"/>
    </row>
    <row r="12182" spans="2:14">
      <c r="B12182" s="65"/>
      <c r="N12182" s="71"/>
    </row>
    <row r="12183" spans="2:14">
      <c r="B12183" s="65"/>
      <c r="N12183" s="71"/>
    </row>
    <row r="12184" spans="2:14">
      <c r="B12184" s="65"/>
      <c r="N12184" s="71"/>
    </row>
    <row r="12185" spans="2:14">
      <c r="B12185" s="65"/>
      <c r="N12185" s="71"/>
    </row>
    <row r="12186" spans="2:14">
      <c r="B12186" s="65"/>
      <c r="N12186" s="71"/>
    </row>
    <row r="12187" spans="2:14">
      <c r="B12187" s="65"/>
      <c r="N12187" s="71"/>
    </row>
    <row r="12188" spans="2:14">
      <c r="B12188" s="65"/>
      <c r="N12188" s="71"/>
    </row>
    <row r="12189" spans="2:14">
      <c r="B12189" s="65"/>
      <c r="N12189" s="71"/>
    </row>
    <row r="12190" spans="2:14">
      <c r="B12190" s="65"/>
      <c r="N12190" s="71"/>
    </row>
    <row r="12191" spans="2:14">
      <c r="B12191" s="65"/>
      <c r="N12191" s="71"/>
    </row>
    <row r="12192" spans="2:14">
      <c r="B12192" s="65"/>
      <c r="N12192" s="71"/>
    </row>
    <row r="12193" spans="2:14">
      <c r="B12193" s="65"/>
      <c r="N12193" s="71"/>
    </row>
    <row r="12194" spans="2:14">
      <c r="B12194" s="65"/>
      <c r="N12194" s="71"/>
    </row>
    <row r="12195" spans="2:14">
      <c r="B12195" s="65"/>
      <c r="N12195" s="71"/>
    </row>
    <row r="12196" spans="2:14">
      <c r="B12196" s="65"/>
      <c r="N12196" s="71"/>
    </row>
    <row r="12197" spans="2:14">
      <c r="B12197" s="65"/>
      <c r="N12197" s="71"/>
    </row>
    <row r="12198" spans="2:14">
      <c r="B12198" s="65"/>
      <c r="N12198" s="71"/>
    </row>
    <row r="12199" spans="2:14">
      <c r="B12199" s="65"/>
      <c r="N12199" s="71"/>
    </row>
    <row r="12200" spans="2:14">
      <c r="B12200" s="65"/>
      <c r="N12200" s="71"/>
    </row>
    <row r="12201" spans="2:14">
      <c r="B12201" s="65"/>
      <c r="N12201" s="71"/>
    </row>
    <row r="12202" spans="2:14">
      <c r="B12202" s="65"/>
      <c r="N12202" s="71"/>
    </row>
    <row r="12203" spans="2:14">
      <c r="B12203" s="65"/>
      <c r="N12203" s="71"/>
    </row>
    <row r="12204" spans="2:14">
      <c r="B12204" s="65"/>
      <c r="N12204" s="71"/>
    </row>
    <row r="12205" spans="2:14">
      <c r="B12205" s="65"/>
      <c r="N12205" s="71"/>
    </row>
    <row r="12206" spans="2:14">
      <c r="B12206" s="65"/>
      <c r="N12206" s="71"/>
    </row>
    <row r="12207" spans="2:14">
      <c r="B12207" s="65"/>
      <c r="N12207" s="71"/>
    </row>
    <row r="12208" spans="2:14">
      <c r="B12208" s="65"/>
      <c r="N12208" s="71"/>
    </row>
    <row r="12209" spans="2:14">
      <c r="B12209" s="65"/>
      <c r="N12209" s="71"/>
    </row>
    <row r="12210" spans="2:14">
      <c r="B12210" s="65"/>
      <c r="N12210" s="71"/>
    </row>
    <row r="12211" spans="2:14">
      <c r="B12211" s="65"/>
      <c r="N12211" s="71"/>
    </row>
    <row r="12212" spans="2:14">
      <c r="B12212" s="65"/>
      <c r="N12212" s="71"/>
    </row>
    <row r="12213" spans="2:14">
      <c r="B12213" s="65"/>
      <c r="N12213" s="71"/>
    </row>
    <row r="12214" spans="2:14">
      <c r="B12214" s="65"/>
      <c r="N12214" s="71"/>
    </row>
    <row r="12215" spans="2:14">
      <c r="B12215" s="65"/>
      <c r="N12215" s="71"/>
    </row>
    <row r="12216" spans="2:14">
      <c r="B12216" s="65"/>
      <c r="N12216" s="71"/>
    </row>
    <row r="12217" spans="2:14">
      <c r="B12217" s="65"/>
      <c r="N12217" s="71"/>
    </row>
    <row r="12218" spans="2:14">
      <c r="B12218" s="65"/>
      <c r="N12218" s="71"/>
    </row>
    <row r="12219" spans="2:14">
      <c r="B12219" s="65"/>
      <c r="N12219" s="71"/>
    </row>
    <row r="12220" spans="2:14">
      <c r="B12220" s="65"/>
      <c r="N12220" s="71"/>
    </row>
    <row r="12221" spans="2:14">
      <c r="B12221" s="65"/>
      <c r="N12221" s="71"/>
    </row>
    <row r="12222" spans="2:14">
      <c r="B12222" s="65"/>
      <c r="N12222" s="71"/>
    </row>
    <row r="12223" spans="2:14">
      <c r="B12223" s="65"/>
      <c r="N12223" s="71"/>
    </row>
    <row r="12224" spans="2:14">
      <c r="B12224" s="65"/>
      <c r="N12224" s="71"/>
    </row>
    <row r="12225" spans="2:14">
      <c r="B12225" s="65"/>
      <c r="N12225" s="71"/>
    </row>
    <row r="12226" spans="2:14">
      <c r="B12226" s="65"/>
      <c r="N12226" s="71"/>
    </row>
    <row r="12227" spans="2:14">
      <c r="B12227" s="65"/>
      <c r="N12227" s="71"/>
    </row>
    <row r="12228" spans="2:14">
      <c r="B12228" s="65"/>
      <c r="N12228" s="71"/>
    </row>
    <row r="12229" spans="2:14">
      <c r="B12229" s="65"/>
      <c r="N12229" s="71"/>
    </row>
    <row r="12230" spans="2:14">
      <c r="B12230" s="65"/>
      <c r="N12230" s="71"/>
    </row>
    <row r="12231" spans="2:14">
      <c r="B12231" s="65"/>
      <c r="N12231" s="71"/>
    </row>
    <row r="12232" spans="2:14">
      <c r="B12232" s="65"/>
      <c r="N12232" s="71"/>
    </row>
    <row r="12233" spans="2:14">
      <c r="B12233" s="65"/>
      <c r="N12233" s="71"/>
    </row>
    <row r="12234" spans="2:14">
      <c r="B12234" s="65"/>
      <c r="N12234" s="71"/>
    </row>
    <row r="12235" spans="2:14">
      <c r="B12235" s="65"/>
      <c r="N12235" s="71"/>
    </row>
    <row r="12236" spans="2:14">
      <c r="B12236" s="65"/>
      <c r="N12236" s="71"/>
    </row>
    <row r="12237" spans="2:14">
      <c r="B12237" s="65"/>
      <c r="N12237" s="71"/>
    </row>
    <row r="12238" spans="2:14">
      <c r="B12238" s="65"/>
      <c r="N12238" s="71"/>
    </row>
    <row r="12239" spans="2:14">
      <c r="B12239" s="65"/>
      <c r="N12239" s="71"/>
    </row>
    <row r="12240" spans="2:14">
      <c r="B12240" s="65"/>
      <c r="N12240" s="71"/>
    </row>
    <row r="12241" spans="2:14">
      <c r="B12241" s="65"/>
      <c r="N12241" s="71"/>
    </row>
    <row r="12242" spans="2:14">
      <c r="B12242" s="65"/>
      <c r="N12242" s="71"/>
    </row>
    <row r="12243" spans="2:14">
      <c r="B12243" s="65"/>
      <c r="N12243" s="71"/>
    </row>
    <row r="12244" spans="2:14">
      <c r="B12244" s="65"/>
      <c r="N12244" s="71"/>
    </row>
    <row r="12245" spans="2:14">
      <c r="B12245" s="65"/>
      <c r="N12245" s="71"/>
    </row>
    <row r="12246" spans="2:14">
      <c r="B12246" s="65"/>
      <c r="N12246" s="71"/>
    </row>
    <row r="12247" spans="2:14">
      <c r="B12247" s="65"/>
      <c r="N12247" s="71"/>
    </row>
    <row r="12248" spans="2:14">
      <c r="B12248" s="65"/>
      <c r="N12248" s="71"/>
    </row>
    <row r="12249" spans="2:14">
      <c r="B12249" s="65"/>
      <c r="N12249" s="71"/>
    </row>
    <row r="12250" spans="2:14">
      <c r="B12250" s="65"/>
      <c r="N12250" s="71"/>
    </row>
    <row r="12251" spans="2:14">
      <c r="B12251" s="65"/>
      <c r="N12251" s="71"/>
    </row>
    <row r="12252" spans="2:14">
      <c r="B12252" s="65"/>
      <c r="N12252" s="71"/>
    </row>
    <row r="12253" spans="2:14">
      <c r="B12253" s="65"/>
      <c r="N12253" s="71"/>
    </row>
    <row r="12254" spans="2:14">
      <c r="B12254" s="65"/>
      <c r="N12254" s="71"/>
    </row>
    <row r="12255" spans="2:14">
      <c r="B12255" s="65"/>
      <c r="N12255" s="71"/>
    </row>
    <row r="12256" spans="2:14">
      <c r="B12256" s="65"/>
      <c r="N12256" s="71"/>
    </row>
    <row r="12257" spans="2:14">
      <c r="B12257" s="65"/>
      <c r="N12257" s="71"/>
    </row>
    <row r="12258" spans="2:14">
      <c r="B12258" s="65"/>
      <c r="N12258" s="71"/>
    </row>
    <row r="12259" spans="2:14">
      <c r="B12259" s="65"/>
      <c r="N12259" s="71"/>
    </row>
    <row r="12260" spans="2:14">
      <c r="B12260" s="65"/>
      <c r="N12260" s="71"/>
    </row>
    <row r="12261" spans="2:14">
      <c r="B12261" s="65"/>
      <c r="N12261" s="71"/>
    </row>
    <row r="12262" spans="2:14">
      <c r="B12262" s="65"/>
      <c r="N12262" s="71"/>
    </row>
    <row r="12263" spans="2:14">
      <c r="B12263" s="65"/>
      <c r="N12263" s="71"/>
    </row>
    <row r="12264" spans="2:14">
      <c r="B12264" s="65"/>
      <c r="N12264" s="71"/>
    </row>
    <row r="12265" spans="2:14">
      <c r="B12265" s="65"/>
      <c r="N12265" s="71"/>
    </row>
    <row r="12266" spans="2:14">
      <c r="B12266" s="65"/>
      <c r="N12266" s="71"/>
    </row>
    <row r="12267" spans="2:14">
      <c r="B12267" s="65"/>
      <c r="N12267" s="71"/>
    </row>
    <row r="12268" spans="2:14">
      <c r="B12268" s="65"/>
      <c r="N12268" s="71"/>
    </row>
    <row r="12269" spans="2:14">
      <c r="B12269" s="65"/>
      <c r="N12269" s="71"/>
    </row>
    <row r="12270" spans="2:14">
      <c r="B12270" s="65"/>
      <c r="N12270" s="71"/>
    </row>
    <row r="12271" spans="2:14">
      <c r="B12271" s="65"/>
      <c r="N12271" s="71"/>
    </row>
    <row r="12272" spans="2:14">
      <c r="B12272" s="65"/>
      <c r="N12272" s="71"/>
    </row>
    <row r="12273" spans="2:14">
      <c r="B12273" s="65"/>
      <c r="N12273" s="71"/>
    </row>
    <row r="12274" spans="2:14">
      <c r="B12274" s="65"/>
      <c r="N12274" s="71"/>
    </row>
    <row r="12275" spans="2:14">
      <c r="B12275" s="65"/>
      <c r="N12275" s="71"/>
    </row>
    <row r="12276" spans="2:14">
      <c r="B12276" s="65"/>
      <c r="N12276" s="71"/>
    </row>
    <row r="12277" spans="2:14">
      <c r="B12277" s="65"/>
      <c r="N12277" s="71"/>
    </row>
    <row r="12278" spans="2:14">
      <c r="B12278" s="65"/>
      <c r="N12278" s="71"/>
    </row>
    <row r="12279" spans="2:14">
      <c r="B12279" s="65"/>
      <c r="N12279" s="71"/>
    </row>
    <row r="12280" spans="2:14">
      <c r="B12280" s="65"/>
      <c r="N12280" s="71"/>
    </row>
    <row r="12281" spans="2:14">
      <c r="B12281" s="65"/>
      <c r="N12281" s="71"/>
    </row>
    <row r="12282" spans="2:14">
      <c r="B12282" s="65"/>
      <c r="N12282" s="71"/>
    </row>
    <row r="12283" spans="2:14">
      <c r="B12283" s="65"/>
      <c r="N12283" s="71"/>
    </row>
    <row r="12284" spans="2:14">
      <c r="B12284" s="65"/>
      <c r="N12284" s="71"/>
    </row>
    <row r="12285" spans="2:14">
      <c r="B12285" s="65"/>
      <c r="N12285" s="71"/>
    </row>
    <row r="12286" spans="2:14">
      <c r="B12286" s="65"/>
      <c r="N12286" s="71"/>
    </row>
    <row r="12287" spans="2:14">
      <c r="B12287" s="65"/>
      <c r="N12287" s="71"/>
    </row>
    <row r="12288" spans="2:14">
      <c r="B12288" s="65"/>
      <c r="N12288" s="71"/>
    </row>
    <row r="12289" spans="2:14">
      <c r="B12289" s="65"/>
      <c r="N12289" s="71"/>
    </row>
    <row r="12290" spans="2:14">
      <c r="B12290" s="65"/>
      <c r="N12290" s="71"/>
    </row>
    <row r="12291" spans="2:14">
      <c r="B12291" s="65"/>
      <c r="N12291" s="71"/>
    </row>
    <row r="12292" spans="2:14">
      <c r="B12292" s="65"/>
      <c r="N12292" s="71"/>
    </row>
    <row r="12293" spans="2:14">
      <c r="B12293" s="65"/>
      <c r="N12293" s="71"/>
    </row>
    <row r="12294" spans="2:14">
      <c r="B12294" s="65"/>
      <c r="N12294" s="71"/>
    </row>
    <row r="12295" spans="2:14">
      <c r="B12295" s="65"/>
      <c r="N12295" s="71"/>
    </row>
    <row r="12296" spans="2:14">
      <c r="B12296" s="65"/>
      <c r="N12296" s="71"/>
    </row>
    <row r="12297" spans="2:14">
      <c r="B12297" s="65"/>
      <c r="N12297" s="71"/>
    </row>
    <row r="12298" spans="2:14">
      <c r="B12298" s="65"/>
      <c r="N12298" s="71"/>
    </row>
    <row r="12299" spans="2:14">
      <c r="B12299" s="65"/>
      <c r="N12299" s="71"/>
    </row>
    <row r="12300" spans="2:14">
      <c r="B12300" s="65"/>
      <c r="N12300" s="71"/>
    </row>
    <row r="12301" spans="2:14">
      <c r="B12301" s="65"/>
      <c r="N12301" s="71"/>
    </row>
    <row r="12302" spans="2:14">
      <c r="B12302" s="65"/>
      <c r="N12302" s="71"/>
    </row>
    <row r="12303" spans="2:14">
      <c r="B12303" s="65"/>
      <c r="N12303" s="71"/>
    </row>
    <row r="12304" spans="2:14">
      <c r="B12304" s="65"/>
      <c r="N12304" s="71"/>
    </row>
    <row r="12305" spans="2:14">
      <c r="B12305" s="65"/>
      <c r="N12305" s="71"/>
    </row>
    <row r="12306" spans="2:14">
      <c r="B12306" s="65"/>
      <c r="N12306" s="71"/>
    </row>
    <row r="12307" spans="2:14">
      <c r="B12307" s="65"/>
      <c r="N12307" s="71"/>
    </row>
    <row r="12308" spans="2:14">
      <c r="B12308" s="65"/>
      <c r="N12308" s="71"/>
    </row>
    <row r="12309" spans="2:14">
      <c r="B12309" s="65"/>
      <c r="N12309" s="71"/>
    </row>
    <row r="12310" spans="2:14">
      <c r="B12310" s="65"/>
      <c r="N12310" s="71"/>
    </row>
    <row r="12311" spans="2:14">
      <c r="B12311" s="65"/>
      <c r="N12311" s="71"/>
    </row>
    <row r="12312" spans="2:14">
      <c r="B12312" s="65"/>
      <c r="N12312" s="71"/>
    </row>
    <row r="12313" spans="2:14">
      <c r="B12313" s="65"/>
      <c r="N12313" s="71"/>
    </row>
    <row r="12314" spans="2:14">
      <c r="B12314" s="65"/>
      <c r="N12314" s="71"/>
    </row>
    <row r="12315" spans="2:14">
      <c r="B12315" s="65"/>
      <c r="N12315" s="71"/>
    </row>
    <row r="12316" spans="2:14">
      <c r="B12316" s="65"/>
      <c r="N12316" s="71"/>
    </row>
    <row r="12317" spans="2:14">
      <c r="B12317" s="65"/>
      <c r="N12317" s="71"/>
    </row>
    <row r="12318" spans="2:14">
      <c r="B12318" s="65"/>
      <c r="N12318" s="71"/>
    </row>
    <row r="12319" spans="2:14">
      <c r="B12319" s="65"/>
      <c r="N12319" s="71"/>
    </row>
    <row r="12320" spans="2:14">
      <c r="B12320" s="65"/>
      <c r="N12320" s="71"/>
    </row>
    <row r="12321" spans="2:14">
      <c r="B12321" s="65"/>
      <c r="N12321" s="71"/>
    </row>
    <row r="12322" spans="2:14">
      <c r="B12322" s="65"/>
      <c r="N12322" s="71"/>
    </row>
    <row r="12323" spans="2:14">
      <c r="B12323" s="65"/>
      <c r="N12323" s="71"/>
    </row>
    <row r="12324" spans="2:14">
      <c r="B12324" s="65"/>
      <c r="N12324" s="71"/>
    </row>
    <row r="12325" spans="2:14">
      <c r="B12325" s="65"/>
      <c r="N12325" s="71"/>
    </row>
    <row r="12326" spans="2:14">
      <c r="B12326" s="65"/>
      <c r="N12326" s="71"/>
    </row>
    <row r="12327" spans="2:14">
      <c r="B12327" s="65"/>
      <c r="N12327" s="71"/>
    </row>
    <row r="12328" spans="2:14">
      <c r="B12328" s="65"/>
      <c r="N12328" s="71"/>
    </row>
    <row r="12329" spans="2:14">
      <c r="B12329" s="65"/>
      <c r="N12329" s="71"/>
    </row>
    <row r="12330" spans="2:14">
      <c r="B12330" s="65"/>
      <c r="N12330" s="71"/>
    </row>
    <row r="12331" spans="2:14">
      <c r="B12331" s="65"/>
      <c r="N12331" s="71"/>
    </row>
    <row r="12332" spans="2:14">
      <c r="B12332" s="65"/>
      <c r="N12332" s="71"/>
    </row>
    <row r="12333" spans="2:14">
      <c r="B12333" s="65"/>
      <c r="N12333" s="71"/>
    </row>
    <row r="12334" spans="2:14">
      <c r="B12334" s="65"/>
      <c r="N12334" s="71"/>
    </row>
    <row r="12335" spans="2:14">
      <c r="B12335" s="65"/>
      <c r="N12335" s="71"/>
    </row>
    <row r="12336" spans="2:14">
      <c r="B12336" s="65"/>
      <c r="N12336" s="71"/>
    </row>
    <row r="12337" spans="2:14">
      <c r="B12337" s="65"/>
      <c r="N12337" s="71"/>
    </row>
    <row r="12338" spans="2:14">
      <c r="B12338" s="65"/>
      <c r="N12338" s="71"/>
    </row>
    <row r="12339" spans="2:14">
      <c r="B12339" s="65"/>
      <c r="N12339" s="71"/>
    </row>
    <row r="12340" spans="2:14">
      <c r="B12340" s="65"/>
      <c r="N12340" s="71"/>
    </row>
    <row r="12341" spans="2:14">
      <c r="B12341" s="65"/>
      <c r="N12341" s="71"/>
    </row>
    <row r="12342" spans="2:14">
      <c r="B12342" s="65"/>
      <c r="N12342" s="71"/>
    </row>
    <row r="12343" spans="2:14">
      <c r="B12343" s="65"/>
      <c r="N12343" s="71"/>
    </row>
    <row r="12344" spans="2:14">
      <c r="B12344" s="65"/>
      <c r="N12344" s="71"/>
    </row>
    <row r="12345" spans="2:14">
      <c r="B12345" s="65"/>
      <c r="N12345" s="71"/>
    </row>
    <row r="12346" spans="2:14">
      <c r="B12346" s="65"/>
      <c r="N12346" s="71"/>
    </row>
    <row r="12347" spans="2:14">
      <c r="B12347" s="65"/>
      <c r="N12347" s="71"/>
    </row>
    <row r="12348" spans="2:14">
      <c r="B12348" s="65"/>
      <c r="N12348" s="71"/>
    </row>
    <row r="12349" spans="2:14">
      <c r="B12349" s="65"/>
      <c r="N12349" s="71"/>
    </row>
    <row r="12350" spans="2:14">
      <c r="B12350" s="65"/>
      <c r="N12350" s="71"/>
    </row>
    <row r="12351" spans="2:14">
      <c r="B12351" s="65"/>
      <c r="N12351" s="71"/>
    </row>
    <row r="12352" spans="2:14">
      <c r="B12352" s="65"/>
      <c r="N12352" s="71"/>
    </row>
    <row r="12353" spans="2:14">
      <c r="B12353" s="65"/>
      <c r="N12353" s="71"/>
    </row>
    <row r="12354" spans="2:14">
      <c r="B12354" s="65"/>
      <c r="N12354" s="71"/>
    </row>
    <row r="12355" spans="2:14">
      <c r="B12355" s="65"/>
      <c r="N12355" s="71"/>
    </row>
    <row r="12356" spans="2:14">
      <c r="B12356" s="65"/>
      <c r="N12356" s="71"/>
    </row>
    <row r="12357" spans="2:14">
      <c r="B12357" s="65"/>
      <c r="N12357" s="71"/>
    </row>
    <row r="12358" spans="2:14">
      <c r="B12358" s="65"/>
      <c r="N12358" s="71"/>
    </row>
    <row r="12359" spans="2:14">
      <c r="B12359" s="65"/>
      <c r="N12359" s="71"/>
    </row>
    <row r="12360" spans="2:14">
      <c r="B12360" s="65"/>
      <c r="N12360" s="71"/>
    </row>
    <row r="12361" spans="2:14">
      <c r="B12361" s="65"/>
      <c r="N12361" s="71"/>
    </row>
    <row r="12362" spans="2:14">
      <c r="B12362" s="65"/>
      <c r="N12362" s="71"/>
    </row>
    <row r="12363" spans="2:14">
      <c r="B12363" s="65"/>
      <c r="N12363" s="71"/>
    </row>
    <row r="12364" spans="2:14">
      <c r="B12364" s="65"/>
      <c r="N12364" s="71"/>
    </row>
    <row r="12365" spans="2:14">
      <c r="B12365" s="65"/>
      <c r="N12365" s="71"/>
    </row>
    <row r="12366" spans="2:14">
      <c r="B12366" s="65"/>
      <c r="N12366" s="71"/>
    </row>
    <row r="12367" spans="2:14">
      <c r="B12367" s="65"/>
      <c r="N12367" s="71"/>
    </row>
    <row r="12368" spans="2:14">
      <c r="B12368" s="65"/>
      <c r="N12368" s="71"/>
    </row>
    <row r="12369" spans="2:14">
      <c r="B12369" s="65"/>
      <c r="N12369" s="71"/>
    </row>
    <row r="12370" spans="2:14">
      <c r="B12370" s="65"/>
      <c r="N12370" s="71"/>
    </row>
    <row r="12371" spans="2:14">
      <c r="B12371" s="65"/>
      <c r="N12371" s="71"/>
    </row>
    <row r="12372" spans="2:14">
      <c r="B12372" s="65"/>
      <c r="N12372" s="71"/>
    </row>
    <row r="12373" spans="2:14">
      <c r="B12373" s="65"/>
      <c r="N12373" s="71"/>
    </row>
    <row r="12374" spans="2:14">
      <c r="B12374" s="65"/>
      <c r="N12374" s="71"/>
    </row>
    <row r="12375" spans="2:14">
      <c r="B12375" s="65"/>
      <c r="N12375" s="71"/>
    </row>
    <row r="12376" spans="2:14">
      <c r="B12376" s="65"/>
      <c r="N12376" s="71"/>
    </row>
    <row r="12377" spans="2:14">
      <c r="B12377" s="65"/>
      <c r="N12377" s="71"/>
    </row>
    <row r="12378" spans="2:14">
      <c r="B12378" s="65"/>
      <c r="N12378" s="71"/>
    </row>
    <row r="12379" spans="2:14">
      <c r="B12379" s="65"/>
      <c r="N12379" s="71"/>
    </row>
    <row r="12380" spans="2:14">
      <c r="B12380" s="65"/>
      <c r="N12380" s="71"/>
    </row>
    <row r="12381" spans="2:14">
      <c r="B12381" s="65"/>
      <c r="N12381" s="71"/>
    </row>
    <row r="12382" spans="2:14">
      <c r="B12382" s="65"/>
      <c r="N12382" s="71"/>
    </row>
    <row r="12383" spans="2:14">
      <c r="B12383" s="65"/>
      <c r="N12383" s="71"/>
    </row>
    <row r="12384" spans="2:14">
      <c r="B12384" s="65"/>
      <c r="N12384" s="71"/>
    </row>
    <row r="12385" spans="2:14">
      <c r="B12385" s="65"/>
      <c r="N12385" s="71"/>
    </row>
    <row r="12386" spans="2:14">
      <c r="B12386" s="65"/>
      <c r="N12386" s="71"/>
    </row>
    <row r="12387" spans="2:14">
      <c r="B12387" s="65"/>
      <c r="N12387" s="71"/>
    </row>
    <row r="12388" spans="2:14">
      <c r="B12388" s="65"/>
      <c r="N12388" s="71"/>
    </row>
    <row r="12389" spans="2:14">
      <c r="B12389" s="65"/>
      <c r="N12389" s="71"/>
    </row>
    <row r="12390" spans="2:14">
      <c r="B12390" s="65"/>
      <c r="N12390" s="71"/>
    </row>
    <row r="12391" spans="2:14">
      <c r="B12391" s="65"/>
      <c r="N12391" s="71"/>
    </row>
    <row r="12392" spans="2:14">
      <c r="B12392" s="65"/>
      <c r="N12392" s="71"/>
    </row>
    <row r="12393" spans="2:14">
      <c r="B12393" s="65"/>
      <c r="N12393" s="71"/>
    </row>
    <row r="12394" spans="2:14">
      <c r="B12394" s="65"/>
      <c r="N12394" s="71"/>
    </row>
    <row r="12395" spans="2:14">
      <c r="B12395" s="65"/>
      <c r="N12395" s="71"/>
    </row>
    <row r="12396" spans="2:14">
      <c r="B12396" s="65"/>
      <c r="N12396" s="71"/>
    </row>
    <row r="12397" spans="2:14">
      <c r="B12397" s="65"/>
      <c r="N12397" s="71"/>
    </row>
    <row r="12398" spans="2:14">
      <c r="B12398" s="65"/>
      <c r="N12398" s="71"/>
    </row>
    <row r="12399" spans="2:14">
      <c r="B12399" s="65"/>
      <c r="N12399" s="71"/>
    </row>
    <row r="12400" spans="2:14">
      <c r="B12400" s="65"/>
      <c r="N12400" s="71"/>
    </row>
    <row r="12401" spans="2:14">
      <c r="B12401" s="65"/>
      <c r="N12401" s="71"/>
    </row>
    <row r="12402" spans="2:14">
      <c r="B12402" s="65"/>
      <c r="N12402" s="71"/>
    </row>
    <row r="12403" spans="2:14">
      <c r="B12403" s="65"/>
      <c r="N12403" s="71"/>
    </row>
    <row r="12404" spans="2:14">
      <c r="B12404" s="65"/>
      <c r="N12404" s="71"/>
    </row>
    <row r="12405" spans="2:14">
      <c r="B12405" s="65"/>
      <c r="N12405" s="71"/>
    </row>
    <row r="12406" spans="2:14">
      <c r="B12406" s="65"/>
      <c r="N12406" s="71"/>
    </row>
    <row r="12407" spans="2:14">
      <c r="B12407" s="65"/>
      <c r="N12407" s="71"/>
    </row>
    <row r="12408" spans="2:14">
      <c r="B12408" s="65"/>
      <c r="N12408" s="71"/>
    </row>
    <row r="12409" spans="2:14">
      <c r="B12409" s="65"/>
      <c r="N12409" s="71"/>
    </row>
    <row r="12410" spans="2:14">
      <c r="B12410" s="65"/>
      <c r="N12410" s="71"/>
    </row>
    <row r="12411" spans="2:14">
      <c r="B12411" s="65"/>
      <c r="N12411" s="71"/>
    </row>
    <row r="12412" spans="2:14">
      <c r="B12412" s="65"/>
      <c r="N12412" s="71"/>
    </row>
    <row r="12413" spans="2:14">
      <c r="B12413" s="65"/>
      <c r="N12413" s="71"/>
    </row>
    <row r="12414" spans="2:14">
      <c r="B12414" s="65"/>
      <c r="N12414" s="71"/>
    </row>
    <row r="12415" spans="2:14">
      <c r="B12415" s="65"/>
      <c r="N12415" s="71"/>
    </row>
    <row r="12416" spans="2:14">
      <c r="B12416" s="65"/>
      <c r="N12416" s="71"/>
    </row>
    <row r="12417" spans="2:14">
      <c r="B12417" s="65"/>
      <c r="N12417" s="71"/>
    </row>
    <row r="12418" spans="2:14">
      <c r="B12418" s="65"/>
      <c r="N12418" s="71"/>
    </row>
    <row r="12419" spans="2:14">
      <c r="B12419" s="65"/>
      <c r="N12419" s="71"/>
    </row>
    <row r="12420" spans="2:14">
      <c r="B12420" s="65"/>
      <c r="N12420" s="71"/>
    </row>
    <row r="12421" spans="2:14">
      <c r="B12421" s="65"/>
      <c r="N12421" s="71"/>
    </row>
    <row r="12422" spans="2:14">
      <c r="B12422" s="65"/>
      <c r="N12422" s="71"/>
    </row>
    <row r="12423" spans="2:14">
      <c r="B12423" s="65"/>
      <c r="N12423" s="71"/>
    </row>
    <row r="12424" spans="2:14">
      <c r="B12424" s="65"/>
      <c r="N12424" s="71"/>
    </row>
    <row r="12425" spans="2:14">
      <c r="B12425" s="65"/>
      <c r="N12425" s="71"/>
    </row>
    <row r="12426" spans="2:14">
      <c r="B12426" s="65"/>
      <c r="N12426" s="71"/>
    </row>
    <row r="12427" spans="2:14">
      <c r="B12427" s="65"/>
      <c r="N12427" s="71"/>
    </row>
    <row r="12428" spans="2:14">
      <c r="B12428" s="65"/>
      <c r="N12428" s="71"/>
    </row>
    <row r="12429" spans="2:14">
      <c r="B12429" s="65"/>
      <c r="N12429" s="71"/>
    </row>
    <row r="12430" spans="2:14">
      <c r="B12430" s="65"/>
      <c r="N12430" s="71"/>
    </row>
    <row r="12431" spans="2:14">
      <c r="B12431" s="65"/>
      <c r="N12431" s="71"/>
    </row>
    <row r="12432" spans="2:14">
      <c r="B12432" s="65"/>
      <c r="N12432" s="71"/>
    </row>
    <row r="12433" spans="2:14">
      <c r="B12433" s="65"/>
      <c r="N12433" s="71"/>
    </row>
    <row r="12434" spans="2:14">
      <c r="B12434" s="65"/>
      <c r="N12434" s="71"/>
    </row>
    <row r="12435" spans="2:14">
      <c r="B12435" s="65"/>
      <c r="N12435" s="71"/>
    </row>
    <row r="12436" spans="2:14">
      <c r="B12436" s="65"/>
      <c r="N12436" s="71"/>
    </row>
    <row r="12437" spans="2:14">
      <c r="B12437" s="65"/>
      <c r="N12437" s="71"/>
    </row>
    <row r="12438" spans="2:14">
      <c r="B12438" s="65"/>
      <c r="N12438" s="71"/>
    </row>
    <row r="12439" spans="2:14">
      <c r="B12439" s="65"/>
      <c r="N12439" s="71"/>
    </row>
    <row r="12440" spans="2:14">
      <c r="B12440" s="65"/>
      <c r="N12440" s="71"/>
    </row>
    <row r="12441" spans="2:14">
      <c r="B12441" s="65"/>
      <c r="N12441" s="71"/>
    </row>
    <row r="12442" spans="2:14">
      <c r="B12442" s="65"/>
      <c r="N12442" s="71"/>
    </row>
    <row r="12443" spans="2:14">
      <c r="B12443" s="65"/>
      <c r="N12443" s="71"/>
    </row>
    <row r="12444" spans="2:14">
      <c r="B12444" s="65"/>
      <c r="N12444" s="71"/>
    </row>
    <row r="12445" spans="2:14">
      <c r="B12445" s="65"/>
      <c r="N12445" s="71"/>
    </row>
    <row r="12446" spans="2:14">
      <c r="B12446" s="65"/>
      <c r="N12446" s="71"/>
    </row>
    <row r="12447" spans="2:14">
      <c r="B12447" s="65"/>
      <c r="N12447" s="71"/>
    </row>
    <row r="12448" spans="2:14">
      <c r="B12448" s="65"/>
      <c r="N12448" s="71"/>
    </row>
    <row r="12449" spans="2:14">
      <c r="B12449" s="65"/>
      <c r="N12449" s="71"/>
    </row>
    <row r="12450" spans="2:14">
      <c r="B12450" s="65"/>
      <c r="N12450" s="71"/>
    </row>
    <row r="12451" spans="2:14">
      <c r="B12451" s="65"/>
      <c r="N12451" s="71"/>
    </row>
    <row r="12452" spans="2:14">
      <c r="B12452" s="65"/>
      <c r="N12452" s="71"/>
    </row>
    <row r="12453" spans="2:14">
      <c r="B12453" s="65"/>
      <c r="N12453" s="71"/>
    </row>
    <row r="12454" spans="2:14">
      <c r="B12454" s="65"/>
      <c r="N12454" s="71"/>
    </row>
    <row r="12455" spans="2:14">
      <c r="B12455" s="65"/>
      <c r="N12455" s="71"/>
    </row>
    <row r="12456" spans="2:14">
      <c r="B12456" s="65"/>
      <c r="N12456" s="71"/>
    </row>
    <row r="12457" spans="2:14">
      <c r="B12457" s="65"/>
      <c r="N12457" s="71"/>
    </row>
    <row r="12458" spans="2:14">
      <c r="B12458" s="65"/>
      <c r="N12458" s="71"/>
    </row>
    <row r="12459" spans="2:14">
      <c r="B12459" s="65"/>
      <c r="N12459" s="71"/>
    </row>
    <row r="12460" spans="2:14">
      <c r="B12460" s="65"/>
      <c r="N12460" s="71"/>
    </row>
    <row r="12461" spans="2:14">
      <c r="B12461" s="65"/>
      <c r="N12461" s="71"/>
    </row>
    <row r="12462" spans="2:14">
      <c r="B12462" s="65"/>
      <c r="N12462" s="71"/>
    </row>
    <row r="12463" spans="2:14">
      <c r="B12463" s="65"/>
      <c r="N12463" s="71"/>
    </row>
    <row r="12464" spans="2:14">
      <c r="B12464" s="65"/>
      <c r="N12464" s="71"/>
    </row>
    <row r="12465" spans="2:14">
      <c r="B12465" s="65"/>
      <c r="N12465" s="71"/>
    </row>
    <row r="12466" spans="2:14">
      <c r="B12466" s="65"/>
      <c r="N12466" s="71"/>
    </row>
    <row r="12467" spans="2:14">
      <c r="B12467" s="65"/>
      <c r="N12467" s="71"/>
    </row>
    <row r="12468" spans="2:14">
      <c r="B12468" s="65"/>
      <c r="N12468" s="71"/>
    </row>
    <row r="12469" spans="2:14">
      <c r="B12469" s="65"/>
      <c r="N12469" s="71"/>
    </row>
    <row r="12470" spans="2:14">
      <c r="B12470" s="65"/>
      <c r="N12470" s="71"/>
    </row>
    <row r="12471" spans="2:14">
      <c r="B12471" s="65"/>
      <c r="N12471" s="71"/>
    </row>
    <row r="12472" spans="2:14">
      <c r="B12472" s="65"/>
      <c r="N12472" s="71"/>
    </row>
    <row r="12473" spans="2:14">
      <c r="B12473" s="65"/>
      <c r="N12473" s="71"/>
    </row>
    <row r="12474" spans="2:14">
      <c r="B12474" s="65"/>
      <c r="N12474" s="71"/>
    </row>
    <row r="12475" spans="2:14">
      <c r="B12475" s="65"/>
      <c r="N12475" s="71"/>
    </row>
    <row r="12476" spans="2:14">
      <c r="B12476" s="65"/>
      <c r="N12476" s="71"/>
    </row>
    <row r="12477" spans="2:14">
      <c r="B12477" s="65"/>
      <c r="N12477" s="71"/>
    </row>
    <row r="12478" spans="2:14">
      <c r="B12478" s="65"/>
      <c r="N12478" s="71"/>
    </row>
    <row r="12479" spans="2:14">
      <c r="B12479" s="65"/>
      <c r="N12479" s="71"/>
    </row>
    <row r="12480" spans="2:14">
      <c r="B12480" s="65"/>
      <c r="N12480" s="71"/>
    </row>
    <row r="12481" spans="2:14">
      <c r="B12481" s="65"/>
      <c r="N12481" s="71"/>
    </row>
    <row r="12482" spans="2:14">
      <c r="B12482" s="65"/>
      <c r="N12482" s="71"/>
    </row>
    <row r="12483" spans="2:14">
      <c r="B12483" s="65"/>
      <c r="N12483" s="71"/>
    </row>
    <row r="12484" spans="2:14">
      <c r="B12484" s="65"/>
      <c r="N12484" s="71"/>
    </row>
    <row r="12485" spans="2:14">
      <c r="B12485" s="65"/>
      <c r="N12485" s="71"/>
    </row>
    <row r="12486" spans="2:14">
      <c r="B12486" s="65"/>
      <c r="N12486" s="71"/>
    </row>
    <row r="12487" spans="2:14">
      <c r="B12487" s="65"/>
      <c r="N12487" s="71"/>
    </row>
    <row r="12488" spans="2:14">
      <c r="B12488" s="65"/>
      <c r="N12488" s="71"/>
    </row>
    <row r="12489" spans="2:14">
      <c r="B12489" s="65"/>
      <c r="N12489" s="71"/>
    </row>
    <row r="12490" spans="2:14">
      <c r="B12490" s="65"/>
      <c r="N12490" s="71"/>
    </row>
    <row r="12491" spans="2:14">
      <c r="B12491" s="65"/>
      <c r="N12491" s="71"/>
    </row>
    <row r="12492" spans="2:14">
      <c r="B12492" s="65"/>
      <c r="N12492" s="71"/>
    </row>
    <row r="12493" spans="2:14">
      <c r="B12493" s="65"/>
      <c r="N12493" s="71"/>
    </row>
    <row r="12494" spans="2:14">
      <c r="B12494" s="65"/>
      <c r="N12494" s="71"/>
    </row>
    <row r="12495" spans="2:14">
      <c r="B12495" s="65"/>
      <c r="N12495" s="71"/>
    </row>
    <row r="12496" spans="2:14">
      <c r="B12496" s="65"/>
      <c r="N12496" s="71"/>
    </row>
    <row r="12497" spans="2:14">
      <c r="B12497" s="65"/>
      <c r="N12497" s="71"/>
    </row>
    <row r="12498" spans="2:14">
      <c r="B12498" s="65"/>
      <c r="N12498" s="71"/>
    </row>
    <row r="12499" spans="2:14">
      <c r="B12499" s="65"/>
      <c r="N12499" s="71"/>
    </row>
    <row r="12500" spans="2:14">
      <c r="B12500" s="65"/>
      <c r="N12500" s="71"/>
    </row>
    <row r="12501" spans="2:14">
      <c r="B12501" s="65"/>
      <c r="N12501" s="71"/>
    </row>
    <row r="12502" spans="2:14">
      <c r="B12502" s="65"/>
      <c r="N12502" s="71"/>
    </row>
    <row r="12503" spans="2:14">
      <c r="B12503" s="65"/>
      <c r="N12503" s="71"/>
    </row>
    <row r="12504" spans="2:14">
      <c r="B12504" s="65"/>
      <c r="N12504" s="71"/>
    </row>
    <row r="12505" spans="2:14">
      <c r="B12505" s="65"/>
      <c r="N12505" s="71"/>
    </row>
    <row r="12506" spans="2:14">
      <c r="B12506" s="65"/>
      <c r="N12506" s="71"/>
    </row>
    <row r="12507" spans="2:14">
      <c r="B12507" s="65"/>
      <c r="N12507" s="71"/>
    </row>
    <row r="12508" spans="2:14">
      <c r="B12508" s="65"/>
      <c r="N12508" s="71"/>
    </row>
    <row r="12509" spans="2:14">
      <c r="B12509" s="65"/>
      <c r="N12509" s="71"/>
    </row>
    <row r="12510" spans="2:14">
      <c r="B12510" s="65"/>
      <c r="N12510" s="71"/>
    </row>
    <row r="12511" spans="2:14">
      <c r="B12511" s="65"/>
      <c r="N12511" s="71"/>
    </row>
    <row r="12512" spans="2:14">
      <c r="B12512" s="65"/>
      <c r="N12512" s="71"/>
    </row>
    <row r="12513" spans="2:14">
      <c r="B12513" s="65"/>
      <c r="N12513" s="71"/>
    </row>
    <row r="12514" spans="2:14">
      <c r="B12514" s="65"/>
      <c r="N12514" s="71"/>
    </row>
    <row r="12515" spans="2:14">
      <c r="B12515" s="65"/>
      <c r="N12515" s="71"/>
    </row>
    <row r="12516" spans="2:14">
      <c r="B12516" s="65"/>
      <c r="N12516" s="71"/>
    </row>
    <row r="12517" spans="2:14">
      <c r="B12517" s="65"/>
      <c r="N12517" s="71"/>
    </row>
    <row r="12518" spans="2:14">
      <c r="B12518" s="65"/>
      <c r="N12518" s="71"/>
    </row>
    <row r="12519" spans="2:14">
      <c r="B12519" s="65"/>
      <c r="N12519" s="71"/>
    </row>
    <row r="12520" spans="2:14">
      <c r="B12520" s="65"/>
      <c r="N12520" s="71"/>
    </row>
    <row r="12521" spans="2:14">
      <c r="B12521" s="65"/>
      <c r="N12521" s="71"/>
    </row>
    <row r="12522" spans="2:14">
      <c r="B12522" s="65"/>
      <c r="N12522" s="71"/>
    </row>
    <row r="12523" spans="2:14">
      <c r="B12523" s="65"/>
      <c r="N12523" s="71"/>
    </row>
    <row r="12524" spans="2:14">
      <c r="B12524" s="65"/>
      <c r="N12524" s="71"/>
    </row>
    <row r="12525" spans="2:14">
      <c r="B12525" s="65"/>
      <c r="N12525" s="71"/>
    </row>
    <row r="12526" spans="2:14">
      <c r="B12526" s="65"/>
      <c r="N12526" s="71"/>
    </row>
    <row r="12527" spans="2:14">
      <c r="B12527" s="65"/>
      <c r="N12527" s="71"/>
    </row>
    <row r="12528" spans="2:14">
      <c r="B12528" s="65"/>
      <c r="N12528" s="71"/>
    </row>
    <row r="12529" spans="2:14">
      <c r="B12529" s="65"/>
      <c r="N12529" s="71"/>
    </row>
    <row r="12530" spans="2:14">
      <c r="B12530" s="65"/>
      <c r="N12530" s="71"/>
    </row>
    <row r="12531" spans="2:14">
      <c r="B12531" s="65"/>
      <c r="N12531" s="71"/>
    </row>
    <row r="12532" spans="2:14">
      <c r="B12532" s="65"/>
      <c r="N12532" s="71"/>
    </row>
    <row r="12533" spans="2:14">
      <c r="B12533" s="65"/>
      <c r="N12533" s="71"/>
    </row>
    <row r="12534" spans="2:14">
      <c r="B12534" s="65"/>
      <c r="N12534" s="71"/>
    </row>
    <row r="12535" spans="2:14">
      <c r="B12535" s="65"/>
      <c r="N12535" s="71"/>
    </row>
    <row r="12536" spans="2:14">
      <c r="B12536" s="65"/>
      <c r="N12536" s="71"/>
    </row>
    <row r="12537" spans="2:14">
      <c r="B12537" s="65"/>
      <c r="N12537" s="71"/>
    </row>
    <row r="12538" spans="2:14">
      <c r="B12538" s="65"/>
      <c r="N12538" s="71"/>
    </row>
    <row r="12539" spans="2:14">
      <c r="B12539" s="65"/>
      <c r="N12539" s="71"/>
    </row>
    <row r="12540" spans="2:14">
      <c r="B12540" s="65"/>
      <c r="N12540" s="71"/>
    </row>
    <row r="12541" spans="2:14">
      <c r="B12541" s="65"/>
      <c r="N12541" s="71"/>
    </row>
    <row r="12542" spans="2:14">
      <c r="B12542" s="65"/>
      <c r="N12542" s="71"/>
    </row>
    <row r="12543" spans="2:14">
      <c r="B12543" s="65"/>
      <c r="N12543" s="71"/>
    </row>
    <row r="12544" spans="2:14">
      <c r="B12544" s="65"/>
      <c r="N12544" s="71"/>
    </row>
    <row r="12545" spans="2:14">
      <c r="B12545" s="65"/>
      <c r="N12545" s="71"/>
    </row>
    <row r="12546" spans="2:14">
      <c r="B12546" s="65"/>
      <c r="N12546" s="71"/>
    </row>
    <row r="12547" spans="2:14">
      <c r="B12547" s="65"/>
      <c r="N12547" s="71"/>
    </row>
    <row r="12548" spans="2:14">
      <c r="B12548" s="65"/>
      <c r="N12548" s="71"/>
    </row>
    <row r="12549" spans="2:14">
      <c r="B12549" s="65"/>
      <c r="N12549" s="71"/>
    </row>
    <row r="12550" spans="2:14">
      <c r="B12550" s="65"/>
      <c r="N12550" s="71"/>
    </row>
    <row r="12551" spans="2:14">
      <c r="B12551" s="65"/>
      <c r="N12551" s="71"/>
    </row>
    <row r="12552" spans="2:14">
      <c r="B12552" s="65"/>
      <c r="N12552" s="71"/>
    </row>
    <row r="12553" spans="2:14">
      <c r="B12553" s="65"/>
      <c r="N12553" s="71"/>
    </row>
    <row r="12554" spans="2:14">
      <c r="B12554" s="65"/>
      <c r="N12554" s="71"/>
    </row>
    <row r="12555" spans="2:14">
      <c r="B12555" s="65"/>
      <c r="N12555" s="71"/>
    </row>
    <row r="12556" spans="2:14">
      <c r="B12556" s="65"/>
      <c r="N12556" s="71"/>
    </row>
    <row r="12557" spans="2:14">
      <c r="B12557" s="65"/>
      <c r="N12557" s="71"/>
    </row>
    <row r="12558" spans="2:14">
      <c r="B12558" s="65"/>
      <c r="N12558" s="71"/>
    </row>
    <row r="12559" spans="2:14">
      <c r="B12559" s="65"/>
      <c r="N12559" s="71"/>
    </row>
    <row r="12560" spans="2:14">
      <c r="B12560" s="65"/>
      <c r="N12560" s="71"/>
    </row>
    <row r="12561" spans="2:14">
      <c r="B12561" s="65"/>
      <c r="N12561" s="71"/>
    </row>
    <row r="12562" spans="2:14">
      <c r="B12562" s="65"/>
      <c r="N12562" s="71"/>
    </row>
    <row r="12563" spans="2:14">
      <c r="B12563" s="65"/>
      <c r="N12563" s="71"/>
    </row>
    <row r="12564" spans="2:14">
      <c r="B12564" s="65"/>
      <c r="N12564" s="71"/>
    </row>
    <row r="12565" spans="2:14">
      <c r="B12565" s="65"/>
      <c r="N12565" s="71"/>
    </row>
    <row r="12566" spans="2:14">
      <c r="B12566" s="65"/>
      <c r="N12566" s="71"/>
    </row>
    <row r="12567" spans="2:14">
      <c r="B12567" s="65"/>
      <c r="N12567" s="71"/>
    </row>
    <row r="12568" spans="2:14">
      <c r="B12568" s="65"/>
      <c r="N12568" s="71"/>
    </row>
    <row r="12569" spans="2:14">
      <c r="B12569" s="65"/>
      <c r="N12569" s="71"/>
    </row>
    <row r="12570" spans="2:14">
      <c r="B12570" s="65"/>
      <c r="N12570" s="71"/>
    </row>
    <row r="12571" spans="2:14">
      <c r="B12571" s="65"/>
      <c r="N12571" s="71"/>
    </row>
    <row r="12572" spans="2:14">
      <c r="B12572" s="65"/>
      <c r="N12572" s="71"/>
    </row>
    <row r="12573" spans="2:14">
      <c r="B12573" s="65"/>
      <c r="N12573" s="71"/>
    </row>
    <row r="12574" spans="2:14">
      <c r="B12574" s="65"/>
      <c r="N12574" s="71"/>
    </row>
    <row r="12575" spans="2:14">
      <c r="B12575" s="65"/>
      <c r="N12575" s="71"/>
    </row>
    <row r="12576" spans="2:14">
      <c r="B12576" s="65"/>
      <c r="N12576" s="71"/>
    </row>
    <row r="12577" spans="2:14">
      <c r="B12577" s="65"/>
      <c r="N12577" s="71"/>
    </row>
    <row r="12578" spans="2:14">
      <c r="B12578" s="65"/>
      <c r="N12578" s="71"/>
    </row>
    <row r="12579" spans="2:14">
      <c r="B12579" s="65"/>
      <c r="N12579" s="71"/>
    </row>
    <row r="12580" spans="2:14">
      <c r="B12580" s="65"/>
      <c r="N12580" s="71"/>
    </row>
    <row r="12581" spans="2:14">
      <c r="B12581" s="65"/>
      <c r="N12581" s="71"/>
    </row>
    <row r="12582" spans="2:14">
      <c r="B12582" s="65"/>
      <c r="N12582" s="71"/>
    </row>
    <row r="12583" spans="2:14">
      <c r="B12583" s="65"/>
      <c r="N12583" s="71"/>
    </row>
    <row r="12584" spans="2:14">
      <c r="B12584" s="65"/>
      <c r="N12584" s="71"/>
    </row>
    <row r="12585" spans="2:14">
      <c r="B12585" s="65"/>
      <c r="N12585" s="71"/>
    </row>
    <row r="12586" spans="2:14">
      <c r="B12586" s="65"/>
      <c r="N12586" s="71"/>
    </row>
    <row r="12587" spans="2:14">
      <c r="B12587" s="65"/>
      <c r="N12587" s="71"/>
    </row>
    <row r="12588" spans="2:14">
      <c r="B12588" s="65"/>
      <c r="N12588" s="71"/>
    </row>
    <row r="12589" spans="2:14">
      <c r="B12589" s="65"/>
      <c r="N12589" s="71"/>
    </row>
    <row r="12590" spans="2:14">
      <c r="B12590" s="65"/>
      <c r="N12590" s="71"/>
    </row>
    <row r="12591" spans="2:14">
      <c r="B12591" s="65"/>
      <c r="N12591" s="71"/>
    </row>
    <row r="12592" spans="2:14">
      <c r="B12592" s="65"/>
      <c r="N12592" s="71"/>
    </row>
    <row r="12593" spans="2:14">
      <c r="B12593" s="65"/>
      <c r="N12593" s="71"/>
    </row>
    <row r="12594" spans="2:14">
      <c r="B12594" s="65"/>
      <c r="N12594" s="71"/>
    </row>
    <row r="12595" spans="2:14">
      <c r="B12595" s="65"/>
      <c r="N12595" s="71"/>
    </row>
    <row r="12596" spans="2:14">
      <c r="B12596" s="65"/>
      <c r="N12596" s="71"/>
    </row>
    <row r="12597" spans="2:14">
      <c r="B12597" s="65"/>
      <c r="N12597" s="71"/>
    </row>
    <row r="12598" spans="2:14">
      <c r="B12598" s="65"/>
      <c r="N12598" s="71"/>
    </row>
    <row r="12599" spans="2:14">
      <c r="B12599" s="65"/>
      <c r="N12599" s="71"/>
    </row>
    <row r="12600" spans="2:14">
      <c r="B12600" s="65"/>
      <c r="N12600" s="71"/>
    </row>
    <row r="12601" spans="2:14">
      <c r="B12601" s="65"/>
      <c r="N12601" s="71"/>
    </row>
    <row r="12602" spans="2:14">
      <c r="B12602" s="65"/>
      <c r="N12602" s="71"/>
    </row>
    <row r="12603" spans="2:14">
      <c r="B12603" s="65"/>
      <c r="N12603" s="71"/>
    </row>
    <row r="12604" spans="2:14">
      <c r="B12604" s="65"/>
      <c r="N12604" s="71"/>
    </row>
    <row r="12605" spans="2:14">
      <c r="B12605" s="65"/>
      <c r="N12605" s="71"/>
    </row>
    <row r="12606" spans="2:14">
      <c r="B12606" s="65"/>
      <c r="N12606" s="71"/>
    </row>
    <row r="12607" spans="2:14">
      <c r="B12607" s="65"/>
      <c r="N12607" s="71"/>
    </row>
    <row r="12608" spans="2:14">
      <c r="B12608" s="65"/>
      <c r="N12608" s="71"/>
    </row>
    <row r="12609" spans="2:14">
      <c r="B12609" s="65"/>
      <c r="N12609" s="71"/>
    </row>
    <row r="12610" spans="2:14">
      <c r="B12610" s="65"/>
      <c r="N12610" s="71"/>
    </row>
    <row r="12611" spans="2:14">
      <c r="B12611" s="65"/>
      <c r="N12611" s="71"/>
    </row>
    <row r="12612" spans="2:14">
      <c r="B12612" s="65"/>
      <c r="N12612" s="71"/>
    </row>
    <row r="12613" spans="2:14">
      <c r="B12613" s="65"/>
      <c r="N12613" s="71"/>
    </row>
    <row r="12614" spans="2:14">
      <c r="B12614" s="65"/>
      <c r="N12614" s="71"/>
    </row>
    <row r="12615" spans="2:14">
      <c r="B12615" s="65"/>
      <c r="N12615" s="71"/>
    </row>
    <row r="12616" spans="2:14">
      <c r="B12616" s="65"/>
      <c r="N12616" s="71"/>
    </row>
    <row r="12617" spans="2:14">
      <c r="B12617" s="65"/>
      <c r="N12617" s="71"/>
    </row>
    <row r="12618" spans="2:14">
      <c r="B12618" s="65"/>
      <c r="N12618" s="71"/>
    </row>
    <row r="12619" spans="2:14">
      <c r="B12619" s="65"/>
      <c r="N12619" s="71"/>
    </row>
    <row r="12620" spans="2:14">
      <c r="B12620" s="65"/>
      <c r="N12620" s="71"/>
    </row>
    <row r="12621" spans="2:14">
      <c r="B12621" s="65"/>
      <c r="N12621" s="71"/>
    </row>
    <row r="12622" spans="2:14">
      <c r="B12622" s="65"/>
      <c r="N12622" s="71"/>
    </row>
    <row r="12623" spans="2:14">
      <c r="B12623" s="65"/>
      <c r="N12623" s="71"/>
    </row>
    <row r="12624" spans="2:14">
      <c r="B12624" s="65"/>
      <c r="N12624" s="71"/>
    </row>
    <row r="12625" spans="2:14">
      <c r="B12625" s="65"/>
      <c r="N12625" s="71"/>
    </row>
    <row r="12626" spans="2:14">
      <c r="B12626" s="65"/>
      <c r="N12626" s="71"/>
    </row>
    <row r="12627" spans="2:14">
      <c r="B12627" s="65"/>
      <c r="N12627" s="71"/>
    </row>
    <row r="12628" spans="2:14">
      <c r="B12628" s="65"/>
      <c r="N12628" s="71"/>
    </row>
    <row r="12629" spans="2:14">
      <c r="B12629" s="65"/>
      <c r="N12629" s="71"/>
    </row>
    <row r="12630" spans="2:14">
      <c r="B12630" s="65"/>
      <c r="N12630" s="71"/>
    </row>
    <row r="12631" spans="2:14">
      <c r="B12631" s="65"/>
      <c r="N12631" s="71"/>
    </row>
    <row r="12632" spans="2:14">
      <c r="B12632" s="65"/>
      <c r="N12632" s="71"/>
    </row>
    <row r="12633" spans="2:14">
      <c r="B12633" s="65"/>
      <c r="N12633" s="71"/>
    </row>
    <row r="12634" spans="2:14">
      <c r="B12634" s="65"/>
      <c r="N12634" s="71"/>
    </row>
    <row r="12635" spans="2:14">
      <c r="B12635" s="65"/>
      <c r="N12635" s="71"/>
    </row>
    <row r="12636" spans="2:14">
      <c r="B12636" s="65"/>
      <c r="N12636" s="71"/>
    </row>
    <row r="12637" spans="2:14">
      <c r="B12637" s="65"/>
      <c r="N12637" s="71"/>
    </row>
    <row r="12638" spans="2:14">
      <c r="B12638" s="65"/>
      <c r="N12638" s="71"/>
    </row>
    <row r="12639" spans="2:14">
      <c r="B12639" s="65"/>
      <c r="N12639" s="71"/>
    </row>
    <row r="12640" spans="2:14">
      <c r="B12640" s="65"/>
      <c r="N12640" s="71"/>
    </row>
    <row r="12641" spans="2:14">
      <c r="B12641" s="65"/>
      <c r="N12641" s="71"/>
    </row>
    <row r="12642" spans="2:14">
      <c r="B12642" s="65"/>
      <c r="N12642" s="71"/>
    </row>
    <row r="12643" spans="2:14">
      <c r="B12643" s="65"/>
      <c r="N12643" s="71"/>
    </row>
    <row r="12644" spans="2:14">
      <c r="B12644" s="65"/>
      <c r="N12644" s="71"/>
    </row>
    <row r="12645" spans="2:14">
      <c r="B12645" s="65"/>
      <c r="N12645" s="71"/>
    </row>
    <row r="12646" spans="2:14">
      <c r="B12646" s="65"/>
      <c r="N12646" s="71"/>
    </row>
    <row r="12647" spans="2:14">
      <c r="B12647" s="65"/>
      <c r="N12647" s="71"/>
    </row>
    <row r="12648" spans="2:14">
      <c r="B12648" s="65"/>
      <c r="N12648" s="71"/>
    </row>
    <row r="12649" spans="2:14">
      <c r="B12649" s="65"/>
      <c r="N12649" s="71"/>
    </row>
    <row r="12650" spans="2:14">
      <c r="B12650" s="65"/>
      <c r="N12650" s="71"/>
    </row>
    <row r="12651" spans="2:14">
      <c r="B12651" s="65"/>
      <c r="N12651" s="71"/>
    </row>
    <row r="12652" spans="2:14">
      <c r="B12652" s="65"/>
      <c r="N12652" s="71"/>
    </row>
    <row r="12653" spans="2:14">
      <c r="B12653" s="65"/>
      <c r="N12653" s="71"/>
    </row>
    <row r="12654" spans="2:14">
      <c r="B12654" s="65"/>
      <c r="N12654" s="71"/>
    </row>
    <row r="12655" spans="2:14">
      <c r="B12655" s="65"/>
      <c r="N12655" s="71"/>
    </row>
    <row r="12656" spans="2:14">
      <c r="B12656" s="65"/>
      <c r="N12656" s="71"/>
    </row>
    <row r="12657" spans="2:14">
      <c r="B12657" s="65"/>
      <c r="N12657" s="71"/>
    </row>
    <row r="12658" spans="2:14">
      <c r="B12658" s="65"/>
      <c r="N12658" s="71"/>
    </row>
    <row r="12659" spans="2:14">
      <c r="B12659" s="65"/>
      <c r="N12659" s="71"/>
    </row>
    <row r="12660" spans="2:14">
      <c r="B12660" s="65"/>
      <c r="N12660" s="71"/>
    </row>
    <row r="12661" spans="2:14">
      <c r="B12661" s="65"/>
      <c r="N12661" s="71"/>
    </row>
    <row r="12662" spans="2:14">
      <c r="B12662" s="65"/>
      <c r="N12662" s="71"/>
    </row>
    <row r="12663" spans="2:14">
      <c r="B12663" s="65"/>
      <c r="N12663" s="71"/>
    </row>
    <row r="12664" spans="2:14">
      <c r="B12664" s="65"/>
      <c r="N12664" s="71"/>
    </row>
    <row r="12665" spans="2:14">
      <c r="B12665" s="65"/>
      <c r="N12665" s="71"/>
    </row>
    <row r="12666" spans="2:14">
      <c r="B12666" s="65"/>
      <c r="N12666" s="71"/>
    </row>
    <row r="12667" spans="2:14">
      <c r="B12667" s="65"/>
      <c r="N12667" s="71"/>
    </row>
    <row r="12668" spans="2:14">
      <c r="B12668" s="65"/>
      <c r="N12668" s="71"/>
    </row>
    <row r="12669" spans="2:14">
      <c r="B12669" s="65"/>
      <c r="N12669" s="71"/>
    </row>
    <row r="12670" spans="2:14">
      <c r="B12670" s="65"/>
      <c r="N12670" s="71"/>
    </row>
    <row r="12671" spans="2:14">
      <c r="B12671" s="65"/>
      <c r="N12671" s="71"/>
    </row>
    <row r="12672" spans="2:14">
      <c r="B12672" s="65"/>
      <c r="N12672" s="71"/>
    </row>
    <row r="12673" spans="2:14">
      <c r="B12673" s="65"/>
      <c r="N12673" s="71"/>
    </row>
    <row r="12674" spans="2:14">
      <c r="B12674" s="65"/>
      <c r="N12674" s="71"/>
    </row>
    <row r="12675" spans="2:14">
      <c r="B12675" s="65"/>
      <c r="N12675" s="71"/>
    </row>
    <row r="12676" spans="2:14">
      <c r="B12676" s="65"/>
      <c r="N12676" s="71"/>
    </row>
    <row r="12677" spans="2:14">
      <c r="B12677" s="65"/>
      <c r="N12677" s="71"/>
    </row>
    <row r="12678" spans="2:14">
      <c r="B12678" s="65"/>
      <c r="N12678" s="71"/>
    </row>
    <row r="12679" spans="2:14">
      <c r="B12679" s="65"/>
      <c r="N12679" s="71"/>
    </row>
    <row r="12680" spans="2:14">
      <c r="B12680" s="65"/>
      <c r="N12680" s="71"/>
    </row>
    <row r="12681" spans="2:14">
      <c r="B12681" s="65"/>
      <c r="N12681" s="71"/>
    </row>
    <row r="12682" spans="2:14">
      <c r="B12682" s="65"/>
      <c r="N12682" s="71"/>
    </row>
    <row r="12683" spans="2:14">
      <c r="B12683" s="65"/>
      <c r="N12683" s="71"/>
    </row>
    <row r="12684" spans="2:14">
      <c r="B12684" s="65"/>
      <c r="N12684" s="71"/>
    </row>
    <row r="12685" spans="2:14">
      <c r="B12685" s="65"/>
      <c r="N12685" s="71"/>
    </row>
    <row r="12686" spans="2:14">
      <c r="B12686" s="65"/>
      <c r="N12686" s="71"/>
    </row>
    <row r="12687" spans="2:14">
      <c r="B12687" s="65"/>
      <c r="N12687" s="71"/>
    </row>
    <row r="12688" spans="2:14">
      <c r="B12688" s="65"/>
      <c r="N12688" s="71"/>
    </row>
    <row r="12689" spans="2:14">
      <c r="B12689" s="65"/>
      <c r="N12689" s="71"/>
    </row>
    <row r="12690" spans="2:14">
      <c r="B12690" s="65"/>
      <c r="N12690" s="71"/>
    </row>
    <row r="12691" spans="2:14">
      <c r="B12691" s="65"/>
      <c r="N12691" s="71"/>
    </row>
    <row r="12692" spans="2:14">
      <c r="B12692" s="65"/>
      <c r="N12692" s="71"/>
    </row>
    <row r="12693" spans="2:14">
      <c r="B12693" s="65"/>
      <c r="N12693" s="71"/>
    </row>
    <row r="12694" spans="2:14">
      <c r="B12694" s="65"/>
      <c r="N12694" s="71"/>
    </row>
    <row r="12695" spans="2:14">
      <c r="B12695" s="65"/>
      <c r="N12695" s="71"/>
    </row>
    <row r="12696" spans="2:14">
      <c r="B12696" s="65"/>
      <c r="N12696" s="71"/>
    </row>
    <row r="12697" spans="2:14">
      <c r="B12697" s="65"/>
      <c r="N12697" s="71"/>
    </row>
    <row r="12698" spans="2:14">
      <c r="B12698" s="65"/>
      <c r="N12698" s="71"/>
    </row>
    <row r="12699" spans="2:14">
      <c r="B12699" s="65"/>
      <c r="N12699" s="71"/>
    </row>
    <row r="12700" spans="2:14">
      <c r="B12700" s="65"/>
      <c r="N12700" s="71"/>
    </row>
    <row r="12701" spans="2:14">
      <c r="B12701" s="65"/>
      <c r="N12701" s="71"/>
    </row>
    <row r="12702" spans="2:14">
      <c r="B12702" s="65"/>
      <c r="N12702" s="71"/>
    </row>
    <row r="12703" spans="2:14">
      <c r="B12703" s="65"/>
      <c r="N12703" s="71"/>
    </row>
    <row r="12704" spans="2:14">
      <c r="B12704" s="65"/>
      <c r="N12704" s="71"/>
    </row>
    <row r="12705" spans="2:14">
      <c r="B12705" s="65"/>
      <c r="N12705" s="71"/>
    </row>
    <row r="12706" spans="2:14">
      <c r="B12706" s="65"/>
      <c r="N12706" s="71"/>
    </row>
    <row r="12707" spans="2:14">
      <c r="B12707" s="65"/>
      <c r="N12707" s="71"/>
    </row>
    <row r="12708" spans="2:14">
      <c r="B12708" s="65"/>
      <c r="N12708" s="71"/>
    </row>
    <row r="12709" spans="2:14">
      <c r="B12709" s="65"/>
      <c r="N12709" s="71"/>
    </row>
    <row r="12710" spans="2:14">
      <c r="B12710" s="65"/>
      <c r="N12710" s="71"/>
    </row>
    <row r="12711" spans="2:14">
      <c r="B12711" s="65"/>
      <c r="N12711" s="71"/>
    </row>
    <row r="12712" spans="2:14">
      <c r="B12712" s="65"/>
      <c r="N12712" s="71"/>
    </row>
    <row r="12713" spans="2:14">
      <c r="B12713" s="65"/>
      <c r="N12713" s="71"/>
    </row>
    <row r="12714" spans="2:14">
      <c r="B12714" s="65"/>
      <c r="N12714" s="71"/>
    </row>
    <row r="12715" spans="2:14">
      <c r="B12715" s="65"/>
      <c r="N12715" s="71"/>
    </row>
    <row r="12716" spans="2:14">
      <c r="B12716" s="65"/>
      <c r="N12716" s="71"/>
    </row>
    <row r="12717" spans="2:14">
      <c r="B12717" s="65"/>
      <c r="N12717" s="71"/>
    </row>
    <row r="12718" spans="2:14">
      <c r="B12718" s="65"/>
      <c r="N12718" s="71"/>
    </row>
    <row r="12719" spans="2:14">
      <c r="B12719" s="65"/>
      <c r="N12719" s="71"/>
    </row>
    <row r="12720" spans="2:14">
      <c r="B12720" s="65"/>
      <c r="N12720" s="71"/>
    </row>
    <row r="12721" spans="2:14">
      <c r="B12721" s="65"/>
      <c r="N12721" s="71"/>
    </row>
    <row r="12722" spans="2:14">
      <c r="B12722" s="65"/>
      <c r="N12722" s="71"/>
    </row>
    <row r="12723" spans="2:14">
      <c r="B12723" s="65"/>
      <c r="N12723" s="71"/>
    </row>
    <row r="12724" spans="2:14">
      <c r="B12724" s="65"/>
      <c r="N12724" s="71"/>
    </row>
    <row r="12725" spans="2:14">
      <c r="B12725" s="65"/>
      <c r="N12725" s="71"/>
    </row>
    <row r="12726" spans="2:14">
      <c r="B12726" s="65"/>
      <c r="N12726" s="71"/>
    </row>
    <row r="12727" spans="2:14">
      <c r="B12727" s="65"/>
      <c r="N12727" s="71"/>
    </row>
    <row r="12728" spans="2:14">
      <c r="B12728" s="65"/>
      <c r="N12728" s="71"/>
    </row>
    <row r="12729" spans="2:14">
      <c r="B12729" s="65"/>
      <c r="N12729" s="71"/>
    </row>
    <row r="12730" spans="2:14">
      <c r="B12730" s="65"/>
      <c r="N12730" s="71"/>
    </row>
    <row r="12731" spans="2:14">
      <c r="B12731" s="65"/>
      <c r="N12731" s="71"/>
    </row>
    <row r="12732" spans="2:14">
      <c r="B12732" s="65"/>
      <c r="N12732" s="71"/>
    </row>
    <row r="12733" spans="2:14">
      <c r="B12733" s="65"/>
      <c r="N12733" s="71"/>
    </row>
    <row r="12734" spans="2:14">
      <c r="B12734" s="65"/>
      <c r="N12734" s="71"/>
    </row>
    <row r="12735" spans="2:14">
      <c r="B12735" s="65"/>
      <c r="N12735" s="71"/>
    </row>
    <row r="12736" spans="2:14">
      <c r="B12736" s="65"/>
      <c r="N12736" s="71"/>
    </row>
    <row r="12737" spans="2:14">
      <c r="B12737" s="65"/>
      <c r="N12737" s="71"/>
    </row>
    <row r="12738" spans="2:14">
      <c r="B12738" s="65"/>
      <c r="N12738" s="71"/>
    </row>
    <row r="12739" spans="2:14">
      <c r="B12739" s="65"/>
      <c r="N12739" s="71"/>
    </row>
    <row r="12740" spans="2:14">
      <c r="B12740" s="65"/>
      <c r="N12740" s="71"/>
    </row>
    <row r="12741" spans="2:14">
      <c r="B12741" s="65"/>
      <c r="N12741" s="71"/>
    </row>
    <row r="12742" spans="2:14">
      <c r="B12742" s="65"/>
      <c r="N12742" s="71"/>
    </row>
    <row r="12743" spans="2:14">
      <c r="B12743" s="65"/>
      <c r="N12743" s="71"/>
    </row>
    <row r="12744" spans="2:14">
      <c r="B12744" s="65"/>
      <c r="N12744" s="71"/>
    </row>
    <row r="12745" spans="2:14">
      <c r="B12745" s="65"/>
      <c r="N12745" s="71"/>
    </row>
    <row r="12746" spans="2:14">
      <c r="B12746" s="65"/>
      <c r="N12746" s="71"/>
    </row>
    <row r="12747" spans="2:14">
      <c r="B12747" s="65"/>
      <c r="N12747" s="71"/>
    </row>
    <row r="12748" spans="2:14">
      <c r="B12748" s="65"/>
      <c r="N12748" s="71"/>
    </row>
    <row r="12749" spans="2:14">
      <c r="B12749" s="65"/>
      <c r="N12749" s="71"/>
    </row>
    <row r="12750" spans="2:14">
      <c r="B12750" s="65"/>
      <c r="N12750" s="71"/>
    </row>
    <row r="12751" spans="2:14">
      <c r="B12751" s="65"/>
      <c r="N12751" s="71"/>
    </row>
    <row r="12752" spans="2:14">
      <c r="B12752" s="65"/>
      <c r="N12752" s="71"/>
    </row>
    <row r="12753" spans="2:14">
      <c r="B12753" s="65"/>
      <c r="N12753" s="71"/>
    </row>
    <row r="12754" spans="2:14">
      <c r="B12754" s="65"/>
      <c r="N12754" s="71"/>
    </row>
    <row r="12755" spans="2:14">
      <c r="B12755" s="65"/>
      <c r="N12755" s="71"/>
    </row>
    <row r="12756" spans="2:14">
      <c r="B12756" s="65"/>
      <c r="N12756" s="71"/>
    </row>
    <row r="12757" spans="2:14">
      <c r="B12757" s="65"/>
      <c r="N12757" s="71"/>
    </row>
    <row r="12758" spans="2:14">
      <c r="B12758" s="65"/>
      <c r="N12758" s="71"/>
    </row>
    <row r="12759" spans="2:14">
      <c r="B12759" s="65"/>
      <c r="N12759" s="71"/>
    </row>
    <row r="12760" spans="2:14">
      <c r="B12760" s="65"/>
      <c r="N12760" s="71"/>
    </row>
    <row r="12761" spans="2:14">
      <c r="B12761" s="65"/>
      <c r="N12761" s="71"/>
    </row>
    <row r="12762" spans="2:14">
      <c r="B12762" s="65"/>
      <c r="N12762" s="71"/>
    </row>
    <row r="12763" spans="2:14">
      <c r="B12763" s="65"/>
      <c r="N12763" s="71"/>
    </row>
    <row r="12764" spans="2:14">
      <c r="B12764" s="65"/>
      <c r="N12764" s="71"/>
    </row>
    <row r="12765" spans="2:14">
      <c r="B12765" s="65"/>
      <c r="N12765" s="71"/>
    </row>
    <row r="12766" spans="2:14">
      <c r="B12766" s="65"/>
      <c r="N12766" s="71"/>
    </row>
    <row r="12767" spans="2:14">
      <c r="B12767" s="65"/>
      <c r="N12767" s="71"/>
    </row>
    <row r="12768" spans="2:14">
      <c r="B12768" s="65"/>
      <c r="N12768" s="71"/>
    </row>
    <row r="12769" spans="2:14">
      <c r="B12769" s="65"/>
      <c r="N12769" s="71"/>
    </row>
    <row r="12770" spans="2:14">
      <c r="B12770" s="65"/>
      <c r="N12770" s="71"/>
    </row>
    <row r="12771" spans="2:14">
      <c r="B12771" s="65"/>
      <c r="N12771" s="71"/>
    </row>
    <row r="12772" spans="2:14">
      <c r="B12772" s="65"/>
      <c r="N12772" s="71"/>
    </row>
    <row r="12773" spans="2:14">
      <c r="B12773" s="65"/>
      <c r="N12773" s="71"/>
    </row>
    <row r="12774" spans="2:14">
      <c r="B12774" s="65"/>
      <c r="N12774" s="71"/>
    </row>
    <row r="12775" spans="2:14">
      <c r="B12775" s="65"/>
      <c r="N12775" s="71"/>
    </row>
    <row r="12776" spans="2:14">
      <c r="B12776" s="65"/>
      <c r="N12776" s="71"/>
    </row>
    <row r="12777" spans="2:14">
      <c r="B12777" s="65"/>
      <c r="N12777" s="71"/>
    </row>
    <row r="12778" spans="2:14">
      <c r="B12778" s="65"/>
      <c r="N12778" s="71"/>
    </row>
    <row r="12779" spans="2:14">
      <c r="B12779" s="65"/>
      <c r="N12779" s="71"/>
    </row>
    <row r="12780" spans="2:14">
      <c r="B12780" s="65"/>
      <c r="N12780" s="71"/>
    </row>
    <row r="12781" spans="2:14">
      <c r="B12781" s="65"/>
      <c r="N12781" s="71"/>
    </row>
    <row r="12782" spans="2:14">
      <c r="B12782" s="65"/>
      <c r="N12782" s="71"/>
    </row>
    <row r="12783" spans="2:14">
      <c r="B12783" s="65"/>
      <c r="N12783" s="71"/>
    </row>
    <row r="12784" spans="2:14">
      <c r="B12784" s="65"/>
      <c r="N12784" s="71"/>
    </row>
    <row r="12785" spans="2:14">
      <c r="B12785" s="65"/>
      <c r="N12785" s="71"/>
    </row>
    <row r="12786" spans="2:14">
      <c r="B12786" s="65"/>
      <c r="N12786" s="71"/>
    </row>
    <row r="12787" spans="2:14">
      <c r="B12787" s="65"/>
      <c r="N12787" s="71"/>
    </row>
    <row r="12788" spans="2:14">
      <c r="B12788" s="65"/>
      <c r="N12788" s="71"/>
    </row>
    <row r="12789" spans="2:14">
      <c r="B12789" s="65"/>
      <c r="N12789" s="71"/>
    </row>
    <row r="12790" spans="2:14">
      <c r="B12790" s="65"/>
      <c r="N12790" s="71"/>
    </row>
    <row r="12791" spans="2:14">
      <c r="B12791" s="65"/>
      <c r="N12791" s="71"/>
    </row>
    <row r="12792" spans="2:14">
      <c r="B12792" s="65"/>
      <c r="N12792" s="71"/>
    </row>
    <row r="12793" spans="2:14">
      <c r="B12793" s="65"/>
      <c r="N12793" s="71"/>
    </row>
    <row r="12794" spans="2:14">
      <c r="B12794" s="65"/>
      <c r="N12794" s="71"/>
    </row>
    <row r="12795" spans="2:14">
      <c r="B12795" s="65"/>
      <c r="N12795" s="71"/>
    </row>
    <row r="12796" spans="2:14">
      <c r="B12796" s="65"/>
      <c r="N12796" s="71"/>
    </row>
    <row r="12797" spans="2:14">
      <c r="B12797" s="65"/>
      <c r="N12797" s="71"/>
    </row>
    <row r="12798" spans="2:14">
      <c r="B12798" s="65"/>
      <c r="N12798" s="71"/>
    </row>
    <row r="12799" spans="2:14">
      <c r="B12799" s="65"/>
      <c r="N12799" s="71"/>
    </row>
    <row r="12800" spans="2:14">
      <c r="B12800" s="65"/>
      <c r="N12800" s="71"/>
    </row>
    <row r="12801" spans="2:14">
      <c r="B12801" s="65"/>
      <c r="N12801" s="71"/>
    </row>
    <row r="12802" spans="2:14">
      <c r="B12802" s="65"/>
      <c r="N12802" s="71"/>
    </row>
    <row r="12803" spans="2:14">
      <c r="B12803" s="65"/>
      <c r="N12803" s="71"/>
    </row>
    <row r="12804" spans="2:14">
      <c r="B12804" s="65"/>
      <c r="N12804" s="71"/>
    </row>
    <row r="12805" spans="2:14">
      <c r="B12805" s="65"/>
      <c r="N12805" s="71"/>
    </row>
    <row r="12806" spans="2:14">
      <c r="B12806" s="65"/>
      <c r="N12806" s="71"/>
    </row>
    <row r="12807" spans="2:14">
      <c r="B12807" s="65"/>
      <c r="N12807" s="71"/>
    </row>
    <row r="12808" spans="2:14">
      <c r="B12808" s="65"/>
      <c r="N12808" s="71"/>
    </row>
    <row r="12809" spans="2:14">
      <c r="B12809" s="65"/>
      <c r="N12809" s="71"/>
    </row>
    <row r="12810" spans="2:14">
      <c r="B12810" s="65"/>
      <c r="N12810" s="71"/>
    </row>
    <row r="12811" spans="2:14">
      <c r="B12811" s="65"/>
      <c r="N12811" s="71"/>
    </row>
    <row r="12812" spans="2:14">
      <c r="B12812" s="65"/>
      <c r="N12812" s="71"/>
    </row>
    <row r="12813" spans="2:14">
      <c r="B12813" s="65"/>
      <c r="N12813" s="71"/>
    </row>
    <row r="12814" spans="2:14">
      <c r="B12814" s="65"/>
      <c r="N12814" s="71"/>
    </row>
    <row r="12815" spans="2:14">
      <c r="B12815" s="65"/>
      <c r="N12815" s="71"/>
    </row>
    <row r="12816" spans="2:14">
      <c r="B12816" s="65"/>
      <c r="N12816" s="71"/>
    </row>
    <row r="12817" spans="2:14">
      <c r="B12817" s="65"/>
      <c r="N12817" s="71"/>
    </row>
    <row r="12818" spans="2:14">
      <c r="B12818" s="65"/>
      <c r="N12818" s="71"/>
    </row>
    <row r="12819" spans="2:14">
      <c r="B12819" s="65"/>
      <c r="N12819" s="71"/>
    </row>
    <row r="12820" spans="2:14">
      <c r="B12820" s="65"/>
      <c r="N12820" s="71"/>
    </row>
    <row r="12821" spans="2:14">
      <c r="B12821" s="65"/>
      <c r="N12821" s="71"/>
    </row>
    <row r="12822" spans="2:14">
      <c r="B12822" s="65"/>
      <c r="N12822" s="71"/>
    </row>
    <row r="12823" spans="2:14">
      <c r="B12823" s="65"/>
      <c r="N12823" s="71"/>
    </row>
    <row r="12824" spans="2:14">
      <c r="B12824" s="65"/>
      <c r="N12824" s="71"/>
    </row>
    <row r="12825" spans="2:14">
      <c r="B12825" s="65"/>
      <c r="N12825" s="71"/>
    </row>
    <row r="12826" spans="2:14">
      <c r="B12826" s="65"/>
      <c r="N12826" s="71"/>
    </row>
    <row r="12827" spans="2:14">
      <c r="B12827" s="65"/>
      <c r="N12827" s="71"/>
    </row>
    <row r="12828" spans="2:14">
      <c r="B12828" s="65"/>
      <c r="N12828" s="71"/>
    </row>
    <row r="12829" spans="2:14">
      <c r="B12829" s="65"/>
      <c r="N12829" s="71"/>
    </row>
    <row r="12830" spans="2:14">
      <c r="B12830" s="65"/>
      <c r="N12830" s="71"/>
    </row>
    <row r="12831" spans="2:14">
      <c r="B12831" s="65"/>
      <c r="N12831" s="71"/>
    </row>
    <row r="12832" spans="2:14">
      <c r="B12832" s="65"/>
      <c r="N12832" s="71"/>
    </row>
    <row r="12833" spans="2:14">
      <c r="B12833" s="65"/>
      <c r="N12833" s="71"/>
    </row>
    <row r="12834" spans="2:14">
      <c r="B12834" s="65"/>
      <c r="N12834" s="71"/>
    </row>
    <row r="12835" spans="2:14">
      <c r="B12835" s="65"/>
      <c r="N12835" s="71"/>
    </row>
    <row r="12836" spans="2:14">
      <c r="B12836" s="65"/>
      <c r="N12836" s="71"/>
    </row>
    <row r="12837" spans="2:14">
      <c r="B12837" s="65"/>
      <c r="N12837" s="71"/>
    </row>
    <row r="12838" spans="2:14">
      <c r="B12838" s="65"/>
      <c r="N12838" s="71"/>
    </row>
    <row r="12839" spans="2:14">
      <c r="B12839" s="65"/>
      <c r="N12839" s="71"/>
    </row>
    <row r="12840" spans="2:14">
      <c r="B12840" s="65"/>
      <c r="N12840" s="71"/>
    </row>
    <row r="12841" spans="2:14">
      <c r="B12841" s="65"/>
      <c r="N12841" s="71"/>
    </row>
    <row r="12842" spans="2:14">
      <c r="B12842" s="65"/>
      <c r="N12842" s="71"/>
    </row>
    <row r="12843" spans="2:14">
      <c r="B12843" s="65"/>
      <c r="N12843" s="71"/>
    </row>
    <row r="12844" spans="2:14">
      <c r="B12844" s="65"/>
      <c r="N12844" s="71"/>
    </row>
    <row r="12845" spans="2:14">
      <c r="B12845" s="65"/>
      <c r="N12845" s="71"/>
    </row>
    <row r="12846" spans="2:14">
      <c r="B12846" s="65"/>
      <c r="N12846" s="71"/>
    </row>
    <row r="12847" spans="2:14">
      <c r="B12847" s="65"/>
      <c r="N12847" s="71"/>
    </row>
    <row r="12848" spans="2:14">
      <c r="B12848" s="65"/>
      <c r="N12848" s="71"/>
    </row>
    <row r="12849" spans="2:14">
      <c r="B12849" s="65"/>
      <c r="N12849" s="71"/>
    </row>
    <row r="12850" spans="2:14">
      <c r="B12850" s="65"/>
      <c r="N12850" s="71"/>
    </row>
    <row r="12851" spans="2:14">
      <c r="B12851" s="65"/>
      <c r="N12851" s="71"/>
    </row>
    <row r="12852" spans="2:14">
      <c r="B12852" s="65"/>
      <c r="N12852" s="71"/>
    </row>
    <row r="12853" spans="2:14">
      <c r="B12853" s="65"/>
      <c r="N12853" s="71"/>
    </row>
    <row r="12854" spans="2:14">
      <c r="B12854" s="65"/>
      <c r="N12854" s="71"/>
    </row>
    <row r="12855" spans="2:14">
      <c r="B12855" s="65"/>
      <c r="N12855" s="71"/>
    </row>
    <row r="12856" spans="2:14">
      <c r="B12856" s="65"/>
      <c r="N12856" s="71"/>
    </row>
    <row r="12857" spans="2:14">
      <c r="B12857" s="65"/>
      <c r="N12857" s="71"/>
    </row>
    <row r="12858" spans="2:14">
      <c r="B12858" s="65"/>
      <c r="N12858" s="71"/>
    </row>
    <row r="12859" spans="2:14">
      <c r="B12859" s="65"/>
      <c r="N12859" s="71"/>
    </row>
    <row r="12860" spans="2:14">
      <c r="B12860" s="65"/>
      <c r="N12860" s="71"/>
    </row>
    <row r="12861" spans="2:14">
      <c r="B12861" s="65"/>
      <c r="N12861" s="71"/>
    </row>
    <row r="12862" spans="2:14">
      <c r="B12862" s="65"/>
      <c r="N12862" s="71"/>
    </row>
    <row r="12863" spans="2:14">
      <c r="B12863" s="65"/>
      <c r="N12863" s="71"/>
    </row>
    <row r="12864" spans="2:14">
      <c r="B12864" s="65"/>
      <c r="N12864" s="71"/>
    </row>
    <row r="12865" spans="2:14">
      <c r="B12865" s="65"/>
      <c r="N12865" s="71"/>
    </row>
    <row r="12866" spans="2:14">
      <c r="B12866" s="65"/>
      <c r="N12866" s="71"/>
    </row>
    <row r="12867" spans="2:14">
      <c r="B12867" s="65"/>
      <c r="N12867" s="71"/>
    </row>
    <row r="12868" spans="2:14">
      <c r="B12868" s="65"/>
      <c r="N12868" s="71"/>
    </row>
    <row r="12869" spans="2:14">
      <c r="B12869" s="65"/>
      <c r="N12869" s="71"/>
    </row>
    <row r="12870" spans="2:14">
      <c r="B12870" s="65"/>
      <c r="N12870" s="71"/>
    </row>
    <row r="12871" spans="2:14">
      <c r="B12871" s="65"/>
      <c r="N12871" s="71"/>
    </row>
    <row r="12872" spans="2:14">
      <c r="B12872" s="65"/>
      <c r="N12872" s="71"/>
    </row>
    <row r="12873" spans="2:14">
      <c r="B12873" s="65"/>
      <c r="N12873" s="71"/>
    </row>
    <row r="12874" spans="2:14">
      <c r="B12874" s="65"/>
      <c r="N12874" s="71"/>
    </row>
    <row r="12875" spans="2:14">
      <c r="B12875" s="65"/>
      <c r="N12875" s="71"/>
    </row>
    <row r="12876" spans="2:14">
      <c r="B12876" s="65"/>
      <c r="N12876" s="71"/>
    </row>
    <row r="12877" spans="2:14">
      <c r="B12877" s="65"/>
      <c r="N12877" s="71"/>
    </row>
    <row r="12878" spans="2:14">
      <c r="B12878" s="65"/>
      <c r="N12878" s="71"/>
    </row>
    <row r="12879" spans="2:14">
      <c r="B12879" s="65"/>
      <c r="N12879" s="71"/>
    </row>
    <row r="12880" spans="2:14">
      <c r="B12880" s="65"/>
      <c r="N12880" s="71"/>
    </row>
    <row r="12881" spans="2:14">
      <c r="B12881" s="65"/>
      <c r="N12881" s="71"/>
    </row>
    <row r="12882" spans="2:14">
      <c r="B12882" s="65"/>
      <c r="N12882" s="71"/>
    </row>
    <row r="12883" spans="2:14">
      <c r="B12883" s="65"/>
      <c r="N12883" s="71"/>
    </row>
    <row r="12884" spans="2:14">
      <c r="B12884" s="65"/>
      <c r="N12884" s="71"/>
    </row>
    <row r="12885" spans="2:14">
      <c r="B12885" s="65"/>
      <c r="N12885" s="71"/>
    </row>
    <row r="12886" spans="2:14">
      <c r="B12886" s="65"/>
      <c r="N12886" s="71"/>
    </row>
    <row r="12887" spans="2:14">
      <c r="B12887" s="65"/>
      <c r="N12887" s="71"/>
    </row>
    <row r="12888" spans="2:14">
      <c r="B12888" s="65"/>
      <c r="N12888" s="71"/>
    </row>
    <row r="12889" spans="2:14">
      <c r="B12889" s="65"/>
      <c r="N12889" s="71"/>
    </row>
    <row r="12890" spans="2:14">
      <c r="B12890" s="65"/>
      <c r="N12890" s="71"/>
    </row>
    <row r="12891" spans="2:14">
      <c r="B12891" s="65"/>
      <c r="N12891" s="71"/>
    </row>
    <row r="12892" spans="2:14">
      <c r="B12892" s="65"/>
      <c r="N12892" s="71"/>
    </row>
    <row r="12893" spans="2:14">
      <c r="B12893" s="65"/>
      <c r="N12893" s="71"/>
    </row>
    <row r="12894" spans="2:14">
      <c r="B12894" s="65"/>
      <c r="N12894" s="71"/>
    </row>
    <row r="12895" spans="2:14">
      <c r="B12895" s="65"/>
      <c r="N12895" s="71"/>
    </row>
    <row r="12896" spans="2:14">
      <c r="B12896" s="65"/>
      <c r="N12896" s="71"/>
    </row>
    <row r="12897" spans="2:14">
      <c r="B12897" s="65"/>
      <c r="N12897" s="71"/>
    </row>
    <row r="12898" spans="2:14">
      <c r="B12898" s="65"/>
      <c r="N12898" s="71"/>
    </row>
    <row r="12899" spans="2:14">
      <c r="B12899" s="65"/>
      <c r="N12899" s="71"/>
    </row>
    <row r="12900" spans="2:14">
      <c r="B12900" s="65"/>
      <c r="N12900" s="71"/>
    </row>
    <row r="12901" spans="2:14">
      <c r="B12901" s="65"/>
      <c r="N12901" s="71"/>
    </row>
    <row r="12902" spans="2:14">
      <c r="B12902" s="65"/>
      <c r="N12902" s="71"/>
    </row>
    <row r="12903" spans="2:14">
      <c r="B12903" s="65"/>
      <c r="N12903" s="71"/>
    </row>
    <row r="12904" spans="2:14">
      <c r="B12904" s="65"/>
      <c r="N12904" s="71"/>
    </row>
    <row r="12905" spans="2:14">
      <c r="B12905" s="65"/>
      <c r="N12905" s="71"/>
    </row>
    <row r="12906" spans="2:14">
      <c r="B12906" s="65"/>
      <c r="N12906" s="71"/>
    </row>
    <row r="12907" spans="2:14">
      <c r="B12907" s="65"/>
      <c r="N12907" s="71"/>
    </row>
    <row r="12908" spans="2:14">
      <c r="B12908" s="65"/>
      <c r="N12908" s="71"/>
    </row>
    <row r="12909" spans="2:14">
      <c r="B12909" s="65"/>
      <c r="N12909" s="71"/>
    </row>
    <row r="12910" spans="2:14">
      <c r="B12910" s="65"/>
      <c r="N12910" s="71"/>
    </row>
    <row r="12911" spans="2:14">
      <c r="B12911" s="65"/>
      <c r="N12911" s="71"/>
    </row>
    <row r="12912" spans="2:14">
      <c r="B12912" s="65"/>
      <c r="N12912" s="71"/>
    </row>
    <row r="12913" spans="2:14">
      <c r="B12913" s="65"/>
      <c r="N12913" s="71"/>
    </row>
    <row r="12914" spans="2:14">
      <c r="B12914" s="65"/>
      <c r="N12914" s="71"/>
    </row>
    <row r="12915" spans="2:14">
      <c r="B12915" s="65"/>
      <c r="N12915" s="71"/>
    </row>
    <row r="12916" spans="2:14">
      <c r="B12916" s="65"/>
      <c r="N12916" s="71"/>
    </row>
    <row r="12917" spans="2:14">
      <c r="B12917" s="65"/>
      <c r="N12917" s="71"/>
    </row>
    <row r="12918" spans="2:14">
      <c r="B12918" s="65"/>
      <c r="N12918" s="71"/>
    </row>
    <row r="12919" spans="2:14">
      <c r="B12919" s="65"/>
      <c r="N12919" s="71"/>
    </row>
    <row r="12920" spans="2:14">
      <c r="B12920" s="65"/>
      <c r="N12920" s="71"/>
    </row>
    <row r="12921" spans="2:14">
      <c r="B12921" s="65"/>
      <c r="N12921" s="71"/>
    </row>
    <row r="12922" spans="2:14">
      <c r="B12922" s="65"/>
      <c r="N12922" s="71"/>
    </row>
    <row r="12923" spans="2:14">
      <c r="B12923" s="65"/>
      <c r="N12923" s="71"/>
    </row>
    <row r="12924" spans="2:14">
      <c r="B12924" s="65"/>
      <c r="N12924" s="71"/>
    </row>
    <row r="12925" spans="2:14">
      <c r="B12925" s="65"/>
      <c r="N12925" s="71"/>
    </row>
    <row r="12926" spans="2:14">
      <c r="B12926" s="65"/>
      <c r="N12926" s="71"/>
    </row>
    <row r="12927" spans="2:14">
      <c r="B12927" s="65"/>
      <c r="N12927" s="71"/>
    </row>
    <row r="12928" spans="2:14">
      <c r="B12928" s="65"/>
      <c r="N12928" s="71"/>
    </row>
    <row r="12929" spans="2:14">
      <c r="B12929" s="65"/>
      <c r="N12929" s="71"/>
    </row>
    <row r="12930" spans="2:14">
      <c r="B12930" s="65"/>
      <c r="N12930" s="71"/>
    </row>
    <row r="12931" spans="2:14">
      <c r="B12931" s="65"/>
      <c r="N12931" s="71"/>
    </row>
    <row r="12932" spans="2:14">
      <c r="B12932" s="65"/>
      <c r="N12932" s="71"/>
    </row>
    <row r="12933" spans="2:14">
      <c r="B12933" s="65"/>
      <c r="N12933" s="71"/>
    </row>
    <row r="12934" spans="2:14">
      <c r="B12934" s="65"/>
      <c r="N12934" s="71"/>
    </row>
    <row r="12935" spans="2:14">
      <c r="B12935" s="65"/>
      <c r="N12935" s="71"/>
    </row>
    <row r="12936" spans="2:14">
      <c r="B12936" s="65"/>
      <c r="N12936" s="71"/>
    </row>
    <row r="12937" spans="2:14">
      <c r="B12937" s="65"/>
      <c r="N12937" s="71"/>
    </row>
    <row r="12938" spans="2:14">
      <c r="B12938" s="65"/>
      <c r="N12938" s="71"/>
    </row>
    <row r="12939" spans="2:14">
      <c r="B12939" s="65"/>
      <c r="N12939" s="71"/>
    </row>
    <row r="12940" spans="2:14">
      <c r="B12940" s="65"/>
      <c r="N12940" s="71"/>
    </row>
    <row r="12941" spans="2:14">
      <c r="B12941" s="65"/>
      <c r="N12941" s="71"/>
    </row>
    <row r="12942" spans="2:14">
      <c r="B12942" s="65"/>
      <c r="N12942" s="71"/>
    </row>
    <row r="12943" spans="2:14">
      <c r="B12943" s="65"/>
      <c r="N12943" s="71"/>
    </row>
    <row r="12944" spans="2:14">
      <c r="B12944" s="65"/>
      <c r="N12944" s="71"/>
    </row>
    <row r="12945" spans="2:14">
      <c r="B12945" s="65"/>
      <c r="N12945" s="71"/>
    </row>
    <row r="12946" spans="2:14">
      <c r="B12946" s="65"/>
      <c r="N12946" s="71"/>
    </row>
    <row r="12947" spans="2:14">
      <c r="B12947" s="65"/>
      <c r="N12947" s="71"/>
    </row>
    <row r="12948" spans="2:14">
      <c r="B12948" s="65"/>
      <c r="N12948" s="71"/>
    </row>
    <row r="12949" spans="2:14">
      <c r="B12949" s="65"/>
      <c r="N12949" s="71"/>
    </row>
    <row r="12950" spans="2:14">
      <c r="B12950" s="65"/>
      <c r="N12950" s="71"/>
    </row>
    <row r="12951" spans="2:14">
      <c r="B12951" s="65"/>
      <c r="N12951" s="71"/>
    </row>
    <row r="12952" spans="2:14">
      <c r="B12952" s="65"/>
      <c r="N12952" s="71"/>
    </row>
    <row r="12953" spans="2:14">
      <c r="B12953" s="65"/>
      <c r="N12953" s="71"/>
    </row>
    <row r="12954" spans="2:14">
      <c r="B12954" s="65"/>
      <c r="N12954" s="71"/>
    </row>
    <row r="12955" spans="2:14">
      <c r="B12955" s="65"/>
      <c r="N12955" s="71"/>
    </row>
    <row r="12956" spans="2:14">
      <c r="B12956" s="65"/>
      <c r="N12956" s="71"/>
    </row>
    <row r="12957" spans="2:14">
      <c r="B12957" s="65"/>
      <c r="N12957" s="71"/>
    </row>
    <row r="12958" spans="2:14">
      <c r="B12958" s="65"/>
      <c r="N12958" s="71"/>
    </row>
    <row r="12959" spans="2:14">
      <c r="B12959" s="65"/>
      <c r="N12959" s="71"/>
    </row>
    <row r="12960" spans="2:14">
      <c r="B12960" s="65"/>
      <c r="N12960" s="71"/>
    </row>
    <row r="12961" spans="2:14">
      <c r="B12961" s="65"/>
      <c r="N12961" s="71"/>
    </row>
    <row r="12962" spans="2:14">
      <c r="B12962" s="65"/>
      <c r="N12962" s="71"/>
    </row>
    <row r="12963" spans="2:14">
      <c r="B12963" s="65"/>
      <c r="N12963" s="71"/>
    </row>
    <row r="12964" spans="2:14">
      <c r="B12964" s="65"/>
      <c r="N12964" s="71"/>
    </row>
    <row r="12965" spans="2:14">
      <c r="B12965" s="65"/>
      <c r="N12965" s="71"/>
    </row>
    <row r="12966" spans="2:14">
      <c r="B12966" s="65"/>
      <c r="N12966" s="71"/>
    </row>
    <row r="12967" spans="2:14">
      <c r="B12967" s="65"/>
      <c r="N12967" s="71"/>
    </row>
    <row r="12968" spans="2:14">
      <c r="B12968" s="65"/>
      <c r="N12968" s="71"/>
    </row>
    <row r="12969" spans="2:14">
      <c r="B12969" s="65"/>
      <c r="N12969" s="71"/>
    </row>
    <row r="12970" spans="2:14">
      <c r="B12970" s="65"/>
      <c r="N12970" s="71"/>
    </row>
    <row r="12971" spans="2:14">
      <c r="B12971" s="65"/>
      <c r="N12971" s="71"/>
    </row>
    <row r="12972" spans="2:14">
      <c r="B12972" s="65"/>
      <c r="N12972" s="71"/>
    </row>
    <row r="12973" spans="2:14">
      <c r="B12973" s="65"/>
      <c r="N12973" s="71"/>
    </row>
    <row r="12974" spans="2:14">
      <c r="B12974" s="65"/>
      <c r="N12974" s="71"/>
    </row>
    <row r="12975" spans="2:14">
      <c r="B12975" s="65"/>
      <c r="N12975" s="71"/>
    </row>
    <row r="12976" spans="2:14">
      <c r="B12976" s="65"/>
      <c r="N12976" s="71"/>
    </row>
    <row r="12977" spans="2:14">
      <c r="B12977" s="65"/>
      <c r="N12977" s="71"/>
    </row>
    <row r="12978" spans="2:14">
      <c r="B12978" s="65"/>
      <c r="N12978" s="71"/>
    </row>
    <row r="12979" spans="2:14">
      <c r="B12979" s="65"/>
      <c r="N12979" s="71"/>
    </row>
    <row r="12980" spans="2:14">
      <c r="B12980" s="65"/>
      <c r="N12980" s="71"/>
    </row>
    <row r="12981" spans="2:14">
      <c r="B12981" s="65"/>
      <c r="N12981" s="71"/>
    </row>
    <row r="12982" spans="2:14">
      <c r="B12982" s="65"/>
      <c r="N12982" s="71"/>
    </row>
    <row r="12983" spans="2:14">
      <c r="B12983" s="65"/>
      <c r="N12983" s="71"/>
    </row>
    <row r="12984" spans="2:14">
      <c r="B12984" s="65"/>
      <c r="N12984" s="71"/>
    </row>
    <row r="12985" spans="2:14">
      <c r="B12985" s="65"/>
      <c r="N12985" s="71"/>
    </row>
    <row r="12986" spans="2:14">
      <c r="B12986" s="65"/>
      <c r="N12986" s="71"/>
    </row>
    <row r="12987" spans="2:14">
      <c r="B12987" s="65"/>
      <c r="N12987" s="71"/>
    </row>
    <row r="12988" spans="2:14">
      <c r="B12988" s="65"/>
      <c r="N12988" s="71"/>
    </row>
    <row r="12989" spans="2:14">
      <c r="B12989" s="65"/>
      <c r="N12989" s="71"/>
    </row>
    <row r="12990" spans="2:14">
      <c r="B12990" s="65"/>
      <c r="N12990" s="71"/>
    </row>
    <row r="12991" spans="2:14">
      <c r="B12991" s="65"/>
      <c r="N12991" s="71"/>
    </row>
    <row r="12992" spans="2:14">
      <c r="B12992" s="65"/>
      <c r="N12992" s="71"/>
    </row>
    <row r="12993" spans="2:14">
      <c r="B12993" s="65"/>
      <c r="N12993" s="71"/>
    </row>
    <row r="12994" spans="2:14">
      <c r="B12994" s="65"/>
      <c r="N12994" s="71"/>
    </row>
    <row r="12995" spans="2:14">
      <c r="B12995" s="65"/>
      <c r="N12995" s="71"/>
    </row>
    <row r="12996" spans="2:14">
      <c r="B12996" s="65"/>
      <c r="N12996" s="71"/>
    </row>
    <row r="12997" spans="2:14">
      <c r="B12997" s="65"/>
      <c r="N12997" s="71"/>
    </row>
    <row r="12998" spans="2:14">
      <c r="B12998" s="65"/>
      <c r="N12998" s="71"/>
    </row>
    <row r="12999" spans="2:14">
      <c r="B12999" s="65"/>
      <c r="N12999" s="71"/>
    </row>
    <row r="13000" spans="2:14">
      <c r="B13000" s="65"/>
      <c r="N13000" s="71"/>
    </row>
    <row r="13001" spans="2:14">
      <c r="B13001" s="65"/>
      <c r="N13001" s="71"/>
    </row>
    <row r="13002" spans="2:14">
      <c r="B13002" s="65"/>
      <c r="N13002" s="71"/>
    </row>
    <row r="13003" spans="2:14">
      <c r="B13003" s="65"/>
      <c r="N13003" s="71"/>
    </row>
    <row r="13004" spans="2:14">
      <c r="B13004" s="65"/>
      <c r="N13004" s="71"/>
    </row>
    <row r="13005" spans="2:14">
      <c r="B13005" s="65"/>
      <c r="N13005" s="71"/>
    </row>
    <row r="13006" spans="2:14">
      <c r="B13006" s="65"/>
      <c r="N13006" s="71"/>
    </row>
    <row r="13007" spans="2:14">
      <c r="B13007" s="65"/>
      <c r="N13007" s="71"/>
    </row>
    <row r="13008" spans="2:14">
      <c r="B13008" s="65"/>
      <c r="N13008" s="71"/>
    </row>
    <row r="13009" spans="2:14">
      <c r="B13009" s="65"/>
      <c r="N13009" s="71"/>
    </row>
    <row r="13010" spans="2:14">
      <c r="B13010" s="65"/>
      <c r="N13010" s="71"/>
    </row>
    <row r="13011" spans="2:14">
      <c r="B13011" s="65"/>
      <c r="N13011" s="71"/>
    </row>
    <row r="13012" spans="2:14">
      <c r="B13012" s="65"/>
      <c r="N13012" s="71"/>
    </row>
    <row r="13013" spans="2:14">
      <c r="B13013" s="65"/>
      <c r="N13013" s="71"/>
    </row>
    <row r="13014" spans="2:14">
      <c r="B13014" s="65"/>
      <c r="N13014" s="71"/>
    </row>
    <row r="13015" spans="2:14">
      <c r="B13015" s="65"/>
      <c r="N13015" s="71"/>
    </row>
    <row r="13016" spans="2:14">
      <c r="B13016" s="65"/>
      <c r="N13016" s="71"/>
    </row>
    <row r="13017" spans="2:14">
      <c r="B13017" s="65"/>
      <c r="N13017" s="71"/>
    </row>
    <row r="13018" spans="2:14">
      <c r="B13018" s="65"/>
      <c r="N13018" s="71"/>
    </row>
    <row r="13019" spans="2:14">
      <c r="B13019" s="65"/>
      <c r="N13019" s="71"/>
    </row>
    <row r="13020" spans="2:14">
      <c r="B13020" s="65"/>
      <c r="N13020" s="71"/>
    </row>
    <row r="13021" spans="2:14">
      <c r="B13021" s="65"/>
      <c r="N13021" s="71"/>
    </row>
    <row r="13022" spans="2:14">
      <c r="B13022" s="65"/>
      <c r="N13022" s="71"/>
    </row>
    <row r="13023" spans="2:14">
      <c r="B13023" s="65"/>
      <c r="N13023" s="71"/>
    </row>
    <row r="13024" spans="2:14">
      <c r="B13024" s="65"/>
      <c r="N13024" s="71"/>
    </row>
    <row r="13025" spans="2:14">
      <c r="B13025" s="65"/>
      <c r="N13025" s="71"/>
    </row>
    <row r="13026" spans="2:14">
      <c r="B13026" s="65"/>
      <c r="N13026" s="71"/>
    </row>
    <row r="13027" spans="2:14">
      <c r="B13027" s="65"/>
      <c r="N13027" s="71"/>
    </row>
    <row r="13028" spans="2:14">
      <c r="B13028" s="65"/>
      <c r="N13028" s="71"/>
    </row>
    <row r="13029" spans="2:14">
      <c r="B13029" s="65"/>
      <c r="N13029" s="71"/>
    </row>
    <row r="13030" spans="2:14">
      <c r="B13030" s="65"/>
      <c r="N13030" s="71"/>
    </row>
    <row r="13031" spans="2:14">
      <c r="B13031" s="65"/>
      <c r="N13031" s="71"/>
    </row>
    <row r="13032" spans="2:14">
      <c r="B13032" s="65"/>
      <c r="N13032" s="71"/>
    </row>
    <row r="13033" spans="2:14">
      <c r="B13033" s="65"/>
      <c r="N13033" s="71"/>
    </row>
    <row r="13034" spans="2:14">
      <c r="B13034" s="65"/>
      <c r="N13034" s="71"/>
    </row>
    <row r="13035" spans="2:14">
      <c r="B13035" s="65"/>
      <c r="N13035" s="71"/>
    </row>
    <row r="13036" spans="2:14">
      <c r="B13036" s="65"/>
      <c r="N13036" s="71"/>
    </row>
    <row r="13037" spans="2:14">
      <c r="B13037" s="65"/>
      <c r="N13037" s="71"/>
    </row>
    <row r="13038" spans="2:14">
      <c r="B13038" s="65"/>
      <c r="N13038" s="71"/>
    </row>
    <row r="13039" spans="2:14">
      <c r="B13039" s="65"/>
      <c r="N13039" s="71"/>
    </row>
    <row r="13040" spans="2:14">
      <c r="B13040" s="65"/>
      <c r="N13040" s="71"/>
    </row>
    <row r="13041" spans="2:14">
      <c r="B13041" s="65"/>
      <c r="N13041" s="71"/>
    </row>
    <row r="13042" spans="2:14">
      <c r="B13042" s="65"/>
      <c r="N13042" s="71"/>
    </row>
    <row r="13043" spans="2:14">
      <c r="B13043" s="65"/>
      <c r="N13043" s="71"/>
    </row>
    <row r="13044" spans="2:14">
      <c r="B13044" s="65"/>
      <c r="N13044" s="71"/>
    </row>
    <row r="13045" spans="2:14">
      <c r="B13045" s="65"/>
      <c r="N13045" s="71"/>
    </row>
    <row r="13046" spans="2:14">
      <c r="B13046" s="65"/>
      <c r="N13046" s="71"/>
    </row>
    <row r="13047" spans="2:14">
      <c r="B13047" s="65"/>
      <c r="N13047" s="71"/>
    </row>
    <row r="13048" spans="2:14">
      <c r="B13048" s="65"/>
      <c r="N13048" s="71"/>
    </row>
    <row r="13049" spans="2:14">
      <c r="B13049" s="65"/>
      <c r="N13049" s="71"/>
    </row>
    <row r="13050" spans="2:14">
      <c r="B13050" s="65"/>
      <c r="N13050" s="71"/>
    </row>
    <row r="13051" spans="2:14">
      <c r="B13051" s="65"/>
      <c r="N13051" s="71"/>
    </row>
    <row r="13052" spans="2:14">
      <c r="B13052" s="65"/>
      <c r="N13052" s="71"/>
    </row>
    <row r="13053" spans="2:14">
      <c r="B13053" s="65"/>
      <c r="N13053" s="71"/>
    </row>
    <row r="13054" spans="2:14">
      <c r="B13054" s="65"/>
      <c r="N13054" s="71"/>
    </row>
    <row r="13055" spans="2:14">
      <c r="B13055" s="65"/>
      <c r="N13055" s="71"/>
    </row>
    <row r="13056" spans="2:14">
      <c r="B13056" s="65"/>
      <c r="N13056" s="71"/>
    </row>
    <row r="13057" spans="2:14">
      <c r="B13057" s="65"/>
      <c r="N13057" s="71"/>
    </row>
    <row r="13058" spans="2:14">
      <c r="B13058" s="65"/>
      <c r="N13058" s="71"/>
    </row>
    <row r="13059" spans="2:14">
      <c r="B13059" s="65"/>
      <c r="N13059" s="71"/>
    </row>
    <row r="13060" spans="2:14">
      <c r="B13060" s="65"/>
      <c r="N13060" s="71"/>
    </row>
    <row r="13061" spans="2:14">
      <c r="B13061" s="65"/>
      <c r="N13061" s="71"/>
    </row>
    <row r="13062" spans="2:14">
      <c r="B13062" s="65"/>
      <c r="N13062" s="71"/>
    </row>
    <row r="13063" spans="2:14">
      <c r="B13063" s="65"/>
      <c r="N13063" s="71"/>
    </row>
    <row r="13064" spans="2:14">
      <c r="B13064" s="65"/>
      <c r="N13064" s="71"/>
    </row>
    <row r="13065" spans="2:14">
      <c r="B13065" s="65"/>
      <c r="N13065" s="71"/>
    </row>
    <row r="13066" spans="2:14">
      <c r="B13066" s="65"/>
      <c r="N13066" s="71"/>
    </row>
    <row r="13067" spans="2:14">
      <c r="B13067" s="65"/>
      <c r="N13067" s="71"/>
    </row>
    <row r="13068" spans="2:14">
      <c r="B13068" s="65"/>
      <c r="N13068" s="71"/>
    </row>
    <row r="13069" spans="2:14">
      <c r="B13069" s="65"/>
      <c r="N13069" s="71"/>
    </row>
    <row r="13070" spans="2:14">
      <c r="B13070" s="65"/>
      <c r="N13070" s="71"/>
    </row>
    <row r="13071" spans="2:14">
      <c r="B13071" s="65"/>
      <c r="N13071" s="71"/>
    </row>
    <row r="13072" spans="2:14">
      <c r="B13072" s="65"/>
      <c r="N13072" s="71"/>
    </row>
    <row r="13073" spans="2:14">
      <c r="B13073" s="65"/>
      <c r="N13073" s="71"/>
    </row>
    <row r="13074" spans="2:14">
      <c r="B13074" s="65"/>
      <c r="N13074" s="71"/>
    </row>
    <row r="13075" spans="2:14">
      <c r="B13075" s="65"/>
      <c r="N13075" s="71"/>
    </row>
    <row r="13076" spans="2:14">
      <c r="B13076" s="65"/>
      <c r="N13076" s="71"/>
    </row>
    <row r="13077" spans="2:14">
      <c r="B13077" s="65"/>
      <c r="N13077" s="71"/>
    </row>
    <row r="13078" spans="2:14">
      <c r="B13078" s="65"/>
      <c r="N13078" s="71"/>
    </row>
    <row r="13079" spans="2:14">
      <c r="B13079" s="65"/>
      <c r="N13079" s="71"/>
    </row>
    <row r="13080" spans="2:14">
      <c r="B13080" s="65"/>
      <c r="N13080" s="71"/>
    </row>
    <row r="13081" spans="2:14">
      <c r="B13081" s="65"/>
      <c r="N13081" s="71"/>
    </row>
    <row r="13082" spans="2:14">
      <c r="B13082" s="65"/>
      <c r="N13082" s="71"/>
    </row>
    <row r="13083" spans="2:14">
      <c r="B13083" s="65"/>
      <c r="N13083" s="71"/>
    </row>
    <row r="13084" spans="2:14">
      <c r="B13084" s="65"/>
      <c r="N13084" s="71"/>
    </row>
    <row r="13085" spans="2:14">
      <c r="B13085" s="65"/>
      <c r="N13085" s="71"/>
    </row>
    <row r="13086" spans="2:14">
      <c r="B13086" s="65"/>
      <c r="N13086" s="71"/>
    </row>
    <row r="13087" spans="2:14">
      <c r="B13087" s="65"/>
      <c r="N13087" s="71"/>
    </row>
    <row r="13088" spans="2:14">
      <c r="B13088" s="65"/>
      <c r="N13088" s="71"/>
    </row>
    <row r="13089" spans="2:14">
      <c r="B13089" s="65"/>
      <c r="N13089" s="71"/>
    </row>
    <row r="13090" spans="2:14">
      <c r="B13090" s="65"/>
      <c r="N13090" s="71"/>
    </row>
    <row r="13091" spans="2:14">
      <c r="B13091" s="65"/>
      <c r="N13091" s="71"/>
    </row>
    <row r="13092" spans="2:14">
      <c r="B13092" s="65"/>
      <c r="N13092" s="71"/>
    </row>
    <row r="13093" spans="2:14">
      <c r="B13093" s="65"/>
      <c r="N13093" s="71"/>
    </row>
    <row r="13094" spans="2:14">
      <c r="B13094" s="65"/>
      <c r="N13094" s="71"/>
    </row>
    <row r="13095" spans="2:14">
      <c r="B13095" s="65"/>
      <c r="N13095" s="71"/>
    </row>
    <row r="13096" spans="2:14">
      <c r="B13096" s="65"/>
      <c r="N13096" s="71"/>
    </row>
    <row r="13097" spans="2:14">
      <c r="B13097" s="65"/>
      <c r="N13097" s="71"/>
    </row>
    <row r="13098" spans="2:14">
      <c r="B13098" s="65"/>
      <c r="N13098" s="71"/>
    </row>
    <row r="13099" spans="2:14">
      <c r="B13099" s="65"/>
      <c r="N13099" s="71"/>
    </row>
    <row r="13100" spans="2:14">
      <c r="B13100" s="65"/>
      <c r="N13100" s="71"/>
    </row>
    <row r="13101" spans="2:14">
      <c r="B13101" s="65"/>
      <c r="N13101" s="71"/>
    </row>
    <row r="13102" spans="2:14">
      <c r="B13102" s="65"/>
      <c r="N13102" s="71"/>
    </row>
    <row r="13103" spans="2:14">
      <c r="B13103" s="65"/>
      <c r="N13103" s="71"/>
    </row>
    <row r="13104" spans="2:14">
      <c r="B13104" s="65"/>
      <c r="N13104" s="71"/>
    </row>
    <row r="13105" spans="2:14">
      <c r="B13105" s="65"/>
      <c r="N13105" s="71"/>
    </row>
    <row r="13106" spans="2:14">
      <c r="B13106" s="65"/>
      <c r="N13106" s="71"/>
    </row>
    <row r="13107" spans="2:14">
      <c r="B13107" s="65"/>
      <c r="N13107" s="71"/>
    </row>
    <row r="13108" spans="2:14">
      <c r="B13108" s="65"/>
      <c r="N13108" s="71"/>
    </row>
    <row r="13109" spans="2:14">
      <c r="B13109" s="65"/>
      <c r="N13109" s="71"/>
    </row>
    <row r="13110" spans="2:14">
      <c r="B13110" s="65"/>
      <c r="N13110" s="71"/>
    </row>
    <row r="13111" spans="2:14">
      <c r="B13111" s="65"/>
      <c r="N13111" s="71"/>
    </row>
    <row r="13112" spans="2:14">
      <c r="B13112" s="65"/>
      <c r="N13112" s="71"/>
    </row>
    <row r="13113" spans="2:14">
      <c r="B13113" s="65"/>
      <c r="N13113" s="71"/>
    </row>
    <row r="13114" spans="2:14">
      <c r="B13114" s="65"/>
      <c r="N13114" s="71"/>
    </row>
    <row r="13115" spans="2:14">
      <c r="B13115" s="65"/>
      <c r="N13115" s="71"/>
    </row>
    <row r="13116" spans="2:14">
      <c r="B13116" s="65"/>
      <c r="N13116" s="71"/>
    </row>
    <row r="13117" spans="2:14">
      <c r="B13117" s="65"/>
      <c r="N13117" s="71"/>
    </row>
    <row r="13118" spans="2:14">
      <c r="B13118" s="65"/>
      <c r="N13118" s="71"/>
    </row>
    <row r="13119" spans="2:14">
      <c r="B13119" s="65"/>
      <c r="N13119" s="71"/>
    </row>
    <row r="13120" spans="2:14">
      <c r="B13120" s="65"/>
      <c r="N13120" s="71"/>
    </row>
    <row r="13121" spans="2:14">
      <c r="B13121" s="65"/>
      <c r="N13121" s="71"/>
    </row>
    <row r="13122" spans="2:14">
      <c r="B13122" s="65"/>
      <c r="N13122" s="71"/>
    </row>
    <row r="13123" spans="2:14">
      <c r="B13123" s="65"/>
      <c r="N13123" s="71"/>
    </row>
    <row r="13124" spans="2:14">
      <c r="B13124" s="65"/>
      <c r="N13124" s="71"/>
    </row>
    <row r="13125" spans="2:14">
      <c r="B13125" s="65"/>
      <c r="N13125" s="71"/>
    </row>
    <row r="13126" spans="2:14">
      <c r="B13126" s="65"/>
      <c r="N13126" s="71"/>
    </row>
    <row r="13127" spans="2:14">
      <c r="B13127" s="65"/>
      <c r="N13127" s="71"/>
    </row>
    <row r="13128" spans="2:14">
      <c r="B13128" s="65"/>
      <c r="N13128" s="71"/>
    </row>
    <row r="13129" spans="2:14">
      <c r="B13129" s="65"/>
      <c r="N13129" s="71"/>
    </row>
    <row r="13130" spans="2:14">
      <c r="B13130" s="65"/>
      <c r="N13130" s="71"/>
    </row>
    <row r="13131" spans="2:14">
      <c r="B13131" s="65"/>
      <c r="N13131" s="71"/>
    </row>
    <row r="13132" spans="2:14">
      <c r="B13132" s="65"/>
      <c r="N13132" s="71"/>
    </row>
    <row r="13133" spans="2:14">
      <c r="B13133" s="65"/>
      <c r="N13133" s="71"/>
    </row>
    <row r="13134" spans="2:14">
      <c r="B13134" s="65"/>
      <c r="N13134" s="71"/>
    </row>
    <row r="13135" spans="2:14">
      <c r="B13135" s="65"/>
      <c r="N13135" s="71"/>
    </row>
    <row r="13136" spans="2:14">
      <c r="B13136" s="65"/>
      <c r="N13136" s="71"/>
    </row>
    <row r="13137" spans="2:14">
      <c r="B13137" s="65"/>
      <c r="N13137" s="71"/>
    </row>
    <row r="13138" spans="2:14">
      <c r="B13138" s="65"/>
      <c r="N13138" s="71"/>
    </row>
    <row r="13139" spans="2:14">
      <c r="B13139" s="65"/>
      <c r="N13139" s="71"/>
    </row>
    <row r="13140" spans="2:14">
      <c r="B13140" s="65"/>
      <c r="N13140" s="71"/>
    </row>
    <row r="13141" spans="2:14">
      <c r="B13141" s="65"/>
      <c r="N13141" s="71"/>
    </row>
    <row r="13142" spans="2:14">
      <c r="B13142" s="65"/>
      <c r="N13142" s="71"/>
    </row>
    <row r="13143" spans="2:14">
      <c r="B13143" s="65"/>
      <c r="N13143" s="71"/>
    </row>
    <row r="13144" spans="2:14">
      <c r="B13144" s="65"/>
      <c r="N13144" s="71"/>
    </row>
    <row r="13145" spans="2:14">
      <c r="B13145" s="65"/>
      <c r="N13145" s="71"/>
    </row>
    <row r="13146" spans="2:14">
      <c r="B13146" s="65"/>
      <c r="N13146" s="71"/>
    </row>
    <row r="13147" spans="2:14">
      <c r="B13147" s="65"/>
      <c r="N13147" s="71"/>
    </row>
    <row r="13148" spans="2:14">
      <c r="B13148" s="65"/>
      <c r="N13148" s="71"/>
    </row>
    <row r="13149" spans="2:14">
      <c r="B13149" s="65"/>
      <c r="N13149" s="71"/>
    </row>
    <row r="13150" spans="2:14">
      <c r="B13150" s="65"/>
      <c r="N13150" s="71"/>
    </row>
    <row r="13151" spans="2:14">
      <c r="B13151" s="65"/>
      <c r="N13151" s="71"/>
    </row>
    <row r="13152" spans="2:14">
      <c r="B13152" s="65"/>
      <c r="N13152" s="71"/>
    </row>
    <row r="13153" spans="2:14">
      <c r="B13153" s="65"/>
      <c r="N13153" s="71"/>
    </row>
    <row r="13154" spans="2:14">
      <c r="B13154" s="65"/>
      <c r="N13154" s="71"/>
    </row>
    <row r="13155" spans="2:14">
      <c r="B13155" s="65"/>
      <c r="N13155" s="71"/>
    </row>
    <row r="13156" spans="2:14">
      <c r="B13156" s="65"/>
      <c r="N13156" s="71"/>
    </row>
    <row r="13157" spans="2:14">
      <c r="B13157" s="65"/>
      <c r="N13157" s="71"/>
    </row>
    <row r="13158" spans="2:14">
      <c r="B13158" s="65"/>
      <c r="N13158" s="71"/>
    </row>
    <row r="13159" spans="2:14">
      <c r="B13159" s="65"/>
      <c r="N13159" s="71"/>
    </row>
    <row r="13160" spans="2:14">
      <c r="B13160" s="65"/>
      <c r="N13160" s="71"/>
    </row>
    <row r="13161" spans="2:14">
      <c r="B13161" s="65"/>
      <c r="N13161" s="71"/>
    </row>
    <row r="13162" spans="2:14">
      <c r="B13162" s="65"/>
      <c r="N13162" s="71"/>
    </row>
    <row r="13163" spans="2:14">
      <c r="B13163" s="65"/>
      <c r="N13163" s="71"/>
    </row>
    <row r="13164" spans="2:14">
      <c r="B13164" s="65"/>
      <c r="N13164" s="71"/>
    </row>
    <row r="13165" spans="2:14">
      <c r="B13165" s="65"/>
      <c r="N13165" s="71"/>
    </row>
    <row r="13166" spans="2:14">
      <c r="B13166" s="65"/>
      <c r="N13166" s="71"/>
    </row>
    <row r="13167" spans="2:14">
      <c r="B13167" s="65"/>
      <c r="N13167" s="71"/>
    </row>
    <row r="13168" spans="2:14">
      <c r="B13168" s="65"/>
      <c r="N13168" s="71"/>
    </row>
    <row r="13169" spans="2:14">
      <c r="B13169" s="65"/>
      <c r="N13169" s="71"/>
    </row>
    <row r="13170" spans="2:14">
      <c r="B13170" s="65"/>
      <c r="N13170" s="71"/>
    </row>
    <row r="13171" spans="2:14">
      <c r="B13171" s="65"/>
      <c r="N13171" s="71"/>
    </row>
    <row r="13172" spans="2:14">
      <c r="B13172" s="65"/>
      <c r="N13172" s="71"/>
    </row>
    <row r="13173" spans="2:14">
      <c r="B13173" s="65"/>
      <c r="N13173" s="71"/>
    </row>
    <row r="13174" spans="2:14">
      <c r="B13174" s="65"/>
      <c r="N13174" s="71"/>
    </row>
    <row r="13175" spans="2:14">
      <c r="B13175" s="65"/>
      <c r="N13175" s="71"/>
    </row>
    <row r="13176" spans="2:14">
      <c r="B13176" s="65"/>
      <c r="N13176" s="71"/>
    </row>
    <row r="13177" spans="2:14">
      <c r="B13177" s="65"/>
      <c r="N13177" s="71"/>
    </row>
    <row r="13178" spans="2:14">
      <c r="B13178" s="65"/>
      <c r="N13178" s="71"/>
    </row>
    <row r="13179" spans="2:14">
      <c r="B13179" s="65"/>
      <c r="N13179" s="71"/>
    </row>
    <row r="13180" spans="2:14">
      <c r="B13180" s="65"/>
      <c r="N13180" s="71"/>
    </row>
    <row r="13181" spans="2:14">
      <c r="B13181" s="65"/>
      <c r="N13181" s="71"/>
    </row>
    <row r="13182" spans="2:14">
      <c r="B13182" s="65"/>
      <c r="N13182" s="71"/>
    </row>
    <row r="13183" spans="2:14">
      <c r="B13183" s="65"/>
      <c r="N13183" s="71"/>
    </row>
    <row r="13184" spans="2:14">
      <c r="B13184" s="65"/>
      <c r="N13184" s="71"/>
    </row>
    <row r="13185" spans="2:14">
      <c r="B13185" s="65"/>
      <c r="N13185" s="71"/>
    </row>
    <row r="13186" spans="2:14">
      <c r="B13186" s="65"/>
      <c r="N13186" s="71"/>
    </row>
    <row r="13187" spans="2:14">
      <c r="B13187" s="65"/>
      <c r="N13187" s="71"/>
    </row>
    <row r="13188" spans="2:14">
      <c r="B13188" s="65"/>
      <c r="N13188" s="71"/>
    </row>
    <row r="13189" spans="2:14">
      <c r="B13189" s="65"/>
      <c r="N13189" s="71"/>
    </row>
    <row r="13190" spans="2:14">
      <c r="B13190" s="65"/>
      <c r="N13190" s="71"/>
    </row>
    <row r="13191" spans="2:14">
      <c r="B13191" s="65"/>
      <c r="N13191" s="71"/>
    </row>
    <row r="13192" spans="2:14">
      <c r="B13192" s="65"/>
      <c r="N13192" s="71"/>
    </row>
    <row r="13193" spans="2:14">
      <c r="B13193" s="65"/>
      <c r="N13193" s="71"/>
    </row>
    <row r="13194" spans="2:14">
      <c r="B13194" s="65"/>
      <c r="N13194" s="71"/>
    </row>
    <row r="13195" spans="2:14">
      <c r="B13195" s="65"/>
      <c r="N13195" s="71"/>
    </row>
    <row r="13196" spans="2:14">
      <c r="B13196" s="65"/>
      <c r="N13196" s="71"/>
    </row>
    <row r="13197" spans="2:14">
      <c r="B13197" s="65"/>
      <c r="N13197" s="71"/>
    </row>
    <row r="13198" spans="2:14">
      <c r="B13198" s="65"/>
      <c r="N13198" s="71"/>
    </row>
    <row r="13199" spans="2:14">
      <c r="B13199" s="65"/>
      <c r="N13199" s="71"/>
    </row>
    <row r="13200" spans="2:14">
      <c r="B13200" s="65"/>
      <c r="N13200" s="71"/>
    </row>
    <row r="13201" spans="2:14">
      <c r="B13201" s="65"/>
      <c r="N13201" s="71"/>
    </row>
    <row r="13202" spans="2:14">
      <c r="B13202" s="65"/>
      <c r="N13202" s="71"/>
    </row>
    <row r="13203" spans="2:14">
      <c r="B13203" s="65"/>
      <c r="N13203" s="71"/>
    </row>
    <row r="13204" spans="2:14">
      <c r="B13204" s="65"/>
      <c r="N13204" s="71"/>
    </row>
    <row r="13205" spans="2:14">
      <c r="B13205" s="65"/>
      <c r="N13205" s="71"/>
    </row>
    <row r="13206" spans="2:14">
      <c r="B13206" s="65"/>
      <c r="N13206" s="71"/>
    </row>
    <row r="13207" spans="2:14">
      <c r="B13207" s="65"/>
      <c r="N13207" s="71"/>
    </row>
    <row r="13208" spans="2:14">
      <c r="B13208" s="65"/>
      <c r="N13208" s="71"/>
    </row>
    <row r="13209" spans="2:14">
      <c r="B13209" s="65"/>
      <c r="N13209" s="71"/>
    </row>
    <row r="13210" spans="2:14">
      <c r="B13210" s="65"/>
      <c r="N13210" s="71"/>
    </row>
    <row r="13211" spans="2:14">
      <c r="B13211" s="65"/>
      <c r="N13211" s="71"/>
    </row>
    <row r="13212" spans="2:14">
      <c r="B13212" s="65"/>
      <c r="N13212" s="71"/>
    </row>
    <row r="13213" spans="2:14">
      <c r="B13213" s="65"/>
      <c r="N13213" s="71"/>
    </row>
    <row r="13214" spans="2:14">
      <c r="B13214" s="65"/>
      <c r="N13214" s="71"/>
    </row>
    <row r="13215" spans="2:14">
      <c r="B13215" s="65"/>
      <c r="N13215" s="71"/>
    </row>
    <row r="13216" spans="2:14">
      <c r="B13216" s="65"/>
      <c r="N13216" s="71"/>
    </row>
    <row r="13217" spans="2:14">
      <c r="B13217" s="65"/>
      <c r="N13217" s="71"/>
    </row>
    <row r="13218" spans="2:14">
      <c r="B13218" s="65"/>
      <c r="N13218" s="71"/>
    </row>
    <row r="13219" spans="2:14">
      <c r="B13219" s="65"/>
      <c r="N13219" s="71"/>
    </row>
    <row r="13220" spans="2:14">
      <c r="B13220" s="65"/>
      <c r="N13220" s="71"/>
    </row>
    <row r="13221" spans="2:14">
      <c r="B13221" s="65"/>
      <c r="N13221" s="71"/>
    </row>
    <row r="13222" spans="2:14">
      <c r="B13222" s="65"/>
      <c r="N13222" s="71"/>
    </row>
    <row r="13223" spans="2:14">
      <c r="B13223" s="65"/>
      <c r="N13223" s="71"/>
    </row>
    <row r="13224" spans="2:14">
      <c r="B13224" s="65"/>
      <c r="N13224" s="71"/>
    </row>
    <row r="13225" spans="2:14">
      <c r="B13225" s="65"/>
      <c r="N13225" s="71"/>
    </row>
    <row r="13226" spans="2:14">
      <c r="B13226" s="65"/>
      <c r="N13226" s="71"/>
    </row>
    <row r="13227" spans="2:14">
      <c r="B13227" s="65"/>
      <c r="N13227" s="71"/>
    </row>
    <row r="13228" spans="2:14">
      <c r="B13228" s="65"/>
      <c r="N13228" s="71"/>
    </row>
    <row r="13229" spans="2:14">
      <c r="B13229" s="65"/>
      <c r="N13229" s="71"/>
    </row>
    <row r="13230" spans="2:14">
      <c r="B13230" s="65"/>
      <c r="N13230" s="71"/>
    </row>
    <row r="13231" spans="2:14">
      <c r="B13231" s="65"/>
      <c r="N13231" s="71"/>
    </row>
    <row r="13232" spans="2:14">
      <c r="B13232" s="65"/>
      <c r="N13232" s="71"/>
    </row>
    <row r="13233" spans="2:14">
      <c r="B13233" s="65"/>
      <c r="N13233" s="71"/>
    </row>
    <row r="13234" spans="2:14">
      <c r="B13234" s="65"/>
      <c r="N13234" s="71"/>
    </row>
    <row r="13235" spans="2:14">
      <c r="B13235" s="65"/>
      <c r="N13235" s="71"/>
    </row>
    <row r="13236" spans="2:14">
      <c r="B13236" s="65"/>
      <c r="N13236" s="71"/>
    </row>
    <row r="13237" spans="2:14">
      <c r="B13237" s="65"/>
      <c r="N13237" s="71"/>
    </row>
    <row r="13238" spans="2:14">
      <c r="B13238" s="65"/>
      <c r="N13238" s="71"/>
    </row>
    <row r="13239" spans="2:14">
      <c r="B13239" s="65"/>
      <c r="N13239" s="71"/>
    </row>
    <row r="13240" spans="2:14">
      <c r="B13240" s="65"/>
      <c r="N13240" s="71"/>
    </row>
    <row r="13241" spans="2:14">
      <c r="B13241" s="65"/>
      <c r="N13241" s="71"/>
    </row>
    <row r="13242" spans="2:14">
      <c r="B13242" s="65"/>
      <c r="N13242" s="71"/>
    </row>
    <row r="13243" spans="2:14">
      <c r="B13243" s="65"/>
      <c r="N13243" s="71"/>
    </row>
    <row r="13244" spans="2:14">
      <c r="B13244" s="65"/>
      <c r="N13244" s="71"/>
    </row>
    <row r="13245" spans="2:14">
      <c r="B13245" s="65"/>
      <c r="N13245" s="71"/>
    </row>
    <row r="13246" spans="2:14">
      <c r="B13246" s="65"/>
      <c r="N13246" s="71"/>
    </row>
    <row r="13247" spans="2:14">
      <c r="B13247" s="65"/>
      <c r="N13247" s="71"/>
    </row>
    <row r="13248" spans="2:14">
      <c r="B13248" s="65"/>
      <c r="N13248" s="71"/>
    </row>
    <row r="13249" spans="2:14">
      <c r="B13249" s="65"/>
      <c r="N13249" s="71"/>
    </row>
    <row r="13250" spans="2:14">
      <c r="B13250" s="65"/>
      <c r="N13250" s="71"/>
    </row>
    <row r="13251" spans="2:14">
      <c r="B13251" s="65"/>
      <c r="N13251" s="71"/>
    </row>
    <row r="13252" spans="2:14">
      <c r="B13252" s="65"/>
      <c r="N13252" s="71"/>
    </row>
    <row r="13253" spans="2:14">
      <c r="B13253" s="65"/>
      <c r="N13253" s="71"/>
    </row>
    <row r="13254" spans="2:14">
      <c r="B13254" s="65"/>
      <c r="N13254" s="71"/>
    </row>
    <row r="13255" spans="2:14">
      <c r="B13255" s="65"/>
      <c r="N13255" s="71"/>
    </row>
    <row r="13256" spans="2:14">
      <c r="B13256" s="65"/>
      <c r="N13256" s="71"/>
    </row>
    <row r="13257" spans="2:14">
      <c r="B13257" s="65"/>
      <c r="N13257" s="71"/>
    </row>
    <row r="13258" spans="2:14">
      <c r="B13258" s="65"/>
      <c r="N13258" s="71"/>
    </row>
    <row r="13259" spans="2:14">
      <c r="B13259" s="65"/>
      <c r="N13259" s="71"/>
    </row>
    <row r="13260" spans="2:14">
      <c r="B13260" s="65"/>
      <c r="N13260" s="71"/>
    </row>
    <row r="13261" spans="2:14">
      <c r="B13261" s="65"/>
      <c r="N13261" s="71"/>
    </row>
    <row r="13262" spans="2:14">
      <c r="B13262" s="65"/>
      <c r="N13262" s="71"/>
    </row>
    <row r="13263" spans="2:14">
      <c r="B13263" s="65"/>
      <c r="N13263" s="71"/>
    </row>
    <row r="13264" spans="2:14">
      <c r="B13264" s="65"/>
      <c r="N13264" s="71"/>
    </row>
    <row r="13265" spans="2:14">
      <c r="B13265" s="65"/>
      <c r="N13265" s="71"/>
    </row>
    <row r="13266" spans="2:14">
      <c r="B13266" s="65"/>
      <c r="N13266" s="71"/>
    </row>
    <row r="13267" spans="2:14">
      <c r="B13267" s="65"/>
      <c r="N13267" s="71"/>
    </row>
    <row r="13268" spans="2:14">
      <c r="B13268" s="65"/>
      <c r="N13268" s="71"/>
    </row>
    <row r="13269" spans="2:14">
      <c r="B13269" s="65"/>
      <c r="N13269" s="71"/>
    </row>
    <row r="13270" spans="2:14">
      <c r="B13270" s="65"/>
      <c r="N13270" s="71"/>
    </row>
    <row r="13271" spans="2:14">
      <c r="B13271" s="65"/>
      <c r="N13271" s="71"/>
    </row>
    <row r="13272" spans="2:14">
      <c r="B13272" s="65"/>
      <c r="N13272" s="71"/>
    </row>
    <row r="13273" spans="2:14">
      <c r="B13273" s="65"/>
      <c r="N13273" s="71"/>
    </row>
    <row r="13274" spans="2:14">
      <c r="B13274" s="65"/>
      <c r="N13274" s="71"/>
    </row>
    <row r="13275" spans="2:14">
      <c r="B13275" s="65"/>
      <c r="N13275" s="71"/>
    </row>
    <row r="13276" spans="2:14">
      <c r="B13276" s="65"/>
      <c r="N13276" s="71"/>
    </row>
    <row r="13277" spans="2:14">
      <c r="B13277" s="65"/>
      <c r="N13277" s="71"/>
    </row>
    <row r="13278" spans="2:14">
      <c r="B13278" s="65"/>
      <c r="N13278" s="71"/>
    </row>
    <row r="13279" spans="2:14">
      <c r="B13279" s="65"/>
      <c r="N13279" s="71"/>
    </row>
    <row r="13280" spans="2:14">
      <c r="B13280" s="65"/>
      <c r="N13280" s="71"/>
    </row>
    <row r="13281" spans="2:14">
      <c r="B13281" s="65"/>
      <c r="N13281" s="71"/>
    </row>
    <row r="13282" spans="2:14">
      <c r="B13282" s="65"/>
      <c r="N13282" s="71"/>
    </row>
    <row r="13283" spans="2:14">
      <c r="B13283" s="65"/>
      <c r="N13283" s="71"/>
    </row>
    <row r="13284" spans="2:14">
      <c r="B13284" s="65"/>
      <c r="N13284" s="71"/>
    </row>
    <row r="13285" spans="2:14">
      <c r="B13285" s="65"/>
      <c r="N13285" s="71"/>
    </row>
    <row r="13286" spans="2:14">
      <c r="B13286" s="65"/>
      <c r="N13286" s="71"/>
    </row>
    <row r="13287" spans="2:14">
      <c r="B13287" s="65"/>
      <c r="N13287" s="71"/>
    </row>
    <row r="13288" spans="2:14">
      <c r="B13288" s="65"/>
      <c r="N13288" s="71"/>
    </row>
    <row r="13289" spans="2:14">
      <c r="B13289" s="65"/>
      <c r="N13289" s="71"/>
    </row>
    <row r="13290" spans="2:14">
      <c r="B13290" s="65"/>
      <c r="N13290" s="71"/>
    </row>
    <row r="13291" spans="2:14">
      <c r="B13291" s="65"/>
      <c r="N13291" s="71"/>
    </row>
    <row r="13292" spans="2:14">
      <c r="B13292" s="65"/>
      <c r="N13292" s="71"/>
    </row>
    <row r="13293" spans="2:14">
      <c r="B13293" s="65"/>
      <c r="N13293" s="71"/>
    </row>
    <row r="13294" spans="2:14">
      <c r="B13294" s="65"/>
      <c r="N13294" s="71"/>
    </row>
    <row r="13295" spans="2:14">
      <c r="B13295" s="65"/>
      <c r="N13295" s="71"/>
    </row>
    <row r="13296" spans="2:14">
      <c r="B13296" s="65"/>
      <c r="N13296" s="71"/>
    </row>
    <row r="13297" spans="2:14">
      <c r="B13297" s="65"/>
      <c r="N13297" s="71"/>
    </row>
    <row r="13298" spans="2:14">
      <c r="B13298" s="65"/>
      <c r="N13298" s="71"/>
    </row>
    <row r="13299" spans="2:14">
      <c r="B13299" s="65"/>
      <c r="N13299" s="71"/>
    </row>
    <row r="13300" spans="2:14">
      <c r="B13300" s="65"/>
      <c r="N13300" s="71"/>
    </row>
    <row r="13301" spans="2:14">
      <c r="B13301" s="65"/>
      <c r="N13301" s="71"/>
    </row>
    <row r="13302" spans="2:14">
      <c r="B13302" s="65"/>
      <c r="N13302" s="71"/>
    </row>
    <row r="13303" spans="2:14">
      <c r="B13303" s="65"/>
      <c r="N13303" s="71"/>
    </row>
    <row r="13304" spans="2:14">
      <c r="B13304" s="65"/>
      <c r="N13304" s="71"/>
    </row>
    <row r="13305" spans="2:14">
      <c r="B13305" s="65"/>
      <c r="N13305" s="71"/>
    </row>
    <row r="13306" spans="2:14">
      <c r="B13306" s="65"/>
      <c r="N13306" s="71"/>
    </row>
    <row r="13307" spans="2:14">
      <c r="B13307" s="65"/>
      <c r="N13307" s="71"/>
    </row>
    <row r="13308" spans="2:14">
      <c r="B13308" s="65"/>
      <c r="N13308" s="71"/>
    </row>
    <row r="13309" spans="2:14">
      <c r="B13309" s="65"/>
      <c r="N13309" s="71"/>
    </row>
    <row r="13310" spans="2:14">
      <c r="B13310" s="65"/>
      <c r="N13310" s="71"/>
    </row>
    <row r="13311" spans="2:14">
      <c r="B13311" s="65"/>
      <c r="N13311" s="71"/>
    </row>
    <row r="13312" spans="2:14">
      <c r="B13312" s="65"/>
      <c r="N13312" s="71"/>
    </row>
    <row r="13313" spans="2:14">
      <c r="B13313" s="65"/>
      <c r="N13313" s="71"/>
    </row>
    <row r="13314" spans="2:14">
      <c r="B13314" s="65"/>
      <c r="N13314" s="71"/>
    </row>
    <row r="13315" spans="2:14">
      <c r="B13315" s="65"/>
      <c r="N13315" s="71"/>
    </row>
    <row r="13316" spans="2:14">
      <c r="B13316" s="65"/>
      <c r="N13316" s="71"/>
    </row>
    <row r="13317" spans="2:14">
      <c r="B13317" s="65"/>
      <c r="N13317" s="71"/>
    </row>
    <row r="13318" spans="2:14">
      <c r="B13318" s="65"/>
      <c r="N13318" s="71"/>
    </row>
    <row r="13319" spans="2:14">
      <c r="B13319" s="65"/>
      <c r="N13319" s="71"/>
    </row>
    <row r="13320" spans="2:14">
      <c r="B13320" s="65"/>
      <c r="N13320" s="71"/>
    </row>
    <row r="13321" spans="2:14">
      <c r="B13321" s="65"/>
      <c r="N13321" s="71"/>
    </row>
    <row r="13322" spans="2:14">
      <c r="B13322" s="65"/>
      <c r="N13322" s="71"/>
    </row>
    <row r="13323" spans="2:14">
      <c r="B13323" s="65"/>
      <c r="N13323" s="71"/>
    </row>
    <row r="13324" spans="2:14">
      <c r="B13324" s="65"/>
      <c r="N13324" s="71"/>
    </row>
    <row r="13325" spans="2:14">
      <c r="B13325" s="65"/>
      <c r="N13325" s="71"/>
    </row>
    <row r="13326" spans="2:14">
      <c r="B13326" s="65"/>
      <c r="N13326" s="71"/>
    </row>
    <row r="13327" spans="2:14">
      <c r="B13327" s="65"/>
      <c r="N13327" s="71"/>
    </row>
    <row r="13328" spans="2:14">
      <c r="B13328" s="65"/>
      <c r="N13328" s="71"/>
    </row>
    <row r="13329" spans="2:14">
      <c r="B13329" s="65"/>
      <c r="N13329" s="71"/>
    </row>
    <row r="13330" spans="2:14">
      <c r="B13330" s="65"/>
      <c r="N13330" s="71"/>
    </row>
    <row r="13331" spans="2:14">
      <c r="B13331" s="65"/>
      <c r="N13331" s="71"/>
    </row>
    <row r="13332" spans="2:14">
      <c r="B13332" s="65"/>
      <c r="N13332" s="71"/>
    </row>
    <row r="13333" spans="2:14">
      <c r="B13333" s="65"/>
      <c r="N13333" s="71"/>
    </row>
    <row r="13334" spans="2:14">
      <c r="B13334" s="65"/>
      <c r="N13334" s="71"/>
    </row>
    <row r="13335" spans="2:14">
      <c r="B13335" s="65"/>
      <c r="N13335" s="71"/>
    </row>
    <row r="13336" spans="2:14">
      <c r="B13336" s="65"/>
      <c r="N13336" s="71"/>
    </row>
    <row r="13337" spans="2:14">
      <c r="B13337" s="65"/>
      <c r="N13337" s="71"/>
    </row>
    <row r="13338" spans="2:14">
      <c r="B13338" s="65"/>
      <c r="N13338" s="71"/>
    </row>
    <row r="13339" spans="2:14">
      <c r="B13339" s="65"/>
      <c r="N13339" s="71"/>
    </row>
    <row r="13340" spans="2:14">
      <c r="B13340" s="65"/>
      <c r="N13340" s="71"/>
    </row>
    <row r="13341" spans="2:14">
      <c r="B13341" s="65"/>
      <c r="N13341" s="71"/>
    </row>
    <row r="13342" spans="2:14">
      <c r="B13342" s="65"/>
      <c r="N13342" s="71"/>
    </row>
    <row r="13343" spans="2:14">
      <c r="B13343" s="65"/>
      <c r="N13343" s="71"/>
    </row>
    <row r="13344" spans="2:14">
      <c r="B13344" s="65"/>
      <c r="N13344" s="71"/>
    </row>
    <row r="13345" spans="2:14">
      <c r="B13345" s="65"/>
      <c r="N13345" s="71"/>
    </row>
    <row r="13346" spans="2:14">
      <c r="B13346" s="65"/>
      <c r="N13346" s="71"/>
    </row>
    <row r="13347" spans="2:14">
      <c r="B13347" s="65"/>
      <c r="N13347" s="71"/>
    </row>
    <row r="13348" spans="2:14">
      <c r="B13348" s="65"/>
      <c r="N13348" s="71"/>
    </row>
    <row r="13349" spans="2:14">
      <c r="B13349" s="65"/>
      <c r="N13349" s="71"/>
    </row>
    <row r="13350" spans="2:14">
      <c r="B13350" s="65"/>
      <c r="N13350" s="71"/>
    </row>
    <row r="13351" spans="2:14">
      <c r="B13351" s="65"/>
      <c r="N13351" s="71"/>
    </row>
    <row r="13352" spans="2:14">
      <c r="B13352" s="65"/>
      <c r="N13352" s="71"/>
    </row>
    <row r="13353" spans="2:14">
      <c r="B13353" s="65"/>
      <c r="N13353" s="71"/>
    </row>
    <row r="13354" spans="2:14">
      <c r="B13354" s="65"/>
      <c r="N13354" s="71"/>
    </row>
    <row r="13355" spans="2:14">
      <c r="B13355" s="65"/>
      <c r="N13355" s="71"/>
    </row>
    <row r="13356" spans="2:14">
      <c r="B13356" s="65"/>
      <c r="N13356" s="71"/>
    </row>
    <row r="13357" spans="2:14">
      <c r="B13357" s="65"/>
      <c r="N13357" s="71"/>
    </row>
    <row r="13358" spans="2:14">
      <c r="B13358" s="65"/>
      <c r="N13358" s="71"/>
    </row>
    <row r="13359" spans="2:14">
      <c r="B13359" s="65"/>
      <c r="N13359" s="71"/>
    </row>
    <row r="13360" spans="2:14">
      <c r="B13360" s="65"/>
      <c r="N13360" s="71"/>
    </row>
    <row r="13361" spans="2:14">
      <c r="B13361" s="65"/>
      <c r="N13361" s="71"/>
    </row>
    <row r="13362" spans="2:14">
      <c r="B13362" s="65"/>
      <c r="N13362" s="71"/>
    </row>
    <row r="13363" spans="2:14">
      <c r="B13363" s="65"/>
      <c r="N13363" s="71"/>
    </row>
    <row r="13364" spans="2:14">
      <c r="B13364" s="65"/>
      <c r="N13364" s="71"/>
    </row>
    <row r="13365" spans="2:14">
      <c r="B13365" s="65"/>
      <c r="N13365" s="71"/>
    </row>
    <row r="13366" spans="2:14">
      <c r="B13366" s="65"/>
      <c r="N13366" s="71"/>
    </row>
    <row r="13367" spans="2:14">
      <c r="B13367" s="65"/>
      <c r="N13367" s="71"/>
    </row>
    <row r="13368" spans="2:14">
      <c r="B13368" s="65"/>
      <c r="N13368" s="71"/>
    </row>
    <row r="13369" spans="2:14">
      <c r="B13369" s="65"/>
      <c r="N13369" s="71"/>
    </row>
    <row r="13370" spans="2:14">
      <c r="B13370" s="65"/>
      <c r="N13370" s="71"/>
    </row>
    <row r="13371" spans="2:14">
      <c r="B13371" s="65"/>
      <c r="N13371" s="71"/>
    </row>
    <row r="13372" spans="2:14">
      <c r="B13372" s="65"/>
      <c r="N13372" s="71"/>
    </row>
    <row r="13373" spans="2:14">
      <c r="B13373" s="65"/>
      <c r="N13373" s="71"/>
    </row>
    <row r="13374" spans="2:14">
      <c r="B13374" s="65"/>
      <c r="N13374" s="71"/>
    </row>
    <row r="13375" spans="2:14">
      <c r="B13375" s="65"/>
      <c r="N13375" s="71"/>
    </row>
    <row r="13376" spans="2:14">
      <c r="B13376" s="65"/>
      <c r="N13376" s="71"/>
    </row>
    <row r="13377" spans="2:14">
      <c r="B13377" s="65"/>
      <c r="N13377" s="71"/>
    </row>
    <row r="13378" spans="2:14">
      <c r="B13378" s="65"/>
      <c r="N13378" s="71"/>
    </row>
    <row r="13379" spans="2:14">
      <c r="B13379" s="65"/>
      <c r="N13379" s="71"/>
    </row>
    <row r="13380" spans="2:14">
      <c r="B13380" s="65"/>
      <c r="N13380" s="71"/>
    </row>
    <row r="13381" spans="2:14">
      <c r="B13381" s="65"/>
      <c r="N13381" s="71"/>
    </row>
    <row r="13382" spans="2:14">
      <c r="B13382" s="65"/>
      <c r="N13382" s="71"/>
    </row>
    <row r="13383" spans="2:14">
      <c r="B13383" s="65"/>
      <c r="N13383" s="71"/>
    </row>
    <row r="13384" spans="2:14">
      <c r="B13384" s="65"/>
      <c r="N13384" s="71"/>
    </row>
    <row r="13385" spans="2:14">
      <c r="B13385" s="65"/>
      <c r="N13385" s="71"/>
    </row>
    <row r="13386" spans="2:14">
      <c r="B13386" s="65"/>
      <c r="N13386" s="71"/>
    </row>
    <row r="13387" spans="2:14">
      <c r="B13387" s="65"/>
      <c r="N13387" s="71"/>
    </row>
    <row r="13388" spans="2:14">
      <c r="B13388" s="65"/>
      <c r="N13388" s="71"/>
    </row>
    <row r="13389" spans="2:14">
      <c r="B13389" s="65"/>
      <c r="N13389" s="71"/>
    </row>
    <row r="13390" spans="2:14">
      <c r="B13390" s="65"/>
      <c r="N13390" s="71"/>
    </row>
    <row r="13391" spans="2:14">
      <c r="B13391" s="65"/>
      <c r="N13391" s="71"/>
    </row>
    <row r="13392" spans="2:14">
      <c r="B13392" s="65"/>
      <c r="N13392" s="71"/>
    </row>
    <row r="13393" spans="2:14">
      <c r="B13393" s="65"/>
      <c r="N13393" s="71"/>
    </row>
    <row r="13394" spans="2:14">
      <c r="B13394" s="65"/>
      <c r="N13394" s="71"/>
    </row>
    <row r="13395" spans="2:14">
      <c r="B13395" s="65"/>
      <c r="N13395" s="71"/>
    </row>
    <row r="13396" spans="2:14">
      <c r="B13396" s="65"/>
      <c r="N13396" s="71"/>
    </row>
    <row r="13397" spans="2:14">
      <c r="B13397" s="65"/>
      <c r="N13397" s="71"/>
    </row>
    <row r="13398" spans="2:14">
      <c r="B13398" s="65"/>
      <c r="N13398" s="71"/>
    </row>
    <row r="13399" spans="2:14">
      <c r="B13399" s="65"/>
      <c r="N13399" s="71"/>
    </row>
    <row r="13400" spans="2:14">
      <c r="B13400" s="65"/>
      <c r="N13400" s="71"/>
    </row>
    <row r="13401" spans="2:14">
      <c r="B13401" s="65"/>
      <c r="N13401" s="71"/>
    </row>
    <row r="13402" spans="2:14">
      <c r="B13402" s="65"/>
      <c r="N13402" s="71"/>
    </row>
    <row r="13403" spans="2:14">
      <c r="B13403" s="65"/>
      <c r="N13403" s="71"/>
    </row>
    <row r="13404" spans="2:14">
      <c r="B13404" s="65"/>
      <c r="N13404" s="71"/>
    </row>
    <row r="13405" spans="2:14">
      <c r="B13405" s="65"/>
      <c r="N13405" s="71"/>
    </row>
    <row r="13406" spans="2:14">
      <c r="B13406" s="65"/>
      <c r="N13406" s="71"/>
    </row>
    <row r="13407" spans="2:14">
      <c r="B13407" s="65"/>
      <c r="N13407" s="71"/>
    </row>
    <row r="13408" spans="2:14">
      <c r="B13408" s="65"/>
      <c r="N13408" s="71"/>
    </row>
    <row r="13409" spans="2:14">
      <c r="B13409" s="65"/>
      <c r="N13409" s="71"/>
    </row>
    <row r="13410" spans="2:14">
      <c r="B13410" s="65"/>
      <c r="N13410" s="71"/>
    </row>
    <row r="13411" spans="2:14">
      <c r="B13411" s="65"/>
      <c r="N13411" s="71"/>
    </row>
    <row r="13412" spans="2:14">
      <c r="B13412" s="65"/>
      <c r="N13412" s="71"/>
    </row>
    <row r="13413" spans="2:14">
      <c r="B13413" s="65"/>
      <c r="N13413" s="71"/>
    </row>
    <row r="13414" spans="2:14">
      <c r="B13414" s="65"/>
      <c r="N13414" s="71"/>
    </row>
    <row r="13415" spans="2:14">
      <c r="B13415" s="65"/>
      <c r="N13415" s="71"/>
    </row>
    <row r="13416" spans="2:14">
      <c r="B13416" s="65"/>
      <c r="N13416" s="71"/>
    </row>
    <row r="13417" spans="2:14">
      <c r="B13417" s="65"/>
      <c r="N13417" s="71"/>
    </row>
    <row r="13418" spans="2:14">
      <c r="B13418" s="65"/>
      <c r="N13418" s="71"/>
    </row>
    <row r="13419" spans="2:14">
      <c r="B13419" s="65"/>
      <c r="N13419" s="71"/>
    </row>
    <row r="13420" spans="2:14">
      <c r="B13420" s="65"/>
      <c r="N13420" s="71"/>
    </row>
    <row r="13421" spans="2:14">
      <c r="B13421" s="65"/>
      <c r="N13421" s="71"/>
    </row>
    <row r="13422" spans="2:14">
      <c r="B13422" s="65"/>
      <c r="N13422" s="71"/>
    </row>
    <row r="13423" spans="2:14">
      <c r="B13423" s="65"/>
      <c r="N13423" s="71"/>
    </row>
    <row r="13424" spans="2:14">
      <c r="B13424" s="65"/>
      <c r="N13424" s="71"/>
    </row>
    <row r="13425" spans="2:14">
      <c r="B13425" s="65"/>
      <c r="N13425" s="71"/>
    </row>
    <row r="13426" spans="2:14">
      <c r="B13426" s="65"/>
      <c r="N13426" s="71"/>
    </row>
    <row r="13427" spans="2:14">
      <c r="B13427" s="65"/>
      <c r="N13427" s="71"/>
    </row>
    <row r="13428" spans="2:14">
      <c r="B13428" s="65"/>
      <c r="N13428" s="71"/>
    </row>
    <row r="13429" spans="2:14">
      <c r="B13429" s="65"/>
      <c r="N13429" s="71"/>
    </row>
    <row r="13430" spans="2:14">
      <c r="B13430" s="65"/>
      <c r="N13430" s="71"/>
    </row>
    <row r="13431" spans="2:14">
      <c r="B13431" s="65"/>
      <c r="N13431" s="71"/>
    </row>
    <row r="13432" spans="2:14">
      <c r="B13432" s="65"/>
      <c r="N13432" s="71"/>
    </row>
    <row r="13433" spans="2:14">
      <c r="B13433" s="65"/>
      <c r="N13433" s="71"/>
    </row>
    <row r="13434" spans="2:14">
      <c r="B13434" s="65"/>
      <c r="N13434" s="71"/>
    </row>
    <row r="13435" spans="2:14">
      <c r="B13435" s="65"/>
      <c r="N13435" s="71"/>
    </row>
    <row r="13436" spans="2:14">
      <c r="B13436" s="65"/>
      <c r="N13436" s="71"/>
    </row>
    <row r="13437" spans="2:14">
      <c r="B13437" s="65"/>
      <c r="N13437" s="71"/>
    </row>
    <row r="13438" spans="2:14">
      <c r="B13438" s="65"/>
      <c r="N13438" s="71"/>
    </row>
    <row r="13439" spans="2:14">
      <c r="B13439" s="65"/>
      <c r="N13439" s="71"/>
    </row>
    <row r="13440" spans="2:14">
      <c r="B13440" s="65"/>
      <c r="N13440" s="71"/>
    </row>
    <row r="13441" spans="2:14">
      <c r="B13441" s="65"/>
      <c r="N13441" s="71"/>
    </row>
    <row r="13442" spans="2:14">
      <c r="B13442" s="65"/>
      <c r="N13442" s="71"/>
    </row>
    <row r="13443" spans="2:14">
      <c r="B13443" s="65"/>
      <c r="N13443" s="71"/>
    </row>
    <row r="13444" spans="2:14">
      <c r="B13444" s="65"/>
      <c r="N13444" s="71"/>
    </row>
    <row r="13445" spans="2:14">
      <c r="B13445" s="65"/>
      <c r="N13445" s="71"/>
    </row>
    <row r="13446" spans="2:14">
      <c r="B13446" s="65"/>
      <c r="N13446" s="71"/>
    </row>
    <row r="13447" spans="2:14">
      <c r="B13447" s="65"/>
      <c r="N13447" s="71"/>
    </row>
    <row r="13448" spans="2:14">
      <c r="B13448" s="65"/>
      <c r="N13448" s="71"/>
    </row>
    <row r="13449" spans="2:14">
      <c r="B13449" s="65"/>
      <c r="N13449" s="71"/>
    </row>
    <row r="13450" spans="2:14">
      <c r="B13450" s="65"/>
      <c r="N13450" s="71"/>
    </row>
    <row r="13451" spans="2:14">
      <c r="B13451" s="65"/>
      <c r="N13451" s="71"/>
    </row>
    <row r="13452" spans="2:14">
      <c r="B13452" s="65"/>
      <c r="N13452" s="71"/>
    </row>
    <row r="13453" spans="2:14">
      <c r="B13453" s="65"/>
      <c r="N13453" s="71"/>
    </row>
    <row r="13454" spans="2:14">
      <c r="B13454" s="65"/>
      <c r="N13454" s="71"/>
    </row>
    <row r="13455" spans="2:14">
      <c r="B13455" s="65"/>
      <c r="N13455" s="71"/>
    </row>
    <row r="13456" spans="2:14">
      <c r="B13456" s="65"/>
      <c r="N13456" s="71"/>
    </row>
    <row r="13457" spans="2:14">
      <c r="B13457" s="65"/>
      <c r="N13457" s="71"/>
    </row>
    <row r="13458" spans="2:14">
      <c r="B13458" s="65"/>
      <c r="N13458" s="71"/>
    </row>
    <row r="13459" spans="2:14">
      <c r="B13459" s="65"/>
      <c r="N13459" s="71"/>
    </row>
    <row r="13460" spans="2:14">
      <c r="B13460" s="65"/>
      <c r="N13460" s="71"/>
    </row>
    <row r="13461" spans="2:14">
      <c r="B13461" s="65"/>
      <c r="N13461" s="71"/>
    </row>
    <row r="13462" spans="2:14">
      <c r="B13462" s="65"/>
      <c r="N13462" s="71"/>
    </row>
    <row r="13463" spans="2:14">
      <c r="B13463" s="65"/>
      <c r="N13463" s="71"/>
    </row>
    <row r="13464" spans="2:14">
      <c r="B13464" s="65"/>
      <c r="N13464" s="71"/>
    </row>
    <row r="13465" spans="2:14">
      <c r="B13465" s="65"/>
      <c r="N13465" s="71"/>
    </row>
    <row r="13466" spans="2:14">
      <c r="B13466" s="65"/>
      <c r="N13466" s="71"/>
    </row>
    <row r="13467" spans="2:14">
      <c r="B13467" s="65"/>
      <c r="N13467" s="71"/>
    </row>
    <row r="13468" spans="2:14">
      <c r="B13468" s="65"/>
      <c r="N13468" s="71"/>
    </row>
    <row r="13469" spans="2:14">
      <c r="B13469" s="65"/>
      <c r="N13469" s="71"/>
    </row>
    <row r="13470" spans="2:14">
      <c r="B13470" s="65"/>
      <c r="N13470" s="71"/>
    </row>
    <row r="13471" spans="2:14">
      <c r="B13471" s="65"/>
      <c r="N13471" s="71"/>
    </row>
    <row r="13472" spans="2:14">
      <c r="B13472" s="65"/>
      <c r="N13472" s="71"/>
    </row>
    <row r="13473" spans="2:14">
      <c r="B13473" s="65"/>
      <c r="N13473" s="71"/>
    </row>
    <row r="13474" spans="2:14">
      <c r="B13474" s="65"/>
      <c r="N13474" s="71"/>
    </row>
    <row r="13475" spans="2:14">
      <c r="B13475" s="65"/>
      <c r="N13475" s="71"/>
    </row>
    <row r="13476" spans="2:14">
      <c r="B13476" s="65"/>
      <c r="N13476" s="71"/>
    </row>
    <row r="13477" spans="2:14">
      <c r="B13477" s="65"/>
      <c r="N13477" s="71"/>
    </row>
    <row r="13478" spans="2:14">
      <c r="B13478" s="65"/>
      <c r="N13478" s="71"/>
    </row>
    <row r="13479" spans="2:14">
      <c r="B13479" s="65"/>
      <c r="N13479" s="71"/>
    </row>
    <row r="13480" spans="2:14">
      <c r="B13480" s="65"/>
      <c r="N13480" s="71"/>
    </row>
    <row r="13481" spans="2:14">
      <c r="B13481" s="65"/>
      <c r="N13481" s="71"/>
    </row>
    <row r="13482" spans="2:14">
      <c r="B13482" s="65"/>
      <c r="N13482" s="71"/>
    </row>
    <row r="13483" spans="2:14">
      <c r="B13483" s="65"/>
      <c r="N13483" s="71"/>
    </row>
    <row r="13484" spans="2:14">
      <c r="B13484" s="65"/>
      <c r="N13484" s="71"/>
    </row>
    <row r="13485" spans="2:14">
      <c r="B13485" s="65"/>
      <c r="N13485" s="71"/>
    </row>
    <row r="13486" spans="2:14">
      <c r="B13486" s="65"/>
      <c r="N13486" s="71"/>
    </row>
    <row r="13487" spans="2:14">
      <c r="B13487" s="65"/>
      <c r="N13487" s="71"/>
    </row>
    <row r="13488" spans="2:14">
      <c r="B13488" s="65"/>
      <c r="N13488" s="71"/>
    </row>
    <row r="13489" spans="2:14">
      <c r="B13489" s="65"/>
      <c r="N13489" s="71"/>
    </row>
    <row r="13490" spans="2:14">
      <c r="B13490" s="65"/>
      <c r="N13490" s="71"/>
    </row>
    <row r="13491" spans="2:14">
      <c r="B13491" s="65"/>
      <c r="N13491" s="71"/>
    </row>
    <row r="13492" spans="2:14">
      <c r="B13492" s="65"/>
      <c r="N13492" s="71"/>
    </row>
    <row r="13493" spans="2:14">
      <c r="B13493" s="65"/>
      <c r="N13493" s="71"/>
    </row>
    <row r="13494" spans="2:14">
      <c r="B13494" s="65"/>
      <c r="N13494" s="71"/>
    </row>
    <row r="13495" spans="2:14">
      <c r="B13495" s="65"/>
      <c r="N13495" s="71"/>
    </row>
    <row r="13496" spans="2:14">
      <c r="B13496" s="65"/>
      <c r="N13496" s="71"/>
    </row>
    <row r="13497" spans="2:14">
      <c r="B13497" s="65"/>
      <c r="N13497" s="71"/>
    </row>
    <row r="13498" spans="2:14">
      <c r="B13498" s="65"/>
      <c r="N13498" s="71"/>
    </row>
    <row r="13499" spans="2:14">
      <c r="B13499" s="65"/>
      <c r="N13499" s="71"/>
    </row>
    <row r="13500" spans="2:14">
      <c r="B13500" s="65"/>
      <c r="N13500" s="71"/>
    </row>
    <row r="13501" spans="2:14">
      <c r="B13501" s="65"/>
      <c r="N13501" s="71"/>
    </row>
    <row r="13502" spans="2:14">
      <c r="B13502" s="65"/>
      <c r="N13502" s="71"/>
    </row>
    <row r="13503" spans="2:14">
      <c r="B13503" s="65"/>
      <c r="N13503" s="71"/>
    </row>
    <row r="13504" spans="2:14">
      <c r="B13504" s="65"/>
      <c r="N13504" s="71"/>
    </row>
    <row r="13505" spans="2:14">
      <c r="B13505" s="65"/>
      <c r="N13505" s="71"/>
    </row>
    <row r="13506" spans="2:14">
      <c r="B13506" s="65"/>
      <c r="N13506" s="71"/>
    </row>
    <row r="13507" spans="2:14">
      <c r="B13507" s="65"/>
      <c r="N13507" s="71"/>
    </row>
    <row r="13508" spans="2:14">
      <c r="B13508" s="65"/>
      <c r="N13508" s="71"/>
    </row>
    <row r="13509" spans="2:14">
      <c r="B13509" s="65"/>
      <c r="N13509" s="71"/>
    </row>
    <row r="13510" spans="2:14">
      <c r="B13510" s="65"/>
      <c r="N13510" s="71"/>
    </row>
    <row r="13511" spans="2:14">
      <c r="B13511" s="65"/>
      <c r="N13511" s="71"/>
    </row>
    <row r="13512" spans="2:14">
      <c r="B13512" s="65"/>
      <c r="N13512" s="71"/>
    </row>
    <row r="13513" spans="2:14">
      <c r="B13513" s="65"/>
      <c r="N13513" s="71"/>
    </row>
    <row r="13514" spans="2:14">
      <c r="B13514" s="65"/>
      <c r="N13514" s="71"/>
    </row>
    <row r="13515" spans="2:14">
      <c r="B13515" s="65"/>
      <c r="N13515" s="71"/>
    </row>
    <row r="13516" spans="2:14">
      <c r="B13516" s="65"/>
      <c r="N13516" s="71"/>
    </row>
    <row r="13517" spans="2:14">
      <c r="B13517" s="65"/>
      <c r="N13517" s="71"/>
    </row>
    <row r="13518" spans="2:14">
      <c r="B13518" s="65"/>
      <c r="N13518" s="71"/>
    </row>
    <row r="13519" spans="2:14">
      <c r="B13519" s="65"/>
      <c r="N13519" s="71"/>
    </row>
    <row r="13520" spans="2:14">
      <c r="B13520" s="65"/>
      <c r="N13520" s="71"/>
    </row>
    <row r="13521" spans="2:14">
      <c r="B13521" s="65"/>
      <c r="N13521" s="71"/>
    </row>
    <row r="13522" spans="2:14">
      <c r="B13522" s="65"/>
      <c r="N13522" s="71"/>
    </row>
    <row r="13523" spans="2:14">
      <c r="B13523" s="65"/>
      <c r="N13523" s="71"/>
    </row>
    <row r="13524" spans="2:14">
      <c r="B13524" s="65"/>
      <c r="N13524" s="71"/>
    </row>
    <row r="13525" spans="2:14">
      <c r="B13525" s="65"/>
      <c r="N13525" s="71"/>
    </row>
    <row r="13526" spans="2:14">
      <c r="B13526" s="65"/>
      <c r="N13526" s="71"/>
    </row>
    <row r="13527" spans="2:14">
      <c r="B13527" s="65"/>
      <c r="N13527" s="71"/>
    </row>
    <row r="13528" spans="2:14">
      <c r="B13528" s="65"/>
      <c r="N13528" s="71"/>
    </row>
    <row r="13529" spans="2:14">
      <c r="B13529" s="65"/>
      <c r="N13529" s="71"/>
    </row>
    <row r="13530" spans="2:14">
      <c r="B13530" s="65"/>
      <c r="N13530" s="71"/>
    </row>
    <row r="13531" spans="2:14">
      <c r="B13531" s="65"/>
      <c r="N13531" s="71"/>
    </row>
    <row r="13532" spans="2:14">
      <c r="B13532" s="65"/>
      <c r="N13532" s="71"/>
    </row>
    <row r="13533" spans="2:14">
      <c r="B13533" s="65"/>
      <c r="N13533" s="71"/>
    </row>
    <row r="13534" spans="2:14">
      <c r="B13534" s="65"/>
      <c r="N13534" s="71"/>
    </row>
    <row r="13535" spans="2:14">
      <c r="B13535" s="65"/>
      <c r="N13535" s="71"/>
    </row>
    <row r="13536" spans="2:14">
      <c r="B13536" s="65"/>
      <c r="N13536" s="71"/>
    </row>
    <row r="13537" spans="2:14">
      <c r="B13537" s="65"/>
      <c r="N13537" s="71"/>
    </row>
    <row r="13538" spans="2:14">
      <c r="B13538" s="65"/>
      <c r="N13538" s="71"/>
    </row>
    <row r="13539" spans="2:14">
      <c r="B13539" s="65"/>
      <c r="N13539" s="71"/>
    </row>
    <row r="13540" spans="2:14">
      <c r="B13540" s="65"/>
      <c r="N13540" s="71"/>
    </row>
    <row r="13541" spans="2:14">
      <c r="B13541" s="65"/>
      <c r="N13541" s="71"/>
    </row>
    <row r="13542" spans="2:14">
      <c r="B13542" s="65"/>
      <c r="N13542" s="71"/>
    </row>
    <row r="13543" spans="2:14">
      <c r="B13543" s="65"/>
      <c r="N13543" s="71"/>
    </row>
    <row r="13544" spans="2:14">
      <c r="B13544" s="65"/>
      <c r="N13544" s="71"/>
    </row>
    <row r="13545" spans="2:14">
      <c r="B13545" s="65"/>
      <c r="N13545" s="71"/>
    </row>
    <row r="13546" spans="2:14">
      <c r="B13546" s="65"/>
      <c r="N13546" s="71"/>
    </row>
    <row r="13547" spans="2:14">
      <c r="B13547" s="65"/>
      <c r="N13547" s="71"/>
    </row>
    <row r="13548" spans="2:14">
      <c r="B13548" s="65"/>
      <c r="N13548" s="71"/>
    </row>
    <row r="13549" spans="2:14">
      <c r="B13549" s="65"/>
      <c r="N13549" s="71"/>
    </row>
    <row r="13550" spans="2:14">
      <c r="B13550" s="65"/>
      <c r="N13550" s="71"/>
    </row>
    <row r="13551" spans="2:14">
      <c r="B13551" s="65"/>
      <c r="N13551" s="71"/>
    </row>
    <row r="13552" spans="2:14">
      <c r="B13552" s="65"/>
      <c r="N13552" s="71"/>
    </row>
    <row r="13553" spans="2:14">
      <c r="B13553" s="65"/>
      <c r="N13553" s="71"/>
    </row>
    <row r="13554" spans="2:14">
      <c r="B13554" s="65"/>
      <c r="N13554" s="71"/>
    </row>
    <row r="13555" spans="2:14">
      <c r="B13555" s="65"/>
      <c r="N13555" s="71"/>
    </row>
    <row r="13556" spans="2:14">
      <c r="B13556" s="65"/>
      <c r="N13556" s="71"/>
    </row>
    <row r="13557" spans="2:14">
      <c r="B13557" s="65"/>
      <c r="N13557" s="71"/>
    </row>
    <row r="13558" spans="2:14">
      <c r="B13558" s="65"/>
      <c r="N13558" s="71"/>
    </row>
    <row r="13559" spans="2:14">
      <c r="B13559" s="65"/>
      <c r="N13559" s="71"/>
    </row>
    <row r="13560" spans="2:14">
      <c r="B13560" s="65"/>
      <c r="N13560" s="71"/>
    </row>
    <row r="13561" spans="2:14">
      <c r="B13561" s="65"/>
      <c r="N13561" s="71"/>
    </row>
    <row r="13562" spans="2:14">
      <c r="B13562" s="65"/>
      <c r="N13562" s="71"/>
    </row>
    <row r="13563" spans="2:14">
      <c r="B13563" s="65"/>
      <c r="N13563" s="71"/>
    </row>
    <row r="13564" spans="2:14">
      <c r="B13564" s="65"/>
      <c r="N13564" s="71"/>
    </row>
    <row r="13565" spans="2:14">
      <c r="B13565" s="65"/>
      <c r="N13565" s="71"/>
    </row>
    <row r="13566" spans="2:14">
      <c r="B13566" s="65"/>
      <c r="N13566" s="71"/>
    </row>
    <row r="13567" spans="2:14">
      <c r="B13567" s="65"/>
      <c r="N13567" s="71"/>
    </row>
    <row r="13568" spans="2:14">
      <c r="B13568" s="65"/>
      <c r="N13568" s="71"/>
    </row>
    <row r="13569" spans="2:14">
      <c r="B13569" s="65"/>
      <c r="N13569" s="71"/>
    </row>
    <row r="13570" spans="2:14">
      <c r="B13570" s="65"/>
      <c r="N13570" s="71"/>
    </row>
    <row r="13571" spans="2:14">
      <c r="B13571" s="65"/>
      <c r="N13571" s="71"/>
    </row>
    <row r="13572" spans="2:14">
      <c r="B13572" s="65"/>
      <c r="N13572" s="71"/>
    </row>
    <row r="13573" spans="2:14">
      <c r="B13573" s="65"/>
      <c r="N13573" s="71"/>
    </row>
    <row r="13574" spans="2:14">
      <c r="B13574" s="65"/>
      <c r="N13574" s="71"/>
    </row>
    <row r="13575" spans="2:14">
      <c r="B13575" s="65"/>
      <c r="N13575" s="71"/>
    </row>
    <row r="13576" spans="2:14">
      <c r="B13576" s="65"/>
      <c r="N13576" s="71"/>
    </row>
    <row r="13577" spans="2:14">
      <c r="B13577" s="65"/>
      <c r="N13577" s="71"/>
    </row>
    <row r="13578" spans="2:14">
      <c r="B13578" s="65"/>
      <c r="N13578" s="71"/>
    </row>
    <row r="13579" spans="2:14">
      <c r="B13579" s="65"/>
      <c r="N13579" s="71"/>
    </row>
    <row r="13580" spans="2:14">
      <c r="B13580" s="65"/>
      <c r="N13580" s="71"/>
    </row>
    <row r="13581" spans="2:14">
      <c r="B13581" s="65"/>
      <c r="N13581" s="71"/>
    </row>
    <row r="13582" spans="2:14">
      <c r="B13582" s="65"/>
      <c r="N13582" s="71"/>
    </row>
    <row r="13583" spans="2:14">
      <c r="B13583" s="65"/>
      <c r="N13583" s="71"/>
    </row>
    <row r="13584" spans="2:14">
      <c r="B13584" s="65"/>
      <c r="N13584" s="71"/>
    </row>
    <row r="13585" spans="2:14">
      <c r="B13585" s="65"/>
      <c r="N13585" s="71"/>
    </row>
    <row r="13586" spans="2:14">
      <c r="B13586" s="65"/>
      <c r="N13586" s="71"/>
    </row>
    <row r="13587" spans="2:14">
      <c r="B13587" s="65"/>
      <c r="N13587" s="71"/>
    </row>
    <row r="13588" spans="2:14">
      <c r="B13588" s="65"/>
      <c r="N13588" s="71"/>
    </row>
    <row r="13589" spans="2:14">
      <c r="B13589" s="65"/>
      <c r="N13589" s="71"/>
    </row>
    <row r="13590" spans="2:14">
      <c r="B13590" s="65"/>
      <c r="N13590" s="71"/>
    </row>
    <row r="13591" spans="2:14">
      <c r="B13591" s="65"/>
      <c r="N13591" s="71"/>
    </row>
    <row r="13592" spans="2:14">
      <c r="B13592" s="65"/>
      <c r="N13592" s="71"/>
    </row>
    <row r="13593" spans="2:14">
      <c r="B13593" s="65"/>
      <c r="N13593" s="71"/>
    </row>
    <row r="13594" spans="2:14">
      <c r="B13594" s="65"/>
      <c r="N13594" s="71"/>
    </row>
    <row r="13595" spans="2:14">
      <c r="B13595" s="65"/>
      <c r="N13595" s="71"/>
    </row>
    <row r="13596" spans="2:14">
      <c r="B13596" s="65"/>
      <c r="N13596" s="71"/>
    </row>
    <row r="13597" spans="2:14">
      <c r="B13597" s="65"/>
      <c r="N13597" s="71"/>
    </row>
    <row r="13598" spans="2:14">
      <c r="B13598" s="65"/>
      <c r="N13598" s="71"/>
    </row>
    <row r="13599" spans="2:14">
      <c r="B13599" s="65"/>
      <c r="N13599" s="71"/>
    </row>
    <row r="13600" spans="2:14">
      <c r="B13600" s="65"/>
      <c r="N13600" s="71"/>
    </row>
    <row r="13601" spans="2:14">
      <c r="B13601" s="65"/>
      <c r="N13601" s="71"/>
    </row>
    <row r="13602" spans="2:14">
      <c r="B13602" s="65"/>
      <c r="N13602" s="71"/>
    </row>
    <row r="13603" spans="2:14">
      <c r="B13603" s="65"/>
      <c r="N13603" s="71"/>
    </row>
    <row r="13604" spans="2:14">
      <c r="B13604" s="65"/>
      <c r="N13604" s="71"/>
    </row>
    <row r="13605" spans="2:14">
      <c r="B13605" s="65"/>
      <c r="N13605" s="71"/>
    </row>
    <row r="13606" spans="2:14">
      <c r="B13606" s="65"/>
      <c r="N13606" s="71"/>
    </row>
    <row r="13607" spans="2:14">
      <c r="B13607" s="65"/>
      <c r="N13607" s="71"/>
    </row>
    <row r="13608" spans="2:14">
      <c r="B13608" s="65"/>
      <c r="N13608" s="71"/>
    </row>
    <row r="13609" spans="2:14">
      <c r="B13609" s="65"/>
      <c r="N13609" s="71"/>
    </row>
    <row r="13610" spans="2:14">
      <c r="B13610" s="65"/>
      <c r="N13610" s="71"/>
    </row>
    <row r="13611" spans="2:14">
      <c r="B13611" s="65"/>
      <c r="N13611" s="71"/>
    </row>
    <row r="13612" spans="2:14">
      <c r="B13612" s="65"/>
      <c r="N13612" s="71"/>
    </row>
    <row r="13613" spans="2:14">
      <c r="B13613" s="65"/>
      <c r="N13613" s="71"/>
    </row>
    <row r="13614" spans="2:14">
      <c r="B13614" s="65"/>
      <c r="N13614" s="71"/>
    </row>
    <row r="13615" spans="2:14">
      <c r="B13615" s="65"/>
      <c r="N13615" s="71"/>
    </row>
    <row r="13616" spans="2:14">
      <c r="B13616" s="65"/>
      <c r="N13616" s="71"/>
    </row>
    <row r="13617" spans="2:14">
      <c r="B13617" s="65"/>
      <c r="N13617" s="71"/>
    </row>
    <row r="13618" spans="2:14">
      <c r="B13618" s="65"/>
      <c r="N13618" s="71"/>
    </row>
    <row r="13619" spans="2:14">
      <c r="B13619" s="65"/>
      <c r="N13619" s="71"/>
    </row>
    <row r="13620" spans="2:14">
      <c r="B13620" s="65"/>
      <c r="N13620" s="71"/>
    </row>
    <row r="13621" spans="2:14">
      <c r="B13621" s="65"/>
      <c r="N13621" s="71"/>
    </row>
    <row r="13622" spans="2:14">
      <c r="B13622" s="65"/>
      <c r="N13622" s="71"/>
    </row>
    <row r="13623" spans="2:14">
      <c r="B13623" s="65"/>
      <c r="N13623" s="71"/>
    </row>
    <row r="13624" spans="2:14">
      <c r="B13624" s="65"/>
      <c r="N13624" s="71"/>
    </row>
    <row r="13625" spans="2:14">
      <c r="B13625" s="65"/>
      <c r="N13625" s="71"/>
    </row>
    <row r="13626" spans="2:14">
      <c r="B13626" s="65"/>
      <c r="N13626" s="71"/>
    </row>
    <row r="13627" spans="2:14">
      <c r="B13627" s="65"/>
      <c r="N13627" s="71"/>
    </row>
    <row r="13628" spans="2:14">
      <c r="B13628" s="65"/>
      <c r="N13628" s="71"/>
    </row>
    <row r="13629" spans="2:14">
      <c r="B13629" s="65"/>
      <c r="N13629" s="71"/>
    </row>
    <row r="13630" spans="2:14">
      <c r="B13630" s="65"/>
      <c r="N13630" s="71"/>
    </row>
    <row r="13631" spans="2:14">
      <c r="B13631" s="65"/>
      <c r="N13631" s="71"/>
    </row>
    <row r="13632" spans="2:14">
      <c r="B13632" s="65"/>
      <c r="N13632" s="71"/>
    </row>
    <row r="13633" spans="2:14">
      <c r="B13633" s="65"/>
      <c r="N13633" s="71"/>
    </row>
    <row r="13634" spans="2:14">
      <c r="B13634" s="65"/>
      <c r="N13634" s="71"/>
    </row>
    <row r="13635" spans="2:14">
      <c r="B13635" s="65"/>
      <c r="N13635" s="71"/>
    </row>
    <row r="13636" spans="2:14">
      <c r="B13636" s="65"/>
      <c r="N13636" s="71"/>
    </row>
    <row r="13637" spans="2:14">
      <c r="B13637" s="65"/>
      <c r="N13637" s="71"/>
    </row>
    <row r="13638" spans="2:14">
      <c r="B13638" s="65"/>
      <c r="N13638" s="71"/>
    </row>
    <row r="13639" spans="2:14">
      <c r="B13639" s="65"/>
      <c r="N13639" s="71"/>
    </row>
    <row r="13640" spans="2:14">
      <c r="B13640" s="65"/>
      <c r="N13640" s="71"/>
    </row>
    <row r="13641" spans="2:14">
      <c r="B13641" s="65"/>
      <c r="N13641" s="71"/>
    </row>
    <row r="13642" spans="2:14">
      <c r="B13642" s="65"/>
      <c r="N13642" s="71"/>
    </row>
    <row r="13643" spans="2:14">
      <c r="B13643" s="65"/>
      <c r="N13643" s="71"/>
    </row>
    <row r="13644" spans="2:14">
      <c r="B13644" s="65"/>
      <c r="N13644" s="71"/>
    </row>
    <row r="13645" spans="2:14">
      <c r="B13645" s="65"/>
      <c r="N13645" s="71"/>
    </row>
    <row r="13646" spans="2:14">
      <c r="B13646" s="65"/>
      <c r="N13646" s="71"/>
    </row>
    <row r="13647" spans="2:14">
      <c r="B13647" s="65"/>
      <c r="N13647" s="71"/>
    </row>
    <row r="13648" spans="2:14">
      <c r="B13648" s="65"/>
      <c r="N13648" s="71"/>
    </row>
    <row r="13649" spans="2:14">
      <c r="B13649" s="65"/>
      <c r="N13649" s="71"/>
    </row>
    <row r="13650" spans="2:14">
      <c r="B13650" s="65"/>
      <c r="N13650" s="71"/>
    </row>
    <row r="13651" spans="2:14">
      <c r="B13651" s="65"/>
      <c r="N13651" s="71"/>
    </row>
    <row r="13652" spans="2:14">
      <c r="B13652" s="65"/>
      <c r="N13652" s="71"/>
    </row>
    <row r="13653" spans="2:14">
      <c r="B13653" s="65"/>
      <c r="N13653" s="71"/>
    </row>
    <row r="13654" spans="2:14">
      <c r="B13654" s="65"/>
      <c r="N13654" s="71"/>
    </row>
    <row r="13655" spans="2:14">
      <c r="B13655" s="65"/>
      <c r="N13655" s="71"/>
    </row>
    <row r="13656" spans="2:14">
      <c r="B13656" s="65"/>
      <c r="N13656" s="71"/>
    </row>
    <row r="13657" spans="2:14">
      <c r="B13657" s="65"/>
      <c r="N13657" s="71"/>
    </row>
    <row r="13658" spans="2:14">
      <c r="B13658" s="65"/>
      <c r="N13658" s="71"/>
    </row>
    <row r="13659" spans="2:14">
      <c r="B13659" s="65"/>
      <c r="N13659" s="71"/>
    </row>
    <row r="13660" spans="2:14">
      <c r="B13660" s="65"/>
      <c r="N13660" s="71"/>
    </row>
    <row r="13661" spans="2:14">
      <c r="B13661" s="65"/>
      <c r="N13661" s="71"/>
    </row>
    <row r="13662" spans="2:14">
      <c r="B13662" s="65"/>
      <c r="N13662" s="71"/>
    </row>
    <row r="13663" spans="2:14">
      <c r="B13663" s="65"/>
      <c r="N13663" s="71"/>
    </row>
    <row r="13664" spans="2:14">
      <c r="B13664" s="65"/>
      <c r="N13664" s="71"/>
    </row>
    <row r="13665" spans="2:14">
      <c r="B13665" s="65"/>
      <c r="N13665" s="71"/>
    </row>
    <row r="13666" spans="2:14">
      <c r="B13666" s="65"/>
      <c r="N13666" s="71"/>
    </row>
    <row r="13667" spans="2:14">
      <c r="B13667" s="65"/>
      <c r="N13667" s="71"/>
    </row>
    <row r="13668" spans="2:14">
      <c r="B13668" s="65"/>
      <c r="N13668" s="71"/>
    </row>
    <row r="13669" spans="2:14">
      <c r="B13669" s="65"/>
      <c r="N13669" s="71"/>
    </row>
    <row r="13670" spans="2:14">
      <c r="B13670" s="65"/>
      <c r="N13670" s="71"/>
    </row>
    <row r="13671" spans="2:14">
      <c r="B13671" s="65"/>
      <c r="N13671" s="71"/>
    </row>
    <row r="13672" spans="2:14">
      <c r="B13672" s="65"/>
      <c r="N13672" s="71"/>
    </row>
    <row r="13673" spans="2:14">
      <c r="B13673" s="65"/>
      <c r="N13673" s="71"/>
    </row>
    <row r="13674" spans="2:14">
      <c r="B13674" s="65"/>
      <c r="N13674" s="71"/>
    </row>
    <row r="13675" spans="2:14">
      <c r="B13675" s="65"/>
      <c r="N13675" s="71"/>
    </row>
    <row r="13676" spans="2:14">
      <c r="B13676" s="65"/>
      <c r="N13676" s="71"/>
    </row>
    <row r="13677" spans="2:14">
      <c r="B13677" s="65"/>
      <c r="N13677" s="71"/>
    </row>
    <row r="13678" spans="2:14">
      <c r="B13678" s="65"/>
      <c r="N13678" s="71"/>
    </row>
    <row r="13679" spans="2:14">
      <c r="B13679" s="65"/>
      <c r="N13679" s="71"/>
    </row>
    <row r="13680" spans="2:14">
      <c r="B13680" s="65"/>
      <c r="N13680" s="71"/>
    </row>
    <row r="13681" spans="2:14">
      <c r="B13681" s="65"/>
      <c r="N13681" s="71"/>
    </row>
    <row r="13682" spans="2:14">
      <c r="B13682" s="65"/>
      <c r="N13682" s="71"/>
    </row>
    <row r="13683" spans="2:14">
      <c r="B13683" s="65"/>
      <c r="N13683" s="71"/>
    </row>
    <row r="13684" spans="2:14">
      <c r="B13684" s="65"/>
      <c r="N13684" s="71"/>
    </row>
    <row r="13685" spans="2:14">
      <c r="B13685" s="65"/>
      <c r="N13685" s="71"/>
    </row>
    <row r="13686" spans="2:14">
      <c r="B13686" s="65"/>
      <c r="N13686" s="71"/>
    </row>
    <row r="13687" spans="2:14">
      <c r="B13687" s="65"/>
      <c r="N13687" s="71"/>
    </row>
    <row r="13688" spans="2:14">
      <c r="B13688" s="65"/>
      <c r="N13688" s="71"/>
    </row>
    <row r="13689" spans="2:14">
      <c r="B13689" s="65"/>
      <c r="N13689" s="71"/>
    </row>
    <row r="13690" spans="2:14">
      <c r="B13690" s="65"/>
      <c r="N13690" s="71"/>
    </row>
    <row r="13691" spans="2:14">
      <c r="B13691" s="65"/>
      <c r="N13691" s="71"/>
    </row>
    <row r="13692" spans="2:14">
      <c r="B13692" s="65"/>
      <c r="N13692" s="71"/>
    </row>
    <row r="13693" spans="2:14">
      <c r="B13693" s="65"/>
      <c r="N13693" s="71"/>
    </row>
    <row r="13694" spans="2:14">
      <c r="B13694" s="65"/>
      <c r="N13694" s="71"/>
    </row>
    <row r="13695" spans="2:14">
      <c r="B13695" s="65"/>
      <c r="N13695" s="71"/>
    </row>
    <row r="13696" spans="2:14">
      <c r="B13696" s="65"/>
      <c r="N13696" s="71"/>
    </row>
    <row r="13697" spans="2:14">
      <c r="B13697" s="65"/>
      <c r="N13697" s="71"/>
    </row>
    <row r="13698" spans="2:14">
      <c r="B13698" s="65"/>
      <c r="N13698" s="71"/>
    </row>
    <row r="13699" spans="2:14">
      <c r="B13699" s="65"/>
      <c r="N13699" s="71"/>
    </row>
    <row r="13700" spans="2:14">
      <c r="B13700" s="65"/>
      <c r="N13700" s="71"/>
    </row>
    <row r="13701" spans="2:14">
      <c r="B13701" s="65"/>
      <c r="N13701" s="71"/>
    </row>
    <row r="13702" spans="2:14">
      <c r="B13702" s="65"/>
      <c r="N13702" s="71"/>
    </row>
    <row r="13703" spans="2:14">
      <c r="B13703" s="65"/>
      <c r="N13703" s="71"/>
    </row>
    <row r="13704" spans="2:14">
      <c r="B13704" s="65"/>
      <c r="N13704" s="71"/>
    </row>
    <row r="13705" spans="2:14">
      <c r="B13705" s="65"/>
      <c r="N13705" s="71"/>
    </row>
    <row r="13706" spans="2:14">
      <c r="B13706" s="65"/>
      <c r="N13706" s="71"/>
    </row>
    <row r="13707" spans="2:14">
      <c r="B13707" s="65"/>
      <c r="N13707" s="71"/>
    </row>
    <row r="13708" spans="2:14">
      <c r="B13708" s="65"/>
      <c r="N13708" s="71"/>
    </row>
    <row r="13709" spans="2:14">
      <c r="B13709" s="65"/>
      <c r="N13709" s="71"/>
    </row>
    <row r="13710" spans="2:14">
      <c r="B13710" s="65"/>
      <c r="N13710" s="71"/>
    </row>
    <row r="13711" spans="2:14">
      <c r="B13711" s="65"/>
      <c r="N13711" s="71"/>
    </row>
    <row r="13712" spans="2:14">
      <c r="B13712" s="65"/>
      <c r="N13712" s="71"/>
    </row>
    <row r="13713" spans="2:14">
      <c r="B13713" s="65"/>
      <c r="N13713" s="71"/>
    </row>
    <row r="13714" spans="2:14">
      <c r="B13714" s="65"/>
      <c r="N13714" s="71"/>
    </row>
    <row r="13715" spans="2:14">
      <c r="B13715" s="65"/>
      <c r="N13715" s="71"/>
    </row>
    <row r="13716" spans="2:14">
      <c r="B13716" s="65"/>
      <c r="N13716" s="71"/>
    </row>
    <row r="13717" spans="2:14">
      <c r="B13717" s="65"/>
      <c r="N13717" s="71"/>
    </row>
    <row r="13718" spans="2:14">
      <c r="B13718" s="65"/>
      <c r="N13718" s="71"/>
    </row>
    <row r="13719" spans="2:14">
      <c r="B13719" s="65"/>
      <c r="N13719" s="71"/>
    </row>
    <row r="13720" spans="2:14">
      <c r="B13720" s="65"/>
      <c r="N13720" s="71"/>
    </row>
    <row r="13721" spans="2:14">
      <c r="B13721" s="65"/>
      <c r="N13721" s="71"/>
    </row>
    <row r="13722" spans="2:14">
      <c r="B13722" s="65"/>
      <c r="N13722" s="71"/>
    </row>
    <row r="13723" spans="2:14">
      <c r="B13723" s="65"/>
      <c r="N13723" s="71"/>
    </row>
    <row r="13724" spans="2:14">
      <c r="B13724" s="65"/>
      <c r="N13724" s="71"/>
    </row>
    <row r="13725" spans="2:14">
      <c r="B13725" s="65"/>
      <c r="N13725" s="71"/>
    </row>
    <row r="13726" spans="2:14">
      <c r="B13726" s="65"/>
      <c r="N13726" s="71"/>
    </row>
    <row r="13727" spans="2:14">
      <c r="B13727" s="65"/>
      <c r="N13727" s="71"/>
    </row>
    <row r="13728" spans="2:14">
      <c r="B13728" s="65"/>
      <c r="N13728" s="71"/>
    </row>
    <row r="13729" spans="2:14">
      <c r="B13729" s="65"/>
      <c r="N13729" s="71"/>
    </row>
    <row r="13730" spans="2:14">
      <c r="B13730" s="65"/>
      <c r="N13730" s="71"/>
    </row>
    <row r="13731" spans="2:14">
      <c r="B13731" s="65"/>
      <c r="N13731" s="71"/>
    </row>
    <row r="13732" spans="2:14">
      <c r="B13732" s="65"/>
      <c r="N13732" s="71"/>
    </row>
    <row r="13733" spans="2:14">
      <c r="B13733" s="65"/>
      <c r="N13733" s="71"/>
    </row>
    <row r="13734" spans="2:14">
      <c r="B13734" s="65"/>
      <c r="N13734" s="71"/>
    </row>
    <row r="13735" spans="2:14">
      <c r="B13735" s="65"/>
      <c r="N13735" s="71"/>
    </row>
    <row r="13736" spans="2:14">
      <c r="B13736" s="65"/>
      <c r="N13736" s="71"/>
    </row>
    <row r="13737" spans="2:14">
      <c r="B13737" s="65"/>
      <c r="N13737" s="71"/>
    </row>
    <row r="13738" spans="2:14">
      <c r="B13738" s="65"/>
      <c r="N13738" s="71"/>
    </row>
    <row r="13739" spans="2:14">
      <c r="B13739" s="65"/>
      <c r="N13739" s="71"/>
    </row>
    <row r="13740" spans="2:14">
      <c r="B13740" s="65"/>
      <c r="N13740" s="71"/>
    </row>
    <row r="13741" spans="2:14">
      <c r="B13741" s="65"/>
      <c r="N13741" s="71"/>
    </row>
    <row r="13742" spans="2:14">
      <c r="B13742" s="65"/>
      <c r="N13742" s="71"/>
    </row>
    <row r="13743" spans="2:14">
      <c r="B13743" s="65"/>
      <c r="N13743" s="71"/>
    </row>
    <row r="13744" spans="2:14">
      <c r="B13744" s="65"/>
      <c r="N13744" s="71"/>
    </row>
    <row r="13745" spans="2:14">
      <c r="B13745" s="65"/>
      <c r="N13745" s="71"/>
    </row>
    <row r="13746" spans="2:14">
      <c r="B13746" s="65"/>
      <c r="N13746" s="71"/>
    </row>
    <row r="13747" spans="2:14">
      <c r="B13747" s="65"/>
      <c r="N13747" s="71"/>
    </row>
    <row r="13748" spans="2:14">
      <c r="B13748" s="65"/>
      <c r="N13748" s="71"/>
    </row>
    <row r="13749" spans="2:14">
      <c r="B13749" s="65"/>
      <c r="N13749" s="71"/>
    </row>
    <row r="13750" spans="2:14">
      <c r="B13750" s="65"/>
      <c r="N13750" s="71"/>
    </row>
    <row r="13751" spans="2:14">
      <c r="B13751" s="65"/>
      <c r="N13751" s="71"/>
    </row>
    <row r="13752" spans="2:14">
      <c r="B13752" s="65"/>
      <c r="N13752" s="71"/>
    </row>
    <row r="13753" spans="2:14">
      <c r="B13753" s="65"/>
      <c r="N13753" s="71"/>
    </row>
    <row r="13754" spans="2:14">
      <c r="B13754" s="65"/>
      <c r="N13754" s="71"/>
    </row>
    <row r="13755" spans="2:14">
      <c r="B13755" s="65"/>
      <c r="N13755" s="71"/>
    </row>
    <row r="13756" spans="2:14">
      <c r="B13756" s="65"/>
      <c r="N13756" s="71"/>
    </row>
    <row r="13757" spans="2:14">
      <c r="B13757" s="65"/>
      <c r="N13757" s="71"/>
    </row>
    <row r="13758" spans="2:14">
      <c r="B13758" s="65"/>
      <c r="N13758" s="71"/>
    </row>
    <row r="13759" spans="2:14">
      <c r="B13759" s="65"/>
      <c r="N13759" s="71"/>
    </row>
    <row r="13760" spans="2:14">
      <c r="B13760" s="65"/>
      <c r="N13760" s="71"/>
    </row>
    <row r="13761" spans="2:14">
      <c r="B13761" s="65"/>
      <c r="N13761" s="71"/>
    </row>
    <row r="13762" spans="2:14">
      <c r="B13762" s="65"/>
      <c r="N13762" s="71"/>
    </row>
    <row r="13763" spans="2:14">
      <c r="B13763" s="65"/>
      <c r="N13763" s="71"/>
    </row>
    <row r="13764" spans="2:14">
      <c r="B13764" s="65"/>
      <c r="N13764" s="71"/>
    </row>
    <row r="13765" spans="2:14">
      <c r="B13765" s="65"/>
      <c r="N13765" s="71"/>
    </row>
    <row r="13766" spans="2:14">
      <c r="B13766" s="65"/>
      <c r="N13766" s="71"/>
    </row>
    <row r="13767" spans="2:14">
      <c r="B13767" s="65"/>
      <c r="N13767" s="71"/>
    </row>
    <row r="13768" spans="2:14">
      <c r="B13768" s="65"/>
      <c r="N13768" s="71"/>
    </row>
    <row r="13769" spans="2:14">
      <c r="B13769" s="65"/>
      <c r="N13769" s="71"/>
    </row>
    <row r="13770" spans="2:14">
      <c r="B13770" s="65"/>
      <c r="N13770" s="71"/>
    </row>
    <row r="13771" spans="2:14">
      <c r="B13771" s="65"/>
      <c r="N13771" s="71"/>
    </row>
    <row r="13772" spans="2:14">
      <c r="B13772" s="65"/>
      <c r="N13772" s="71"/>
    </row>
    <row r="13773" spans="2:14">
      <c r="B13773" s="65"/>
      <c r="N13773" s="71"/>
    </row>
    <row r="13774" spans="2:14">
      <c r="B13774" s="65"/>
      <c r="N13774" s="71"/>
    </row>
    <row r="13775" spans="2:14">
      <c r="B13775" s="65"/>
      <c r="N13775" s="71"/>
    </row>
    <row r="13776" spans="2:14">
      <c r="B13776" s="65"/>
      <c r="N13776" s="71"/>
    </row>
    <row r="13777" spans="2:14">
      <c r="B13777" s="65"/>
      <c r="N13777" s="71"/>
    </row>
    <row r="13778" spans="2:14">
      <c r="B13778" s="65"/>
      <c r="N13778" s="71"/>
    </row>
    <row r="13779" spans="2:14">
      <c r="B13779" s="65"/>
      <c r="N13779" s="71"/>
    </row>
    <row r="13780" spans="2:14">
      <c r="B13780" s="65"/>
      <c r="N13780" s="71"/>
    </row>
    <row r="13781" spans="2:14">
      <c r="B13781" s="65"/>
      <c r="N13781" s="71"/>
    </row>
    <row r="13782" spans="2:14">
      <c r="B13782" s="65"/>
      <c r="N13782" s="71"/>
    </row>
    <row r="13783" spans="2:14">
      <c r="B13783" s="65"/>
      <c r="N13783" s="71"/>
    </row>
    <row r="13784" spans="2:14">
      <c r="B13784" s="65"/>
      <c r="N13784" s="71"/>
    </row>
    <row r="13785" spans="2:14">
      <c r="B13785" s="65"/>
      <c r="N13785" s="71"/>
    </row>
    <row r="13786" spans="2:14">
      <c r="B13786" s="65"/>
      <c r="N13786" s="71"/>
    </row>
    <row r="13787" spans="2:14">
      <c r="B13787" s="65"/>
      <c r="N13787" s="71"/>
    </row>
    <row r="13788" spans="2:14">
      <c r="B13788" s="65"/>
      <c r="N13788" s="71"/>
    </row>
    <row r="13789" spans="2:14">
      <c r="B13789" s="65"/>
      <c r="N13789" s="71"/>
    </row>
    <row r="13790" spans="2:14">
      <c r="B13790" s="65"/>
      <c r="N13790" s="71"/>
    </row>
    <row r="13791" spans="2:14">
      <c r="B13791" s="65"/>
      <c r="N13791" s="71"/>
    </row>
    <row r="13792" spans="2:14">
      <c r="B13792" s="65"/>
      <c r="N13792" s="71"/>
    </row>
    <row r="13793" spans="2:14">
      <c r="B13793" s="65"/>
      <c r="N13793" s="71"/>
    </row>
    <row r="13794" spans="2:14">
      <c r="B13794" s="65"/>
      <c r="N13794" s="71"/>
    </row>
    <row r="13795" spans="2:14">
      <c r="B13795" s="65"/>
      <c r="N13795" s="71"/>
    </row>
    <row r="13796" spans="2:14">
      <c r="B13796" s="65"/>
      <c r="N13796" s="71"/>
    </row>
    <row r="13797" spans="2:14">
      <c r="B13797" s="65"/>
      <c r="N13797" s="71"/>
    </row>
    <row r="13798" spans="2:14">
      <c r="B13798" s="65"/>
      <c r="N13798" s="71"/>
    </row>
    <row r="13799" spans="2:14">
      <c r="B13799" s="65"/>
      <c r="N13799" s="71"/>
    </row>
    <row r="13800" spans="2:14">
      <c r="B13800" s="65"/>
      <c r="N13800" s="71"/>
    </row>
    <row r="13801" spans="2:14">
      <c r="B13801" s="65"/>
      <c r="N13801" s="71"/>
    </row>
    <row r="13802" spans="2:14">
      <c r="B13802" s="65"/>
      <c r="N13802" s="71"/>
    </row>
    <row r="13803" spans="2:14">
      <c r="B13803" s="65"/>
      <c r="N13803" s="71"/>
    </row>
    <row r="13804" spans="2:14">
      <c r="B13804" s="65"/>
      <c r="N13804" s="71"/>
    </row>
    <row r="13805" spans="2:14">
      <c r="B13805" s="65"/>
      <c r="N13805" s="71"/>
    </row>
    <row r="13806" spans="2:14">
      <c r="B13806" s="65"/>
      <c r="N13806" s="71"/>
    </row>
    <row r="13807" spans="2:14">
      <c r="B13807" s="65"/>
      <c r="N13807" s="71"/>
    </row>
    <row r="13808" spans="2:14">
      <c r="B13808" s="65"/>
      <c r="N13808" s="71"/>
    </row>
    <row r="13809" spans="2:14">
      <c r="B13809" s="65"/>
      <c r="N13809" s="71"/>
    </row>
    <row r="13810" spans="2:14">
      <c r="B13810" s="65"/>
      <c r="N13810" s="71"/>
    </row>
    <row r="13811" spans="2:14">
      <c r="B13811" s="65"/>
      <c r="N13811" s="71"/>
    </row>
    <row r="13812" spans="2:14">
      <c r="B13812" s="65"/>
      <c r="N13812" s="71"/>
    </row>
    <row r="13813" spans="2:14">
      <c r="B13813" s="65"/>
      <c r="N13813" s="71"/>
    </row>
    <row r="13814" spans="2:14">
      <c r="B13814" s="65"/>
      <c r="N13814" s="71"/>
    </row>
    <row r="13815" spans="2:14">
      <c r="B13815" s="65"/>
      <c r="N13815" s="71"/>
    </row>
    <row r="13816" spans="2:14">
      <c r="B13816" s="65"/>
      <c r="N13816" s="71"/>
    </row>
    <row r="13817" spans="2:14">
      <c r="B13817" s="65"/>
      <c r="N13817" s="71"/>
    </row>
    <row r="13818" spans="2:14">
      <c r="B13818" s="65"/>
      <c r="N13818" s="71"/>
    </row>
    <row r="13819" spans="2:14">
      <c r="B13819" s="65"/>
      <c r="N13819" s="71"/>
    </row>
    <row r="13820" spans="2:14">
      <c r="B13820" s="65"/>
      <c r="N13820" s="71"/>
    </row>
    <row r="13821" spans="2:14">
      <c r="B13821" s="65"/>
      <c r="N13821" s="71"/>
    </row>
    <row r="13822" spans="2:14">
      <c r="B13822" s="65"/>
      <c r="N13822" s="71"/>
    </row>
    <row r="13823" spans="2:14">
      <c r="B13823" s="65"/>
      <c r="N13823" s="71"/>
    </row>
    <row r="13824" spans="2:14">
      <c r="B13824" s="65"/>
      <c r="N13824" s="71"/>
    </row>
    <row r="13825" spans="2:14">
      <c r="B13825" s="65"/>
      <c r="N13825" s="71"/>
    </row>
    <row r="13826" spans="2:14">
      <c r="B13826" s="65"/>
      <c r="N13826" s="71"/>
    </row>
    <row r="13827" spans="2:14">
      <c r="B13827" s="65"/>
      <c r="N13827" s="71"/>
    </row>
    <row r="13828" spans="2:14">
      <c r="B13828" s="65"/>
      <c r="N13828" s="71"/>
    </row>
    <row r="13829" spans="2:14">
      <c r="B13829" s="65"/>
      <c r="N13829" s="71"/>
    </row>
    <row r="13830" spans="2:14">
      <c r="B13830" s="65"/>
      <c r="N13830" s="71"/>
    </row>
    <row r="13831" spans="2:14">
      <c r="B13831" s="65"/>
      <c r="N13831" s="71"/>
    </row>
    <row r="13832" spans="2:14">
      <c r="B13832" s="65"/>
      <c r="N13832" s="71"/>
    </row>
    <row r="13833" spans="2:14">
      <c r="B13833" s="65"/>
      <c r="N13833" s="71"/>
    </row>
    <row r="13834" spans="2:14">
      <c r="B13834" s="65"/>
      <c r="N13834" s="71"/>
    </row>
    <row r="13835" spans="2:14">
      <c r="B13835" s="65"/>
      <c r="N13835" s="71"/>
    </row>
    <row r="13836" spans="2:14">
      <c r="B13836" s="65"/>
      <c r="N13836" s="71"/>
    </row>
    <row r="13837" spans="2:14">
      <c r="B13837" s="65"/>
      <c r="N13837" s="71"/>
    </row>
    <row r="13838" spans="2:14">
      <c r="B13838" s="65"/>
      <c r="N13838" s="71"/>
    </row>
    <row r="13839" spans="2:14">
      <c r="B13839" s="65"/>
      <c r="N13839" s="71"/>
    </row>
    <row r="13840" spans="2:14">
      <c r="B13840" s="65"/>
      <c r="N13840" s="71"/>
    </row>
    <row r="13841" spans="2:14">
      <c r="B13841" s="65"/>
      <c r="N13841" s="71"/>
    </row>
    <row r="13842" spans="2:14">
      <c r="B13842" s="65"/>
      <c r="N13842" s="71"/>
    </row>
    <row r="13843" spans="2:14">
      <c r="B13843" s="65"/>
      <c r="N13843" s="71"/>
    </row>
    <row r="13844" spans="2:14">
      <c r="B13844" s="65"/>
      <c r="N13844" s="71"/>
    </row>
    <row r="13845" spans="2:14">
      <c r="B13845" s="65"/>
      <c r="N13845" s="71"/>
    </row>
    <row r="13846" spans="2:14">
      <c r="B13846" s="65"/>
      <c r="N13846" s="71"/>
    </row>
    <row r="13847" spans="2:14">
      <c r="B13847" s="65"/>
      <c r="N13847" s="71"/>
    </row>
    <row r="13848" spans="2:14">
      <c r="B13848" s="65"/>
      <c r="N13848" s="71"/>
    </row>
    <row r="13849" spans="2:14">
      <c r="B13849" s="65"/>
      <c r="N13849" s="71"/>
    </row>
    <row r="13850" spans="2:14">
      <c r="B13850" s="65"/>
      <c r="N13850" s="71"/>
    </row>
    <row r="13851" spans="2:14">
      <c r="B13851" s="65"/>
      <c r="N13851" s="71"/>
    </row>
    <row r="13852" spans="2:14">
      <c r="B13852" s="65"/>
      <c r="N13852" s="71"/>
    </row>
    <row r="13853" spans="2:14">
      <c r="B13853" s="65"/>
      <c r="N13853" s="71"/>
    </row>
    <row r="13854" spans="2:14">
      <c r="B13854" s="65"/>
      <c r="N13854" s="71"/>
    </row>
    <row r="13855" spans="2:14">
      <c r="B13855" s="65"/>
      <c r="N13855" s="71"/>
    </row>
    <row r="13856" spans="2:14">
      <c r="B13856" s="65"/>
      <c r="N13856" s="71"/>
    </row>
    <row r="13857" spans="2:14">
      <c r="B13857" s="65"/>
      <c r="N13857" s="71"/>
    </row>
    <row r="13858" spans="2:14">
      <c r="B13858" s="65"/>
      <c r="N13858" s="71"/>
    </row>
    <row r="13859" spans="2:14">
      <c r="B13859" s="65"/>
      <c r="N13859" s="71"/>
    </row>
    <row r="13860" spans="2:14">
      <c r="B13860" s="65"/>
      <c r="N13860" s="71"/>
    </row>
    <row r="13861" spans="2:14">
      <c r="B13861" s="65"/>
      <c r="N13861" s="71"/>
    </row>
    <row r="13862" spans="2:14">
      <c r="B13862" s="65"/>
      <c r="N13862" s="71"/>
    </row>
    <row r="13863" spans="2:14">
      <c r="B13863" s="65"/>
      <c r="N13863" s="71"/>
    </row>
    <row r="13864" spans="2:14">
      <c r="B13864" s="65"/>
      <c r="N13864" s="71"/>
    </row>
    <row r="13865" spans="2:14">
      <c r="B13865" s="65"/>
      <c r="N13865" s="71"/>
    </row>
    <row r="13866" spans="2:14">
      <c r="B13866" s="65"/>
      <c r="N13866" s="71"/>
    </row>
    <row r="13867" spans="2:14">
      <c r="B13867" s="65"/>
      <c r="N13867" s="71"/>
    </row>
    <row r="13868" spans="2:14">
      <c r="B13868" s="65"/>
      <c r="N13868" s="71"/>
    </row>
    <row r="13869" spans="2:14">
      <c r="B13869" s="65"/>
      <c r="N13869" s="71"/>
    </row>
    <row r="13870" spans="2:14">
      <c r="B13870" s="65"/>
      <c r="N13870" s="71"/>
    </row>
    <row r="13871" spans="2:14">
      <c r="B13871" s="65"/>
      <c r="N13871" s="71"/>
    </row>
    <row r="13872" spans="2:14">
      <c r="B13872" s="65"/>
      <c r="N13872" s="71"/>
    </row>
    <row r="13873" spans="2:14">
      <c r="B13873" s="65"/>
      <c r="N13873" s="71"/>
    </row>
    <row r="13874" spans="2:14">
      <c r="B13874" s="65"/>
      <c r="N13874" s="71"/>
    </row>
    <row r="13875" spans="2:14">
      <c r="B13875" s="65"/>
      <c r="N13875" s="71"/>
    </row>
    <row r="13876" spans="2:14">
      <c r="B13876" s="65"/>
      <c r="N13876" s="71"/>
    </row>
    <row r="13877" spans="2:14">
      <c r="B13877" s="65"/>
      <c r="N13877" s="71"/>
    </row>
    <row r="13878" spans="2:14">
      <c r="B13878" s="65"/>
      <c r="N13878" s="71"/>
    </row>
    <row r="13879" spans="2:14">
      <c r="B13879" s="65"/>
      <c r="N13879" s="71"/>
    </row>
    <row r="13880" spans="2:14">
      <c r="B13880" s="65"/>
      <c r="N13880" s="71"/>
    </row>
    <row r="13881" spans="2:14">
      <c r="B13881" s="65"/>
      <c r="N13881" s="71"/>
    </row>
    <row r="13882" spans="2:14">
      <c r="B13882" s="65"/>
      <c r="N13882" s="71"/>
    </row>
    <row r="13883" spans="2:14">
      <c r="B13883" s="65"/>
      <c r="N13883" s="71"/>
    </row>
    <row r="13884" spans="2:14">
      <c r="B13884" s="65"/>
      <c r="N13884" s="71"/>
    </row>
    <row r="13885" spans="2:14">
      <c r="B13885" s="65"/>
      <c r="N13885" s="71"/>
    </row>
    <row r="13886" spans="2:14">
      <c r="B13886" s="65"/>
      <c r="N13886" s="71"/>
    </row>
    <row r="13887" spans="2:14">
      <c r="B13887" s="65"/>
      <c r="N13887" s="71"/>
    </row>
    <row r="13888" spans="2:14">
      <c r="B13888" s="65"/>
      <c r="N13888" s="71"/>
    </row>
    <row r="13889" spans="2:14">
      <c r="B13889" s="65"/>
      <c r="N13889" s="71"/>
    </row>
    <row r="13890" spans="2:14">
      <c r="B13890" s="65"/>
      <c r="N13890" s="71"/>
    </row>
    <row r="13891" spans="2:14">
      <c r="B13891" s="65"/>
      <c r="N13891" s="71"/>
    </row>
    <row r="13892" spans="2:14">
      <c r="B13892" s="65"/>
      <c r="N13892" s="71"/>
    </row>
    <row r="13893" spans="2:14">
      <c r="B13893" s="65"/>
      <c r="N13893" s="71"/>
    </row>
    <row r="13894" spans="2:14">
      <c r="B13894" s="65"/>
      <c r="N13894" s="71"/>
    </row>
    <row r="13895" spans="2:14">
      <c r="B13895" s="65"/>
      <c r="N13895" s="71"/>
    </row>
    <row r="13896" spans="2:14">
      <c r="B13896" s="65"/>
      <c r="N13896" s="71"/>
    </row>
    <row r="13897" spans="2:14">
      <c r="B13897" s="65"/>
      <c r="N13897" s="71"/>
    </row>
    <row r="13898" spans="2:14">
      <c r="B13898" s="65"/>
      <c r="N13898" s="71"/>
    </row>
    <row r="13899" spans="2:14">
      <c r="B13899" s="65"/>
      <c r="N13899" s="71"/>
    </row>
    <row r="13900" spans="2:14">
      <c r="B13900" s="65"/>
      <c r="N13900" s="71"/>
    </row>
    <row r="13901" spans="2:14">
      <c r="B13901" s="65"/>
      <c r="N13901" s="71"/>
    </row>
    <row r="13902" spans="2:14">
      <c r="B13902" s="65"/>
      <c r="N13902" s="71"/>
    </row>
    <row r="13903" spans="2:14">
      <c r="B13903" s="65"/>
      <c r="N13903" s="71"/>
    </row>
    <row r="13904" spans="2:14">
      <c r="B13904" s="65"/>
      <c r="N13904" s="71"/>
    </row>
    <row r="13905" spans="2:14">
      <c r="B13905" s="65"/>
      <c r="N13905" s="71"/>
    </row>
    <row r="13906" spans="2:14">
      <c r="B13906" s="65"/>
      <c r="N13906" s="71"/>
    </row>
    <row r="13907" spans="2:14">
      <c r="B13907" s="65"/>
      <c r="N13907" s="71"/>
    </row>
    <row r="13908" spans="2:14">
      <c r="B13908" s="65"/>
      <c r="N13908" s="71"/>
    </row>
    <row r="13909" spans="2:14">
      <c r="B13909" s="65"/>
      <c r="N13909" s="71"/>
    </row>
    <row r="13910" spans="2:14">
      <c r="B13910" s="65"/>
      <c r="N13910" s="71"/>
    </row>
    <row r="13911" spans="2:14">
      <c r="B13911" s="65"/>
      <c r="N13911" s="71"/>
    </row>
    <row r="13912" spans="2:14">
      <c r="B13912" s="65"/>
      <c r="N13912" s="71"/>
    </row>
    <row r="13913" spans="2:14">
      <c r="B13913" s="65"/>
      <c r="N13913" s="71"/>
    </row>
    <row r="13914" spans="2:14">
      <c r="B13914" s="65"/>
      <c r="N13914" s="71"/>
    </row>
    <row r="13915" spans="2:14">
      <c r="B13915" s="65"/>
      <c r="N13915" s="71"/>
    </row>
    <row r="13916" spans="2:14">
      <c r="B13916" s="65"/>
      <c r="N13916" s="71"/>
    </row>
    <row r="13917" spans="2:14">
      <c r="B13917" s="65"/>
      <c r="N13917" s="71"/>
    </row>
    <row r="13918" spans="2:14">
      <c r="B13918" s="65"/>
      <c r="N13918" s="71"/>
    </row>
    <row r="13919" spans="2:14">
      <c r="B13919" s="65"/>
      <c r="N13919" s="71"/>
    </row>
    <row r="13920" spans="2:14">
      <c r="B13920" s="65"/>
      <c r="N13920" s="71"/>
    </row>
    <row r="13921" spans="2:14">
      <c r="B13921" s="65"/>
      <c r="N13921" s="71"/>
    </row>
    <row r="13922" spans="2:14">
      <c r="B13922" s="65"/>
      <c r="N13922" s="71"/>
    </row>
    <row r="13923" spans="2:14">
      <c r="B13923" s="65"/>
      <c r="N13923" s="71"/>
    </row>
    <row r="13924" spans="2:14">
      <c r="B13924" s="65"/>
      <c r="N13924" s="71"/>
    </row>
    <row r="13925" spans="2:14">
      <c r="B13925" s="65"/>
      <c r="N13925" s="71"/>
    </row>
    <row r="13926" spans="2:14">
      <c r="B13926" s="65"/>
      <c r="N13926" s="71"/>
    </row>
    <row r="13927" spans="2:14">
      <c r="B13927" s="65"/>
      <c r="N13927" s="71"/>
    </row>
    <row r="13928" spans="2:14">
      <c r="B13928" s="65"/>
      <c r="N13928" s="71"/>
    </row>
    <row r="13929" spans="2:14">
      <c r="B13929" s="65"/>
      <c r="N13929" s="71"/>
    </row>
    <row r="13930" spans="2:14">
      <c r="B13930" s="65"/>
      <c r="N13930" s="71"/>
    </row>
    <row r="13931" spans="2:14">
      <c r="B13931" s="65"/>
      <c r="N13931" s="71"/>
    </row>
    <row r="13932" spans="2:14">
      <c r="B13932" s="65"/>
      <c r="N13932" s="71"/>
    </row>
    <row r="13933" spans="2:14">
      <c r="B13933" s="65"/>
      <c r="N13933" s="71"/>
    </row>
    <row r="13934" spans="2:14">
      <c r="B13934" s="65"/>
      <c r="N13934" s="71"/>
    </row>
    <row r="13935" spans="2:14">
      <c r="B13935" s="65"/>
      <c r="N13935" s="71"/>
    </row>
    <row r="13936" spans="2:14">
      <c r="B13936" s="65"/>
      <c r="N13936" s="71"/>
    </row>
    <row r="13937" spans="2:14">
      <c r="B13937" s="65"/>
      <c r="N13937" s="71"/>
    </row>
    <row r="13938" spans="2:14">
      <c r="B13938" s="65"/>
      <c r="N13938" s="71"/>
    </row>
    <row r="13939" spans="2:14">
      <c r="B13939" s="65"/>
      <c r="N13939" s="71"/>
    </row>
    <row r="13940" spans="2:14">
      <c r="B13940" s="65"/>
      <c r="N13940" s="71"/>
    </row>
    <row r="13941" spans="2:14">
      <c r="B13941" s="65"/>
      <c r="N13941" s="71"/>
    </row>
    <row r="13942" spans="2:14">
      <c r="B13942" s="65"/>
      <c r="N13942" s="71"/>
    </row>
    <row r="13943" spans="2:14">
      <c r="B13943" s="65"/>
      <c r="N13943" s="71"/>
    </row>
    <row r="13944" spans="2:14">
      <c r="B13944" s="65"/>
      <c r="N13944" s="71"/>
    </row>
    <row r="13945" spans="2:14">
      <c r="B13945" s="65"/>
      <c r="N13945" s="71"/>
    </row>
    <row r="13946" spans="2:14">
      <c r="B13946" s="65"/>
      <c r="N13946" s="71"/>
    </row>
    <row r="13947" spans="2:14">
      <c r="B13947" s="65"/>
      <c r="N13947" s="71"/>
    </row>
    <row r="13948" spans="2:14">
      <c r="B13948" s="65"/>
      <c r="N13948" s="71"/>
    </row>
    <row r="13949" spans="2:14">
      <c r="B13949" s="65"/>
      <c r="N13949" s="71"/>
    </row>
    <row r="13950" spans="2:14">
      <c r="B13950" s="65"/>
      <c r="N13950" s="71"/>
    </row>
    <row r="13951" spans="2:14">
      <c r="B13951" s="65"/>
      <c r="N13951" s="71"/>
    </row>
    <row r="13952" spans="2:14">
      <c r="B13952" s="65"/>
      <c r="N13952" s="71"/>
    </row>
    <row r="13953" spans="2:14">
      <c r="B13953" s="65"/>
      <c r="N13953" s="71"/>
    </row>
    <row r="13954" spans="2:14">
      <c r="B13954" s="65"/>
      <c r="N13954" s="71"/>
    </row>
    <row r="13955" spans="2:14">
      <c r="B13955" s="65"/>
      <c r="N13955" s="71"/>
    </row>
    <row r="13956" spans="2:14">
      <c r="B13956" s="65"/>
      <c r="N13956" s="71"/>
    </row>
    <row r="13957" spans="2:14">
      <c r="B13957" s="65"/>
      <c r="N13957" s="71"/>
    </row>
    <row r="13958" spans="2:14">
      <c r="B13958" s="65"/>
      <c r="N13958" s="71"/>
    </row>
    <row r="13959" spans="2:14">
      <c r="B13959" s="65"/>
      <c r="N13959" s="71"/>
    </row>
    <row r="13960" spans="2:14">
      <c r="B13960" s="65"/>
      <c r="N13960" s="71"/>
    </row>
    <row r="13961" spans="2:14">
      <c r="B13961" s="65"/>
      <c r="N13961" s="71"/>
    </row>
    <row r="13962" spans="2:14">
      <c r="B13962" s="65"/>
      <c r="N13962" s="71"/>
    </row>
    <row r="13963" spans="2:14">
      <c r="B13963" s="65"/>
      <c r="N13963" s="71"/>
    </row>
    <row r="13964" spans="2:14">
      <c r="B13964" s="65"/>
      <c r="N13964" s="71"/>
    </row>
    <row r="13965" spans="2:14">
      <c r="B13965" s="65"/>
      <c r="N13965" s="71"/>
    </row>
    <row r="13966" spans="2:14">
      <c r="B13966" s="65"/>
      <c r="N13966" s="71"/>
    </row>
    <row r="13967" spans="2:14">
      <c r="B13967" s="65"/>
      <c r="N13967" s="71"/>
    </row>
    <row r="13968" spans="2:14">
      <c r="B13968" s="65"/>
      <c r="N13968" s="71"/>
    </row>
    <row r="13969" spans="2:14">
      <c r="B13969" s="65"/>
      <c r="N13969" s="71"/>
    </row>
    <row r="13970" spans="2:14">
      <c r="B13970" s="65"/>
      <c r="N13970" s="71"/>
    </row>
    <row r="13971" spans="2:14">
      <c r="B13971" s="65"/>
      <c r="N13971" s="71"/>
    </row>
    <row r="13972" spans="2:14">
      <c r="B13972" s="65"/>
      <c r="N13972" s="71"/>
    </row>
    <row r="13973" spans="2:14">
      <c r="B13973" s="65"/>
      <c r="N13973" s="71"/>
    </row>
    <row r="13974" spans="2:14">
      <c r="B13974" s="65"/>
      <c r="N13974" s="71"/>
    </row>
    <row r="13975" spans="2:14">
      <c r="B13975" s="65"/>
      <c r="N13975" s="71"/>
    </row>
    <row r="13976" spans="2:14">
      <c r="B13976" s="65"/>
      <c r="N13976" s="71"/>
    </row>
    <row r="13977" spans="2:14">
      <c r="B13977" s="65"/>
      <c r="N13977" s="71"/>
    </row>
    <row r="13978" spans="2:14">
      <c r="B13978" s="65"/>
      <c r="N13978" s="71"/>
    </row>
    <row r="13979" spans="2:14">
      <c r="B13979" s="65"/>
      <c r="N13979" s="71"/>
    </row>
    <row r="13980" spans="2:14">
      <c r="B13980" s="65"/>
      <c r="N13980" s="71"/>
    </row>
    <row r="13981" spans="2:14">
      <c r="B13981" s="65"/>
      <c r="N13981" s="71"/>
    </row>
    <row r="13982" spans="2:14">
      <c r="B13982" s="65"/>
      <c r="N13982" s="71"/>
    </row>
    <row r="13983" spans="2:14">
      <c r="B13983" s="65"/>
      <c r="N13983" s="71"/>
    </row>
    <row r="13984" spans="2:14">
      <c r="B13984" s="65"/>
      <c r="N13984" s="71"/>
    </row>
    <row r="13985" spans="2:14">
      <c r="B13985" s="65"/>
      <c r="N13985" s="71"/>
    </row>
    <row r="13986" spans="2:14">
      <c r="B13986" s="65"/>
      <c r="N13986" s="71"/>
    </row>
    <row r="13987" spans="2:14">
      <c r="B13987" s="65"/>
      <c r="N13987" s="71"/>
    </row>
    <row r="13988" spans="2:14">
      <c r="B13988" s="65"/>
      <c r="N13988" s="71"/>
    </row>
    <row r="13989" spans="2:14">
      <c r="B13989" s="65"/>
      <c r="N13989" s="71"/>
    </row>
    <row r="13990" spans="2:14">
      <c r="B13990" s="65"/>
      <c r="N13990" s="71"/>
    </row>
    <row r="13991" spans="2:14">
      <c r="B13991" s="65"/>
      <c r="N13991" s="71"/>
    </row>
    <row r="13992" spans="2:14">
      <c r="B13992" s="65"/>
      <c r="N13992" s="71"/>
    </row>
    <row r="13993" spans="2:14">
      <c r="B13993" s="65"/>
      <c r="N13993" s="71"/>
    </row>
    <row r="13994" spans="2:14">
      <c r="B13994" s="65"/>
      <c r="N13994" s="71"/>
    </row>
    <row r="13995" spans="2:14">
      <c r="B13995" s="65"/>
      <c r="N13995" s="71"/>
    </row>
    <row r="13996" spans="2:14">
      <c r="B13996" s="65"/>
      <c r="N13996" s="71"/>
    </row>
    <row r="13997" spans="2:14">
      <c r="B13997" s="65"/>
      <c r="N13997" s="71"/>
    </row>
    <row r="13998" spans="2:14">
      <c r="B13998" s="65"/>
      <c r="N13998" s="71"/>
    </row>
    <row r="13999" spans="2:14">
      <c r="B13999" s="65"/>
      <c r="N13999" s="71"/>
    </row>
    <row r="14000" spans="2:14">
      <c r="B14000" s="65"/>
      <c r="N14000" s="71"/>
    </row>
    <row r="14001" spans="2:14">
      <c r="B14001" s="65"/>
      <c r="N14001" s="71"/>
    </row>
    <row r="14002" spans="2:14">
      <c r="B14002" s="65"/>
      <c r="N14002" s="71"/>
    </row>
    <row r="14003" spans="2:14">
      <c r="B14003" s="65"/>
      <c r="N14003" s="71"/>
    </row>
    <row r="14004" spans="2:14">
      <c r="B14004" s="65"/>
      <c r="N14004" s="71"/>
    </row>
    <row r="14005" spans="2:14">
      <c r="B14005" s="65"/>
      <c r="N14005" s="71"/>
    </row>
    <row r="14006" spans="2:14">
      <c r="B14006" s="65"/>
      <c r="N14006" s="71"/>
    </row>
    <row r="14007" spans="2:14">
      <c r="B14007" s="65"/>
      <c r="N14007" s="71"/>
    </row>
    <row r="14008" spans="2:14">
      <c r="B14008" s="65"/>
      <c r="N14008" s="71"/>
    </row>
    <row r="14009" spans="2:14">
      <c r="B14009" s="65"/>
      <c r="N14009" s="71"/>
    </row>
    <row r="14010" spans="2:14">
      <c r="B14010" s="65"/>
      <c r="N14010" s="71"/>
    </row>
    <row r="14011" spans="2:14">
      <c r="B14011" s="65"/>
      <c r="N14011" s="71"/>
    </row>
    <row r="14012" spans="2:14">
      <c r="B14012" s="65"/>
      <c r="N14012" s="71"/>
    </row>
    <row r="14013" spans="2:14">
      <c r="B14013" s="65"/>
      <c r="N14013" s="71"/>
    </row>
    <row r="14014" spans="2:14">
      <c r="B14014" s="65"/>
      <c r="N14014" s="71"/>
    </row>
    <row r="14015" spans="2:14">
      <c r="B14015" s="65"/>
      <c r="N14015" s="71"/>
    </row>
    <row r="14016" spans="2:14">
      <c r="B14016" s="65"/>
      <c r="N14016" s="71"/>
    </row>
    <row r="14017" spans="2:14">
      <c r="B14017" s="65"/>
      <c r="N14017" s="71"/>
    </row>
    <row r="14018" spans="2:14">
      <c r="B14018" s="65"/>
      <c r="N14018" s="71"/>
    </row>
    <row r="14019" spans="2:14">
      <c r="B14019" s="65"/>
      <c r="N14019" s="71"/>
    </row>
    <row r="14020" spans="2:14">
      <c r="B14020" s="65"/>
      <c r="N14020" s="71"/>
    </row>
    <row r="14021" spans="2:14">
      <c r="B14021" s="65"/>
      <c r="N14021" s="71"/>
    </row>
    <row r="14022" spans="2:14">
      <c r="B14022" s="65"/>
      <c r="N14022" s="71"/>
    </row>
    <row r="14023" spans="2:14">
      <c r="B14023" s="65"/>
      <c r="N14023" s="71"/>
    </row>
    <row r="14024" spans="2:14">
      <c r="B14024" s="65"/>
      <c r="N14024" s="71"/>
    </row>
    <row r="14025" spans="2:14">
      <c r="B14025" s="65"/>
      <c r="N14025" s="71"/>
    </row>
    <row r="14026" spans="2:14">
      <c r="B14026" s="65"/>
      <c r="N14026" s="71"/>
    </row>
    <row r="14027" spans="2:14">
      <c r="B14027" s="65"/>
      <c r="N14027" s="71"/>
    </row>
    <row r="14028" spans="2:14">
      <c r="B14028" s="65"/>
      <c r="N14028" s="71"/>
    </row>
    <row r="14029" spans="2:14">
      <c r="B14029" s="65"/>
      <c r="N14029" s="71"/>
    </row>
    <row r="14030" spans="2:14">
      <c r="B14030" s="65"/>
      <c r="N14030" s="71"/>
    </row>
    <row r="14031" spans="2:14">
      <c r="B14031" s="65"/>
      <c r="N14031" s="71"/>
    </row>
    <row r="14032" spans="2:14">
      <c r="B14032" s="65"/>
      <c r="N14032" s="71"/>
    </row>
    <row r="14033" spans="2:14">
      <c r="B14033" s="65"/>
      <c r="N14033" s="71"/>
    </row>
    <row r="14034" spans="2:14">
      <c r="B14034" s="65"/>
      <c r="N14034" s="71"/>
    </row>
    <row r="14035" spans="2:14">
      <c r="B14035" s="65"/>
      <c r="N14035" s="71"/>
    </row>
    <row r="14036" spans="2:14">
      <c r="B14036" s="65"/>
      <c r="N14036" s="71"/>
    </row>
    <row r="14037" spans="2:14">
      <c r="B14037" s="65"/>
      <c r="N14037" s="71"/>
    </row>
    <row r="14038" spans="2:14">
      <c r="B14038" s="65"/>
      <c r="N14038" s="71"/>
    </row>
    <row r="14039" spans="2:14">
      <c r="B14039" s="65"/>
      <c r="N14039" s="71"/>
    </row>
    <row r="14040" spans="2:14">
      <c r="B14040" s="65"/>
      <c r="N14040" s="71"/>
    </row>
    <row r="14041" spans="2:14">
      <c r="B14041" s="65"/>
      <c r="N14041" s="71"/>
    </row>
    <row r="14042" spans="2:14">
      <c r="B14042" s="65"/>
      <c r="N14042" s="71"/>
    </row>
    <row r="14043" spans="2:14">
      <c r="B14043" s="65"/>
      <c r="N14043" s="71"/>
    </row>
    <row r="14044" spans="2:14">
      <c r="B14044" s="65"/>
      <c r="N14044" s="71"/>
    </row>
    <row r="14045" spans="2:14">
      <c r="B14045" s="65"/>
      <c r="N14045" s="71"/>
    </row>
    <row r="14046" spans="2:14">
      <c r="B14046" s="65"/>
      <c r="N14046" s="71"/>
    </row>
    <row r="14047" spans="2:14">
      <c r="B14047" s="65"/>
      <c r="N14047" s="71"/>
    </row>
    <row r="14048" spans="2:14">
      <c r="B14048" s="65"/>
      <c r="N14048" s="71"/>
    </row>
    <row r="14049" spans="2:14">
      <c r="B14049" s="65"/>
      <c r="N14049" s="71"/>
    </row>
    <row r="14050" spans="2:14">
      <c r="B14050" s="65"/>
      <c r="N14050" s="71"/>
    </row>
    <row r="14051" spans="2:14">
      <c r="B14051" s="65"/>
      <c r="N14051" s="71"/>
    </row>
    <row r="14052" spans="2:14">
      <c r="B14052" s="65"/>
      <c r="N14052" s="71"/>
    </row>
    <row r="14053" spans="2:14">
      <c r="B14053" s="65"/>
      <c r="N14053" s="71"/>
    </row>
    <row r="14054" spans="2:14">
      <c r="B14054" s="65"/>
      <c r="N14054" s="71"/>
    </row>
    <row r="14055" spans="2:14">
      <c r="B14055" s="65"/>
      <c r="N14055" s="71"/>
    </row>
    <row r="14056" spans="2:14">
      <c r="B14056" s="65"/>
      <c r="N14056" s="71"/>
    </row>
    <row r="14057" spans="2:14">
      <c r="B14057" s="65"/>
      <c r="N14057" s="71"/>
    </row>
    <row r="14058" spans="2:14">
      <c r="B14058" s="65"/>
      <c r="N14058" s="71"/>
    </row>
    <row r="14059" spans="2:14">
      <c r="B14059" s="65"/>
      <c r="N14059" s="71"/>
    </row>
    <row r="14060" spans="2:14">
      <c r="B14060" s="65"/>
      <c r="N14060" s="71"/>
    </row>
    <row r="14061" spans="2:14">
      <c r="B14061" s="65"/>
      <c r="N14061" s="71"/>
    </row>
    <row r="14062" spans="2:14">
      <c r="B14062" s="65"/>
      <c r="N14062" s="71"/>
    </row>
    <row r="14063" spans="2:14">
      <c r="B14063" s="65"/>
      <c r="N14063" s="71"/>
    </row>
    <row r="14064" spans="2:14">
      <c r="B14064" s="65"/>
      <c r="N14064" s="71"/>
    </row>
    <row r="14065" spans="2:14">
      <c r="B14065" s="65"/>
      <c r="N14065" s="71"/>
    </row>
    <row r="14066" spans="2:14">
      <c r="B14066" s="65"/>
      <c r="N14066" s="71"/>
    </row>
    <row r="14067" spans="2:14">
      <c r="B14067" s="65"/>
      <c r="N14067" s="71"/>
    </row>
    <row r="14068" spans="2:14">
      <c r="B14068" s="65"/>
      <c r="N14068" s="71"/>
    </row>
    <row r="14069" spans="2:14">
      <c r="B14069" s="65"/>
      <c r="N14069" s="71"/>
    </row>
    <row r="14070" spans="2:14">
      <c r="B14070" s="65"/>
      <c r="N14070" s="71"/>
    </row>
    <row r="14071" spans="2:14">
      <c r="B14071" s="65"/>
      <c r="N14071" s="71"/>
    </row>
    <row r="14072" spans="2:14">
      <c r="B14072" s="65"/>
      <c r="N14072" s="71"/>
    </row>
    <row r="14073" spans="2:14">
      <c r="B14073" s="65"/>
      <c r="N14073" s="71"/>
    </row>
    <row r="14074" spans="2:14">
      <c r="B14074" s="65"/>
      <c r="N14074" s="71"/>
    </row>
    <row r="14075" spans="2:14">
      <c r="B14075" s="65"/>
      <c r="N14075" s="71"/>
    </row>
    <row r="14076" spans="2:14">
      <c r="B14076" s="65"/>
      <c r="N14076" s="71"/>
    </row>
    <row r="14077" spans="2:14">
      <c r="B14077" s="65"/>
      <c r="N14077" s="71"/>
    </row>
    <row r="14078" spans="2:14">
      <c r="B14078" s="65"/>
      <c r="N14078" s="71"/>
    </row>
    <row r="14079" spans="2:14">
      <c r="B14079" s="65"/>
      <c r="N14079" s="71"/>
    </row>
    <row r="14080" spans="2:14">
      <c r="B14080" s="65"/>
      <c r="N14080" s="71"/>
    </row>
    <row r="14081" spans="2:14">
      <c r="B14081" s="65"/>
      <c r="N14081" s="71"/>
    </row>
    <row r="14082" spans="2:14">
      <c r="B14082" s="65"/>
      <c r="N14082" s="71"/>
    </row>
    <row r="14083" spans="2:14">
      <c r="B14083" s="65"/>
      <c r="N14083" s="71"/>
    </row>
    <row r="14084" spans="2:14">
      <c r="B14084" s="65"/>
      <c r="N14084" s="71"/>
    </row>
    <row r="14085" spans="2:14">
      <c r="B14085" s="65"/>
      <c r="N14085" s="71"/>
    </row>
    <row r="14086" spans="2:14">
      <c r="B14086" s="65"/>
      <c r="N14086" s="71"/>
    </row>
    <row r="14087" spans="2:14">
      <c r="B14087" s="65"/>
      <c r="N14087" s="71"/>
    </row>
    <row r="14088" spans="2:14">
      <c r="B14088" s="65"/>
      <c r="N14088" s="71"/>
    </row>
    <row r="14089" spans="2:14">
      <c r="B14089" s="65"/>
      <c r="N14089" s="71"/>
    </row>
    <row r="14090" spans="2:14">
      <c r="B14090" s="65"/>
      <c r="N14090" s="71"/>
    </row>
    <row r="14091" spans="2:14">
      <c r="B14091" s="65"/>
      <c r="N14091" s="71"/>
    </row>
    <row r="14092" spans="2:14">
      <c r="B14092" s="65"/>
      <c r="N14092" s="71"/>
    </row>
    <row r="14093" spans="2:14">
      <c r="B14093" s="65"/>
      <c r="N14093" s="71"/>
    </row>
    <row r="14094" spans="2:14">
      <c r="B14094" s="65"/>
      <c r="N14094" s="71"/>
    </row>
    <row r="14095" spans="2:14">
      <c r="B14095" s="65"/>
      <c r="N14095" s="71"/>
    </row>
    <row r="14096" spans="2:14">
      <c r="B14096" s="65"/>
      <c r="N14096" s="71"/>
    </row>
    <row r="14097" spans="2:14">
      <c r="B14097" s="65"/>
      <c r="N14097" s="71"/>
    </row>
    <row r="14098" spans="2:14">
      <c r="B14098" s="65"/>
      <c r="N14098" s="71"/>
    </row>
    <row r="14099" spans="2:14">
      <c r="B14099" s="65"/>
      <c r="N14099" s="71"/>
    </row>
    <row r="14100" spans="2:14">
      <c r="B14100" s="65"/>
      <c r="N14100" s="71"/>
    </row>
    <row r="14101" spans="2:14">
      <c r="B14101" s="65"/>
      <c r="N14101" s="71"/>
    </row>
    <row r="14102" spans="2:14">
      <c r="B14102" s="65"/>
      <c r="N14102" s="71"/>
    </row>
    <row r="14103" spans="2:14">
      <c r="B14103" s="65"/>
      <c r="N14103" s="71"/>
    </row>
    <row r="14104" spans="2:14">
      <c r="B14104" s="65"/>
      <c r="N14104" s="71"/>
    </row>
    <row r="14105" spans="2:14">
      <c r="B14105" s="65"/>
      <c r="N14105" s="71"/>
    </row>
    <row r="14106" spans="2:14">
      <c r="B14106" s="65"/>
      <c r="N14106" s="71"/>
    </row>
    <row r="14107" spans="2:14">
      <c r="B14107" s="65"/>
      <c r="N14107" s="71"/>
    </row>
    <row r="14108" spans="2:14">
      <c r="B14108" s="65"/>
      <c r="N14108" s="71"/>
    </row>
    <row r="14109" spans="2:14">
      <c r="B14109" s="65"/>
      <c r="N14109" s="71"/>
    </row>
    <row r="14110" spans="2:14">
      <c r="B14110" s="65"/>
      <c r="N14110" s="71"/>
    </row>
    <row r="14111" spans="2:14">
      <c r="B14111" s="65"/>
      <c r="N14111" s="71"/>
    </row>
    <row r="14112" spans="2:14">
      <c r="B14112" s="65"/>
      <c r="N14112" s="71"/>
    </row>
    <row r="14113" spans="2:14">
      <c r="B14113" s="65"/>
      <c r="N14113" s="71"/>
    </row>
    <row r="14114" spans="2:14">
      <c r="B14114" s="65"/>
      <c r="N14114" s="71"/>
    </row>
    <row r="14115" spans="2:14">
      <c r="B14115" s="65"/>
      <c r="N14115" s="71"/>
    </row>
    <row r="14116" spans="2:14">
      <c r="B14116" s="65"/>
      <c r="N14116" s="71"/>
    </row>
    <row r="14117" spans="2:14">
      <c r="B14117" s="65"/>
      <c r="N14117" s="71"/>
    </row>
    <row r="14118" spans="2:14">
      <c r="B14118" s="65"/>
      <c r="N14118" s="71"/>
    </row>
    <row r="14119" spans="2:14">
      <c r="B14119" s="65"/>
      <c r="N14119" s="71"/>
    </row>
    <row r="14120" spans="2:14">
      <c r="B14120" s="65"/>
      <c r="N14120" s="71"/>
    </row>
    <row r="14121" spans="2:14">
      <c r="B14121" s="65"/>
      <c r="N14121" s="71"/>
    </row>
    <row r="14122" spans="2:14">
      <c r="B14122" s="65"/>
      <c r="N14122" s="71"/>
    </row>
    <row r="14123" spans="2:14">
      <c r="B14123" s="65"/>
      <c r="N14123" s="71"/>
    </row>
    <row r="14124" spans="2:14">
      <c r="B14124" s="65"/>
      <c r="N14124" s="71"/>
    </row>
    <row r="14125" spans="2:14">
      <c r="B14125" s="65"/>
      <c r="N14125" s="71"/>
    </row>
    <row r="14126" spans="2:14">
      <c r="B14126" s="65"/>
      <c r="N14126" s="71"/>
    </row>
    <row r="14127" spans="2:14">
      <c r="B14127" s="65"/>
      <c r="N14127" s="71"/>
    </row>
    <row r="14128" spans="2:14">
      <c r="B14128" s="65"/>
      <c r="N14128" s="71"/>
    </row>
    <row r="14129" spans="2:14">
      <c r="B14129" s="65"/>
      <c r="N14129" s="71"/>
    </row>
    <row r="14130" spans="2:14">
      <c r="B14130" s="65"/>
      <c r="N14130" s="71"/>
    </row>
    <row r="14131" spans="2:14">
      <c r="B14131" s="65"/>
      <c r="N14131" s="71"/>
    </row>
    <row r="14132" spans="2:14">
      <c r="B14132" s="65"/>
      <c r="N14132" s="71"/>
    </row>
    <row r="14133" spans="2:14">
      <c r="B14133" s="65"/>
      <c r="N14133" s="71"/>
    </row>
    <row r="14134" spans="2:14">
      <c r="B14134" s="65"/>
      <c r="N14134" s="71"/>
    </row>
    <row r="14135" spans="2:14">
      <c r="B14135" s="65"/>
      <c r="N14135" s="71"/>
    </row>
    <row r="14136" spans="2:14">
      <c r="B14136" s="65"/>
      <c r="N14136" s="71"/>
    </row>
    <row r="14137" spans="2:14">
      <c r="B14137" s="65"/>
      <c r="N14137" s="71"/>
    </row>
    <row r="14138" spans="2:14">
      <c r="B14138" s="65"/>
      <c r="N14138" s="71"/>
    </row>
    <row r="14139" spans="2:14">
      <c r="B14139" s="65"/>
      <c r="N14139" s="71"/>
    </row>
    <row r="14140" spans="2:14">
      <c r="B14140" s="65"/>
      <c r="N14140" s="71"/>
    </row>
    <row r="14141" spans="2:14">
      <c r="B14141" s="65"/>
      <c r="N14141" s="71"/>
    </row>
    <row r="14142" spans="2:14">
      <c r="B14142" s="65"/>
      <c r="N14142" s="71"/>
    </row>
    <row r="14143" spans="2:14">
      <c r="B14143" s="65"/>
      <c r="N14143" s="71"/>
    </row>
    <row r="14144" spans="2:14">
      <c r="B14144" s="65"/>
      <c r="N14144" s="71"/>
    </row>
    <row r="14145" spans="2:14">
      <c r="B14145" s="65"/>
      <c r="N14145" s="71"/>
    </row>
    <row r="14146" spans="2:14">
      <c r="B14146" s="65"/>
      <c r="N14146" s="71"/>
    </row>
    <row r="14147" spans="2:14">
      <c r="B14147" s="65"/>
      <c r="N14147" s="71"/>
    </row>
    <row r="14148" spans="2:14">
      <c r="B14148" s="65"/>
      <c r="N14148" s="71"/>
    </row>
    <row r="14149" spans="2:14">
      <c r="B14149" s="65"/>
      <c r="N14149" s="71"/>
    </row>
    <row r="14150" spans="2:14">
      <c r="B14150" s="65"/>
      <c r="N14150" s="71"/>
    </row>
    <row r="14151" spans="2:14">
      <c r="B14151" s="65"/>
      <c r="N14151" s="71"/>
    </row>
    <row r="14152" spans="2:14">
      <c r="B14152" s="65"/>
      <c r="N14152" s="71"/>
    </row>
    <row r="14153" spans="2:14">
      <c r="B14153" s="65"/>
      <c r="N14153" s="71"/>
    </row>
    <row r="14154" spans="2:14">
      <c r="B14154" s="65"/>
      <c r="N14154" s="71"/>
    </row>
    <row r="14155" spans="2:14">
      <c r="B14155" s="65"/>
      <c r="N14155" s="71"/>
    </row>
    <row r="14156" spans="2:14">
      <c r="B14156" s="65"/>
      <c r="N14156" s="71"/>
    </row>
    <row r="14157" spans="2:14">
      <c r="B14157" s="65"/>
      <c r="N14157" s="71"/>
    </row>
    <row r="14158" spans="2:14">
      <c r="B14158" s="65"/>
      <c r="N14158" s="71"/>
    </row>
    <row r="14159" spans="2:14">
      <c r="B14159" s="65"/>
      <c r="N14159" s="71"/>
    </row>
    <row r="14160" spans="2:14">
      <c r="B14160" s="65"/>
      <c r="N14160" s="71"/>
    </row>
    <row r="14161" spans="2:14">
      <c r="B14161" s="65"/>
      <c r="N14161" s="71"/>
    </row>
    <row r="14162" spans="2:14">
      <c r="B14162" s="65"/>
      <c r="N14162" s="71"/>
    </row>
    <row r="14163" spans="2:14">
      <c r="B14163" s="65"/>
      <c r="N14163" s="71"/>
    </row>
    <row r="14164" spans="2:14">
      <c r="B14164" s="65"/>
      <c r="N14164" s="71"/>
    </row>
    <row r="14165" spans="2:14">
      <c r="B14165" s="65"/>
      <c r="N14165" s="71"/>
    </row>
    <row r="14166" spans="2:14">
      <c r="B14166" s="65"/>
      <c r="N14166" s="71"/>
    </row>
    <row r="14167" spans="2:14">
      <c r="B14167" s="65"/>
      <c r="N14167" s="71"/>
    </row>
    <row r="14168" spans="2:14">
      <c r="B14168" s="65"/>
      <c r="N14168" s="71"/>
    </row>
    <row r="14169" spans="2:14">
      <c r="B14169" s="65"/>
      <c r="N14169" s="71"/>
    </row>
    <row r="14170" spans="2:14">
      <c r="B14170" s="65"/>
      <c r="N14170" s="71"/>
    </row>
    <row r="14171" spans="2:14">
      <c r="B14171" s="65"/>
      <c r="N14171" s="71"/>
    </row>
    <row r="14172" spans="2:14">
      <c r="B14172" s="65"/>
      <c r="N14172" s="71"/>
    </row>
    <row r="14173" spans="2:14">
      <c r="B14173" s="65"/>
      <c r="N14173" s="71"/>
    </row>
    <row r="14174" spans="2:14">
      <c r="B14174" s="65"/>
      <c r="N14174" s="71"/>
    </row>
    <row r="14175" spans="2:14">
      <c r="B14175" s="65"/>
      <c r="N14175" s="71"/>
    </row>
    <row r="14176" spans="2:14">
      <c r="B14176" s="65"/>
      <c r="N14176" s="71"/>
    </row>
    <row r="14177" spans="2:14">
      <c r="B14177" s="65"/>
      <c r="N14177" s="71"/>
    </row>
    <row r="14178" spans="2:14">
      <c r="B14178" s="65"/>
      <c r="N14178" s="71"/>
    </row>
    <row r="14179" spans="2:14">
      <c r="B14179" s="65"/>
      <c r="N14179" s="71"/>
    </row>
    <row r="14180" spans="2:14">
      <c r="B14180" s="65"/>
      <c r="N14180" s="71"/>
    </row>
    <row r="14181" spans="2:14">
      <c r="B14181" s="65"/>
      <c r="N14181" s="71"/>
    </row>
    <row r="14182" spans="2:14">
      <c r="B14182" s="65"/>
      <c r="N14182" s="71"/>
    </row>
    <row r="14183" spans="2:14">
      <c r="B14183" s="65"/>
      <c r="N14183" s="71"/>
    </row>
    <row r="14184" spans="2:14">
      <c r="B14184" s="65"/>
      <c r="N14184" s="71"/>
    </row>
    <row r="14185" spans="2:14">
      <c r="B14185" s="65"/>
      <c r="N14185" s="71"/>
    </row>
    <row r="14186" spans="2:14">
      <c r="B14186" s="65"/>
      <c r="N14186" s="71"/>
    </row>
    <row r="14187" spans="2:14">
      <c r="B14187" s="65"/>
      <c r="N14187" s="71"/>
    </row>
    <row r="14188" spans="2:14">
      <c r="B14188" s="65"/>
      <c r="N14188" s="71"/>
    </row>
    <row r="14189" spans="2:14">
      <c r="B14189" s="65"/>
      <c r="N14189" s="71"/>
    </row>
    <row r="14190" spans="2:14">
      <c r="B14190" s="65"/>
      <c r="N14190" s="71"/>
    </row>
    <row r="14191" spans="2:14">
      <c r="B14191" s="65"/>
      <c r="N14191" s="71"/>
    </row>
    <row r="14192" spans="2:14">
      <c r="B14192" s="65"/>
      <c r="N14192" s="71"/>
    </row>
    <row r="14193" spans="2:14">
      <c r="B14193" s="65"/>
      <c r="N14193" s="71"/>
    </row>
    <row r="14194" spans="2:14">
      <c r="B14194" s="65"/>
      <c r="N14194" s="71"/>
    </row>
    <row r="14195" spans="2:14">
      <c r="B14195" s="65"/>
      <c r="N14195" s="71"/>
    </row>
    <row r="14196" spans="2:14">
      <c r="B14196" s="65"/>
      <c r="N14196" s="71"/>
    </row>
    <row r="14197" spans="2:14">
      <c r="B14197" s="65"/>
      <c r="N14197" s="71"/>
    </row>
    <row r="14198" spans="2:14">
      <c r="B14198" s="65"/>
      <c r="N14198" s="71"/>
    </row>
    <row r="14199" spans="2:14">
      <c r="B14199" s="65"/>
      <c r="N14199" s="71"/>
    </row>
    <row r="14200" spans="2:14">
      <c r="B14200" s="65"/>
      <c r="N14200" s="71"/>
    </row>
    <row r="14201" spans="2:14">
      <c r="B14201" s="65"/>
      <c r="N14201" s="71"/>
    </row>
    <row r="14202" spans="2:14">
      <c r="B14202" s="65"/>
      <c r="N14202" s="71"/>
    </row>
    <row r="14203" spans="2:14">
      <c r="B14203" s="65"/>
      <c r="N14203" s="71"/>
    </row>
    <row r="14204" spans="2:14">
      <c r="B14204" s="65"/>
      <c r="N14204" s="71"/>
    </row>
    <row r="14205" spans="2:14">
      <c r="B14205" s="65"/>
      <c r="N14205" s="71"/>
    </row>
    <row r="14206" spans="2:14">
      <c r="B14206" s="65"/>
      <c r="N14206" s="71"/>
    </row>
    <row r="14207" spans="2:14">
      <c r="B14207" s="65"/>
      <c r="N14207" s="71"/>
    </row>
    <row r="14208" spans="2:14">
      <c r="B14208" s="65"/>
      <c r="N14208" s="71"/>
    </row>
    <row r="14209" spans="2:14">
      <c r="B14209" s="65"/>
      <c r="N14209" s="71"/>
    </row>
    <row r="14210" spans="2:14">
      <c r="B14210" s="65"/>
      <c r="N14210" s="71"/>
    </row>
    <row r="14211" spans="2:14">
      <c r="B14211" s="65"/>
      <c r="N14211" s="71"/>
    </row>
    <row r="14212" spans="2:14">
      <c r="B14212" s="65"/>
      <c r="N14212" s="71"/>
    </row>
    <row r="14213" spans="2:14">
      <c r="B14213" s="65"/>
      <c r="N14213" s="71"/>
    </row>
    <row r="14214" spans="2:14">
      <c r="B14214" s="65"/>
      <c r="N14214" s="71"/>
    </row>
    <row r="14215" spans="2:14">
      <c r="B14215" s="65"/>
      <c r="N14215" s="71"/>
    </row>
    <row r="14216" spans="2:14">
      <c r="B14216" s="65"/>
      <c r="N14216" s="71"/>
    </row>
    <row r="14217" spans="2:14">
      <c r="B14217" s="65"/>
      <c r="N14217" s="71"/>
    </row>
    <row r="14218" spans="2:14">
      <c r="B14218" s="65"/>
      <c r="N14218" s="71"/>
    </row>
    <row r="14219" spans="2:14">
      <c r="B14219" s="65"/>
      <c r="N14219" s="71"/>
    </row>
    <row r="14220" spans="2:14">
      <c r="B14220" s="65"/>
      <c r="N14220" s="71"/>
    </row>
    <row r="14221" spans="2:14">
      <c r="B14221" s="65"/>
      <c r="N14221" s="71"/>
    </row>
    <row r="14222" spans="2:14">
      <c r="B14222" s="65"/>
      <c r="N14222" s="71"/>
    </row>
    <row r="14223" spans="2:14">
      <c r="B14223" s="65"/>
      <c r="N14223" s="71"/>
    </row>
    <row r="14224" spans="2:14">
      <c r="B14224" s="65"/>
      <c r="N14224" s="71"/>
    </row>
    <row r="14225" spans="2:14">
      <c r="B14225" s="65"/>
      <c r="N14225" s="71"/>
    </row>
    <row r="14226" spans="2:14">
      <c r="B14226" s="65"/>
      <c r="N14226" s="71"/>
    </row>
    <row r="14227" spans="2:14">
      <c r="B14227" s="65"/>
      <c r="N14227" s="71"/>
    </row>
    <row r="14228" spans="2:14">
      <c r="B14228" s="65"/>
      <c r="N14228" s="71"/>
    </row>
    <row r="14229" spans="2:14">
      <c r="B14229" s="65"/>
      <c r="N14229" s="71"/>
    </row>
    <row r="14230" spans="2:14">
      <c r="B14230" s="65"/>
      <c r="N14230" s="71"/>
    </row>
    <row r="14231" spans="2:14">
      <c r="B14231" s="65"/>
      <c r="N14231" s="71"/>
    </row>
    <row r="14232" spans="2:14">
      <c r="B14232" s="65"/>
      <c r="N14232" s="71"/>
    </row>
    <row r="14233" spans="2:14">
      <c r="B14233" s="65"/>
      <c r="N14233" s="71"/>
    </row>
    <row r="14234" spans="2:14">
      <c r="B14234" s="65"/>
      <c r="N14234" s="71"/>
    </row>
    <row r="14235" spans="2:14">
      <c r="B14235" s="65"/>
      <c r="N14235" s="71"/>
    </row>
    <row r="14236" spans="2:14">
      <c r="B14236" s="65"/>
      <c r="N14236" s="71"/>
    </row>
    <row r="14237" spans="2:14">
      <c r="B14237" s="65"/>
      <c r="N14237" s="71"/>
    </row>
    <row r="14238" spans="2:14">
      <c r="B14238" s="65"/>
      <c r="N14238" s="71"/>
    </row>
    <row r="14239" spans="2:14">
      <c r="B14239" s="65"/>
      <c r="N14239" s="71"/>
    </row>
    <row r="14240" spans="2:14">
      <c r="B14240" s="65"/>
      <c r="N14240" s="71"/>
    </row>
    <row r="14241" spans="2:14">
      <c r="B14241" s="65"/>
      <c r="N14241" s="71"/>
    </row>
    <row r="14242" spans="2:14">
      <c r="B14242" s="65"/>
      <c r="N14242" s="71"/>
    </row>
    <row r="14243" spans="2:14">
      <c r="B14243" s="65"/>
      <c r="N14243" s="71"/>
    </row>
    <row r="14244" spans="2:14">
      <c r="B14244" s="65"/>
      <c r="N14244" s="71"/>
    </row>
    <row r="14245" spans="2:14">
      <c r="B14245" s="65"/>
      <c r="N14245" s="71"/>
    </row>
    <row r="14246" spans="2:14">
      <c r="B14246" s="65"/>
      <c r="N14246" s="71"/>
    </row>
    <row r="14247" spans="2:14">
      <c r="B14247" s="65"/>
      <c r="N14247" s="71"/>
    </row>
    <row r="14248" spans="2:14">
      <c r="B14248" s="65"/>
      <c r="N14248" s="71"/>
    </row>
    <row r="14249" spans="2:14">
      <c r="B14249" s="65"/>
      <c r="N14249" s="71"/>
    </row>
    <row r="14250" spans="2:14">
      <c r="B14250" s="65"/>
      <c r="N14250" s="71"/>
    </row>
    <row r="14251" spans="2:14">
      <c r="B14251" s="65"/>
      <c r="N14251" s="71"/>
    </row>
    <row r="14252" spans="2:14">
      <c r="B14252" s="65"/>
      <c r="N14252" s="71"/>
    </row>
    <row r="14253" spans="2:14">
      <c r="B14253" s="65"/>
      <c r="N14253" s="71"/>
    </row>
    <row r="14254" spans="2:14">
      <c r="B14254" s="65"/>
      <c r="N14254" s="71"/>
    </row>
    <row r="14255" spans="2:14">
      <c r="B14255" s="65"/>
      <c r="N14255" s="71"/>
    </row>
    <row r="14256" spans="2:14">
      <c r="B14256" s="65"/>
      <c r="N14256" s="71"/>
    </row>
    <row r="14257" spans="2:14">
      <c r="B14257" s="65"/>
      <c r="N14257" s="71"/>
    </row>
    <row r="14258" spans="2:14">
      <c r="B14258" s="65"/>
      <c r="N14258" s="71"/>
    </row>
    <row r="14259" spans="2:14">
      <c r="B14259" s="65"/>
      <c r="N14259" s="71"/>
    </row>
    <row r="14260" spans="2:14">
      <c r="B14260" s="65"/>
      <c r="N14260" s="71"/>
    </row>
    <row r="14261" spans="2:14">
      <c r="B14261" s="65"/>
      <c r="N14261" s="71"/>
    </row>
    <row r="14262" spans="2:14">
      <c r="B14262" s="65"/>
      <c r="N14262" s="71"/>
    </row>
    <row r="14263" spans="2:14">
      <c r="B14263" s="65"/>
      <c r="N14263" s="71"/>
    </row>
    <row r="14264" spans="2:14">
      <c r="B14264" s="65"/>
      <c r="N14264" s="71"/>
    </row>
    <row r="14265" spans="2:14">
      <c r="B14265" s="65"/>
      <c r="N14265" s="71"/>
    </row>
    <row r="14266" spans="2:14">
      <c r="B14266" s="65"/>
      <c r="N14266" s="71"/>
    </row>
    <row r="14267" spans="2:14">
      <c r="B14267" s="65"/>
      <c r="N14267" s="71"/>
    </row>
    <row r="14268" spans="2:14">
      <c r="B14268" s="65"/>
      <c r="N14268" s="71"/>
    </row>
    <row r="14269" spans="2:14">
      <c r="B14269" s="65"/>
      <c r="N14269" s="71"/>
    </row>
    <row r="14270" spans="2:14">
      <c r="B14270" s="65"/>
      <c r="N14270" s="71"/>
    </row>
    <row r="14271" spans="2:14">
      <c r="B14271" s="65"/>
      <c r="N14271" s="71"/>
    </row>
    <row r="14272" spans="2:14">
      <c r="B14272" s="65"/>
      <c r="N14272" s="71"/>
    </row>
    <row r="14273" spans="2:14">
      <c r="B14273" s="65"/>
      <c r="N14273" s="71"/>
    </row>
    <row r="14274" spans="2:14">
      <c r="B14274" s="65"/>
      <c r="N14274" s="71"/>
    </row>
    <row r="14275" spans="2:14">
      <c r="B14275" s="65"/>
      <c r="N14275" s="71"/>
    </row>
    <row r="14276" spans="2:14">
      <c r="B14276" s="65"/>
      <c r="N14276" s="71"/>
    </row>
    <row r="14277" spans="2:14">
      <c r="B14277" s="65"/>
      <c r="N14277" s="71"/>
    </row>
    <row r="14278" spans="2:14">
      <c r="B14278" s="65"/>
      <c r="N14278" s="71"/>
    </row>
    <row r="14279" spans="2:14">
      <c r="B14279" s="65"/>
      <c r="N14279" s="71"/>
    </row>
    <row r="14280" spans="2:14">
      <c r="B14280" s="65"/>
      <c r="N14280" s="71"/>
    </row>
    <row r="14281" spans="2:14">
      <c r="B14281" s="65"/>
      <c r="N14281" s="71"/>
    </row>
    <row r="14282" spans="2:14">
      <c r="B14282" s="65"/>
      <c r="N14282" s="71"/>
    </row>
    <row r="14283" spans="2:14">
      <c r="B14283" s="65"/>
      <c r="N14283" s="71"/>
    </row>
    <row r="14284" spans="2:14">
      <c r="B14284" s="65"/>
      <c r="N14284" s="71"/>
    </row>
    <row r="14285" spans="2:14">
      <c r="B14285" s="65"/>
      <c r="N14285" s="71"/>
    </row>
    <row r="14286" spans="2:14">
      <c r="B14286" s="65"/>
      <c r="N14286" s="71"/>
    </row>
    <row r="14287" spans="2:14">
      <c r="B14287" s="65"/>
      <c r="N14287" s="71"/>
    </row>
    <row r="14288" spans="2:14">
      <c r="B14288" s="65"/>
      <c r="N14288" s="71"/>
    </row>
    <row r="14289" spans="2:14">
      <c r="B14289" s="65"/>
      <c r="N14289" s="71"/>
    </row>
    <row r="14290" spans="2:14">
      <c r="B14290" s="65"/>
      <c r="N14290" s="71"/>
    </row>
    <row r="14291" spans="2:14">
      <c r="B14291" s="65"/>
      <c r="N14291" s="71"/>
    </row>
    <row r="14292" spans="2:14">
      <c r="B14292" s="65"/>
      <c r="N14292" s="71"/>
    </row>
    <row r="14293" spans="2:14">
      <c r="B14293" s="65"/>
      <c r="N14293" s="71"/>
    </row>
    <row r="14294" spans="2:14">
      <c r="B14294" s="65"/>
      <c r="N14294" s="71"/>
    </row>
    <row r="14295" spans="2:14">
      <c r="B14295" s="65"/>
      <c r="N14295" s="71"/>
    </row>
    <row r="14296" spans="2:14">
      <c r="B14296" s="65"/>
      <c r="N14296" s="71"/>
    </row>
    <row r="14297" spans="2:14">
      <c r="B14297" s="65"/>
      <c r="N14297" s="71"/>
    </row>
    <row r="14298" spans="2:14">
      <c r="B14298" s="65"/>
      <c r="N14298" s="71"/>
    </row>
    <row r="14299" spans="2:14">
      <c r="B14299" s="65"/>
      <c r="N14299" s="71"/>
    </row>
    <row r="14300" spans="2:14">
      <c r="B14300" s="65"/>
      <c r="N14300" s="71"/>
    </row>
    <row r="14301" spans="2:14">
      <c r="B14301" s="65"/>
      <c r="N14301" s="71"/>
    </row>
    <row r="14302" spans="2:14">
      <c r="B14302" s="65"/>
      <c r="N14302" s="71"/>
    </row>
    <row r="14303" spans="2:14">
      <c r="B14303" s="65"/>
      <c r="N14303" s="71"/>
    </row>
    <row r="14304" spans="2:14">
      <c r="B14304" s="65"/>
      <c r="N14304" s="71"/>
    </row>
    <row r="14305" spans="2:14">
      <c r="B14305" s="65"/>
      <c r="N14305" s="71"/>
    </row>
    <row r="14306" spans="2:14">
      <c r="B14306" s="65"/>
      <c r="N14306" s="71"/>
    </row>
    <row r="14307" spans="2:14">
      <c r="B14307" s="65"/>
      <c r="N14307" s="71"/>
    </row>
    <row r="14308" spans="2:14">
      <c r="B14308" s="65"/>
      <c r="N14308" s="71"/>
    </row>
    <row r="14309" spans="2:14">
      <c r="B14309" s="65"/>
      <c r="N14309" s="71"/>
    </row>
    <row r="14310" spans="2:14">
      <c r="B14310" s="65"/>
      <c r="N14310" s="71"/>
    </row>
    <row r="14311" spans="2:14">
      <c r="B14311" s="65"/>
      <c r="N14311" s="71"/>
    </row>
    <row r="14312" spans="2:14">
      <c r="B14312" s="65"/>
      <c r="N14312" s="71"/>
    </row>
    <row r="14313" spans="2:14">
      <c r="B14313" s="65"/>
      <c r="N14313" s="71"/>
    </row>
    <row r="14314" spans="2:14">
      <c r="B14314" s="65"/>
      <c r="N14314" s="71"/>
    </row>
    <row r="14315" spans="2:14">
      <c r="B14315" s="65"/>
      <c r="N14315" s="71"/>
    </row>
    <row r="14316" spans="2:14">
      <c r="B14316" s="65"/>
      <c r="N14316" s="71"/>
    </row>
    <row r="14317" spans="2:14">
      <c r="B14317" s="65"/>
      <c r="N14317" s="71"/>
    </row>
    <row r="14318" spans="2:14">
      <c r="B14318" s="65"/>
      <c r="N14318" s="71"/>
    </row>
    <row r="14319" spans="2:14">
      <c r="B14319" s="65"/>
      <c r="N14319" s="71"/>
    </row>
    <row r="14320" spans="2:14">
      <c r="B14320" s="65"/>
      <c r="N14320" s="71"/>
    </row>
    <row r="14321" spans="2:14">
      <c r="B14321" s="65"/>
      <c r="N14321" s="71"/>
    </row>
    <row r="14322" spans="2:14">
      <c r="B14322" s="65"/>
      <c r="N14322" s="71"/>
    </row>
    <row r="14323" spans="2:14">
      <c r="B14323" s="65"/>
      <c r="N14323" s="71"/>
    </row>
    <row r="14324" spans="2:14">
      <c r="B14324" s="65"/>
      <c r="N14324" s="71"/>
    </row>
    <row r="14325" spans="2:14">
      <c r="B14325" s="65"/>
      <c r="N14325" s="71"/>
    </row>
    <row r="14326" spans="2:14">
      <c r="B14326" s="65"/>
      <c r="N14326" s="71"/>
    </row>
    <row r="14327" spans="2:14">
      <c r="B14327" s="65"/>
      <c r="N14327" s="71"/>
    </row>
    <row r="14328" spans="2:14">
      <c r="B14328" s="65"/>
      <c r="N14328" s="71"/>
    </row>
    <row r="14329" spans="2:14">
      <c r="B14329" s="65"/>
      <c r="N14329" s="71"/>
    </row>
    <row r="14330" spans="2:14">
      <c r="B14330" s="65"/>
      <c r="N14330" s="71"/>
    </row>
    <row r="14331" spans="2:14">
      <c r="B14331" s="65"/>
      <c r="N14331" s="71"/>
    </row>
    <row r="14332" spans="2:14">
      <c r="B14332" s="65"/>
      <c r="N14332" s="71"/>
    </row>
    <row r="14333" spans="2:14">
      <c r="B14333" s="65"/>
      <c r="N14333" s="71"/>
    </row>
    <row r="14334" spans="2:14">
      <c r="B14334" s="65"/>
      <c r="N14334" s="71"/>
    </row>
    <row r="14335" spans="2:14">
      <c r="B14335" s="65"/>
      <c r="N14335" s="71"/>
    </row>
    <row r="14336" spans="2:14">
      <c r="B14336" s="65"/>
      <c r="N14336" s="71"/>
    </row>
    <row r="14337" spans="2:14">
      <c r="B14337" s="65"/>
      <c r="N14337" s="71"/>
    </row>
    <row r="14338" spans="2:14">
      <c r="B14338" s="65"/>
      <c r="N14338" s="71"/>
    </row>
    <row r="14339" spans="2:14">
      <c r="B14339" s="65"/>
      <c r="N14339" s="71"/>
    </row>
    <row r="14340" spans="2:14">
      <c r="B14340" s="65"/>
      <c r="N14340" s="71"/>
    </row>
    <row r="14341" spans="2:14">
      <c r="B14341" s="65"/>
      <c r="N14341" s="71"/>
    </row>
    <row r="14342" spans="2:14">
      <c r="B14342" s="65"/>
      <c r="N14342" s="71"/>
    </row>
    <row r="14343" spans="2:14">
      <c r="B14343" s="65"/>
      <c r="N14343" s="71"/>
    </row>
    <row r="14344" spans="2:14">
      <c r="B14344" s="65"/>
      <c r="N14344" s="71"/>
    </row>
    <row r="14345" spans="2:14">
      <c r="B14345" s="65"/>
      <c r="N14345" s="71"/>
    </row>
    <row r="14346" spans="2:14">
      <c r="B14346" s="65"/>
      <c r="N14346" s="71"/>
    </row>
    <row r="14347" spans="2:14">
      <c r="B14347" s="65"/>
      <c r="N14347" s="71"/>
    </row>
    <row r="14348" spans="2:14">
      <c r="B14348" s="65"/>
      <c r="N14348" s="71"/>
    </row>
    <row r="14349" spans="2:14">
      <c r="B14349" s="65"/>
      <c r="N14349" s="71"/>
    </row>
    <row r="14350" spans="2:14">
      <c r="B14350" s="65"/>
      <c r="N14350" s="71"/>
    </row>
    <row r="14351" spans="2:14">
      <c r="B14351" s="65"/>
      <c r="N14351" s="71"/>
    </row>
    <row r="14352" spans="2:14">
      <c r="B14352" s="65"/>
      <c r="N14352" s="71"/>
    </row>
    <row r="14353" spans="2:14">
      <c r="B14353" s="65"/>
      <c r="N14353" s="71"/>
    </row>
    <row r="14354" spans="2:14">
      <c r="B14354" s="65"/>
      <c r="N14354" s="71"/>
    </row>
    <row r="14355" spans="2:14">
      <c r="B14355" s="65"/>
      <c r="N14355" s="71"/>
    </row>
    <row r="14356" spans="2:14">
      <c r="B14356" s="65"/>
      <c r="N14356" s="71"/>
    </row>
    <row r="14357" spans="2:14">
      <c r="B14357" s="65"/>
      <c r="N14357" s="71"/>
    </row>
    <row r="14358" spans="2:14">
      <c r="B14358" s="65"/>
      <c r="N14358" s="71"/>
    </row>
    <row r="14359" spans="2:14">
      <c r="B14359" s="65"/>
      <c r="N14359" s="71"/>
    </row>
    <row r="14360" spans="2:14">
      <c r="B14360" s="65"/>
      <c r="N14360" s="71"/>
    </row>
    <row r="14361" spans="2:14">
      <c r="B14361" s="65"/>
      <c r="N14361" s="71"/>
    </row>
    <row r="14362" spans="2:14">
      <c r="B14362" s="65"/>
      <c r="N14362" s="71"/>
    </row>
    <row r="14363" spans="2:14">
      <c r="B14363" s="65"/>
      <c r="N14363" s="71"/>
    </row>
    <row r="14364" spans="2:14">
      <c r="B14364" s="65"/>
      <c r="N14364" s="71"/>
    </row>
    <row r="14365" spans="2:14">
      <c r="B14365" s="65"/>
      <c r="N14365" s="71"/>
    </row>
    <row r="14366" spans="2:14">
      <c r="B14366" s="65"/>
      <c r="N14366" s="71"/>
    </row>
    <row r="14367" spans="2:14">
      <c r="B14367" s="65"/>
      <c r="N14367" s="71"/>
    </row>
    <row r="14368" spans="2:14">
      <c r="B14368" s="65"/>
      <c r="N14368" s="71"/>
    </row>
    <row r="14369" spans="2:14">
      <c r="B14369" s="65"/>
      <c r="N14369" s="71"/>
    </row>
    <row r="14370" spans="2:14">
      <c r="B14370" s="65"/>
      <c r="N14370" s="71"/>
    </row>
    <row r="14371" spans="2:14">
      <c r="B14371" s="65"/>
      <c r="N14371" s="71"/>
    </row>
    <row r="14372" spans="2:14">
      <c r="B14372" s="65"/>
      <c r="N14372" s="71"/>
    </row>
    <row r="14373" spans="2:14">
      <c r="B14373" s="65"/>
      <c r="N14373" s="71"/>
    </row>
    <row r="14374" spans="2:14">
      <c r="B14374" s="65"/>
      <c r="N14374" s="71"/>
    </row>
    <row r="14375" spans="2:14">
      <c r="B14375" s="65"/>
      <c r="N14375" s="71"/>
    </row>
    <row r="14376" spans="2:14">
      <c r="B14376" s="65"/>
      <c r="N14376" s="71"/>
    </row>
    <row r="14377" spans="2:14">
      <c r="B14377" s="65"/>
      <c r="N14377" s="71"/>
    </row>
    <row r="14378" spans="2:14">
      <c r="B14378" s="65"/>
      <c r="N14378" s="71"/>
    </row>
    <row r="14379" spans="2:14">
      <c r="B14379" s="65"/>
      <c r="N14379" s="71"/>
    </row>
    <row r="14380" spans="2:14">
      <c r="B14380" s="65"/>
      <c r="N14380" s="71"/>
    </row>
    <row r="14381" spans="2:14">
      <c r="B14381" s="65"/>
      <c r="N14381" s="71"/>
    </row>
    <row r="14382" spans="2:14">
      <c r="B14382" s="65"/>
      <c r="N14382" s="71"/>
    </row>
    <row r="14383" spans="2:14">
      <c r="B14383" s="65"/>
      <c r="N14383" s="71"/>
    </row>
    <row r="14384" spans="2:14">
      <c r="B14384" s="65"/>
      <c r="N14384" s="71"/>
    </row>
    <row r="14385" spans="2:14">
      <c r="B14385" s="65"/>
      <c r="N14385" s="71"/>
    </row>
    <row r="14386" spans="2:14">
      <c r="B14386" s="65"/>
      <c r="N14386" s="71"/>
    </row>
    <row r="14387" spans="2:14">
      <c r="B14387" s="65"/>
      <c r="N14387" s="71"/>
    </row>
    <row r="14388" spans="2:14">
      <c r="B14388" s="65"/>
      <c r="N14388" s="71"/>
    </row>
    <row r="14389" spans="2:14">
      <c r="B14389" s="65"/>
      <c r="N14389" s="71"/>
    </row>
    <row r="14390" spans="2:14">
      <c r="B14390" s="65"/>
      <c r="N14390" s="71"/>
    </row>
    <row r="14391" spans="2:14">
      <c r="B14391" s="65"/>
      <c r="N14391" s="71"/>
    </row>
    <row r="14392" spans="2:14">
      <c r="B14392" s="65"/>
      <c r="N14392" s="71"/>
    </row>
    <row r="14393" spans="2:14">
      <c r="B14393" s="65"/>
      <c r="N14393" s="71"/>
    </row>
    <row r="14394" spans="2:14">
      <c r="B14394" s="65"/>
      <c r="N14394" s="71"/>
    </row>
    <row r="14395" spans="2:14">
      <c r="B14395" s="65"/>
      <c r="N14395" s="71"/>
    </row>
    <row r="14396" spans="2:14">
      <c r="B14396" s="65"/>
      <c r="N14396" s="71"/>
    </row>
    <row r="14397" spans="2:14">
      <c r="B14397" s="65"/>
      <c r="N14397" s="71"/>
    </row>
    <row r="14398" spans="2:14">
      <c r="B14398" s="65"/>
      <c r="N14398" s="71"/>
    </row>
    <row r="14399" spans="2:14">
      <c r="B14399" s="65"/>
      <c r="N14399" s="71"/>
    </row>
    <row r="14400" spans="2:14">
      <c r="B14400" s="65"/>
      <c r="N14400" s="71"/>
    </row>
    <row r="14401" spans="2:14">
      <c r="B14401" s="65"/>
      <c r="N14401" s="71"/>
    </row>
    <row r="14402" spans="2:14">
      <c r="B14402" s="65"/>
      <c r="N14402" s="71"/>
    </row>
    <row r="14403" spans="2:14">
      <c r="B14403" s="65"/>
      <c r="N14403" s="71"/>
    </row>
    <row r="14404" spans="2:14">
      <c r="B14404" s="65"/>
      <c r="N14404" s="71"/>
    </row>
    <row r="14405" spans="2:14">
      <c r="B14405" s="65"/>
      <c r="N14405" s="71"/>
    </row>
    <row r="14406" spans="2:14">
      <c r="B14406" s="65"/>
      <c r="N14406" s="71"/>
    </row>
    <row r="14407" spans="2:14">
      <c r="B14407" s="65"/>
      <c r="N14407" s="71"/>
    </row>
    <row r="14408" spans="2:14">
      <c r="B14408" s="65"/>
      <c r="N14408" s="71"/>
    </row>
    <row r="14409" spans="2:14">
      <c r="B14409" s="65"/>
      <c r="N14409" s="71"/>
    </row>
    <row r="14410" spans="2:14">
      <c r="B14410" s="65"/>
      <c r="N14410" s="71"/>
    </row>
    <row r="14411" spans="2:14">
      <c r="B14411" s="65"/>
      <c r="N14411" s="71"/>
    </row>
    <row r="14412" spans="2:14">
      <c r="B14412" s="65"/>
      <c r="N14412" s="71"/>
    </row>
    <row r="14413" spans="2:14">
      <c r="B14413" s="65"/>
      <c r="N14413" s="71"/>
    </row>
    <row r="14414" spans="2:14">
      <c r="B14414" s="65"/>
      <c r="N14414" s="71"/>
    </row>
    <row r="14415" spans="2:14">
      <c r="B14415" s="65"/>
      <c r="N14415" s="71"/>
    </row>
    <row r="14416" spans="2:14">
      <c r="B14416" s="65"/>
      <c r="N14416" s="71"/>
    </row>
    <row r="14417" spans="2:14">
      <c r="B14417" s="65"/>
      <c r="N14417" s="71"/>
    </row>
    <row r="14418" spans="2:14">
      <c r="B14418" s="65"/>
      <c r="N14418" s="71"/>
    </row>
    <row r="14419" spans="2:14">
      <c r="B14419" s="65"/>
      <c r="N14419" s="71"/>
    </row>
    <row r="14420" spans="2:14">
      <c r="B14420" s="65"/>
      <c r="N14420" s="71"/>
    </row>
    <row r="14421" spans="2:14">
      <c r="B14421" s="65"/>
      <c r="N14421" s="71"/>
    </row>
    <row r="14422" spans="2:14">
      <c r="B14422" s="65"/>
      <c r="N14422" s="71"/>
    </row>
    <row r="14423" spans="2:14">
      <c r="B14423" s="65"/>
      <c r="N14423" s="71"/>
    </row>
    <row r="14424" spans="2:14">
      <c r="B14424" s="65"/>
      <c r="N14424" s="71"/>
    </row>
    <row r="14425" spans="2:14">
      <c r="B14425" s="65"/>
      <c r="N14425" s="71"/>
    </row>
    <row r="14426" spans="2:14">
      <c r="B14426" s="65"/>
      <c r="N14426" s="71"/>
    </row>
    <row r="14427" spans="2:14">
      <c r="B14427" s="65"/>
      <c r="N14427" s="71"/>
    </row>
    <row r="14428" spans="2:14">
      <c r="B14428" s="65"/>
      <c r="N14428" s="71"/>
    </row>
    <row r="14429" spans="2:14">
      <c r="B14429" s="65"/>
      <c r="N14429" s="71"/>
    </row>
    <row r="14430" spans="2:14">
      <c r="B14430" s="65"/>
      <c r="N14430" s="71"/>
    </row>
    <row r="14431" spans="2:14">
      <c r="B14431" s="65"/>
      <c r="N14431" s="71"/>
    </row>
    <row r="14432" spans="2:14">
      <c r="B14432" s="65"/>
      <c r="N14432" s="71"/>
    </row>
    <row r="14433" spans="2:14">
      <c r="B14433" s="65"/>
      <c r="N14433" s="71"/>
    </row>
    <row r="14434" spans="2:14">
      <c r="B14434" s="65"/>
      <c r="N14434" s="71"/>
    </row>
    <row r="14435" spans="2:14">
      <c r="B14435" s="65"/>
      <c r="N14435" s="71"/>
    </row>
    <row r="14436" spans="2:14">
      <c r="B14436" s="65"/>
      <c r="N14436" s="71"/>
    </row>
    <row r="14437" spans="2:14">
      <c r="B14437" s="65"/>
      <c r="N14437" s="71"/>
    </row>
    <row r="14438" spans="2:14">
      <c r="B14438" s="65"/>
      <c r="N14438" s="71"/>
    </row>
    <row r="14439" spans="2:14">
      <c r="B14439" s="65"/>
      <c r="N14439" s="71"/>
    </row>
    <row r="14440" spans="2:14">
      <c r="B14440" s="65"/>
      <c r="N14440" s="71"/>
    </row>
    <row r="14441" spans="2:14">
      <c r="B14441" s="65"/>
      <c r="N14441" s="71"/>
    </row>
    <row r="14442" spans="2:14">
      <c r="B14442" s="65"/>
      <c r="N14442" s="71"/>
    </row>
    <row r="14443" spans="2:14">
      <c r="B14443" s="65"/>
      <c r="N14443" s="71"/>
    </row>
    <row r="14444" spans="2:14">
      <c r="B14444" s="65"/>
      <c r="N14444" s="71"/>
    </row>
    <row r="14445" spans="2:14">
      <c r="B14445" s="65"/>
      <c r="N14445" s="71"/>
    </row>
    <row r="14446" spans="2:14">
      <c r="B14446" s="65"/>
      <c r="N14446" s="71"/>
    </row>
    <row r="14447" spans="2:14">
      <c r="B14447" s="65"/>
      <c r="N14447" s="71"/>
    </row>
    <row r="14448" spans="2:14">
      <c r="B14448" s="65"/>
      <c r="N14448" s="71"/>
    </row>
    <row r="14449" spans="2:14">
      <c r="B14449" s="65"/>
      <c r="N14449" s="71"/>
    </row>
    <row r="14450" spans="2:14">
      <c r="B14450" s="65"/>
      <c r="N14450" s="71"/>
    </row>
    <row r="14451" spans="2:14">
      <c r="B14451" s="65"/>
      <c r="N14451" s="71"/>
    </row>
    <row r="14452" spans="2:14">
      <c r="B14452" s="65"/>
      <c r="N14452" s="71"/>
    </row>
    <row r="14453" spans="2:14">
      <c r="B14453" s="65"/>
      <c r="N14453" s="71"/>
    </row>
    <row r="14454" spans="2:14">
      <c r="B14454" s="65"/>
      <c r="N14454" s="71"/>
    </row>
    <row r="14455" spans="2:14">
      <c r="B14455" s="65"/>
      <c r="N14455" s="71"/>
    </row>
    <row r="14456" spans="2:14">
      <c r="B14456" s="65"/>
      <c r="N14456" s="71"/>
    </row>
    <row r="14457" spans="2:14">
      <c r="B14457" s="65"/>
      <c r="N14457" s="71"/>
    </row>
    <row r="14458" spans="2:14">
      <c r="B14458" s="65"/>
      <c r="N14458" s="71"/>
    </row>
    <row r="14459" spans="2:14">
      <c r="B14459" s="65"/>
      <c r="N14459" s="71"/>
    </row>
    <row r="14460" spans="2:14">
      <c r="B14460" s="65"/>
      <c r="N14460" s="71"/>
    </row>
    <row r="14461" spans="2:14">
      <c r="B14461" s="65"/>
      <c r="N14461" s="71"/>
    </row>
    <row r="14462" spans="2:14">
      <c r="B14462" s="65"/>
      <c r="N14462" s="71"/>
    </row>
    <row r="14463" spans="2:14">
      <c r="B14463" s="65"/>
      <c r="N14463" s="71"/>
    </row>
    <row r="14464" spans="2:14">
      <c r="B14464" s="65"/>
      <c r="N14464" s="71"/>
    </row>
    <row r="14465" spans="2:14">
      <c r="B14465" s="65"/>
      <c r="N14465" s="71"/>
    </row>
    <row r="14466" spans="2:14">
      <c r="B14466" s="65"/>
      <c r="N14466" s="71"/>
    </row>
    <row r="14467" spans="2:14">
      <c r="B14467" s="65"/>
      <c r="N14467" s="71"/>
    </row>
    <row r="14468" spans="2:14">
      <c r="B14468" s="65"/>
      <c r="N14468" s="71"/>
    </row>
    <row r="14469" spans="2:14">
      <c r="B14469" s="65"/>
      <c r="N14469" s="71"/>
    </row>
    <row r="14470" spans="2:14">
      <c r="B14470" s="65"/>
      <c r="N14470" s="71"/>
    </row>
    <row r="14471" spans="2:14">
      <c r="B14471" s="65"/>
      <c r="N14471" s="71"/>
    </row>
    <row r="14472" spans="2:14">
      <c r="B14472" s="65"/>
      <c r="N14472" s="71"/>
    </row>
    <row r="14473" spans="2:14">
      <c r="B14473" s="65"/>
      <c r="N14473" s="71"/>
    </row>
    <row r="14474" spans="2:14">
      <c r="B14474" s="65"/>
      <c r="N14474" s="71"/>
    </row>
    <row r="14475" spans="2:14">
      <c r="B14475" s="65"/>
      <c r="N14475" s="71"/>
    </row>
    <row r="14476" spans="2:14">
      <c r="B14476" s="65"/>
      <c r="N14476" s="71"/>
    </row>
    <row r="14477" spans="2:14">
      <c r="B14477" s="65"/>
      <c r="N14477" s="71"/>
    </row>
    <row r="14478" spans="2:14">
      <c r="B14478" s="65"/>
      <c r="N14478" s="71"/>
    </row>
    <row r="14479" spans="2:14">
      <c r="B14479" s="65"/>
      <c r="N14479" s="71"/>
    </row>
    <row r="14480" spans="2:14">
      <c r="B14480" s="65"/>
      <c r="N14480" s="71"/>
    </row>
    <row r="14481" spans="2:14">
      <c r="B14481" s="65"/>
      <c r="N14481" s="71"/>
    </row>
    <row r="14482" spans="2:14">
      <c r="B14482" s="65"/>
      <c r="N14482" s="71"/>
    </row>
    <row r="14483" spans="2:14">
      <c r="B14483" s="65"/>
      <c r="N14483" s="71"/>
    </row>
    <row r="14484" spans="2:14">
      <c r="B14484" s="65"/>
      <c r="N14484" s="71"/>
    </row>
    <row r="14485" spans="2:14">
      <c r="B14485" s="65"/>
      <c r="N14485" s="71"/>
    </row>
    <row r="14486" spans="2:14">
      <c r="B14486" s="65"/>
      <c r="N14486" s="71"/>
    </row>
    <row r="14487" spans="2:14">
      <c r="B14487" s="65"/>
      <c r="N14487" s="71"/>
    </row>
    <row r="14488" spans="2:14">
      <c r="B14488" s="65"/>
      <c r="N14488" s="71"/>
    </row>
    <row r="14489" spans="2:14">
      <c r="B14489" s="65"/>
      <c r="N14489" s="71"/>
    </row>
    <row r="14490" spans="2:14">
      <c r="B14490" s="65"/>
      <c r="N14490" s="71"/>
    </row>
    <row r="14491" spans="2:14">
      <c r="B14491" s="65"/>
      <c r="N14491" s="71"/>
    </row>
    <row r="14492" spans="2:14">
      <c r="B14492" s="65"/>
      <c r="N14492" s="71"/>
    </row>
    <row r="14493" spans="2:14">
      <c r="B14493" s="65"/>
      <c r="N14493" s="71"/>
    </row>
    <row r="14494" spans="2:14">
      <c r="B14494" s="65"/>
      <c r="N14494" s="71"/>
    </row>
    <row r="14495" spans="2:14">
      <c r="B14495" s="65"/>
      <c r="N14495" s="71"/>
    </row>
    <row r="14496" spans="2:14">
      <c r="B14496" s="65"/>
      <c r="N14496" s="71"/>
    </row>
    <row r="14497" spans="2:14">
      <c r="B14497" s="65"/>
      <c r="N14497" s="71"/>
    </row>
    <row r="14498" spans="2:14">
      <c r="B14498" s="65"/>
      <c r="N14498" s="71"/>
    </row>
    <row r="14499" spans="2:14">
      <c r="B14499" s="65"/>
      <c r="N14499" s="71"/>
    </row>
    <row r="14500" spans="2:14">
      <c r="B14500" s="65"/>
      <c r="N14500" s="71"/>
    </row>
    <row r="14501" spans="2:14">
      <c r="B14501" s="65"/>
      <c r="N14501" s="71"/>
    </row>
    <row r="14502" spans="2:14">
      <c r="B14502" s="65"/>
      <c r="N14502" s="71"/>
    </row>
    <row r="14503" spans="2:14">
      <c r="B14503" s="65"/>
      <c r="N14503" s="71"/>
    </row>
    <row r="14504" spans="2:14">
      <c r="B14504" s="65"/>
      <c r="N14504" s="71"/>
    </row>
    <row r="14505" spans="2:14">
      <c r="B14505" s="65"/>
      <c r="N14505" s="71"/>
    </row>
    <row r="14506" spans="2:14">
      <c r="B14506" s="65"/>
      <c r="N14506" s="71"/>
    </row>
    <row r="14507" spans="2:14">
      <c r="B14507" s="65"/>
      <c r="N14507" s="71"/>
    </row>
    <row r="14508" spans="2:14">
      <c r="B14508" s="65"/>
      <c r="N14508" s="71"/>
    </row>
    <row r="14509" spans="2:14">
      <c r="B14509" s="65"/>
      <c r="N14509" s="71"/>
    </row>
    <row r="14510" spans="2:14">
      <c r="B14510" s="65"/>
      <c r="N14510" s="71"/>
    </row>
    <row r="14511" spans="2:14">
      <c r="B14511" s="65"/>
      <c r="N14511" s="71"/>
    </row>
    <row r="14512" spans="2:14">
      <c r="B14512" s="65"/>
      <c r="N14512" s="71"/>
    </row>
    <row r="14513" spans="2:14">
      <c r="B14513" s="65"/>
      <c r="N14513" s="71"/>
    </row>
    <row r="14514" spans="2:14">
      <c r="B14514" s="65"/>
      <c r="N14514" s="71"/>
    </row>
    <row r="14515" spans="2:14">
      <c r="B14515" s="65"/>
      <c r="N14515" s="71"/>
    </row>
    <row r="14516" spans="2:14">
      <c r="B14516" s="65"/>
      <c r="N14516" s="71"/>
    </row>
    <row r="14517" spans="2:14">
      <c r="B14517" s="65"/>
      <c r="N14517" s="71"/>
    </row>
    <row r="14518" spans="2:14">
      <c r="B14518" s="65"/>
      <c r="N14518" s="71"/>
    </row>
    <row r="14519" spans="2:14">
      <c r="B14519" s="65"/>
      <c r="N14519" s="71"/>
    </row>
    <row r="14520" spans="2:14">
      <c r="B14520" s="65"/>
      <c r="N14520" s="71"/>
    </row>
    <row r="14521" spans="2:14">
      <c r="B14521" s="65"/>
      <c r="N14521" s="71"/>
    </row>
    <row r="14522" spans="2:14">
      <c r="B14522" s="65"/>
      <c r="N14522" s="71"/>
    </row>
    <row r="14523" spans="2:14">
      <c r="B14523" s="65"/>
      <c r="N14523" s="71"/>
    </row>
    <row r="14524" spans="2:14">
      <c r="B14524" s="65"/>
      <c r="N14524" s="71"/>
    </row>
    <row r="14525" spans="2:14">
      <c r="B14525" s="65"/>
      <c r="N14525" s="71"/>
    </row>
    <row r="14526" spans="2:14">
      <c r="B14526" s="65"/>
      <c r="N14526" s="71"/>
    </row>
    <row r="14527" spans="2:14">
      <c r="B14527" s="65"/>
      <c r="N14527" s="71"/>
    </row>
    <row r="14528" spans="2:14">
      <c r="B14528" s="65"/>
      <c r="N14528" s="71"/>
    </row>
    <row r="14529" spans="2:14">
      <c r="B14529" s="65"/>
      <c r="N14529" s="71"/>
    </row>
    <row r="14530" spans="2:14">
      <c r="B14530" s="65"/>
      <c r="N14530" s="71"/>
    </row>
    <row r="14531" spans="2:14">
      <c r="B14531" s="65"/>
      <c r="N14531" s="71"/>
    </row>
    <row r="14532" spans="2:14">
      <c r="B14532" s="65"/>
      <c r="N14532" s="71"/>
    </row>
    <row r="14533" spans="2:14">
      <c r="B14533" s="65"/>
      <c r="N14533" s="71"/>
    </row>
    <row r="14534" spans="2:14">
      <c r="B14534" s="65"/>
      <c r="N14534" s="71"/>
    </row>
    <row r="14535" spans="2:14">
      <c r="B14535" s="65"/>
      <c r="N14535" s="71"/>
    </row>
    <row r="14536" spans="2:14">
      <c r="B14536" s="65"/>
      <c r="N14536" s="71"/>
    </row>
    <row r="14537" spans="2:14">
      <c r="B14537" s="65"/>
      <c r="N14537" s="71"/>
    </row>
    <row r="14538" spans="2:14">
      <c r="B14538" s="65"/>
      <c r="N14538" s="71"/>
    </row>
    <row r="14539" spans="2:14">
      <c r="B14539" s="65"/>
      <c r="N14539" s="71"/>
    </row>
    <row r="14540" spans="2:14">
      <c r="B14540" s="65"/>
      <c r="N14540" s="71"/>
    </row>
    <row r="14541" spans="2:14">
      <c r="B14541" s="65"/>
      <c r="N14541" s="71"/>
    </row>
    <row r="14542" spans="2:14">
      <c r="B14542" s="65"/>
      <c r="N14542" s="71"/>
    </row>
    <row r="14543" spans="2:14">
      <c r="B14543" s="65"/>
      <c r="N14543" s="71"/>
    </row>
    <row r="14544" spans="2:14">
      <c r="B14544" s="65"/>
      <c r="N14544" s="71"/>
    </row>
    <row r="14545" spans="2:14">
      <c r="B14545" s="65"/>
      <c r="N14545" s="71"/>
    </row>
    <row r="14546" spans="2:14">
      <c r="B14546" s="65"/>
      <c r="N14546" s="71"/>
    </row>
    <row r="14547" spans="2:14">
      <c r="B14547" s="65"/>
      <c r="N14547" s="71"/>
    </row>
    <row r="14548" spans="2:14">
      <c r="B14548" s="65"/>
      <c r="N14548" s="71"/>
    </row>
    <row r="14549" spans="2:14">
      <c r="B14549" s="65"/>
      <c r="N14549" s="71"/>
    </row>
    <row r="14550" spans="2:14">
      <c r="B14550" s="65"/>
      <c r="N14550" s="71"/>
    </row>
    <row r="14551" spans="2:14">
      <c r="B14551" s="65"/>
      <c r="N14551" s="71"/>
    </row>
    <row r="14552" spans="2:14">
      <c r="B14552" s="65"/>
      <c r="N14552" s="71"/>
    </row>
    <row r="14553" spans="2:14">
      <c r="B14553" s="65"/>
      <c r="N14553" s="71"/>
    </row>
    <row r="14554" spans="2:14">
      <c r="B14554" s="65"/>
      <c r="N14554" s="71"/>
    </row>
    <row r="14555" spans="2:14">
      <c r="B14555" s="65"/>
      <c r="N14555" s="71"/>
    </row>
    <row r="14556" spans="2:14">
      <c r="B14556" s="65"/>
      <c r="N14556" s="71"/>
    </row>
    <row r="14557" spans="2:14">
      <c r="B14557" s="65"/>
      <c r="N14557" s="71"/>
    </row>
    <row r="14558" spans="2:14">
      <c r="B14558" s="65"/>
      <c r="N14558" s="71"/>
    </row>
    <row r="14559" spans="2:14">
      <c r="B14559" s="65"/>
      <c r="N14559" s="71"/>
    </row>
    <row r="14560" spans="2:14">
      <c r="B14560" s="65"/>
      <c r="N14560" s="71"/>
    </row>
    <row r="14561" spans="2:14">
      <c r="B14561" s="65"/>
      <c r="N14561" s="71"/>
    </row>
    <row r="14562" spans="2:14">
      <c r="B14562" s="65"/>
      <c r="N14562" s="71"/>
    </row>
    <row r="14563" spans="2:14">
      <c r="B14563" s="65"/>
      <c r="N14563" s="71"/>
    </row>
    <row r="14564" spans="2:14">
      <c r="B14564" s="65"/>
      <c r="N14564" s="71"/>
    </row>
    <row r="14565" spans="2:14">
      <c r="B14565" s="65"/>
      <c r="N14565" s="71"/>
    </row>
    <row r="14566" spans="2:14">
      <c r="B14566" s="65"/>
      <c r="N14566" s="71"/>
    </row>
    <row r="14567" spans="2:14">
      <c r="B14567" s="65"/>
      <c r="N14567" s="71"/>
    </row>
    <row r="14568" spans="2:14">
      <c r="B14568" s="65"/>
      <c r="N14568" s="71"/>
    </row>
    <row r="14569" spans="2:14">
      <c r="B14569" s="65"/>
      <c r="N14569" s="71"/>
    </row>
    <row r="14570" spans="2:14">
      <c r="B14570" s="65"/>
      <c r="N14570" s="71"/>
    </row>
    <row r="14571" spans="2:14">
      <c r="B14571" s="65"/>
      <c r="N14571" s="71"/>
    </row>
    <row r="14572" spans="2:14">
      <c r="B14572" s="65"/>
      <c r="N14572" s="71"/>
    </row>
    <row r="14573" spans="2:14">
      <c r="B14573" s="65"/>
      <c r="N14573" s="71"/>
    </row>
    <row r="14574" spans="2:14">
      <c r="B14574" s="65"/>
      <c r="N14574" s="71"/>
    </row>
    <row r="14575" spans="2:14">
      <c r="B14575" s="65"/>
      <c r="N14575" s="71"/>
    </row>
    <row r="14576" spans="2:14">
      <c r="B14576" s="65"/>
      <c r="N14576" s="71"/>
    </row>
    <row r="14577" spans="2:14">
      <c r="B14577" s="65"/>
      <c r="N14577" s="71"/>
    </row>
    <row r="14578" spans="2:14">
      <c r="B14578" s="65"/>
      <c r="N14578" s="71"/>
    </row>
    <row r="14579" spans="2:14">
      <c r="B14579" s="65"/>
      <c r="N14579" s="71"/>
    </row>
    <row r="14580" spans="2:14">
      <c r="B14580" s="65"/>
      <c r="N14580" s="71"/>
    </row>
    <row r="14581" spans="2:14">
      <c r="B14581" s="65"/>
      <c r="N14581" s="71"/>
    </row>
    <row r="14582" spans="2:14">
      <c r="B14582" s="65"/>
      <c r="N14582" s="71"/>
    </row>
    <row r="14583" spans="2:14">
      <c r="B14583" s="65"/>
      <c r="N14583" s="71"/>
    </row>
    <row r="14584" spans="2:14">
      <c r="B14584" s="65"/>
      <c r="N14584" s="71"/>
    </row>
    <row r="14585" spans="2:14">
      <c r="B14585" s="65"/>
      <c r="N14585" s="71"/>
    </row>
    <row r="14586" spans="2:14">
      <c r="B14586" s="65"/>
      <c r="N14586" s="71"/>
    </row>
    <row r="14587" spans="2:14">
      <c r="B14587" s="65"/>
      <c r="N14587" s="71"/>
    </row>
    <row r="14588" spans="2:14">
      <c r="B14588" s="65"/>
      <c r="N14588" s="71"/>
    </row>
    <row r="14589" spans="2:14">
      <c r="B14589" s="65"/>
      <c r="N14589" s="71"/>
    </row>
    <row r="14590" spans="2:14">
      <c r="B14590" s="65"/>
      <c r="N14590" s="71"/>
    </row>
    <row r="14591" spans="2:14">
      <c r="B14591" s="65"/>
      <c r="N14591" s="71"/>
    </row>
    <row r="14592" spans="2:14">
      <c r="B14592" s="65"/>
      <c r="N14592" s="71"/>
    </row>
    <row r="14593" spans="2:14">
      <c r="B14593" s="65"/>
      <c r="N14593" s="71"/>
    </row>
    <row r="14594" spans="2:14">
      <c r="B14594" s="65"/>
      <c r="N14594" s="71"/>
    </row>
    <row r="14595" spans="2:14">
      <c r="B14595" s="65"/>
      <c r="N14595" s="71"/>
    </row>
    <row r="14596" spans="2:14">
      <c r="B14596" s="65"/>
      <c r="N14596" s="71"/>
    </row>
    <row r="14597" spans="2:14">
      <c r="B14597" s="65"/>
      <c r="N14597" s="71"/>
    </row>
    <row r="14598" spans="2:14">
      <c r="B14598" s="65"/>
      <c r="N14598" s="71"/>
    </row>
    <row r="14599" spans="2:14">
      <c r="B14599" s="65"/>
      <c r="N14599" s="71"/>
    </row>
    <row r="14600" spans="2:14">
      <c r="B14600" s="65"/>
      <c r="N14600" s="71"/>
    </row>
    <row r="14601" spans="2:14">
      <c r="B14601" s="65"/>
      <c r="N14601" s="71"/>
    </row>
    <row r="14602" spans="2:14">
      <c r="B14602" s="65"/>
      <c r="N14602" s="71"/>
    </row>
    <row r="14603" spans="2:14">
      <c r="B14603" s="65"/>
      <c r="N14603" s="71"/>
    </row>
    <row r="14604" spans="2:14">
      <c r="B14604" s="65"/>
      <c r="N14604" s="71"/>
    </row>
    <row r="14605" spans="2:14">
      <c r="B14605" s="65"/>
      <c r="N14605" s="71"/>
    </row>
    <row r="14606" spans="2:14">
      <c r="B14606" s="65"/>
      <c r="N14606" s="71"/>
    </row>
    <row r="14607" spans="2:14">
      <c r="B14607" s="65"/>
      <c r="N14607" s="71"/>
    </row>
    <row r="14608" spans="2:14">
      <c r="B14608" s="65"/>
      <c r="N14608" s="71"/>
    </row>
    <row r="14609" spans="2:14">
      <c r="B14609" s="65"/>
      <c r="N14609" s="71"/>
    </row>
    <row r="14610" spans="2:14">
      <c r="B14610" s="65"/>
      <c r="N14610" s="71"/>
    </row>
    <row r="14611" spans="2:14">
      <c r="B14611" s="65"/>
      <c r="N14611" s="71"/>
    </row>
    <row r="14612" spans="2:14">
      <c r="B14612" s="65"/>
      <c r="N14612" s="71"/>
    </row>
    <row r="14613" spans="2:14">
      <c r="B14613" s="65"/>
      <c r="N14613" s="71"/>
    </row>
    <row r="14614" spans="2:14">
      <c r="B14614" s="65"/>
      <c r="N14614" s="71"/>
    </row>
    <row r="14615" spans="2:14">
      <c r="B14615" s="65"/>
      <c r="N14615" s="71"/>
    </row>
    <row r="14616" spans="2:14">
      <c r="B14616" s="65"/>
      <c r="N14616" s="71"/>
    </row>
    <row r="14617" spans="2:14">
      <c r="B14617" s="65"/>
      <c r="N14617" s="71"/>
    </row>
    <row r="14618" spans="2:14">
      <c r="B14618" s="65"/>
      <c r="N14618" s="71"/>
    </row>
    <row r="14619" spans="2:14">
      <c r="B14619" s="65"/>
      <c r="N14619" s="71"/>
    </row>
    <row r="14620" spans="2:14">
      <c r="B14620" s="65"/>
      <c r="N14620" s="71"/>
    </row>
    <row r="14621" spans="2:14">
      <c r="B14621" s="65"/>
      <c r="N14621" s="71"/>
    </row>
    <row r="14622" spans="2:14">
      <c r="B14622" s="65"/>
      <c r="N14622" s="71"/>
    </row>
    <row r="14623" spans="2:14">
      <c r="B14623" s="65"/>
      <c r="N14623" s="71"/>
    </row>
    <row r="14624" spans="2:14">
      <c r="B14624" s="65"/>
      <c r="N14624" s="71"/>
    </row>
    <row r="14625" spans="2:14">
      <c r="B14625" s="65"/>
      <c r="N14625" s="71"/>
    </row>
    <row r="14626" spans="2:14">
      <c r="B14626" s="65"/>
      <c r="N14626" s="71"/>
    </row>
    <row r="14627" spans="2:14">
      <c r="B14627" s="65"/>
      <c r="N14627" s="71"/>
    </row>
    <row r="14628" spans="2:14">
      <c r="B14628" s="65"/>
      <c r="N14628" s="71"/>
    </row>
    <row r="14629" spans="2:14">
      <c r="B14629" s="65"/>
      <c r="N14629" s="71"/>
    </row>
    <row r="14630" spans="2:14">
      <c r="B14630" s="65"/>
      <c r="N14630" s="71"/>
    </row>
    <row r="14631" spans="2:14">
      <c r="B14631" s="65"/>
      <c r="N14631" s="71"/>
    </row>
    <row r="14632" spans="2:14">
      <c r="B14632" s="65"/>
      <c r="N14632" s="71"/>
    </row>
    <row r="14633" spans="2:14">
      <c r="B14633" s="65"/>
      <c r="N14633" s="71"/>
    </row>
    <row r="14634" spans="2:14">
      <c r="B14634" s="65"/>
      <c r="N14634" s="71"/>
    </row>
    <row r="14635" spans="2:14">
      <c r="B14635" s="65"/>
      <c r="N14635" s="71"/>
    </row>
    <row r="14636" spans="2:14">
      <c r="B14636" s="65"/>
      <c r="N14636" s="71"/>
    </row>
    <row r="14637" spans="2:14">
      <c r="B14637" s="65"/>
      <c r="N14637" s="71"/>
    </row>
    <row r="14638" spans="2:14">
      <c r="B14638" s="65"/>
      <c r="N14638" s="71"/>
    </row>
    <row r="14639" spans="2:14">
      <c r="B14639" s="65"/>
      <c r="N14639" s="71"/>
    </row>
    <row r="14640" spans="2:14">
      <c r="B14640" s="65"/>
      <c r="N14640" s="71"/>
    </row>
    <row r="14641" spans="2:14">
      <c r="B14641" s="65"/>
      <c r="N14641" s="71"/>
    </row>
    <row r="14642" spans="2:14">
      <c r="B14642" s="65"/>
      <c r="N14642" s="71"/>
    </row>
    <row r="14643" spans="2:14">
      <c r="B14643" s="65"/>
      <c r="N14643" s="71"/>
    </row>
    <row r="14644" spans="2:14">
      <c r="B14644" s="65"/>
      <c r="N14644" s="71"/>
    </row>
    <row r="14645" spans="2:14">
      <c r="B14645" s="65"/>
      <c r="N14645" s="71"/>
    </row>
    <row r="14646" spans="2:14">
      <c r="B14646" s="65"/>
      <c r="N14646" s="71"/>
    </row>
    <row r="14647" spans="2:14">
      <c r="B14647" s="65"/>
      <c r="N14647" s="71"/>
    </row>
    <row r="14648" spans="2:14">
      <c r="B14648" s="65"/>
      <c r="N14648" s="71"/>
    </row>
    <row r="14649" spans="2:14">
      <c r="B14649" s="65"/>
      <c r="N14649" s="71"/>
    </row>
    <row r="14650" spans="2:14">
      <c r="B14650" s="65"/>
      <c r="N14650" s="71"/>
    </row>
    <row r="14651" spans="2:14">
      <c r="B14651" s="65"/>
      <c r="N14651" s="71"/>
    </row>
    <row r="14652" spans="2:14">
      <c r="B14652" s="65"/>
      <c r="N14652" s="71"/>
    </row>
    <row r="14653" spans="2:14">
      <c r="B14653" s="65"/>
      <c r="N14653" s="71"/>
    </row>
    <row r="14654" spans="2:14">
      <c r="B14654" s="65"/>
      <c r="N14654" s="71"/>
    </row>
    <row r="14655" spans="2:14">
      <c r="B14655" s="65"/>
      <c r="N14655" s="71"/>
    </row>
    <row r="14656" spans="2:14">
      <c r="B14656" s="65"/>
      <c r="N14656" s="71"/>
    </row>
    <row r="14657" spans="2:14">
      <c r="B14657" s="65"/>
      <c r="N14657" s="71"/>
    </row>
    <row r="14658" spans="2:14">
      <c r="B14658" s="65"/>
      <c r="N14658" s="71"/>
    </row>
    <row r="14659" spans="2:14">
      <c r="B14659" s="65"/>
      <c r="N14659" s="71"/>
    </row>
    <row r="14660" spans="2:14">
      <c r="B14660" s="65"/>
      <c r="N14660" s="71"/>
    </row>
    <row r="14661" spans="2:14">
      <c r="B14661" s="65"/>
      <c r="N14661" s="71"/>
    </row>
    <row r="14662" spans="2:14">
      <c r="B14662" s="65"/>
      <c r="N14662" s="71"/>
    </row>
    <row r="14663" spans="2:14">
      <c r="B14663" s="65"/>
      <c r="N14663" s="71"/>
    </row>
    <row r="14664" spans="2:14">
      <c r="B14664" s="65"/>
      <c r="N14664" s="71"/>
    </row>
    <row r="14665" spans="2:14">
      <c r="B14665" s="65"/>
      <c r="N14665" s="71"/>
    </row>
    <row r="14666" spans="2:14">
      <c r="B14666" s="65"/>
      <c r="N14666" s="71"/>
    </row>
    <row r="14667" spans="2:14">
      <c r="B14667" s="65"/>
      <c r="N14667" s="71"/>
    </row>
    <row r="14668" spans="2:14">
      <c r="B14668" s="65"/>
      <c r="N14668" s="71"/>
    </row>
    <row r="14669" spans="2:14">
      <c r="B14669" s="65"/>
      <c r="N14669" s="71"/>
    </row>
    <row r="14670" spans="2:14">
      <c r="B14670" s="65"/>
      <c r="N14670" s="71"/>
    </row>
    <row r="14671" spans="2:14">
      <c r="B14671" s="65"/>
      <c r="N14671" s="71"/>
    </row>
    <row r="14672" spans="2:14">
      <c r="B14672" s="65"/>
      <c r="N14672" s="71"/>
    </row>
    <row r="14673" spans="2:14">
      <c r="B14673" s="65"/>
      <c r="N14673" s="71"/>
    </row>
    <row r="14674" spans="2:14">
      <c r="B14674" s="65"/>
      <c r="N14674" s="71"/>
    </row>
    <row r="14675" spans="2:14">
      <c r="B14675" s="65"/>
      <c r="N14675" s="71"/>
    </row>
    <row r="14676" spans="2:14">
      <c r="B14676" s="65"/>
      <c r="N14676" s="71"/>
    </row>
    <row r="14677" spans="2:14">
      <c r="B14677" s="65"/>
      <c r="N14677" s="71"/>
    </row>
    <row r="14678" spans="2:14">
      <c r="B14678" s="65"/>
      <c r="N14678" s="71"/>
    </row>
    <row r="14679" spans="2:14">
      <c r="B14679" s="65"/>
      <c r="N14679" s="71"/>
    </row>
    <row r="14680" spans="2:14">
      <c r="B14680" s="65"/>
      <c r="N14680" s="71"/>
    </row>
    <row r="14681" spans="2:14">
      <c r="B14681" s="65"/>
      <c r="N14681" s="71"/>
    </row>
    <row r="14682" spans="2:14">
      <c r="B14682" s="65"/>
      <c r="N14682" s="71"/>
    </row>
    <row r="14683" spans="2:14">
      <c r="B14683" s="65"/>
      <c r="N14683" s="71"/>
    </row>
    <row r="14684" spans="2:14">
      <c r="B14684" s="65"/>
      <c r="N14684" s="71"/>
    </row>
    <row r="14685" spans="2:14">
      <c r="B14685" s="65"/>
      <c r="N14685" s="71"/>
    </row>
    <row r="14686" spans="2:14">
      <c r="B14686" s="65"/>
      <c r="N14686" s="71"/>
    </row>
    <row r="14687" spans="2:14">
      <c r="B14687" s="65"/>
      <c r="N14687" s="71"/>
    </row>
    <row r="14688" spans="2:14">
      <c r="B14688" s="65"/>
      <c r="N14688" s="71"/>
    </row>
    <row r="14689" spans="2:14">
      <c r="B14689" s="65"/>
      <c r="N14689" s="71"/>
    </row>
    <row r="14690" spans="2:14">
      <c r="B14690" s="65"/>
      <c r="N14690" s="71"/>
    </row>
    <row r="14691" spans="2:14">
      <c r="B14691" s="65"/>
      <c r="N14691" s="71"/>
    </row>
    <row r="14692" spans="2:14">
      <c r="B14692" s="65"/>
      <c r="N14692" s="71"/>
    </row>
    <row r="14693" spans="2:14">
      <c r="B14693" s="65"/>
      <c r="N14693" s="71"/>
    </row>
    <row r="14694" spans="2:14">
      <c r="B14694" s="65"/>
      <c r="N14694" s="71"/>
    </row>
    <row r="14695" spans="2:14">
      <c r="B14695" s="65"/>
      <c r="N14695" s="71"/>
    </row>
    <row r="14696" spans="2:14">
      <c r="B14696" s="65"/>
      <c r="N14696" s="71"/>
    </row>
    <row r="14697" spans="2:14">
      <c r="B14697" s="65"/>
      <c r="N14697" s="71"/>
    </row>
    <row r="14698" spans="2:14">
      <c r="B14698" s="65"/>
      <c r="N14698" s="71"/>
    </row>
    <row r="14699" spans="2:14">
      <c r="B14699" s="65"/>
      <c r="N14699" s="71"/>
    </row>
    <row r="14700" spans="2:14">
      <c r="B14700" s="65"/>
      <c r="N14700" s="71"/>
    </row>
    <row r="14701" spans="2:14">
      <c r="B14701" s="65"/>
      <c r="N14701" s="71"/>
    </row>
    <row r="14702" spans="2:14">
      <c r="B14702" s="65"/>
      <c r="N14702" s="71"/>
    </row>
    <row r="14703" spans="2:14">
      <c r="B14703" s="65"/>
      <c r="N14703" s="71"/>
    </row>
    <row r="14704" spans="2:14">
      <c r="B14704" s="65"/>
      <c r="N14704" s="71"/>
    </row>
    <row r="14705" spans="2:14">
      <c r="B14705" s="65"/>
      <c r="N14705" s="71"/>
    </row>
    <row r="14706" spans="2:14">
      <c r="B14706" s="65"/>
      <c r="N14706" s="71"/>
    </row>
    <row r="14707" spans="2:14">
      <c r="B14707" s="65"/>
      <c r="N14707" s="71"/>
    </row>
    <row r="14708" spans="2:14">
      <c r="B14708" s="65"/>
      <c r="N14708" s="71"/>
    </row>
    <row r="14709" spans="2:14">
      <c r="B14709" s="65"/>
      <c r="N14709" s="71"/>
    </row>
    <row r="14710" spans="2:14">
      <c r="B14710" s="65"/>
      <c r="N14710" s="71"/>
    </row>
    <row r="14711" spans="2:14">
      <c r="B14711" s="65"/>
      <c r="N14711" s="71"/>
    </row>
    <row r="14712" spans="2:14">
      <c r="B14712" s="65"/>
      <c r="N14712" s="71"/>
    </row>
    <row r="14713" spans="2:14">
      <c r="B14713" s="65"/>
      <c r="N14713" s="71"/>
    </row>
    <row r="14714" spans="2:14">
      <c r="B14714" s="65"/>
      <c r="N14714" s="71"/>
    </row>
    <row r="14715" spans="2:14">
      <c r="B14715" s="65"/>
      <c r="N14715" s="71"/>
    </row>
    <row r="14716" spans="2:14">
      <c r="B14716" s="65"/>
      <c r="N14716" s="71"/>
    </row>
    <row r="14717" spans="2:14">
      <c r="B14717" s="65"/>
      <c r="N14717" s="71"/>
    </row>
    <row r="14718" spans="2:14">
      <c r="B14718" s="65"/>
      <c r="N14718" s="71"/>
    </row>
    <row r="14719" spans="2:14">
      <c r="B14719" s="65"/>
      <c r="N14719" s="71"/>
    </row>
    <row r="14720" spans="2:14">
      <c r="B14720" s="65"/>
      <c r="N14720" s="71"/>
    </row>
    <row r="14721" spans="2:14">
      <c r="B14721" s="65"/>
      <c r="N14721" s="71"/>
    </row>
    <row r="14722" spans="2:14">
      <c r="B14722" s="65"/>
      <c r="N14722" s="71"/>
    </row>
    <row r="14723" spans="2:14">
      <c r="B14723" s="65"/>
      <c r="N14723" s="71"/>
    </row>
    <row r="14724" spans="2:14">
      <c r="B14724" s="65"/>
      <c r="N14724" s="71"/>
    </row>
    <row r="14725" spans="2:14">
      <c r="B14725" s="65"/>
      <c r="N14725" s="71"/>
    </row>
    <row r="14726" spans="2:14">
      <c r="B14726" s="65"/>
      <c r="N14726" s="71"/>
    </row>
    <row r="14727" spans="2:14">
      <c r="B14727" s="65"/>
      <c r="N14727" s="71"/>
    </row>
    <row r="14728" spans="2:14">
      <c r="B14728" s="65"/>
      <c r="N14728" s="71"/>
    </row>
    <row r="14729" spans="2:14">
      <c r="B14729" s="65"/>
      <c r="N14729" s="71"/>
    </row>
    <row r="14730" spans="2:14">
      <c r="B14730" s="65"/>
      <c r="N14730" s="71"/>
    </row>
    <row r="14731" spans="2:14">
      <c r="B14731" s="65"/>
      <c r="N14731" s="71"/>
    </row>
    <row r="14732" spans="2:14">
      <c r="B14732" s="65"/>
      <c r="N14732" s="71"/>
    </row>
    <row r="14733" spans="2:14">
      <c r="B14733" s="65"/>
      <c r="N14733" s="71"/>
    </row>
    <row r="14734" spans="2:14">
      <c r="B14734" s="65"/>
      <c r="N14734" s="71"/>
    </row>
    <row r="14735" spans="2:14">
      <c r="B14735" s="65"/>
      <c r="N14735" s="71"/>
    </row>
    <row r="14736" spans="2:14">
      <c r="B14736" s="65"/>
      <c r="N14736" s="71"/>
    </row>
    <row r="14737" spans="2:14">
      <c r="B14737" s="65"/>
      <c r="N14737" s="71"/>
    </row>
    <row r="14738" spans="2:14">
      <c r="B14738" s="65"/>
      <c r="N14738" s="71"/>
    </row>
    <row r="14739" spans="2:14">
      <c r="B14739" s="65"/>
      <c r="N14739" s="71"/>
    </row>
    <row r="14740" spans="2:14">
      <c r="B14740" s="65"/>
      <c r="N14740" s="71"/>
    </row>
    <row r="14741" spans="2:14">
      <c r="B14741" s="65"/>
      <c r="N14741" s="71"/>
    </row>
    <row r="14742" spans="2:14">
      <c r="B14742" s="65"/>
      <c r="N14742" s="71"/>
    </row>
    <row r="14743" spans="2:14">
      <c r="B14743" s="65"/>
      <c r="N14743" s="71"/>
    </row>
    <row r="14744" spans="2:14">
      <c r="B14744" s="65"/>
      <c r="N14744" s="71"/>
    </row>
    <row r="14745" spans="2:14">
      <c r="B14745" s="65"/>
      <c r="N14745" s="71"/>
    </row>
    <row r="14746" spans="2:14">
      <c r="B14746" s="65"/>
      <c r="N14746" s="71"/>
    </row>
    <row r="14747" spans="2:14">
      <c r="B14747" s="65"/>
      <c r="N14747" s="71"/>
    </row>
    <row r="14748" spans="2:14">
      <c r="B14748" s="65"/>
      <c r="N14748" s="71"/>
    </row>
    <row r="14749" spans="2:14">
      <c r="B14749" s="65"/>
      <c r="N14749" s="71"/>
    </row>
    <row r="14750" spans="2:14">
      <c r="B14750" s="65"/>
      <c r="N14750" s="71"/>
    </row>
    <row r="14751" spans="2:14">
      <c r="B14751" s="65"/>
      <c r="N14751" s="71"/>
    </row>
    <row r="14752" spans="2:14">
      <c r="B14752" s="65"/>
      <c r="N14752" s="71"/>
    </row>
    <row r="14753" spans="2:14">
      <c r="B14753" s="65"/>
      <c r="N14753" s="71"/>
    </row>
    <row r="14754" spans="2:14">
      <c r="B14754" s="65"/>
      <c r="N14754" s="71"/>
    </row>
    <row r="14755" spans="2:14">
      <c r="B14755" s="65"/>
      <c r="N14755" s="71"/>
    </row>
    <row r="14756" spans="2:14">
      <c r="B14756" s="65"/>
      <c r="N14756" s="71"/>
    </row>
    <row r="14757" spans="2:14">
      <c r="B14757" s="65"/>
      <c r="N14757" s="71"/>
    </row>
    <row r="14758" spans="2:14">
      <c r="B14758" s="65"/>
      <c r="N14758" s="71"/>
    </row>
    <row r="14759" spans="2:14">
      <c r="B14759" s="65"/>
      <c r="N14759" s="71"/>
    </row>
    <row r="14760" spans="2:14">
      <c r="B14760" s="65"/>
      <c r="N14760" s="71"/>
    </row>
    <row r="14761" spans="2:14">
      <c r="B14761" s="65"/>
      <c r="N14761" s="71"/>
    </row>
    <row r="14762" spans="2:14">
      <c r="B14762" s="65"/>
      <c r="N14762" s="71"/>
    </row>
    <row r="14763" spans="2:14">
      <c r="B14763" s="65"/>
      <c r="N14763" s="71"/>
    </row>
    <row r="14764" spans="2:14">
      <c r="B14764" s="65"/>
      <c r="N14764" s="71"/>
    </row>
    <row r="14765" spans="2:14">
      <c r="B14765" s="65"/>
      <c r="N14765" s="71"/>
    </row>
    <row r="14766" spans="2:14">
      <c r="B14766" s="65"/>
      <c r="N14766" s="71"/>
    </row>
    <row r="14767" spans="2:14">
      <c r="B14767" s="65"/>
      <c r="N14767" s="71"/>
    </row>
    <row r="14768" spans="2:14">
      <c r="B14768" s="65"/>
      <c r="N14768" s="71"/>
    </row>
    <row r="14769" spans="2:14">
      <c r="B14769" s="65"/>
      <c r="N14769" s="71"/>
    </row>
    <row r="14770" spans="2:14">
      <c r="B14770" s="65"/>
      <c r="N14770" s="71"/>
    </row>
    <row r="14771" spans="2:14">
      <c r="B14771" s="65"/>
      <c r="N14771" s="71"/>
    </row>
    <row r="14772" spans="2:14">
      <c r="B14772" s="65"/>
      <c r="N14772" s="71"/>
    </row>
    <row r="14773" spans="2:14">
      <c r="B14773" s="65"/>
      <c r="N14773" s="71"/>
    </row>
    <row r="14774" spans="2:14">
      <c r="B14774" s="65"/>
      <c r="N14774" s="71"/>
    </row>
    <row r="14775" spans="2:14">
      <c r="B14775" s="65"/>
      <c r="N14775" s="71"/>
    </row>
    <row r="14776" spans="2:14">
      <c r="B14776" s="65"/>
      <c r="N14776" s="71"/>
    </row>
    <row r="14777" spans="2:14">
      <c r="B14777" s="65"/>
      <c r="N14777" s="71"/>
    </row>
    <row r="14778" spans="2:14">
      <c r="B14778" s="65"/>
      <c r="N14778" s="71"/>
    </row>
    <row r="14779" spans="2:14">
      <c r="B14779" s="65"/>
      <c r="N14779" s="71"/>
    </row>
    <row r="14780" spans="2:14">
      <c r="B14780" s="65"/>
      <c r="N14780" s="71"/>
    </row>
    <row r="14781" spans="2:14">
      <c r="B14781" s="65"/>
      <c r="N14781" s="71"/>
    </row>
    <row r="14782" spans="2:14">
      <c r="B14782" s="65"/>
      <c r="N14782" s="71"/>
    </row>
    <row r="14783" spans="2:14">
      <c r="B14783" s="65"/>
      <c r="N14783" s="71"/>
    </row>
    <row r="14784" spans="2:14">
      <c r="B14784" s="65"/>
      <c r="N14784" s="71"/>
    </row>
    <row r="14785" spans="2:14">
      <c r="B14785" s="65"/>
      <c r="N14785" s="71"/>
    </row>
    <row r="14786" spans="2:14">
      <c r="B14786" s="65"/>
      <c r="N14786" s="71"/>
    </row>
    <row r="14787" spans="2:14">
      <c r="B14787" s="65"/>
      <c r="N14787" s="71"/>
    </row>
    <row r="14788" spans="2:14">
      <c r="B14788" s="65"/>
      <c r="N14788" s="71"/>
    </row>
    <row r="14789" spans="2:14">
      <c r="B14789" s="65"/>
      <c r="N14789" s="71"/>
    </row>
    <row r="14790" spans="2:14">
      <c r="B14790" s="65"/>
      <c r="N14790" s="71"/>
    </row>
    <row r="14791" spans="2:14">
      <c r="B14791" s="65"/>
      <c r="N14791" s="71"/>
    </row>
    <row r="14792" spans="2:14">
      <c r="B14792" s="65"/>
      <c r="N14792" s="71"/>
    </row>
    <row r="14793" spans="2:14">
      <c r="B14793" s="65"/>
      <c r="N14793" s="71"/>
    </row>
    <row r="14794" spans="2:14">
      <c r="B14794" s="65"/>
      <c r="N14794" s="71"/>
    </row>
    <row r="14795" spans="2:14">
      <c r="B14795" s="65"/>
      <c r="N14795" s="71"/>
    </row>
    <row r="14796" spans="2:14">
      <c r="B14796" s="65"/>
      <c r="N14796" s="71"/>
    </row>
    <row r="14797" spans="2:14">
      <c r="B14797" s="65"/>
      <c r="N14797" s="71"/>
    </row>
    <row r="14798" spans="2:14">
      <c r="B14798" s="65"/>
      <c r="N14798" s="71"/>
    </row>
    <row r="14799" spans="2:14">
      <c r="B14799" s="65"/>
      <c r="N14799" s="71"/>
    </row>
    <row r="14800" spans="2:14">
      <c r="B14800" s="65"/>
      <c r="N14800" s="71"/>
    </row>
    <row r="14801" spans="2:14">
      <c r="B14801" s="65"/>
      <c r="N14801" s="71"/>
    </row>
    <row r="14802" spans="2:14">
      <c r="B14802" s="65"/>
      <c r="N14802" s="71"/>
    </row>
    <row r="14803" spans="2:14">
      <c r="B14803" s="65"/>
      <c r="N14803" s="71"/>
    </row>
    <row r="14804" spans="2:14">
      <c r="B14804" s="65"/>
      <c r="N14804" s="71"/>
    </row>
    <row r="14805" spans="2:14">
      <c r="B14805" s="65"/>
      <c r="N14805" s="71"/>
    </row>
    <row r="14806" spans="2:14">
      <c r="B14806" s="65"/>
      <c r="N14806" s="71"/>
    </row>
    <row r="14807" spans="2:14">
      <c r="B14807" s="65"/>
      <c r="N14807" s="71"/>
    </row>
    <row r="14808" spans="2:14">
      <c r="B14808" s="65"/>
      <c r="N14808" s="71"/>
    </row>
    <row r="14809" spans="2:14">
      <c r="B14809" s="65"/>
      <c r="N14809" s="71"/>
    </row>
    <row r="14810" spans="2:14">
      <c r="B14810" s="65"/>
      <c r="N14810" s="71"/>
    </row>
    <row r="14811" spans="2:14">
      <c r="B14811" s="65"/>
      <c r="N14811" s="71"/>
    </row>
    <row r="14812" spans="2:14">
      <c r="B14812" s="65"/>
      <c r="N14812" s="71"/>
    </row>
    <row r="14813" spans="2:14">
      <c r="B14813" s="65"/>
      <c r="N14813" s="71"/>
    </row>
    <row r="14814" spans="2:14">
      <c r="B14814" s="65"/>
      <c r="N14814" s="71"/>
    </row>
    <row r="14815" spans="2:14">
      <c r="B14815" s="65"/>
      <c r="N14815" s="71"/>
    </row>
    <row r="14816" spans="2:14">
      <c r="B14816" s="65"/>
      <c r="N14816" s="71"/>
    </row>
    <row r="14817" spans="2:14">
      <c r="B14817" s="65"/>
      <c r="N14817" s="71"/>
    </row>
    <row r="14818" spans="2:14">
      <c r="B14818" s="65"/>
      <c r="N14818" s="71"/>
    </row>
    <row r="14819" spans="2:14">
      <c r="B14819" s="65"/>
      <c r="N14819" s="71"/>
    </row>
    <row r="14820" spans="2:14">
      <c r="B14820" s="65"/>
      <c r="N14820" s="71"/>
    </row>
    <row r="14821" spans="2:14">
      <c r="B14821" s="65"/>
      <c r="N14821" s="71"/>
    </row>
    <row r="14822" spans="2:14">
      <c r="B14822" s="65"/>
      <c r="N14822" s="71"/>
    </row>
    <row r="14823" spans="2:14">
      <c r="B14823" s="65"/>
      <c r="N14823" s="71"/>
    </row>
    <row r="14824" spans="2:14">
      <c r="B14824" s="65"/>
      <c r="N14824" s="71"/>
    </row>
    <row r="14825" spans="2:14">
      <c r="B14825" s="65"/>
      <c r="N14825" s="71"/>
    </row>
    <row r="14826" spans="2:14">
      <c r="B14826" s="65"/>
      <c r="N14826" s="71"/>
    </row>
    <row r="14827" spans="2:14">
      <c r="B14827" s="65"/>
      <c r="N14827" s="71"/>
    </row>
    <row r="14828" spans="2:14">
      <c r="B14828" s="65"/>
      <c r="N14828" s="71"/>
    </row>
    <row r="14829" spans="2:14">
      <c r="B14829" s="65"/>
      <c r="N14829" s="71"/>
    </row>
    <row r="14830" spans="2:14">
      <c r="B14830" s="65"/>
      <c r="N14830" s="71"/>
    </row>
    <row r="14831" spans="2:14">
      <c r="B14831" s="65"/>
      <c r="N14831" s="71"/>
    </row>
    <row r="14832" spans="2:14">
      <c r="B14832" s="65"/>
      <c r="N14832" s="71"/>
    </row>
    <row r="14833" spans="2:14">
      <c r="B14833" s="65"/>
      <c r="N14833" s="71"/>
    </row>
    <row r="14834" spans="2:14">
      <c r="B14834" s="65"/>
      <c r="N14834" s="71"/>
    </row>
    <row r="14835" spans="2:14">
      <c r="B14835" s="65"/>
      <c r="N14835" s="71"/>
    </row>
    <row r="14836" spans="2:14">
      <c r="B14836" s="65"/>
      <c r="N14836" s="71"/>
    </row>
    <row r="14837" spans="2:14">
      <c r="B14837" s="65"/>
      <c r="N14837" s="71"/>
    </row>
    <row r="14838" spans="2:14">
      <c r="B14838" s="65"/>
      <c r="N14838" s="71"/>
    </row>
    <row r="14839" spans="2:14">
      <c r="B14839" s="65"/>
      <c r="N14839" s="71"/>
    </row>
    <row r="14840" spans="2:14">
      <c r="B14840" s="65"/>
      <c r="N14840" s="71"/>
    </row>
    <row r="14841" spans="2:14">
      <c r="B14841" s="65"/>
      <c r="N14841" s="71"/>
    </row>
    <row r="14842" spans="2:14">
      <c r="B14842" s="65"/>
      <c r="N14842" s="71"/>
    </row>
    <row r="14843" spans="2:14">
      <c r="B14843" s="65"/>
      <c r="N14843" s="71"/>
    </row>
    <row r="14844" spans="2:14">
      <c r="B14844" s="65"/>
      <c r="N14844" s="71"/>
    </row>
    <row r="14845" spans="2:14">
      <c r="B14845" s="65"/>
      <c r="N14845" s="71"/>
    </row>
    <row r="14846" spans="2:14">
      <c r="B14846" s="65"/>
      <c r="N14846" s="71"/>
    </row>
    <row r="14847" spans="2:14">
      <c r="B14847" s="65"/>
      <c r="N14847" s="71"/>
    </row>
    <row r="14848" spans="2:14">
      <c r="B14848" s="65"/>
      <c r="N14848" s="71"/>
    </row>
    <row r="14849" spans="2:14">
      <c r="B14849" s="65"/>
      <c r="N14849" s="71"/>
    </row>
    <row r="14850" spans="2:14">
      <c r="B14850" s="65"/>
      <c r="N14850" s="71"/>
    </row>
    <row r="14851" spans="2:14">
      <c r="B14851" s="65"/>
      <c r="N14851" s="71"/>
    </row>
    <row r="14852" spans="2:14">
      <c r="B14852" s="65"/>
      <c r="N14852" s="71"/>
    </row>
    <row r="14853" spans="2:14">
      <c r="B14853" s="65"/>
      <c r="N14853" s="71"/>
    </row>
    <row r="14854" spans="2:14">
      <c r="B14854" s="65"/>
      <c r="N14854" s="71"/>
    </row>
    <row r="14855" spans="2:14">
      <c r="B14855" s="65"/>
      <c r="N14855" s="71"/>
    </row>
    <row r="14856" spans="2:14">
      <c r="B14856" s="65"/>
      <c r="N14856" s="71"/>
    </row>
    <row r="14857" spans="2:14">
      <c r="B14857" s="65"/>
      <c r="N14857" s="71"/>
    </row>
    <row r="14858" spans="2:14">
      <c r="B14858" s="65"/>
      <c r="N14858" s="71"/>
    </row>
    <row r="14859" spans="2:14">
      <c r="B14859" s="65"/>
      <c r="N14859" s="71"/>
    </row>
    <row r="14860" spans="2:14">
      <c r="B14860" s="65"/>
      <c r="N14860" s="71"/>
    </row>
    <row r="14861" spans="2:14">
      <c r="B14861" s="65"/>
      <c r="N14861" s="71"/>
    </row>
    <row r="14862" spans="2:14">
      <c r="B14862" s="65"/>
      <c r="N14862" s="71"/>
    </row>
    <row r="14863" spans="2:14">
      <c r="B14863" s="65"/>
      <c r="N14863" s="71"/>
    </row>
    <row r="14864" spans="2:14">
      <c r="B14864" s="65"/>
      <c r="N14864" s="71"/>
    </row>
    <row r="14865" spans="2:14">
      <c r="B14865" s="65"/>
      <c r="N14865" s="71"/>
    </row>
    <row r="14866" spans="2:14">
      <c r="B14866" s="65"/>
      <c r="N14866" s="71"/>
    </row>
    <row r="14867" spans="2:14">
      <c r="B14867" s="65"/>
      <c r="N14867" s="71"/>
    </row>
    <row r="14868" spans="2:14">
      <c r="B14868" s="65"/>
      <c r="N14868" s="71"/>
    </row>
    <row r="14869" spans="2:14">
      <c r="B14869" s="65"/>
      <c r="N14869" s="71"/>
    </row>
    <row r="14870" spans="2:14">
      <c r="B14870" s="65"/>
      <c r="N14870" s="71"/>
    </row>
    <row r="14871" spans="2:14">
      <c r="B14871" s="65"/>
      <c r="N14871" s="71"/>
    </row>
    <row r="14872" spans="2:14">
      <c r="B14872" s="65"/>
      <c r="N14872" s="71"/>
    </row>
    <row r="14873" spans="2:14">
      <c r="B14873" s="65"/>
      <c r="N14873" s="71"/>
    </row>
    <row r="14874" spans="2:14">
      <c r="B14874" s="65"/>
      <c r="N14874" s="71"/>
    </row>
    <row r="14875" spans="2:14">
      <c r="B14875" s="65"/>
      <c r="N14875" s="71"/>
    </row>
    <row r="14876" spans="2:14">
      <c r="B14876" s="65"/>
      <c r="N14876" s="71"/>
    </row>
    <row r="14877" spans="2:14">
      <c r="B14877" s="65"/>
      <c r="N14877" s="71"/>
    </row>
    <row r="14878" spans="2:14">
      <c r="B14878" s="65"/>
      <c r="N14878" s="71"/>
    </row>
    <row r="14879" spans="2:14">
      <c r="B14879" s="65"/>
      <c r="N14879" s="71"/>
    </row>
    <row r="14880" spans="2:14">
      <c r="B14880" s="65"/>
      <c r="N14880" s="71"/>
    </row>
    <row r="14881" spans="2:14">
      <c r="B14881" s="65"/>
      <c r="N14881" s="71"/>
    </row>
    <row r="14882" spans="2:14">
      <c r="B14882" s="65"/>
      <c r="N14882" s="71"/>
    </row>
    <row r="14883" spans="2:14">
      <c r="B14883" s="65"/>
      <c r="N14883" s="71"/>
    </row>
    <row r="14884" spans="2:14">
      <c r="B14884" s="65"/>
      <c r="N14884" s="71"/>
    </row>
    <row r="14885" spans="2:14">
      <c r="B14885" s="65"/>
      <c r="N14885" s="71"/>
    </row>
    <row r="14886" spans="2:14">
      <c r="B14886" s="65"/>
      <c r="N14886" s="71"/>
    </row>
    <row r="14887" spans="2:14">
      <c r="B14887" s="65"/>
      <c r="N14887" s="71"/>
    </row>
    <row r="14888" spans="2:14">
      <c r="B14888" s="65"/>
      <c r="N14888" s="71"/>
    </row>
    <row r="14889" spans="2:14">
      <c r="B14889" s="65"/>
      <c r="N14889" s="71"/>
    </row>
    <row r="14890" spans="2:14">
      <c r="B14890" s="65"/>
      <c r="N14890" s="71"/>
    </row>
    <row r="14891" spans="2:14">
      <c r="B14891" s="65"/>
      <c r="N14891" s="71"/>
    </row>
    <row r="14892" spans="2:14">
      <c r="B14892" s="65"/>
      <c r="N14892" s="71"/>
    </row>
    <row r="14893" spans="2:14">
      <c r="B14893" s="65"/>
      <c r="N14893" s="71"/>
    </row>
    <row r="14894" spans="2:14">
      <c r="B14894" s="65"/>
      <c r="N14894" s="71"/>
    </row>
    <row r="14895" spans="2:14">
      <c r="B14895" s="65"/>
      <c r="N14895" s="71"/>
    </row>
    <row r="14896" spans="2:14">
      <c r="B14896" s="65"/>
      <c r="N14896" s="71"/>
    </row>
    <row r="14897" spans="2:14">
      <c r="B14897" s="65"/>
      <c r="N14897" s="71"/>
    </row>
    <row r="14898" spans="2:14">
      <c r="B14898" s="65"/>
      <c r="N14898" s="71"/>
    </row>
    <row r="14899" spans="2:14">
      <c r="B14899" s="65"/>
      <c r="N14899" s="71"/>
    </row>
    <row r="14900" spans="2:14">
      <c r="B14900" s="65"/>
      <c r="N14900" s="71"/>
    </row>
    <row r="14901" spans="2:14">
      <c r="B14901" s="65"/>
      <c r="N14901" s="71"/>
    </row>
    <row r="14902" spans="2:14">
      <c r="B14902" s="65"/>
      <c r="N14902" s="71"/>
    </row>
    <row r="14903" spans="2:14">
      <c r="B14903" s="65"/>
      <c r="N14903" s="71"/>
    </row>
    <row r="14904" spans="2:14">
      <c r="B14904" s="65"/>
      <c r="N14904" s="71"/>
    </row>
    <row r="14905" spans="2:14">
      <c r="B14905" s="65"/>
      <c r="N14905" s="71"/>
    </row>
    <row r="14906" spans="2:14">
      <c r="B14906" s="65"/>
      <c r="N14906" s="71"/>
    </row>
    <row r="14907" spans="2:14">
      <c r="B14907" s="65"/>
      <c r="N14907" s="71"/>
    </row>
    <row r="14908" spans="2:14">
      <c r="B14908" s="65"/>
      <c r="N14908" s="71"/>
    </row>
    <row r="14909" spans="2:14">
      <c r="B14909" s="65"/>
      <c r="N14909" s="71"/>
    </row>
    <row r="14910" spans="2:14">
      <c r="B14910" s="65"/>
      <c r="N14910" s="71"/>
    </row>
    <row r="14911" spans="2:14">
      <c r="B14911" s="65"/>
      <c r="N14911" s="71"/>
    </row>
    <row r="14912" spans="2:14">
      <c r="B14912" s="65"/>
      <c r="N14912" s="71"/>
    </row>
    <row r="14913" spans="2:14">
      <c r="B14913" s="65"/>
      <c r="N14913" s="71"/>
    </row>
    <row r="14914" spans="2:14">
      <c r="B14914" s="65"/>
      <c r="N14914" s="71"/>
    </row>
    <row r="14915" spans="2:14">
      <c r="B14915" s="65"/>
      <c r="N14915" s="71"/>
    </row>
    <row r="14916" spans="2:14">
      <c r="B14916" s="65"/>
      <c r="N14916" s="71"/>
    </row>
    <row r="14917" spans="2:14">
      <c r="B14917" s="65"/>
      <c r="N14917" s="71"/>
    </row>
    <row r="14918" spans="2:14">
      <c r="B14918" s="65"/>
      <c r="N14918" s="71"/>
    </row>
    <row r="14919" spans="2:14">
      <c r="B14919" s="65"/>
      <c r="N14919" s="71"/>
    </row>
    <row r="14920" spans="2:14">
      <c r="B14920" s="65"/>
      <c r="N14920" s="71"/>
    </row>
    <row r="14921" spans="2:14">
      <c r="B14921" s="65"/>
      <c r="N14921" s="71"/>
    </row>
    <row r="14922" spans="2:14">
      <c r="B14922" s="65"/>
      <c r="N14922" s="71"/>
    </row>
    <row r="14923" spans="2:14">
      <c r="B14923" s="65"/>
      <c r="N14923" s="71"/>
    </row>
    <row r="14924" spans="2:14">
      <c r="B14924" s="65"/>
      <c r="N14924" s="71"/>
    </row>
    <row r="14925" spans="2:14">
      <c r="B14925" s="65"/>
      <c r="N14925" s="71"/>
    </row>
    <row r="14926" spans="2:14">
      <c r="B14926" s="65"/>
      <c r="N14926" s="71"/>
    </row>
    <row r="14927" spans="2:14">
      <c r="B14927" s="65"/>
      <c r="N14927" s="71"/>
    </row>
    <row r="14928" spans="2:14">
      <c r="B14928" s="65"/>
      <c r="N14928" s="71"/>
    </row>
    <row r="14929" spans="2:14">
      <c r="B14929" s="65"/>
      <c r="N14929" s="71"/>
    </row>
    <row r="14930" spans="2:14">
      <c r="B14930" s="65"/>
      <c r="N14930" s="71"/>
    </row>
    <row r="14931" spans="2:14">
      <c r="B14931" s="65"/>
      <c r="N14931" s="71"/>
    </row>
    <row r="14932" spans="2:14">
      <c r="B14932" s="65"/>
      <c r="N14932" s="71"/>
    </row>
    <row r="14933" spans="2:14">
      <c r="B14933" s="65"/>
      <c r="N14933" s="71"/>
    </row>
    <row r="14934" spans="2:14">
      <c r="B14934" s="65"/>
      <c r="N14934" s="71"/>
    </row>
    <row r="14935" spans="2:14">
      <c r="B14935" s="65"/>
      <c r="N14935" s="71"/>
    </row>
    <row r="14936" spans="2:14">
      <c r="B14936" s="65"/>
      <c r="N14936" s="71"/>
    </row>
    <row r="14937" spans="2:14">
      <c r="B14937" s="65"/>
      <c r="N14937" s="71"/>
    </row>
    <row r="14938" spans="2:14">
      <c r="B14938" s="65"/>
      <c r="N14938" s="71"/>
    </row>
    <row r="14939" spans="2:14">
      <c r="B14939" s="65"/>
      <c r="N14939" s="71"/>
    </row>
    <row r="14940" spans="2:14">
      <c r="B14940" s="65"/>
      <c r="N14940" s="71"/>
    </row>
    <row r="14941" spans="2:14">
      <c r="B14941" s="65"/>
      <c r="N14941" s="71"/>
    </row>
    <row r="14942" spans="2:14">
      <c r="B14942" s="65"/>
      <c r="N14942" s="71"/>
    </row>
    <row r="14943" spans="2:14">
      <c r="B14943" s="65"/>
      <c r="N14943" s="71"/>
    </row>
    <row r="14944" spans="2:14">
      <c r="B14944" s="65"/>
      <c r="N14944" s="71"/>
    </row>
    <row r="14945" spans="2:14">
      <c r="B14945" s="65"/>
      <c r="N14945" s="71"/>
    </row>
    <row r="14946" spans="2:14">
      <c r="B14946" s="65"/>
      <c r="N14946" s="71"/>
    </row>
    <row r="14947" spans="2:14">
      <c r="B14947" s="65"/>
      <c r="N14947" s="71"/>
    </row>
    <row r="14948" spans="2:14">
      <c r="B14948" s="65"/>
      <c r="N14948" s="71"/>
    </row>
    <row r="14949" spans="2:14">
      <c r="B14949" s="65"/>
      <c r="N14949" s="71"/>
    </row>
    <row r="14950" spans="2:14">
      <c r="B14950" s="65"/>
      <c r="N14950" s="71"/>
    </row>
    <row r="14951" spans="2:14">
      <c r="B14951" s="65"/>
      <c r="N14951" s="71"/>
    </row>
    <row r="14952" spans="2:14">
      <c r="B14952" s="65"/>
      <c r="N14952" s="71"/>
    </row>
    <row r="14953" spans="2:14">
      <c r="B14953" s="65"/>
      <c r="N14953" s="71"/>
    </row>
    <row r="14954" spans="2:14">
      <c r="B14954" s="65"/>
      <c r="N14954" s="71"/>
    </row>
    <row r="14955" spans="2:14">
      <c r="B14955" s="65"/>
      <c r="N14955" s="71"/>
    </row>
    <row r="14956" spans="2:14">
      <c r="B14956" s="65"/>
      <c r="N14956" s="71"/>
    </row>
    <row r="14957" spans="2:14">
      <c r="B14957" s="65"/>
      <c r="N14957" s="71"/>
    </row>
    <row r="14958" spans="2:14">
      <c r="B14958" s="65"/>
      <c r="N14958" s="71"/>
    </row>
    <row r="14959" spans="2:14">
      <c r="B14959" s="65"/>
      <c r="N14959" s="71"/>
    </row>
    <row r="14960" spans="2:14">
      <c r="B14960" s="65"/>
      <c r="N14960" s="71"/>
    </row>
    <row r="14961" spans="2:14">
      <c r="B14961" s="65"/>
      <c r="N14961" s="71"/>
    </row>
    <row r="14962" spans="2:14">
      <c r="B14962" s="65"/>
      <c r="N14962" s="71"/>
    </row>
    <row r="14963" spans="2:14">
      <c r="B14963" s="65"/>
      <c r="N14963" s="71"/>
    </row>
    <row r="14964" spans="2:14">
      <c r="B14964" s="65"/>
      <c r="N14964" s="71"/>
    </row>
    <row r="14965" spans="2:14">
      <c r="B14965" s="65"/>
      <c r="N14965" s="71"/>
    </row>
    <row r="14966" spans="2:14">
      <c r="B14966" s="65"/>
      <c r="N14966" s="71"/>
    </row>
    <row r="14967" spans="2:14">
      <c r="B14967" s="65"/>
      <c r="N14967" s="71"/>
    </row>
    <row r="14968" spans="2:14">
      <c r="B14968" s="65"/>
      <c r="N14968" s="71"/>
    </row>
    <row r="14969" spans="2:14">
      <c r="B14969" s="65"/>
      <c r="N14969" s="71"/>
    </row>
    <row r="14970" spans="2:14">
      <c r="B14970" s="65"/>
      <c r="N14970" s="71"/>
    </row>
    <row r="14971" spans="2:14">
      <c r="B14971" s="65"/>
      <c r="N14971" s="71"/>
    </row>
    <row r="14972" spans="2:14">
      <c r="B14972" s="65"/>
      <c r="N14972" s="71"/>
    </row>
    <row r="14973" spans="2:14">
      <c r="B14973" s="65"/>
      <c r="N14973" s="71"/>
    </row>
    <row r="14974" spans="2:14">
      <c r="B14974" s="65"/>
      <c r="N14974" s="71"/>
    </row>
    <row r="14975" spans="2:14">
      <c r="B14975" s="65"/>
      <c r="N14975" s="71"/>
    </row>
    <row r="14976" spans="2:14">
      <c r="B14976" s="65"/>
      <c r="N14976" s="71"/>
    </row>
    <row r="14977" spans="2:14">
      <c r="B14977" s="65"/>
      <c r="N14977" s="71"/>
    </row>
    <row r="14978" spans="2:14">
      <c r="B14978" s="65"/>
      <c r="N14978" s="71"/>
    </row>
    <row r="14979" spans="2:14">
      <c r="B14979" s="65"/>
      <c r="N14979" s="71"/>
    </row>
    <row r="14980" spans="2:14">
      <c r="B14980" s="65"/>
      <c r="N14980" s="71"/>
    </row>
    <row r="14981" spans="2:14">
      <c r="B14981" s="65"/>
      <c r="N14981" s="71"/>
    </row>
    <row r="14982" spans="2:14">
      <c r="B14982" s="65"/>
      <c r="N14982" s="71"/>
    </row>
    <row r="14983" spans="2:14">
      <c r="B14983" s="65"/>
      <c r="N14983" s="71"/>
    </row>
    <row r="14984" spans="2:14">
      <c r="B14984" s="65"/>
      <c r="N14984" s="71"/>
    </row>
    <row r="14985" spans="2:14">
      <c r="B14985" s="65"/>
      <c r="N14985" s="71"/>
    </row>
    <row r="14986" spans="2:14">
      <c r="B14986" s="65"/>
      <c r="N14986" s="71"/>
    </row>
    <row r="14987" spans="2:14">
      <c r="B14987" s="65"/>
      <c r="N14987" s="71"/>
    </row>
    <row r="14988" spans="2:14">
      <c r="B14988" s="65"/>
      <c r="N14988" s="71"/>
    </row>
    <row r="14989" spans="2:14">
      <c r="B14989" s="65"/>
      <c r="N14989" s="71"/>
    </row>
    <row r="14990" spans="2:14">
      <c r="B14990" s="65"/>
      <c r="N14990" s="71"/>
    </row>
    <row r="14991" spans="2:14">
      <c r="B14991" s="65"/>
      <c r="N14991" s="71"/>
    </row>
    <row r="14992" spans="2:14">
      <c r="B14992" s="65"/>
      <c r="N14992" s="71"/>
    </row>
    <row r="14993" spans="2:14">
      <c r="B14993" s="65"/>
      <c r="N14993" s="71"/>
    </row>
    <row r="14994" spans="2:14">
      <c r="B14994" s="65"/>
      <c r="N14994" s="71"/>
    </row>
    <row r="14995" spans="2:14">
      <c r="B14995" s="65"/>
      <c r="N14995" s="71"/>
    </row>
    <row r="14996" spans="2:14">
      <c r="B14996" s="65"/>
      <c r="N14996" s="71"/>
    </row>
    <row r="14997" spans="2:14">
      <c r="B14997" s="65"/>
      <c r="N14997" s="71"/>
    </row>
    <row r="14998" spans="2:14">
      <c r="B14998" s="65"/>
      <c r="N14998" s="71"/>
    </row>
    <row r="14999" spans="2:14">
      <c r="B14999" s="65"/>
      <c r="N14999" s="71"/>
    </row>
    <row r="15000" spans="2:14">
      <c r="B15000" s="65"/>
      <c r="N15000" s="71"/>
    </row>
    <row r="15001" spans="2:14">
      <c r="B15001" s="65"/>
      <c r="N15001" s="71"/>
    </row>
    <row r="15002" spans="2:14">
      <c r="B15002" s="65"/>
      <c r="N15002" s="71"/>
    </row>
    <row r="15003" spans="2:14">
      <c r="B15003" s="65"/>
      <c r="N15003" s="71"/>
    </row>
    <row r="15004" spans="2:14">
      <c r="B15004" s="65"/>
      <c r="N15004" s="71"/>
    </row>
    <row r="15005" spans="2:14">
      <c r="B15005" s="65"/>
      <c r="N15005" s="71"/>
    </row>
    <row r="15006" spans="2:14">
      <c r="B15006" s="65"/>
      <c r="N15006" s="71"/>
    </row>
    <row r="15007" spans="2:14">
      <c r="B15007" s="65"/>
      <c r="N15007" s="71"/>
    </row>
    <row r="15008" spans="2:14">
      <c r="B15008" s="65"/>
      <c r="N15008" s="71"/>
    </row>
    <row r="15009" spans="2:14">
      <c r="B15009" s="65"/>
      <c r="N15009" s="71"/>
    </row>
    <row r="15010" spans="2:14">
      <c r="B15010" s="65"/>
      <c r="N15010" s="71"/>
    </row>
    <row r="15011" spans="2:14">
      <c r="B15011" s="65"/>
      <c r="N15011" s="71"/>
    </row>
    <row r="15012" spans="2:14">
      <c r="B15012" s="65"/>
      <c r="N15012" s="71"/>
    </row>
    <row r="15013" spans="2:14">
      <c r="B15013" s="65"/>
      <c r="N15013" s="71"/>
    </row>
    <row r="15014" spans="2:14">
      <c r="B15014" s="65"/>
      <c r="N15014" s="71"/>
    </row>
    <row r="15015" spans="2:14">
      <c r="B15015" s="65"/>
      <c r="N15015" s="71"/>
    </row>
    <row r="15016" spans="2:14">
      <c r="B15016" s="65"/>
      <c r="N15016" s="71"/>
    </row>
    <row r="15017" spans="2:14">
      <c r="B15017" s="65"/>
      <c r="N15017" s="71"/>
    </row>
    <row r="15018" spans="2:14">
      <c r="B15018" s="65"/>
      <c r="N15018" s="71"/>
    </row>
    <row r="15019" spans="2:14">
      <c r="B15019" s="65"/>
      <c r="N15019" s="71"/>
    </row>
    <row r="15020" spans="2:14">
      <c r="B15020" s="65"/>
      <c r="N15020" s="71"/>
    </row>
    <row r="15021" spans="2:14">
      <c r="B15021" s="65"/>
      <c r="N15021" s="71"/>
    </row>
    <row r="15022" spans="2:14">
      <c r="B15022" s="65"/>
      <c r="N15022" s="71"/>
    </row>
    <row r="15023" spans="2:14">
      <c r="B15023" s="65"/>
      <c r="N15023" s="71"/>
    </row>
    <row r="15024" spans="2:14">
      <c r="B15024" s="65"/>
      <c r="N15024" s="71"/>
    </row>
    <row r="15025" spans="2:14">
      <c r="B15025" s="65"/>
      <c r="N15025" s="71"/>
    </row>
    <row r="15026" spans="2:14">
      <c r="B15026" s="65"/>
      <c r="N15026" s="71"/>
    </row>
    <row r="15027" spans="2:14">
      <c r="B15027" s="65"/>
      <c r="N15027" s="71"/>
    </row>
    <row r="15028" spans="2:14">
      <c r="B15028" s="65"/>
      <c r="N15028" s="71"/>
    </row>
    <row r="15029" spans="2:14">
      <c r="B15029" s="65"/>
      <c r="N15029" s="71"/>
    </row>
    <row r="15030" spans="2:14">
      <c r="B15030" s="65"/>
      <c r="N15030" s="71"/>
    </row>
    <row r="15031" spans="2:14">
      <c r="B15031" s="65"/>
      <c r="N15031" s="71"/>
    </row>
    <row r="15032" spans="2:14">
      <c r="B15032" s="65"/>
      <c r="N15032" s="71"/>
    </row>
    <row r="15033" spans="2:14">
      <c r="B15033" s="65"/>
      <c r="N15033" s="71"/>
    </row>
    <row r="15034" spans="2:14">
      <c r="B15034" s="65"/>
      <c r="N15034" s="71"/>
    </row>
    <row r="15035" spans="2:14">
      <c r="B15035" s="65"/>
      <c r="N15035" s="71"/>
    </row>
    <row r="15036" spans="2:14">
      <c r="B15036" s="65"/>
      <c r="N15036" s="71"/>
    </row>
    <row r="15037" spans="2:14">
      <c r="B15037" s="65"/>
      <c r="N15037" s="71"/>
    </row>
    <row r="15038" spans="2:14">
      <c r="B15038" s="65"/>
      <c r="N15038" s="71"/>
    </row>
    <row r="15039" spans="2:14">
      <c r="B15039" s="65"/>
      <c r="N15039" s="71"/>
    </row>
    <row r="15040" spans="2:14">
      <c r="B15040" s="65"/>
      <c r="N15040" s="71"/>
    </row>
    <row r="15041" spans="2:14">
      <c r="B15041" s="65"/>
      <c r="N15041" s="71"/>
    </row>
    <row r="15042" spans="2:14">
      <c r="B15042" s="65"/>
      <c r="N15042" s="71"/>
    </row>
    <row r="15043" spans="2:14">
      <c r="B15043" s="65"/>
      <c r="N15043" s="71"/>
    </row>
    <row r="15044" spans="2:14">
      <c r="B15044" s="65"/>
      <c r="N15044" s="71"/>
    </row>
    <row r="15045" spans="2:14">
      <c r="B15045" s="65"/>
      <c r="N15045" s="71"/>
    </row>
    <row r="15046" spans="2:14">
      <c r="B15046" s="65"/>
      <c r="N15046" s="71"/>
    </row>
    <row r="15047" spans="2:14">
      <c r="B15047" s="65"/>
      <c r="N15047" s="71"/>
    </row>
    <row r="15048" spans="2:14">
      <c r="B15048" s="65"/>
      <c r="N15048" s="71"/>
    </row>
    <row r="15049" spans="2:14">
      <c r="B15049" s="65"/>
      <c r="N15049" s="71"/>
    </row>
    <row r="15050" spans="2:14">
      <c r="B15050" s="65"/>
      <c r="N15050" s="71"/>
    </row>
    <row r="15051" spans="2:14">
      <c r="B15051" s="65"/>
      <c r="N15051" s="71"/>
    </row>
    <row r="15052" spans="2:14">
      <c r="B15052" s="65"/>
      <c r="N15052" s="71"/>
    </row>
    <row r="15053" spans="2:14">
      <c r="B15053" s="65"/>
      <c r="N15053" s="71"/>
    </row>
    <row r="15054" spans="2:14">
      <c r="B15054" s="65"/>
      <c r="N15054" s="71"/>
    </row>
    <row r="15055" spans="2:14">
      <c r="B15055" s="65"/>
      <c r="N15055" s="71"/>
    </row>
    <row r="15056" spans="2:14">
      <c r="B15056" s="65"/>
      <c r="N15056" s="71"/>
    </row>
    <row r="15057" spans="2:14">
      <c r="B15057" s="65"/>
      <c r="N15057" s="71"/>
    </row>
    <row r="15058" spans="2:14">
      <c r="B15058" s="65"/>
      <c r="N15058" s="71"/>
    </row>
    <row r="15059" spans="2:14">
      <c r="B15059" s="65"/>
      <c r="N15059" s="71"/>
    </row>
    <row r="15060" spans="2:14">
      <c r="B15060" s="65"/>
      <c r="N15060" s="71"/>
    </row>
    <row r="15061" spans="2:14">
      <c r="B15061" s="65"/>
      <c r="N15061" s="71"/>
    </row>
    <row r="15062" spans="2:14">
      <c r="B15062" s="65"/>
      <c r="N15062" s="71"/>
    </row>
    <row r="15063" spans="2:14">
      <c r="B15063" s="65"/>
      <c r="N15063" s="71"/>
    </row>
    <row r="15064" spans="2:14">
      <c r="B15064" s="65"/>
      <c r="N15064" s="71"/>
    </row>
    <row r="15065" spans="2:14">
      <c r="B15065" s="65"/>
      <c r="N15065" s="71"/>
    </row>
    <row r="15066" spans="2:14">
      <c r="B15066" s="65"/>
      <c r="N15066" s="71"/>
    </row>
    <row r="15067" spans="2:14">
      <c r="B15067" s="65"/>
      <c r="N15067" s="71"/>
    </row>
    <row r="15068" spans="2:14">
      <c r="B15068" s="65"/>
      <c r="N15068" s="71"/>
    </row>
    <row r="15069" spans="2:14">
      <c r="B15069" s="65"/>
      <c r="N15069" s="71"/>
    </row>
    <row r="15070" spans="2:14">
      <c r="B15070" s="65"/>
      <c r="N15070" s="71"/>
    </row>
    <row r="15071" spans="2:14">
      <c r="B15071" s="65"/>
      <c r="N15071" s="71"/>
    </row>
    <row r="15072" spans="2:14">
      <c r="B15072" s="65"/>
      <c r="N15072" s="71"/>
    </row>
    <row r="15073" spans="2:14">
      <c r="B15073" s="65"/>
      <c r="N15073" s="71"/>
    </row>
    <row r="15074" spans="2:14">
      <c r="B15074" s="65"/>
      <c r="N15074" s="71"/>
    </row>
    <row r="15075" spans="2:14">
      <c r="B15075" s="65"/>
      <c r="N15075" s="71"/>
    </row>
    <row r="15076" spans="2:14">
      <c r="B15076" s="65"/>
      <c r="N15076" s="71"/>
    </row>
    <row r="15077" spans="2:14">
      <c r="B15077" s="65"/>
      <c r="N15077" s="71"/>
    </row>
    <row r="15078" spans="2:14">
      <c r="B15078" s="65"/>
      <c r="N15078" s="71"/>
    </row>
    <row r="15079" spans="2:14">
      <c r="B15079" s="65"/>
      <c r="N15079" s="71"/>
    </row>
    <row r="15080" spans="2:14">
      <c r="B15080" s="65"/>
      <c r="N15080" s="71"/>
    </row>
    <row r="15081" spans="2:14">
      <c r="B15081" s="65"/>
      <c r="N15081" s="71"/>
    </row>
    <row r="15082" spans="2:14">
      <c r="B15082" s="65"/>
      <c r="N15082" s="71"/>
    </row>
    <row r="15083" spans="2:14">
      <c r="B15083" s="65"/>
      <c r="N15083" s="71"/>
    </row>
    <row r="15084" spans="2:14">
      <c r="B15084" s="65"/>
      <c r="N15084" s="71"/>
    </row>
    <row r="15085" spans="2:14">
      <c r="B15085" s="65"/>
      <c r="N15085" s="71"/>
    </row>
    <row r="15086" spans="2:14">
      <c r="B15086" s="65"/>
      <c r="N15086" s="71"/>
    </row>
    <row r="15087" spans="2:14">
      <c r="B15087" s="65"/>
      <c r="N15087" s="71"/>
    </row>
    <row r="15088" spans="2:14">
      <c r="B15088" s="65"/>
      <c r="N15088" s="71"/>
    </row>
    <row r="15089" spans="2:14">
      <c r="B15089" s="65"/>
      <c r="N15089" s="71"/>
    </row>
    <row r="15090" spans="2:14">
      <c r="B15090" s="65"/>
      <c r="N15090" s="71"/>
    </row>
    <row r="15091" spans="2:14">
      <c r="B15091" s="65"/>
      <c r="N15091" s="71"/>
    </row>
    <row r="15092" spans="2:14">
      <c r="B15092" s="65"/>
      <c r="N15092" s="71"/>
    </row>
    <row r="15093" spans="2:14">
      <c r="B15093" s="65"/>
      <c r="N15093" s="71"/>
    </row>
    <row r="15094" spans="2:14">
      <c r="B15094" s="65"/>
      <c r="N15094" s="71"/>
    </row>
    <row r="15095" spans="2:14">
      <c r="B15095" s="65"/>
      <c r="N15095" s="71"/>
    </row>
    <row r="15096" spans="2:14">
      <c r="B15096" s="65"/>
      <c r="N15096" s="71"/>
    </row>
    <row r="15097" spans="2:14">
      <c r="B15097" s="65"/>
      <c r="N15097" s="71"/>
    </row>
    <row r="15098" spans="2:14">
      <c r="B15098" s="65"/>
      <c r="N15098" s="71"/>
    </row>
    <row r="15099" spans="2:14">
      <c r="B15099" s="65"/>
      <c r="N15099" s="71"/>
    </row>
    <row r="15100" spans="2:14">
      <c r="B15100" s="65"/>
      <c r="N15100" s="71"/>
    </row>
    <row r="15101" spans="2:14">
      <c r="B15101" s="65"/>
      <c r="N15101" s="71"/>
    </row>
    <row r="15102" spans="2:14">
      <c r="B15102" s="65"/>
      <c r="N15102" s="71"/>
    </row>
    <row r="15103" spans="2:14">
      <c r="B15103" s="65"/>
      <c r="N15103" s="71"/>
    </row>
    <row r="15104" spans="2:14">
      <c r="B15104" s="65"/>
      <c r="N15104" s="71"/>
    </row>
    <row r="15105" spans="2:14">
      <c r="B15105" s="65"/>
      <c r="N15105" s="71"/>
    </row>
    <row r="15106" spans="2:14">
      <c r="B15106" s="65"/>
      <c r="N15106" s="71"/>
    </row>
    <row r="15107" spans="2:14">
      <c r="B15107" s="65"/>
      <c r="N15107" s="71"/>
    </row>
    <row r="15108" spans="2:14">
      <c r="B15108" s="65"/>
      <c r="N15108" s="71"/>
    </row>
    <row r="15109" spans="2:14">
      <c r="B15109" s="65"/>
      <c r="N15109" s="71"/>
    </row>
    <row r="15110" spans="2:14">
      <c r="B15110" s="65"/>
      <c r="N15110" s="71"/>
    </row>
    <row r="15111" spans="2:14">
      <c r="B15111" s="65"/>
      <c r="N15111" s="71"/>
    </row>
    <row r="15112" spans="2:14">
      <c r="B15112" s="65"/>
      <c r="N15112" s="71"/>
    </row>
    <row r="15113" spans="2:14">
      <c r="B15113" s="65"/>
      <c r="N15113" s="71"/>
    </row>
    <row r="15114" spans="2:14">
      <c r="B15114" s="65"/>
      <c r="N15114" s="71"/>
    </row>
    <row r="15115" spans="2:14">
      <c r="B15115" s="65"/>
      <c r="N15115" s="71"/>
    </row>
    <row r="15116" spans="2:14">
      <c r="B15116" s="65"/>
      <c r="N15116" s="71"/>
    </row>
    <row r="15117" spans="2:14">
      <c r="B15117" s="65"/>
      <c r="N15117" s="71"/>
    </row>
    <row r="15118" spans="2:14">
      <c r="B15118" s="65"/>
      <c r="N15118" s="71"/>
    </row>
    <row r="15119" spans="2:14">
      <c r="B15119" s="65"/>
      <c r="N15119" s="71"/>
    </row>
    <row r="15120" spans="2:14">
      <c r="B15120" s="65"/>
      <c r="N15120" s="71"/>
    </row>
    <row r="15121" spans="2:14">
      <c r="B15121" s="65"/>
      <c r="N15121" s="71"/>
    </row>
    <row r="15122" spans="2:14">
      <c r="B15122" s="65"/>
      <c r="N15122" s="71"/>
    </row>
    <row r="15123" spans="2:14">
      <c r="B15123" s="65"/>
      <c r="N15123" s="71"/>
    </row>
    <row r="15124" spans="2:14">
      <c r="B15124" s="65"/>
      <c r="N15124" s="71"/>
    </row>
    <row r="15125" spans="2:14">
      <c r="B15125" s="65"/>
      <c r="N15125" s="71"/>
    </row>
    <row r="15126" spans="2:14">
      <c r="B15126" s="65"/>
      <c r="N15126" s="71"/>
    </row>
    <row r="15127" spans="2:14">
      <c r="B15127" s="65"/>
      <c r="N15127" s="71"/>
    </row>
    <row r="15128" spans="2:14">
      <c r="B15128" s="65"/>
      <c r="N15128" s="71"/>
    </row>
    <row r="15129" spans="2:14">
      <c r="B15129" s="65"/>
      <c r="N15129" s="71"/>
    </row>
    <row r="15130" spans="2:14">
      <c r="B15130" s="65"/>
      <c r="N15130" s="71"/>
    </row>
    <row r="15131" spans="2:14">
      <c r="B15131" s="65"/>
      <c r="N15131" s="71"/>
    </row>
    <row r="15132" spans="2:14">
      <c r="B15132" s="65"/>
      <c r="N15132" s="71"/>
    </row>
    <row r="15133" spans="2:14">
      <c r="B15133" s="65"/>
      <c r="N15133" s="71"/>
    </row>
    <row r="15134" spans="2:14">
      <c r="B15134" s="65"/>
      <c r="N15134" s="71"/>
    </row>
    <row r="15135" spans="2:14">
      <c r="B15135" s="65"/>
      <c r="N15135" s="71"/>
    </row>
    <row r="15136" spans="2:14">
      <c r="B15136" s="65"/>
      <c r="N15136" s="71"/>
    </row>
    <row r="15137" spans="2:14">
      <c r="B15137" s="65"/>
      <c r="N15137" s="71"/>
    </row>
    <row r="15138" spans="2:14">
      <c r="B15138" s="65"/>
      <c r="N15138" s="71"/>
    </row>
    <row r="15139" spans="2:14">
      <c r="B15139" s="65"/>
      <c r="N15139" s="71"/>
    </row>
    <row r="15140" spans="2:14">
      <c r="B15140" s="65"/>
      <c r="N15140" s="71"/>
    </row>
    <row r="15141" spans="2:14">
      <c r="B15141" s="65"/>
      <c r="N15141" s="71"/>
    </row>
    <row r="15142" spans="2:14">
      <c r="B15142" s="65"/>
      <c r="N15142" s="71"/>
    </row>
    <row r="15143" spans="2:14">
      <c r="B15143" s="65"/>
      <c r="N15143" s="71"/>
    </row>
    <row r="15144" spans="2:14">
      <c r="B15144" s="65"/>
      <c r="N15144" s="71"/>
    </row>
    <row r="15145" spans="2:14">
      <c r="B15145" s="65"/>
      <c r="N15145" s="71"/>
    </row>
    <row r="15146" spans="2:14">
      <c r="B15146" s="65"/>
      <c r="N15146" s="71"/>
    </row>
    <row r="15147" spans="2:14">
      <c r="B15147" s="65"/>
      <c r="N15147" s="71"/>
    </row>
    <row r="15148" spans="2:14">
      <c r="B15148" s="65"/>
      <c r="N15148" s="71"/>
    </row>
    <row r="15149" spans="2:14">
      <c r="B15149" s="65"/>
      <c r="N15149" s="71"/>
    </row>
    <row r="15150" spans="2:14">
      <c r="B15150" s="65"/>
      <c r="N15150" s="71"/>
    </row>
    <row r="15151" spans="2:14">
      <c r="B15151" s="65"/>
      <c r="N15151" s="71"/>
    </row>
    <row r="15152" spans="2:14">
      <c r="B15152" s="65"/>
      <c r="N15152" s="71"/>
    </row>
    <row r="15153" spans="2:14">
      <c r="B15153" s="65"/>
      <c r="N15153" s="71"/>
    </row>
    <row r="15154" spans="2:14">
      <c r="B15154" s="65"/>
      <c r="N15154" s="71"/>
    </row>
    <row r="15155" spans="2:14">
      <c r="B15155" s="65"/>
      <c r="N15155" s="71"/>
    </row>
    <row r="15156" spans="2:14">
      <c r="B15156" s="65"/>
      <c r="N15156" s="71"/>
    </row>
    <row r="15157" spans="2:14">
      <c r="B15157" s="65"/>
      <c r="N15157" s="71"/>
    </row>
    <row r="15158" spans="2:14">
      <c r="B15158" s="65"/>
      <c r="N15158" s="71"/>
    </row>
    <row r="15159" spans="2:14">
      <c r="B15159" s="65"/>
      <c r="N15159" s="71"/>
    </row>
    <row r="15160" spans="2:14">
      <c r="B15160" s="65"/>
      <c r="N15160" s="71"/>
    </row>
    <row r="15161" spans="2:14">
      <c r="B15161" s="65"/>
      <c r="N15161" s="71"/>
    </row>
    <row r="15162" spans="2:14">
      <c r="B15162" s="65"/>
      <c r="N15162" s="71"/>
    </row>
    <row r="15163" spans="2:14">
      <c r="B15163" s="65"/>
      <c r="N15163" s="71"/>
    </row>
    <row r="15164" spans="2:14">
      <c r="B15164" s="65"/>
      <c r="N15164" s="71"/>
    </row>
    <row r="15165" spans="2:14">
      <c r="B15165" s="65"/>
      <c r="N15165" s="71"/>
    </row>
    <row r="15166" spans="2:14">
      <c r="B15166" s="65"/>
      <c r="N15166" s="71"/>
    </row>
    <row r="15167" spans="2:14">
      <c r="B15167" s="65"/>
      <c r="N15167" s="71"/>
    </row>
    <row r="15168" spans="2:14">
      <c r="B15168" s="65"/>
      <c r="N15168" s="71"/>
    </row>
    <row r="15169" spans="2:14">
      <c r="B15169" s="65"/>
      <c r="N15169" s="71"/>
    </row>
    <row r="15170" spans="2:14">
      <c r="B15170" s="65"/>
      <c r="N15170" s="71"/>
    </row>
    <row r="15171" spans="2:14">
      <c r="B15171" s="65"/>
      <c r="N15171" s="71"/>
    </row>
    <row r="15172" spans="2:14">
      <c r="B15172" s="65"/>
      <c r="N15172" s="71"/>
    </row>
    <row r="15173" spans="2:14">
      <c r="B15173" s="65"/>
      <c r="N15173" s="71"/>
    </row>
    <row r="15174" spans="2:14">
      <c r="B15174" s="65"/>
      <c r="N15174" s="71"/>
    </row>
    <row r="15175" spans="2:14">
      <c r="B15175" s="65"/>
      <c r="N15175" s="71"/>
    </row>
    <row r="15176" spans="2:14">
      <c r="B15176" s="65"/>
      <c r="N15176" s="71"/>
    </row>
    <row r="15177" spans="2:14">
      <c r="B15177" s="65"/>
      <c r="N15177" s="71"/>
    </row>
    <row r="15178" spans="2:14">
      <c r="B15178" s="65"/>
      <c r="N15178" s="71"/>
    </row>
    <row r="15179" spans="2:14">
      <c r="B15179" s="65"/>
      <c r="N15179" s="71"/>
    </row>
    <row r="15180" spans="2:14">
      <c r="B15180" s="65"/>
      <c r="N15180" s="71"/>
    </row>
    <row r="15181" spans="2:14">
      <c r="B15181" s="65"/>
      <c r="N15181" s="71"/>
    </row>
    <row r="15182" spans="2:14">
      <c r="B15182" s="65"/>
      <c r="N15182" s="71"/>
    </row>
    <row r="15183" spans="2:14">
      <c r="B15183" s="65"/>
      <c r="N15183" s="71"/>
    </row>
    <row r="15184" spans="2:14">
      <c r="B15184" s="65"/>
      <c r="N15184" s="71"/>
    </row>
    <row r="15185" spans="2:14">
      <c r="B15185" s="65"/>
      <c r="N15185" s="71"/>
    </row>
    <row r="15186" spans="2:14">
      <c r="B15186" s="65"/>
      <c r="N15186" s="71"/>
    </row>
    <row r="15187" spans="2:14">
      <c r="B15187" s="65"/>
      <c r="N15187" s="71"/>
    </row>
    <row r="15188" spans="2:14">
      <c r="B15188" s="65"/>
      <c r="N15188" s="71"/>
    </row>
    <row r="15189" spans="2:14">
      <c r="B15189" s="65"/>
      <c r="N15189" s="71"/>
    </row>
    <row r="15190" spans="2:14">
      <c r="B15190" s="65"/>
      <c r="N15190" s="71"/>
    </row>
    <row r="15191" spans="2:14">
      <c r="B15191" s="65"/>
      <c r="N15191" s="71"/>
    </row>
    <row r="15192" spans="2:14">
      <c r="B15192" s="65"/>
      <c r="N15192" s="71"/>
    </row>
    <row r="15193" spans="2:14">
      <c r="B15193" s="65"/>
      <c r="N15193" s="71"/>
    </row>
    <row r="15194" spans="2:14">
      <c r="B15194" s="65"/>
      <c r="N15194" s="71"/>
    </row>
    <row r="15195" spans="2:14">
      <c r="B15195" s="65"/>
      <c r="N15195" s="71"/>
    </row>
    <row r="15196" spans="2:14">
      <c r="B15196" s="65"/>
      <c r="N15196" s="71"/>
    </row>
    <row r="15197" spans="2:14">
      <c r="B15197" s="65"/>
      <c r="N15197" s="71"/>
    </row>
    <row r="15198" spans="2:14">
      <c r="B15198" s="65"/>
      <c r="N15198" s="71"/>
    </row>
    <row r="15199" spans="2:14">
      <c r="B15199" s="65"/>
      <c r="N15199" s="71"/>
    </row>
    <row r="15200" spans="2:14">
      <c r="B15200" s="65"/>
      <c r="N15200" s="71"/>
    </row>
    <row r="15201" spans="2:14">
      <c r="B15201" s="65"/>
      <c r="N15201" s="71"/>
    </row>
    <row r="15202" spans="2:14">
      <c r="B15202" s="65"/>
      <c r="N15202" s="71"/>
    </row>
    <row r="15203" spans="2:14">
      <c r="B15203" s="65"/>
      <c r="N15203" s="71"/>
    </row>
    <row r="15204" spans="2:14">
      <c r="B15204" s="65"/>
      <c r="N15204" s="71"/>
    </row>
    <row r="15205" spans="2:14">
      <c r="B15205" s="65"/>
      <c r="N15205" s="71"/>
    </row>
    <row r="15206" spans="2:14">
      <c r="B15206" s="65"/>
      <c r="N15206" s="71"/>
    </row>
    <row r="15207" spans="2:14">
      <c r="B15207" s="65"/>
      <c r="N15207" s="71"/>
    </row>
    <row r="15208" spans="2:14">
      <c r="B15208" s="65"/>
      <c r="N15208" s="71"/>
    </row>
    <row r="15209" spans="2:14">
      <c r="B15209" s="65"/>
      <c r="N15209" s="71"/>
    </row>
    <row r="15210" spans="2:14">
      <c r="B15210" s="65"/>
      <c r="N15210" s="71"/>
    </row>
    <row r="15211" spans="2:14">
      <c r="B15211" s="65"/>
      <c r="N15211" s="71"/>
    </row>
    <row r="15212" spans="2:14">
      <c r="B15212" s="65"/>
      <c r="N15212" s="71"/>
    </row>
    <row r="15213" spans="2:14">
      <c r="B15213" s="65"/>
      <c r="N15213" s="71"/>
    </row>
    <row r="15214" spans="2:14">
      <c r="B15214" s="65"/>
      <c r="N15214" s="71"/>
    </row>
    <row r="15215" spans="2:14">
      <c r="B15215" s="65"/>
      <c r="N15215" s="71"/>
    </row>
    <row r="15216" spans="2:14">
      <c r="B15216" s="65"/>
      <c r="N15216" s="71"/>
    </row>
    <row r="15217" spans="2:14">
      <c r="B15217" s="65"/>
      <c r="N15217" s="71"/>
    </row>
    <row r="15218" spans="2:14">
      <c r="B15218" s="65"/>
      <c r="N15218" s="71"/>
    </row>
    <row r="15219" spans="2:14">
      <c r="B15219" s="65"/>
      <c r="N15219" s="71"/>
    </row>
    <row r="15220" spans="2:14">
      <c r="B15220" s="65"/>
      <c r="N15220" s="71"/>
    </row>
    <row r="15221" spans="2:14">
      <c r="B15221" s="65"/>
      <c r="N15221" s="71"/>
    </row>
    <row r="15222" spans="2:14">
      <c r="B15222" s="65"/>
      <c r="N15222" s="71"/>
    </row>
    <row r="15223" spans="2:14">
      <c r="B15223" s="65"/>
      <c r="N15223" s="71"/>
    </row>
    <row r="15224" spans="2:14">
      <c r="B15224" s="65"/>
      <c r="N15224" s="71"/>
    </row>
    <row r="15225" spans="2:14">
      <c r="B15225" s="65"/>
      <c r="N15225" s="71"/>
    </row>
    <row r="15226" spans="2:14">
      <c r="B15226" s="65"/>
      <c r="N15226" s="71"/>
    </row>
    <row r="15227" spans="2:14">
      <c r="B15227" s="65"/>
      <c r="N15227" s="71"/>
    </row>
    <row r="15228" spans="2:14">
      <c r="B15228" s="65"/>
      <c r="N15228" s="71"/>
    </row>
    <row r="15229" spans="2:14">
      <c r="B15229" s="65"/>
      <c r="N15229" s="71"/>
    </row>
    <row r="15230" spans="2:14">
      <c r="B15230" s="65"/>
      <c r="N15230" s="71"/>
    </row>
    <row r="15231" spans="2:14">
      <c r="B15231" s="65"/>
      <c r="N15231" s="71"/>
    </row>
    <row r="15232" spans="2:14">
      <c r="B15232" s="65"/>
      <c r="N15232" s="71"/>
    </row>
    <row r="15233" spans="2:14">
      <c r="B15233" s="65"/>
      <c r="N15233" s="71"/>
    </row>
    <row r="15234" spans="2:14">
      <c r="B15234" s="65"/>
      <c r="N15234" s="71"/>
    </row>
    <row r="15235" spans="2:14">
      <c r="B15235" s="65"/>
      <c r="N15235" s="71"/>
    </row>
    <row r="15236" spans="2:14">
      <c r="B15236" s="65"/>
      <c r="N15236" s="71"/>
    </row>
    <row r="15237" spans="2:14">
      <c r="B15237" s="65"/>
      <c r="N15237" s="71"/>
    </row>
    <row r="15238" spans="2:14">
      <c r="B15238" s="65"/>
      <c r="N15238" s="71"/>
    </row>
    <row r="15239" spans="2:14">
      <c r="B15239" s="65"/>
      <c r="N15239" s="71"/>
    </row>
    <row r="15240" spans="2:14">
      <c r="B15240" s="65"/>
      <c r="N15240" s="71"/>
    </row>
    <row r="15241" spans="2:14">
      <c r="B15241" s="65"/>
      <c r="N15241" s="71"/>
    </row>
    <row r="15242" spans="2:14">
      <c r="B15242" s="65"/>
      <c r="N15242" s="71"/>
    </row>
    <row r="15243" spans="2:14">
      <c r="B15243" s="65"/>
      <c r="N15243" s="71"/>
    </row>
    <row r="15244" spans="2:14">
      <c r="B15244" s="65"/>
      <c r="N15244" s="71"/>
    </row>
    <row r="15245" spans="2:14">
      <c r="B15245" s="65"/>
      <c r="N15245" s="71"/>
    </row>
    <row r="15246" spans="2:14">
      <c r="B15246" s="65"/>
      <c r="N15246" s="71"/>
    </row>
    <row r="15247" spans="2:14">
      <c r="B15247" s="65"/>
      <c r="N15247" s="71"/>
    </row>
    <row r="15248" spans="2:14">
      <c r="B15248" s="65"/>
      <c r="N15248" s="71"/>
    </row>
    <row r="15249" spans="2:14">
      <c r="B15249" s="65"/>
      <c r="N15249" s="71"/>
    </row>
    <row r="15250" spans="2:14">
      <c r="B15250" s="65"/>
      <c r="N15250" s="71"/>
    </row>
    <row r="15251" spans="2:14">
      <c r="B15251" s="65"/>
      <c r="N15251" s="71"/>
    </row>
    <row r="15252" spans="2:14">
      <c r="B15252" s="65"/>
      <c r="N15252" s="71"/>
    </row>
    <row r="15253" spans="2:14">
      <c r="B15253" s="65"/>
      <c r="N15253" s="71"/>
    </row>
    <row r="15254" spans="2:14">
      <c r="B15254" s="65"/>
      <c r="N15254" s="71"/>
    </row>
    <row r="15255" spans="2:14">
      <c r="B15255" s="65"/>
      <c r="N15255" s="71"/>
    </row>
    <row r="15256" spans="2:14">
      <c r="B15256" s="65"/>
      <c r="N15256" s="71"/>
    </row>
    <row r="15257" spans="2:14">
      <c r="B15257" s="65"/>
      <c r="N15257" s="71"/>
    </row>
    <row r="15258" spans="2:14">
      <c r="B15258" s="65"/>
      <c r="N15258" s="71"/>
    </row>
    <row r="15259" spans="2:14">
      <c r="B15259" s="65"/>
      <c r="N15259" s="71"/>
    </row>
    <row r="15260" spans="2:14">
      <c r="B15260" s="65"/>
      <c r="N15260" s="71"/>
    </row>
    <row r="15261" spans="2:14">
      <c r="B15261" s="65"/>
      <c r="N15261" s="71"/>
    </row>
    <row r="15262" spans="2:14">
      <c r="B15262" s="65"/>
      <c r="N15262" s="71"/>
    </row>
    <row r="15263" spans="2:14">
      <c r="B15263" s="65"/>
      <c r="N15263" s="71"/>
    </row>
    <row r="15264" spans="2:14">
      <c r="B15264" s="65"/>
      <c r="N15264" s="71"/>
    </row>
    <row r="15265" spans="2:14">
      <c r="B15265" s="65"/>
      <c r="N15265" s="71"/>
    </row>
    <row r="15266" spans="2:14">
      <c r="B15266" s="65"/>
      <c r="N15266" s="71"/>
    </row>
    <row r="15267" spans="2:14">
      <c r="B15267" s="65"/>
      <c r="N15267" s="71"/>
    </row>
    <row r="15268" spans="2:14">
      <c r="B15268" s="65"/>
      <c r="N15268" s="71"/>
    </row>
    <row r="15269" spans="2:14">
      <c r="B15269" s="65"/>
      <c r="N15269" s="71"/>
    </row>
    <row r="15270" spans="2:14">
      <c r="B15270" s="65"/>
      <c r="N15270" s="71"/>
    </row>
    <row r="15271" spans="2:14">
      <c r="B15271" s="65"/>
      <c r="N15271" s="71"/>
    </row>
    <row r="15272" spans="2:14">
      <c r="B15272" s="65"/>
      <c r="N15272" s="71"/>
    </row>
    <row r="15273" spans="2:14">
      <c r="B15273" s="65"/>
      <c r="N15273" s="71"/>
    </row>
    <row r="15274" spans="2:14">
      <c r="B15274" s="65"/>
      <c r="N15274" s="71"/>
    </row>
    <row r="15275" spans="2:14">
      <c r="B15275" s="65"/>
      <c r="N15275" s="71"/>
    </row>
    <row r="15276" spans="2:14">
      <c r="B15276" s="65"/>
      <c r="N15276" s="71"/>
    </row>
    <row r="15277" spans="2:14">
      <c r="B15277" s="65"/>
      <c r="N15277" s="71"/>
    </row>
    <row r="15278" spans="2:14">
      <c r="B15278" s="65"/>
      <c r="N15278" s="71"/>
    </row>
    <row r="15279" spans="2:14">
      <c r="B15279" s="65"/>
      <c r="N15279" s="71"/>
    </row>
    <row r="15280" spans="2:14">
      <c r="B15280" s="65"/>
      <c r="N15280" s="71"/>
    </row>
    <row r="15281" spans="2:14">
      <c r="B15281" s="65"/>
      <c r="N15281" s="71"/>
    </row>
    <row r="15282" spans="2:14">
      <c r="B15282" s="65"/>
      <c r="N15282" s="71"/>
    </row>
    <row r="15283" spans="2:14">
      <c r="B15283" s="65"/>
      <c r="N15283" s="71"/>
    </row>
    <row r="15284" spans="2:14">
      <c r="B15284" s="65"/>
      <c r="N15284" s="71"/>
    </row>
    <row r="15285" spans="2:14">
      <c r="B15285" s="65"/>
      <c r="N15285" s="71"/>
    </row>
    <row r="15286" spans="2:14">
      <c r="B15286" s="65"/>
      <c r="N15286" s="71"/>
    </row>
    <row r="15287" spans="2:14">
      <c r="B15287" s="65"/>
      <c r="N15287" s="71"/>
    </row>
    <row r="15288" spans="2:14">
      <c r="B15288" s="65"/>
      <c r="N15288" s="71"/>
    </row>
    <row r="15289" spans="2:14">
      <c r="B15289" s="65"/>
      <c r="N15289" s="71"/>
    </row>
    <row r="15290" spans="2:14">
      <c r="B15290" s="65"/>
      <c r="N15290" s="71"/>
    </row>
    <row r="15291" spans="2:14">
      <c r="B15291" s="65"/>
      <c r="N15291" s="71"/>
    </row>
    <row r="15292" spans="2:14">
      <c r="B15292" s="65"/>
      <c r="N15292" s="71"/>
    </row>
    <row r="15293" spans="2:14">
      <c r="B15293" s="65"/>
      <c r="N15293" s="71"/>
    </row>
    <row r="15294" spans="2:14">
      <c r="B15294" s="65"/>
      <c r="N15294" s="71"/>
    </row>
    <row r="15295" spans="2:14">
      <c r="B15295" s="65"/>
      <c r="N15295" s="71"/>
    </row>
    <row r="15296" spans="2:14">
      <c r="B15296" s="65"/>
      <c r="N15296" s="71"/>
    </row>
    <row r="15297" spans="2:14">
      <c r="B15297" s="65"/>
      <c r="N15297" s="71"/>
    </row>
    <row r="15298" spans="2:14">
      <c r="B15298" s="65"/>
      <c r="N15298" s="71"/>
    </row>
    <row r="15299" spans="2:14">
      <c r="B15299" s="65"/>
      <c r="N15299" s="71"/>
    </row>
    <row r="15300" spans="2:14">
      <c r="B15300" s="65"/>
      <c r="N15300" s="71"/>
    </row>
    <row r="15301" spans="2:14">
      <c r="B15301" s="65"/>
      <c r="N15301" s="71"/>
    </row>
    <row r="15302" spans="2:14">
      <c r="B15302" s="65"/>
      <c r="N15302" s="71"/>
    </row>
    <row r="15303" spans="2:14">
      <c r="B15303" s="65"/>
      <c r="N15303" s="71"/>
    </row>
    <row r="15304" spans="2:14">
      <c r="B15304" s="65"/>
      <c r="N15304" s="71"/>
    </row>
    <row r="15305" spans="2:14">
      <c r="B15305" s="65"/>
      <c r="N15305" s="71"/>
    </row>
    <row r="15306" spans="2:14">
      <c r="B15306" s="65"/>
      <c r="N15306" s="71"/>
    </row>
    <row r="15307" spans="2:14">
      <c r="B15307" s="65"/>
      <c r="N15307" s="71"/>
    </row>
    <row r="15308" spans="2:14">
      <c r="B15308" s="65"/>
      <c r="N15308" s="71"/>
    </row>
    <row r="15309" spans="2:14">
      <c r="B15309" s="65"/>
      <c r="N15309" s="71"/>
    </row>
    <row r="15310" spans="2:14">
      <c r="B15310" s="65"/>
      <c r="N15310" s="71"/>
    </row>
    <row r="15311" spans="2:14">
      <c r="B15311" s="65"/>
      <c r="N15311" s="71"/>
    </row>
    <row r="15312" spans="2:14">
      <c r="B15312" s="65"/>
      <c r="N15312" s="71"/>
    </row>
    <row r="15313" spans="2:14">
      <c r="B15313" s="65"/>
      <c r="N15313" s="71"/>
    </row>
    <row r="15314" spans="2:14">
      <c r="B15314" s="65"/>
      <c r="N15314" s="71"/>
    </row>
    <row r="15315" spans="2:14">
      <c r="B15315" s="65"/>
      <c r="N15315" s="71"/>
    </row>
    <row r="15316" spans="2:14">
      <c r="B15316" s="65"/>
      <c r="N15316" s="71"/>
    </row>
    <row r="15317" spans="2:14">
      <c r="B15317" s="65"/>
      <c r="N15317" s="71"/>
    </row>
    <row r="15318" spans="2:14">
      <c r="B15318" s="65"/>
      <c r="N15318" s="71"/>
    </row>
    <row r="15319" spans="2:14">
      <c r="B15319" s="65"/>
      <c r="N15319" s="71"/>
    </row>
    <row r="15320" spans="2:14">
      <c r="B15320" s="65"/>
      <c r="N15320" s="71"/>
    </row>
    <row r="15321" spans="2:14">
      <c r="B15321" s="65"/>
      <c r="N15321" s="71"/>
    </row>
    <row r="15322" spans="2:14">
      <c r="B15322" s="65"/>
      <c r="N15322" s="71"/>
    </row>
    <row r="15323" spans="2:14">
      <c r="B15323" s="65"/>
      <c r="N15323" s="71"/>
    </row>
    <row r="15324" spans="2:14">
      <c r="B15324" s="65"/>
      <c r="N15324" s="71"/>
    </row>
    <row r="15325" spans="2:14">
      <c r="B15325" s="65"/>
      <c r="N15325" s="71"/>
    </row>
    <row r="15326" spans="2:14">
      <c r="B15326" s="65"/>
      <c r="N15326" s="71"/>
    </row>
    <row r="15327" spans="2:14">
      <c r="B15327" s="65"/>
      <c r="N15327" s="71"/>
    </row>
    <row r="15328" spans="2:14">
      <c r="B15328" s="65"/>
      <c r="N15328" s="71"/>
    </row>
    <row r="15329" spans="2:14">
      <c r="B15329" s="65"/>
      <c r="N15329" s="71"/>
    </row>
    <row r="15330" spans="2:14">
      <c r="B15330" s="65"/>
      <c r="N15330" s="71"/>
    </row>
    <row r="15331" spans="2:14">
      <c r="B15331" s="65"/>
      <c r="N15331" s="71"/>
    </row>
    <row r="15332" spans="2:14">
      <c r="B15332" s="65"/>
      <c r="N15332" s="71"/>
    </row>
    <row r="15333" spans="2:14">
      <c r="B15333" s="65"/>
      <c r="N15333" s="71"/>
    </row>
    <row r="15334" spans="2:14">
      <c r="B15334" s="65"/>
      <c r="N15334" s="71"/>
    </row>
    <row r="15335" spans="2:14">
      <c r="B15335" s="65"/>
      <c r="N15335" s="71"/>
    </row>
    <row r="15336" spans="2:14">
      <c r="B15336" s="65"/>
      <c r="N15336" s="71"/>
    </row>
    <row r="15337" spans="2:14">
      <c r="B15337" s="65"/>
      <c r="N15337" s="71"/>
    </row>
    <row r="15338" spans="2:14">
      <c r="B15338" s="65"/>
      <c r="N15338" s="71"/>
    </row>
    <row r="15339" spans="2:14">
      <c r="B15339" s="65"/>
      <c r="N15339" s="71"/>
    </row>
    <row r="15340" spans="2:14">
      <c r="B15340" s="65"/>
      <c r="N15340" s="71"/>
    </row>
    <row r="15341" spans="2:14">
      <c r="B15341" s="65"/>
      <c r="N15341" s="71"/>
    </row>
    <row r="15342" spans="2:14">
      <c r="B15342" s="65"/>
      <c r="N15342" s="71"/>
    </row>
    <row r="15343" spans="2:14">
      <c r="B15343" s="65"/>
      <c r="N15343" s="71"/>
    </row>
    <row r="15344" spans="2:14">
      <c r="B15344" s="65"/>
      <c r="N15344" s="71"/>
    </row>
    <row r="15345" spans="2:14">
      <c r="B15345" s="65"/>
      <c r="N15345" s="71"/>
    </row>
    <row r="15346" spans="2:14">
      <c r="B15346" s="65"/>
      <c r="N15346" s="71"/>
    </row>
    <row r="15347" spans="2:14">
      <c r="B15347" s="65"/>
      <c r="N15347" s="71"/>
    </row>
    <row r="15348" spans="2:14">
      <c r="B15348" s="65"/>
      <c r="N15348" s="71"/>
    </row>
    <row r="15349" spans="2:14">
      <c r="B15349" s="65"/>
      <c r="N15349" s="71"/>
    </row>
    <row r="15350" spans="2:14">
      <c r="B15350" s="65"/>
      <c r="N15350" s="71"/>
    </row>
    <row r="15351" spans="2:14">
      <c r="B15351" s="65"/>
      <c r="N15351" s="71"/>
    </row>
    <row r="15352" spans="2:14">
      <c r="B15352" s="65"/>
      <c r="N15352" s="71"/>
    </row>
    <row r="15353" spans="2:14">
      <c r="B15353" s="65"/>
      <c r="N15353" s="71"/>
    </row>
    <row r="15354" spans="2:14">
      <c r="B15354" s="65"/>
      <c r="N15354" s="71"/>
    </row>
    <row r="15355" spans="2:14">
      <c r="B15355" s="65"/>
      <c r="N15355" s="71"/>
    </row>
    <row r="15356" spans="2:14">
      <c r="B15356" s="65"/>
      <c r="N15356" s="71"/>
    </row>
    <row r="15357" spans="2:14">
      <c r="B15357" s="65"/>
      <c r="N15357" s="71"/>
    </row>
    <row r="15358" spans="2:14">
      <c r="B15358" s="65"/>
      <c r="N15358" s="71"/>
    </row>
    <row r="15359" spans="2:14">
      <c r="B15359" s="65"/>
      <c r="N15359" s="71"/>
    </row>
    <row r="15360" spans="2:14">
      <c r="B15360" s="65"/>
      <c r="N15360" s="71"/>
    </row>
    <row r="15361" spans="2:14">
      <c r="B15361" s="65"/>
      <c r="N15361" s="71"/>
    </row>
    <row r="15362" spans="2:14">
      <c r="B15362" s="65"/>
      <c r="N15362" s="71"/>
    </row>
    <row r="15363" spans="2:14">
      <c r="B15363" s="65"/>
      <c r="N15363" s="71"/>
    </row>
    <row r="15364" spans="2:14">
      <c r="B15364" s="65"/>
      <c r="N15364" s="71"/>
    </row>
    <row r="15365" spans="2:14">
      <c r="B15365" s="65"/>
      <c r="N15365" s="71"/>
    </row>
    <row r="15366" spans="2:14">
      <c r="B15366" s="65"/>
      <c r="N15366" s="71"/>
    </row>
    <row r="15367" spans="2:14">
      <c r="B15367" s="65"/>
      <c r="N15367" s="71"/>
    </row>
    <row r="15368" spans="2:14">
      <c r="B15368" s="65"/>
      <c r="N15368" s="71"/>
    </row>
    <row r="15369" spans="2:14">
      <c r="B15369" s="65"/>
      <c r="N15369" s="71"/>
    </row>
    <row r="15370" spans="2:14">
      <c r="B15370" s="65"/>
      <c r="N15370" s="71"/>
    </row>
    <row r="15371" spans="2:14">
      <c r="B15371" s="65"/>
      <c r="N15371" s="71"/>
    </row>
    <row r="15372" spans="2:14">
      <c r="B15372" s="65"/>
      <c r="N15372" s="71"/>
    </row>
    <row r="15373" spans="2:14">
      <c r="B15373" s="65"/>
      <c r="N15373" s="71"/>
    </row>
    <row r="15374" spans="2:14">
      <c r="B15374" s="65"/>
      <c r="N15374" s="71"/>
    </row>
    <row r="15375" spans="2:14">
      <c r="B15375" s="65"/>
      <c r="N15375" s="71"/>
    </row>
    <row r="15376" spans="2:14">
      <c r="B15376" s="65"/>
      <c r="N15376" s="71"/>
    </row>
    <row r="15377" spans="2:14">
      <c r="B15377" s="65"/>
      <c r="N15377" s="71"/>
    </row>
    <row r="15378" spans="2:14">
      <c r="B15378" s="65"/>
      <c r="N15378" s="71"/>
    </row>
    <row r="15379" spans="2:14">
      <c r="B15379" s="65"/>
      <c r="N15379" s="71"/>
    </row>
    <row r="15380" spans="2:14">
      <c r="B15380" s="65"/>
      <c r="N15380" s="71"/>
    </row>
    <row r="15381" spans="2:14">
      <c r="B15381" s="65"/>
      <c r="N15381" s="71"/>
    </row>
    <row r="15382" spans="2:14">
      <c r="B15382" s="65"/>
      <c r="N15382" s="71"/>
    </row>
    <row r="15383" spans="2:14">
      <c r="B15383" s="65"/>
      <c r="N15383" s="71"/>
    </row>
    <row r="15384" spans="2:14">
      <c r="B15384" s="65"/>
      <c r="N15384" s="71"/>
    </row>
    <row r="15385" spans="2:14">
      <c r="B15385" s="65"/>
      <c r="N15385" s="71"/>
    </row>
    <row r="15386" spans="2:14">
      <c r="B15386" s="65"/>
      <c r="N15386" s="71"/>
    </row>
    <row r="15387" spans="2:14">
      <c r="B15387" s="65"/>
      <c r="N15387" s="71"/>
    </row>
    <row r="15388" spans="2:14">
      <c r="B15388" s="65"/>
      <c r="N15388" s="71"/>
    </row>
    <row r="15389" spans="2:14">
      <c r="B15389" s="65"/>
      <c r="N15389" s="71"/>
    </row>
    <row r="15390" spans="2:14">
      <c r="B15390" s="65"/>
      <c r="N15390" s="71"/>
    </row>
    <row r="15391" spans="2:14">
      <c r="B15391" s="65"/>
      <c r="N15391" s="71"/>
    </row>
    <row r="15392" spans="2:14">
      <c r="B15392" s="65"/>
      <c r="N15392" s="71"/>
    </row>
    <row r="15393" spans="2:14">
      <c r="B15393" s="65"/>
      <c r="N15393" s="71"/>
    </row>
    <row r="15394" spans="2:14">
      <c r="B15394" s="65"/>
      <c r="N15394" s="71"/>
    </row>
    <row r="15395" spans="2:14">
      <c r="B15395" s="65"/>
      <c r="N15395" s="71"/>
    </row>
    <row r="15396" spans="2:14">
      <c r="B15396" s="65"/>
      <c r="N15396" s="71"/>
    </row>
    <row r="15397" spans="2:14">
      <c r="B15397" s="65"/>
      <c r="N15397" s="71"/>
    </row>
    <row r="15398" spans="2:14">
      <c r="B15398" s="65"/>
      <c r="N15398" s="71"/>
    </row>
    <row r="15399" spans="2:14">
      <c r="B15399" s="65"/>
      <c r="N15399" s="71"/>
    </row>
    <row r="15400" spans="2:14">
      <c r="B15400" s="65"/>
      <c r="N15400" s="71"/>
    </row>
    <row r="15401" spans="2:14">
      <c r="B15401" s="65"/>
      <c r="N15401" s="71"/>
    </row>
    <row r="15402" spans="2:14">
      <c r="B15402" s="65"/>
      <c r="N15402" s="71"/>
    </row>
    <row r="15403" spans="2:14">
      <c r="B15403" s="65"/>
      <c r="N15403" s="71"/>
    </row>
    <row r="15404" spans="2:14">
      <c r="B15404" s="65"/>
      <c r="N15404" s="71"/>
    </row>
    <row r="15405" spans="2:14">
      <c r="B15405" s="65"/>
      <c r="N15405" s="71"/>
    </row>
    <row r="15406" spans="2:14">
      <c r="B15406" s="65"/>
      <c r="N15406" s="71"/>
    </row>
    <row r="15407" spans="2:14">
      <c r="B15407" s="65"/>
      <c r="N15407" s="71"/>
    </row>
    <row r="15408" spans="2:14">
      <c r="B15408" s="65"/>
      <c r="N15408" s="71"/>
    </row>
    <row r="15409" spans="2:14">
      <c r="B15409" s="65"/>
      <c r="N15409" s="71"/>
    </row>
    <row r="15410" spans="2:14">
      <c r="B15410" s="65"/>
      <c r="N15410" s="71"/>
    </row>
    <row r="15411" spans="2:14">
      <c r="B15411" s="65"/>
      <c r="N15411" s="71"/>
    </row>
    <row r="15412" spans="2:14">
      <c r="B15412" s="65"/>
      <c r="N15412" s="71"/>
    </row>
    <row r="15413" spans="2:14">
      <c r="B15413" s="65"/>
      <c r="N15413" s="71"/>
    </row>
    <row r="15414" spans="2:14">
      <c r="B15414" s="65"/>
      <c r="N15414" s="71"/>
    </row>
    <row r="15415" spans="2:14">
      <c r="B15415" s="65"/>
      <c r="N15415" s="71"/>
    </row>
    <row r="15416" spans="2:14">
      <c r="B15416" s="65"/>
      <c r="N15416" s="71"/>
    </row>
    <row r="15417" spans="2:14">
      <c r="B15417" s="65"/>
      <c r="N15417" s="71"/>
    </row>
    <row r="15418" spans="2:14">
      <c r="B15418" s="65"/>
      <c r="N15418" s="71"/>
    </row>
    <row r="15419" spans="2:14">
      <c r="B15419" s="65"/>
      <c r="N15419" s="71"/>
    </row>
    <row r="15420" spans="2:14">
      <c r="B15420" s="65"/>
      <c r="N15420" s="71"/>
    </row>
    <row r="15421" spans="2:14">
      <c r="B15421" s="65"/>
      <c r="N15421" s="71"/>
    </row>
    <row r="15422" spans="2:14">
      <c r="B15422" s="65"/>
      <c r="N15422" s="71"/>
    </row>
    <row r="15423" spans="2:14">
      <c r="B15423" s="65"/>
      <c r="N15423" s="71"/>
    </row>
    <row r="15424" spans="2:14">
      <c r="B15424" s="65"/>
      <c r="N15424" s="71"/>
    </row>
    <row r="15425" spans="2:14">
      <c r="B15425" s="65"/>
      <c r="N15425" s="71"/>
    </row>
    <row r="15426" spans="2:14">
      <c r="B15426" s="65"/>
      <c r="N15426" s="71"/>
    </row>
    <row r="15427" spans="2:14">
      <c r="B15427" s="65"/>
      <c r="N15427" s="71"/>
    </row>
    <row r="15428" spans="2:14">
      <c r="B15428" s="65"/>
      <c r="N15428" s="71"/>
    </row>
    <row r="15429" spans="2:14">
      <c r="B15429" s="65"/>
      <c r="N15429" s="71"/>
    </row>
    <row r="15430" spans="2:14">
      <c r="B15430" s="65"/>
      <c r="N15430" s="71"/>
    </row>
    <row r="15431" spans="2:14">
      <c r="B15431" s="65"/>
      <c r="N15431" s="71"/>
    </row>
    <row r="15432" spans="2:14">
      <c r="B15432" s="65"/>
      <c r="N15432" s="71"/>
    </row>
    <row r="15433" spans="2:14">
      <c r="B15433" s="65"/>
      <c r="N15433" s="71"/>
    </row>
    <row r="15434" spans="2:14">
      <c r="B15434" s="65"/>
      <c r="N15434" s="71"/>
    </row>
    <row r="15435" spans="2:14">
      <c r="B15435" s="65"/>
      <c r="N15435" s="71"/>
    </row>
    <row r="15436" spans="2:14">
      <c r="B15436" s="65"/>
      <c r="N15436" s="71"/>
    </row>
    <row r="15437" spans="2:14">
      <c r="B15437" s="65"/>
      <c r="N15437" s="71"/>
    </row>
    <row r="15438" spans="2:14">
      <c r="B15438" s="65"/>
      <c r="N15438" s="71"/>
    </row>
    <row r="15439" spans="2:14">
      <c r="B15439" s="65"/>
      <c r="N15439" s="71"/>
    </row>
    <row r="15440" spans="2:14">
      <c r="B15440" s="65"/>
      <c r="N15440" s="71"/>
    </row>
    <row r="15441" spans="2:14">
      <c r="B15441" s="65"/>
      <c r="N15441" s="71"/>
    </row>
    <row r="15442" spans="2:14">
      <c r="B15442" s="65"/>
      <c r="N15442" s="71"/>
    </row>
    <row r="15443" spans="2:14">
      <c r="B15443" s="65"/>
      <c r="N15443" s="71"/>
    </row>
    <row r="15444" spans="2:14">
      <c r="B15444" s="65"/>
      <c r="N15444" s="71"/>
    </row>
    <row r="15445" spans="2:14">
      <c r="B15445" s="65"/>
      <c r="N15445" s="71"/>
    </row>
    <row r="15446" spans="2:14">
      <c r="B15446" s="65"/>
      <c r="N15446" s="71"/>
    </row>
    <row r="15447" spans="2:14">
      <c r="B15447" s="65"/>
      <c r="N15447" s="71"/>
    </row>
    <row r="15448" spans="2:14">
      <c r="B15448" s="65"/>
      <c r="N15448" s="71"/>
    </row>
    <row r="15449" spans="2:14">
      <c r="B15449" s="65"/>
      <c r="N15449" s="71"/>
    </row>
    <row r="15450" spans="2:14">
      <c r="B15450" s="65"/>
      <c r="N15450" s="71"/>
    </row>
    <row r="15451" spans="2:14">
      <c r="B15451" s="65"/>
      <c r="N15451" s="71"/>
    </row>
    <row r="15452" spans="2:14">
      <c r="B15452" s="65"/>
      <c r="N15452" s="71"/>
    </row>
    <row r="15453" spans="2:14">
      <c r="B15453" s="65"/>
      <c r="N15453" s="71"/>
    </row>
    <row r="15454" spans="2:14">
      <c r="B15454" s="65"/>
      <c r="N15454" s="71"/>
    </row>
    <row r="15455" spans="2:14">
      <c r="B15455" s="65"/>
      <c r="N15455" s="71"/>
    </row>
    <row r="15456" spans="2:14">
      <c r="B15456" s="65"/>
      <c r="N15456" s="71"/>
    </row>
    <row r="15457" spans="2:14">
      <c r="B15457" s="65"/>
      <c r="N15457" s="71"/>
    </row>
    <row r="15458" spans="2:14">
      <c r="B15458" s="65"/>
      <c r="N15458" s="71"/>
    </row>
    <row r="15459" spans="2:14">
      <c r="B15459" s="65"/>
      <c r="N15459" s="71"/>
    </row>
    <row r="15460" spans="2:14">
      <c r="B15460" s="65"/>
      <c r="N15460" s="71"/>
    </row>
    <row r="15461" spans="2:14">
      <c r="B15461" s="65"/>
      <c r="N15461" s="71"/>
    </row>
    <row r="15462" spans="2:14">
      <c r="B15462" s="65"/>
      <c r="N15462" s="71"/>
    </row>
    <row r="15463" spans="2:14">
      <c r="B15463" s="65"/>
      <c r="N15463" s="71"/>
    </row>
    <row r="15464" spans="2:14">
      <c r="B15464" s="65"/>
      <c r="N15464" s="71"/>
    </row>
    <row r="15465" spans="2:14">
      <c r="B15465" s="65"/>
      <c r="N15465" s="71"/>
    </row>
    <row r="15466" spans="2:14">
      <c r="B15466" s="65"/>
      <c r="N15466" s="71"/>
    </row>
    <row r="15467" spans="2:14">
      <c r="B15467" s="65"/>
      <c r="N15467" s="71"/>
    </row>
    <row r="15468" spans="2:14">
      <c r="B15468" s="65"/>
      <c r="N15468" s="71"/>
    </row>
    <row r="15469" spans="2:14">
      <c r="B15469" s="65"/>
      <c r="N15469" s="71"/>
    </row>
    <row r="15470" spans="2:14">
      <c r="B15470" s="65"/>
      <c r="N15470" s="71"/>
    </row>
    <row r="15471" spans="2:14">
      <c r="B15471" s="65"/>
      <c r="N15471" s="71"/>
    </row>
    <row r="15472" spans="2:14">
      <c r="B15472" s="65"/>
      <c r="N15472" s="71"/>
    </row>
    <row r="15473" spans="2:14">
      <c r="B15473" s="65"/>
      <c r="N15473" s="71"/>
    </row>
    <row r="15474" spans="2:14">
      <c r="B15474" s="65"/>
      <c r="N15474" s="71"/>
    </row>
    <row r="15475" spans="2:14">
      <c r="B15475" s="65"/>
      <c r="N15475" s="71"/>
    </row>
    <row r="15476" spans="2:14">
      <c r="B15476" s="65"/>
      <c r="N15476" s="71"/>
    </row>
    <row r="15477" spans="2:14">
      <c r="B15477" s="65"/>
      <c r="N15477" s="71"/>
    </row>
    <row r="15478" spans="2:14">
      <c r="B15478" s="65"/>
      <c r="N15478" s="71"/>
    </row>
    <row r="15479" spans="2:14">
      <c r="B15479" s="65"/>
      <c r="N15479" s="71"/>
    </row>
    <row r="15480" spans="2:14">
      <c r="B15480" s="65"/>
      <c r="N15480" s="71"/>
    </row>
    <row r="15481" spans="2:14">
      <c r="B15481" s="65"/>
      <c r="N15481" s="71"/>
    </row>
    <row r="15482" spans="2:14">
      <c r="B15482" s="65"/>
      <c r="N15482" s="71"/>
    </row>
    <row r="15483" spans="2:14">
      <c r="B15483" s="65"/>
      <c r="N15483" s="71"/>
    </row>
    <row r="15484" spans="2:14">
      <c r="B15484" s="65"/>
      <c r="N15484" s="71"/>
    </row>
    <row r="15485" spans="2:14">
      <c r="B15485" s="65"/>
      <c r="N15485" s="71"/>
    </row>
    <row r="15486" spans="2:14">
      <c r="B15486" s="65"/>
      <c r="N15486" s="71"/>
    </row>
    <row r="15487" spans="2:14">
      <c r="B15487" s="65"/>
      <c r="N15487" s="71"/>
    </row>
    <row r="15488" spans="2:14">
      <c r="B15488" s="65"/>
      <c r="N15488" s="71"/>
    </row>
    <row r="15489" spans="2:14">
      <c r="B15489" s="65"/>
      <c r="N15489" s="71"/>
    </row>
    <row r="15490" spans="2:14">
      <c r="B15490" s="65"/>
      <c r="N15490" s="71"/>
    </row>
    <row r="15491" spans="2:14">
      <c r="B15491" s="65"/>
      <c r="N15491" s="71"/>
    </row>
    <row r="15492" spans="2:14">
      <c r="B15492" s="65"/>
      <c r="N15492" s="71"/>
    </row>
    <row r="15493" spans="2:14">
      <c r="B15493" s="65"/>
      <c r="N15493" s="71"/>
    </row>
    <row r="15494" spans="2:14">
      <c r="B15494" s="65"/>
      <c r="N15494" s="71"/>
    </row>
    <row r="15495" spans="2:14">
      <c r="B15495" s="65"/>
      <c r="N15495" s="71"/>
    </row>
    <row r="15496" spans="2:14">
      <c r="B15496" s="65"/>
      <c r="N15496" s="71"/>
    </row>
    <row r="15497" spans="2:14">
      <c r="B15497" s="65"/>
      <c r="N15497" s="71"/>
    </row>
    <row r="15498" spans="2:14">
      <c r="B15498" s="65"/>
      <c r="N15498" s="71"/>
    </row>
    <row r="15499" spans="2:14">
      <c r="B15499" s="65"/>
      <c r="N15499" s="71"/>
    </row>
    <row r="15500" spans="2:14">
      <c r="B15500" s="65"/>
      <c r="N15500" s="71"/>
    </row>
    <row r="15501" spans="2:14">
      <c r="B15501" s="65"/>
      <c r="N15501" s="71"/>
    </row>
    <row r="15502" spans="2:14">
      <c r="B15502" s="65"/>
      <c r="N15502" s="71"/>
    </row>
    <row r="15503" spans="2:14">
      <c r="B15503" s="65"/>
      <c r="N15503" s="71"/>
    </row>
    <row r="15504" spans="2:14">
      <c r="B15504" s="65"/>
      <c r="N15504" s="71"/>
    </row>
    <row r="15505" spans="2:14">
      <c r="B15505" s="65"/>
      <c r="N15505" s="71"/>
    </row>
    <row r="15506" spans="2:14">
      <c r="B15506" s="65"/>
      <c r="N15506" s="71"/>
    </row>
    <row r="15507" spans="2:14">
      <c r="B15507" s="65"/>
      <c r="N15507" s="71"/>
    </row>
    <row r="15508" spans="2:14">
      <c r="B15508" s="65"/>
      <c r="N15508" s="71"/>
    </row>
    <row r="15509" spans="2:14">
      <c r="B15509" s="65"/>
      <c r="N15509" s="71"/>
    </row>
    <row r="15510" spans="2:14">
      <c r="B15510" s="65"/>
      <c r="N15510" s="71"/>
    </row>
    <row r="15511" spans="2:14">
      <c r="B15511" s="65"/>
      <c r="N15511" s="71"/>
    </row>
    <row r="15512" spans="2:14">
      <c r="B15512" s="65"/>
      <c r="N15512" s="71"/>
    </row>
    <row r="15513" spans="2:14">
      <c r="B15513" s="65"/>
      <c r="N15513" s="71"/>
    </row>
    <row r="15514" spans="2:14">
      <c r="B15514" s="65"/>
      <c r="N15514" s="71"/>
    </row>
    <row r="15515" spans="2:14">
      <c r="B15515" s="65"/>
      <c r="N15515" s="71"/>
    </row>
    <row r="15516" spans="2:14">
      <c r="B15516" s="65"/>
      <c r="N15516" s="71"/>
    </row>
    <row r="15517" spans="2:14">
      <c r="B15517" s="65"/>
      <c r="N15517" s="71"/>
    </row>
    <row r="15518" spans="2:14">
      <c r="B15518" s="65"/>
      <c r="N15518" s="71"/>
    </row>
    <row r="15519" spans="2:14">
      <c r="B15519" s="65"/>
      <c r="N15519" s="71"/>
    </row>
    <row r="15520" spans="2:14">
      <c r="B15520" s="65"/>
      <c r="N15520" s="71"/>
    </row>
    <row r="15521" spans="2:14">
      <c r="B15521" s="65"/>
      <c r="N15521" s="71"/>
    </row>
    <row r="15522" spans="2:14">
      <c r="B15522" s="65"/>
      <c r="N15522" s="71"/>
    </row>
    <row r="15523" spans="2:14">
      <c r="B15523" s="65"/>
      <c r="N15523" s="71"/>
    </row>
    <row r="15524" spans="2:14">
      <c r="B15524" s="65"/>
      <c r="N15524" s="71"/>
    </row>
    <row r="15525" spans="2:14">
      <c r="B15525" s="65"/>
      <c r="N15525" s="71"/>
    </row>
    <row r="15526" spans="2:14">
      <c r="B15526" s="65"/>
      <c r="N15526" s="71"/>
    </row>
    <row r="15527" spans="2:14">
      <c r="B15527" s="65"/>
      <c r="N15527" s="71"/>
    </row>
    <row r="15528" spans="2:14">
      <c r="B15528" s="65"/>
      <c r="N15528" s="71"/>
    </row>
    <row r="15529" spans="2:14">
      <c r="B15529" s="65"/>
      <c r="N15529" s="71"/>
    </row>
    <row r="15530" spans="2:14">
      <c r="B15530" s="65"/>
      <c r="N15530" s="71"/>
    </row>
    <row r="15531" spans="2:14">
      <c r="B15531" s="65"/>
      <c r="N15531" s="71"/>
    </row>
    <row r="15532" spans="2:14">
      <c r="B15532" s="65"/>
      <c r="N15532" s="71"/>
    </row>
    <row r="15533" spans="2:14">
      <c r="B15533" s="65"/>
      <c r="N15533" s="71"/>
    </row>
    <row r="15534" spans="2:14">
      <c r="B15534" s="65"/>
      <c r="N15534" s="71"/>
    </row>
    <row r="15535" spans="2:14">
      <c r="B15535" s="65"/>
      <c r="N15535" s="71"/>
    </row>
    <row r="15536" spans="2:14">
      <c r="B15536" s="65"/>
      <c r="N15536" s="71"/>
    </row>
    <row r="15537" spans="2:14">
      <c r="B15537" s="65"/>
      <c r="N15537" s="71"/>
    </row>
    <row r="15538" spans="2:14">
      <c r="B15538" s="65"/>
      <c r="N15538" s="71"/>
    </row>
    <row r="15539" spans="2:14">
      <c r="B15539" s="65"/>
      <c r="N15539" s="71"/>
    </row>
    <row r="15540" spans="2:14">
      <c r="B15540" s="65"/>
      <c r="N15540" s="71"/>
    </row>
    <row r="15541" spans="2:14">
      <c r="B15541" s="65"/>
      <c r="N15541" s="71"/>
    </row>
    <row r="15542" spans="2:14">
      <c r="B15542" s="65"/>
      <c r="N15542" s="71"/>
    </row>
    <row r="15543" spans="2:14">
      <c r="B15543" s="65"/>
      <c r="N15543" s="71"/>
    </row>
    <row r="15544" spans="2:14">
      <c r="B15544" s="65"/>
      <c r="N15544" s="71"/>
    </row>
    <row r="15545" spans="2:14">
      <c r="B15545" s="65"/>
      <c r="N15545" s="71"/>
    </row>
    <row r="15546" spans="2:14">
      <c r="B15546" s="65"/>
      <c r="N15546" s="71"/>
    </row>
    <row r="15547" spans="2:14">
      <c r="B15547" s="65"/>
      <c r="N15547" s="71"/>
    </row>
    <row r="15548" spans="2:14">
      <c r="B15548" s="65"/>
      <c r="N15548" s="71"/>
    </row>
    <row r="15549" spans="2:14">
      <c r="B15549" s="65"/>
      <c r="N15549" s="71"/>
    </row>
    <row r="15550" spans="2:14">
      <c r="B15550" s="65"/>
      <c r="N15550" s="71"/>
    </row>
    <row r="15551" spans="2:14">
      <c r="B15551" s="65"/>
      <c r="N15551" s="71"/>
    </row>
    <row r="15552" spans="2:14">
      <c r="B15552" s="65"/>
      <c r="N15552" s="71"/>
    </row>
    <row r="15553" spans="2:14">
      <c r="B15553" s="65"/>
      <c r="N15553" s="71"/>
    </row>
    <row r="15554" spans="2:14">
      <c r="B15554" s="65"/>
      <c r="N15554" s="71"/>
    </row>
    <row r="15555" spans="2:14">
      <c r="B15555" s="65"/>
      <c r="N15555" s="71"/>
    </row>
    <row r="15556" spans="2:14">
      <c r="B15556" s="65"/>
      <c r="N15556" s="71"/>
    </row>
    <row r="15557" spans="2:14">
      <c r="B15557" s="65"/>
      <c r="N15557" s="71"/>
    </row>
    <row r="15558" spans="2:14">
      <c r="B15558" s="65"/>
      <c r="N15558" s="71"/>
    </row>
    <row r="15559" spans="2:14">
      <c r="B15559" s="65"/>
      <c r="N15559" s="71"/>
    </row>
    <row r="15560" spans="2:14">
      <c r="B15560" s="65"/>
      <c r="N15560" s="71"/>
    </row>
    <row r="15561" spans="2:14">
      <c r="B15561" s="65"/>
      <c r="N15561" s="71"/>
    </row>
    <row r="15562" spans="2:14">
      <c r="B15562" s="65"/>
      <c r="N15562" s="71"/>
    </row>
    <row r="15563" spans="2:14">
      <c r="B15563" s="65"/>
      <c r="N15563" s="71"/>
    </row>
    <row r="15564" spans="2:14">
      <c r="B15564" s="65"/>
      <c r="N15564" s="71"/>
    </row>
    <row r="15565" spans="2:14">
      <c r="B15565" s="65"/>
      <c r="N15565" s="71"/>
    </row>
    <row r="15566" spans="2:14">
      <c r="B15566" s="65"/>
      <c r="N15566" s="71"/>
    </row>
    <row r="15567" spans="2:14">
      <c r="B15567" s="65"/>
      <c r="N15567" s="71"/>
    </row>
    <row r="15568" spans="2:14">
      <c r="B15568" s="65"/>
      <c r="N15568" s="71"/>
    </row>
    <row r="15569" spans="2:14">
      <c r="B15569" s="65"/>
      <c r="N15569" s="71"/>
    </row>
    <row r="15570" spans="2:14">
      <c r="B15570" s="65"/>
      <c r="N15570" s="71"/>
    </row>
    <row r="15571" spans="2:14">
      <c r="B15571" s="65"/>
      <c r="N15571" s="71"/>
    </row>
    <row r="15572" spans="2:14">
      <c r="B15572" s="65"/>
      <c r="N15572" s="71"/>
    </row>
    <row r="15573" spans="2:14">
      <c r="B15573" s="65"/>
      <c r="N15573" s="71"/>
    </row>
    <row r="15574" spans="2:14">
      <c r="B15574" s="65"/>
      <c r="N15574" s="71"/>
    </row>
    <row r="15575" spans="2:14">
      <c r="B15575" s="65"/>
      <c r="N15575" s="71"/>
    </row>
    <row r="15576" spans="2:14">
      <c r="B15576" s="65"/>
      <c r="N15576" s="71"/>
    </row>
    <row r="15577" spans="2:14">
      <c r="B15577" s="65"/>
      <c r="N15577" s="71"/>
    </row>
    <row r="15578" spans="2:14">
      <c r="B15578" s="65"/>
      <c r="N15578" s="71"/>
    </row>
    <row r="15579" spans="2:14">
      <c r="B15579" s="65"/>
      <c r="N15579" s="71"/>
    </row>
    <row r="15580" spans="2:14">
      <c r="B15580" s="65"/>
      <c r="N15580" s="71"/>
    </row>
    <row r="15581" spans="2:14">
      <c r="B15581" s="65"/>
      <c r="N15581" s="71"/>
    </row>
    <row r="15582" spans="2:14">
      <c r="B15582" s="65"/>
      <c r="N15582" s="71"/>
    </row>
    <row r="15583" spans="2:14">
      <c r="B15583" s="65"/>
      <c r="N15583" s="71"/>
    </row>
    <row r="15584" spans="2:14">
      <c r="B15584" s="65"/>
      <c r="N15584" s="71"/>
    </row>
    <row r="15585" spans="2:14">
      <c r="B15585" s="65"/>
      <c r="N15585" s="71"/>
    </row>
    <row r="15586" spans="2:14">
      <c r="B15586" s="65"/>
      <c r="N15586" s="71"/>
    </row>
    <row r="15587" spans="2:14">
      <c r="B15587" s="65"/>
      <c r="N15587" s="71"/>
    </row>
    <row r="15588" spans="2:14">
      <c r="B15588" s="65"/>
      <c r="N15588" s="71"/>
    </row>
    <row r="15589" spans="2:14">
      <c r="B15589" s="65"/>
      <c r="N15589" s="71"/>
    </row>
    <row r="15590" spans="2:14">
      <c r="B15590" s="65"/>
      <c r="N15590" s="71"/>
    </row>
    <row r="15591" spans="2:14">
      <c r="B15591" s="65"/>
      <c r="N15591" s="71"/>
    </row>
    <row r="15592" spans="2:14">
      <c r="B15592" s="65"/>
      <c r="N15592" s="71"/>
    </row>
    <row r="15593" spans="2:14">
      <c r="B15593" s="65"/>
      <c r="N15593" s="71"/>
    </row>
    <row r="15594" spans="2:14">
      <c r="B15594" s="65"/>
      <c r="N15594" s="71"/>
    </row>
    <row r="15595" spans="2:14">
      <c r="B15595" s="65"/>
      <c r="N15595" s="71"/>
    </row>
    <row r="15596" spans="2:14">
      <c r="B15596" s="65"/>
      <c r="N15596" s="71"/>
    </row>
    <row r="15597" spans="2:14">
      <c r="B15597" s="65"/>
      <c r="N15597" s="71"/>
    </row>
    <row r="15598" spans="2:14">
      <c r="B15598" s="65"/>
      <c r="N15598" s="71"/>
    </row>
    <row r="15599" spans="2:14">
      <c r="B15599" s="65"/>
      <c r="N15599" s="71"/>
    </row>
    <row r="15600" spans="2:14">
      <c r="B15600" s="65"/>
      <c r="N15600" s="71"/>
    </row>
    <row r="15601" spans="2:14">
      <c r="B15601" s="65"/>
      <c r="N15601" s="71"/>
    </row>
    <row r="15602" spans="2:14">
      <c r="B15602" s="65"/>
      <c r="N15602" s="71"/>
    </row>
    <row r="15603" spans="2:14">
      <c r="B15603" s="65"/>
      <c r="N15603" s="71"/>
    </row>
    <row r="15604" spans="2:14">
      <c r="B15604" s="65"/>
      <c r="N15604" s="71"/>
    </row>
    <row r="15605" spans="2:14">
      <c r="B15605" s="65"/>
      <c r="N15605" s="71"/>
    </row>
    <row r="15606" spans="2:14">
      <c r="B15606" s="65"/>
      <c r="N15606" s="71"/>
    </row>
    <row r="15607" spans="2:14">
      <c r="B15607" s="65"/>
      <c r="N15607" s="71"/>
    </row>
    <row r="15608" spans="2:14">
      <c r="B15608" s="65"/>
      <c r="N15608" s="71"/>
    </row>
    <row r="15609" spans="2:14">
      <c r="B15609" s="65"/>
      <c r="N15609" s="71"/>
    </row>
    <row r="15610" spans="2:14">
      <c r="B15610" s="65"/>
      <c r="N15610" s="71"/>
    </row>
    <row r="15611" spans="2:14">
      <c r="B15611" s="65"/>
      <c r="N15611" s="71"/>
    </row>
    <row r="15612" spans="2:14">
      <c r="B15612" s="65"/>
      <c r="N15612" s="71"/>
    </row>
    <row r="15613" spans="2:14">
      <c r="B15613" s="65"/>
      <c r="N15613" s="71"/>
    </row>
    <row r="15614" spans="2:14">
      <c r="B15614" s="65"/>
      <c r="N15614" s="71"/>
    </row>
    <row r="15615" spans="2:14">
      <c r="B15615" s="65"/>
      <c r="N15615" s="71"/>
    </row>
    <row r="15616" spans="2:14">
      <c r="B15616" s="65"/>
      <c r="N15616" s="71"/>
    </row>
    <row r="15617" spans="2:14">
      <c r="B15617" s="65"/>
      <c r="N15617" s="71"/>
    </row>
    <row r="15618" spans="2:14">
      <c r="B15618" s="65"/>
      <c r="N15618" s="71"/>
    </row>
    <row r="15619" spans="2:14">
      <c r="B15619" s="65"/>
      <c r="N15619" s="71"/>
    </row>
    <row r="15620" spans="2:14">
      <c r="B15620" s="65"/>
      <c r="N15620" s="71"/>
    </row>
    <row r="15621" spans="2:14">
      <c r="B15621" s="65"/>
      <c r="N15621" s="71"/>
    </row>
    <row r="15622" spans="2:14">
      <c r="B15622" s="65"/>
      <c r="N15622" s="71"/>
    </row>
    <row r="15623" spans="2:14">
      <c r="B15623" s="65"/>
      <c r="N15623" s="71"/>
    </row>
    <row r="15624" spans="2:14">
      <c r="B15624" s="65"/>
      <c r="N15624" s="71"/>
    </row>
    <row r="15625" spans="2:14">
      <c r="B15625" s="65"/>
      <c r="N15625" s="71"/>
    </row>
    <row r="15626" spans="2:14">
      <c r="B15626" s="65"/>
      <c r="N15626" s="71"/>
    </row>
    <row r="15627" spans="2:14">
      <c r="B15627" s="65"/>
      <c r="N15627" s="71"/>
    </row>
    <row r="15628" spans="2:14">
      <c r="B15628" s="65"/>
      <c r="N15628" s="71"/>
    </row>
    <row r="15629" spans="2:14">
      <c r="B15629" s="65"/>
      <c r="N15629" s="71"/>
    </row>
    <row r="15630" spans="2:14">
      <c r="B15630" s="65"/>
      <c r="N15630" s="71"/>
    </row>
    <row r="15631" spans="2:14">
      <c r="B15631" s="65"/>
      <c r="N15631" s="71"/>
    </row>
    <row r="15632" spans="2:14">
      <c r="B15632" s="65"/>
      <c r="N15632" s="71"/>
    </row>
    <row r="15633" spans="2:14">
      <c r="B15633" s="65"/>
      <c r="N15633" s="71"/>
    </row>
    <row r="15634" spans="2:14">
      <c r="B15634" s="65"/>
      <c r="N15634" s="71"/>
    </row>
    <row r="15635" spans="2:14">
      <c r="B15635" s="65"/>
      <c r="N15635" s="71"/>
    </row>
    <row r="15636" spans="2:14">
      <c r="B15636" s="65"/>
      <c r="N15636" s="71"/>
    </row>
    <row r="15637" spans="2:14">
      <c r="B15637" s="65"/>
      <c r="N15637" s="71"/>
    </row>
    <row r="15638" spans="2:14">
      <c r="B15638" s="65"/>
      <c r="N15638" s="71"/>
    </row>
    <row r="15639" spans="2:14">
      <c r="B15639" s="65"/>
      <c r="N15639" s="71"/>
    </row>
    <row r="15640" spans="2:14">
      <c r="B15640" s="65"/>
      <c r="N15640" s="71"/>
    </row>
    <row r="15641" spans="2:14">
      <c r="B15641" s="65"/>
      <c r="N15641" s="71"/>
    </row>
    <row r="15642" spans="2:14">
      <c r="B15642" s="65"/>
      <c r="N15642" s="71"/>
    </row>
    <row r="15643" spans="2:14">
      <c r="B15643" s="65"/>
      <c r="N15643" s="71"/>
    </row>
    <row r="15644" spans="2:14">
      <c r="B15644" s="65"/>
      <c r="N15644" s="71"/>
    </row>
    <row r="15645" spans="2:14">
      <c r="B15645" s="65"/>
      <c r="N15645" s="71"/>
    </row>
    <row r="15646" spans="2:14">
      <c r="B15646" s="65"/>
      <c r="N15646" s="71"/>
    </row>
    <row r="15647" spans="2:14">
      <c r="B15647" s="65"/>
      <c r="N15647" s="71"/>
    </row>
    <row r="15648" spans="2:14">
      <c r="B15648" s="65"/>
      <c r="N15648" s="71"/>
    </row>
    <row r="15649" spans="2:14">
      <c r="B15649" s="65"/>
      <c r="N15649" s="71"/>
    </row>
    <row r="15650" spans="2:14">
      <c r="B15650" s="65"/>
      <c r="N15650" s="71"/>
    </row>
    <row r="15651" spans="2:14">
      <c r="B15651" s="65"/>
      <c r="N15651" s="71"/>
    </row>
    <row r="15652" spans="2:14">
      <c r="B15652" s="65"/>
      <c r="N15652" s="71"/>
    </row>
    <row r="15653" spans="2:14">
      <c r="B15653" s="65"/>
      <c r="N15653" s="71"/>
    </row>
    <row r="15654" spans="2:14">
      <c r="B15654" s="65"/>
      <c r="N15654" s="71"/>
    </row>
    <row r="15655" spans="2:14">
      <c r="B15655" s="65"/>
      <c r="N15655" s="71"/>
    </row>
    <row r="15656" spans="2:14">
      <c r="B15656" s="65"/>
      <c r="N15656" s="71"/>
    </row>
    <row r="15657" spans="2:14">
      <c r="B15657" s="65"/>
      <c r="N15657" s="71"/>
    </row>
    <row r="15658" spans="2:14">
      <c r="B15658" s="65"/>
      <c r="N15658" s="71"/>
    </row>
    <row r="15659" spans="2:14">
      <c r="B15659" s="65"/>
      <c r="N15659" s="71"/>
    </row>
    <row r="15660" spans="2:14">
      <c r="B15660" s="65"/>
      <c r="N15660" s="71"/>
    </row>
    <row r="15661" spans="2:14">
      <c r="B15661" s="65"/>
      <c r="N15661" s="71"/>
    </row>
    <row r="15662" spans="2:14">
      <c r="B15662" s="65"/>
      <c r="N15662" s="71"/>
    </row>
    <row r="15663" spans="2:14">
      <c r="B15663" s="65"/>
      <c r="N15663" s="71"/>
    </row>
    <row r="15664" spans="2:14">
      <c r="B15664" s="65"/>
      <c r="N15664" s="71"/>
    </row>
    <row r="15665" spans="2:14">
      <c r="B15665" s="65"/>
      <c r="N15665" s="71"/>
    </row>
    <row r="15666" spans="2:14">
      <c r="B15666" s="65"/>
      <c r="N15666" s="71"/>
    </row>
    <row r="15667" spans="2:14">
      <c r="B15667" s="65"/>
      <c r="N15667" s="71"/>
    </row>
    <row r="15668" spans="2:14">
      <c r="B15668" s="65"/>
      <c r="N15668" s="71"/>
    </row>
    <row r="15669" spans="2:14">
      <c r="B15669" s="65"/>
      <c r="N15669" s="71"/>
    </row>
    <row r="15670" spans="2:14">
      <c r="B15670" s="65"/>
      <c r="N15670" s="71"/>
    </row>
    <row r="15671" spans="2:14">
      <c r="B15671" s="65"/>
      <c r="N15671" s="71"/>
    </row>
    <row r="15672" spans="2:14">
      <c r="B15672" s="65"/>
      <c r="N15672" s="71"/>
    </row>
    <row r="15673" spans="2:14">
      <c r="B15673" s="65"/>
      <c r="N15673" s="71"/>
    </row>
    <row r="15674" spans="2:14">
      <c r="B15674" s="65"/>
      <c r="N15674" s="71"/>
    </row>
    <row r="15675" spans="2:14">
      <c r="B15675" s="65"/>
      <c r="N15675" s="71"/>
    </row>
    <row r="15676" spans="2:14">
      <c r="B15676" s="65"/>
      <c r="N15676" s="71"/>
    </row>
    <row r="15677" spans="2:14">
      <c r="B15677" s="65"/>
      <c r="N15677" s="71"/>
    </row>
    <row r="15678" spans="2:14">
      <c r="B15678" s="65"/>
      <c r="N15678" s="71"/>
    </row>
    <row r="15679" spans="2:14">
      <c r="B15679" s="65"/>
      <c r="N15679" s="71"/>
    </row>
    <row r="15680" spans="2:14">
      <c r="B15680" s="65"/>
      <c r="N15680" s="71"/>
    </row>
    <row r="15681" spans="2:14">
      <c r="B15681" s="65"/>
      <c r="N15681" s="71"/>
    </row>
    <row r="15682" spans="2:14">
      <c r="B15682" s="65"/>
      <c r="N15682" s="71"/>
    </row>
    <row r="15683" spans="2:14">
      <c r="B15683" s="65"/>
      <c r="N15683" s="71"/>
    </row>
    <row r="15684" spans="2:14">
      <c r="B15684" s="65"/>
      <c r="N15684" s="71"/>
    </row>
    <row r="15685" spans="2:14">
      <c r="B15685" s="65"/>
      <c r="N15685" s="71"/>
    </row>
    <row r="15686" spans="2:14">
      <c r="B15686" s="65"/>
      <c r="N15686" s="71"/>
    </row>
    <row r="15687" spans="2:14">
      <c r="B15687" s="65"/>
      <c r="N15687" s="71"/>
    </row>
    <row r="15688" spans="2:14">
      <c r="B15688" s="65"/>
      <c r="N15688" s="71"/>
    </row>
    <row r="15689" spans="2:14">
      <c r="B15689" s="65"/>
      <c r="N15689" s="71"/>
    </row>
    <row r="15690" spans="2:14">
      <c r="B15690" s="65"/>
      <c r="N15690" s="71"/>
    </row>
    <row r="15691" spans="2:14">
      <c r="B15691" s="65"/>
      <c r="N15691" s="71"/>
    </row>
    <row r="15692" spans="2:14">
      <c r="B15692" s="65"/>
      <c r="N15692" s="71"/>
    </row>
    <row r="15693" spans="2:14">
      <c r="B15693" s="65"/>
      <c r="N15693" s="71"/>
    </row>
    <row r="15694" spans="2:14">
      <c r="B15694" s="65"/>
      <c r="N15694" s="71"/>
    </row>
    <row r="15695" spans="2:14">
      <c r="B15695" s="65"/>
      <c r="N15695" s="71"/>
    </row>
    <row r="15696" spans="2:14">
      <c r="B15696" s="65"/>
      <c r="N15696" s="71"/>
    </row>
    <row r="15697" spans="2:14">
      <c r="B15697" s="65"/>
      <c r="N15697" s="71"/>
    </row>
    <row r="15698" spans="2:14">
      <c r="B15698" s="65"/>
      <c r="N15698" s="71"/>
    </row>
    <row r="15699" spans="2:14">
      <c r="B15699" s="65"/>
      <c r="N15699" s="71"/>
    </row>
    <row r="15700" spans="2:14">
      <c r="B15700" s="65"/>
      <c r="N15700" s="71"/>
    </row>
    <row r="15701" spans="2:14">
      <c r="B15701" s="65"/>
      <c r="N15701" s="71"/>
    </row>
    <row r="15702" spans="2:14">
      <c r="B15702" s="65"/>
      <c r="N15702" s="71"/>
    </row>
    <row r="15703" spans="2:14">
      <c r="B15703" s="65"/>
      <c r="N15703" s="71"/>
    </row>
    <row r="15704" spans="2:14">
      <c r="B15704" s="65"/>
      <c r="N15704" s="71"/>
    </row>
    <row r="15705" spans="2:14">
      <c r="B15705" s="65"/>
      <c r="N15705" s="71"/>
    </row>
    <row r="15706" spans="2:14">
      <c r="B15706" s="65"/>
      <c r="N15706" s="71"/>
    </row>
    <row r="15707" spans="2:14">
      <c r="B15707" s="65"/>
      <c r="N15707" s="71"/>
    </row>
    <row r="15708" spans="2:14">
      <c r="B15708" s="65"/>
      <c r="N15708" s="71"/>
    </row>
    <row r="15709" spans="2:14">
      <c r="B15709" s="65"/>
      <c r="N15709" s="71"/>
    </row>
    <row r="15710" spans="2:14">
      <c r="B15710" s="65"/>
      <c r="N15710" s="71"/>
    </row>
    <row r="15711" spans="2:14">
      <c r="B15711" s="65"/>
      <c r="N15711" s="71"/>
    </row>
    <row r="15712" spans="2:14">
      <c r="B15712" s="65"/>
      <c r="N15712" s="71"/>
    </row>
    <row r="15713" spans="2:14">
      <c r="B15713" s="65"/>
      <c r="N15713" s="71"/>
    </row>
    <row r="15714" spans="2:14">
      <c r="B15714" s="65"/>
      <c r="N15714" s="71"/>
    </row>
    <row r="15715" spans="2:14">
      <c r="B15715" s="65"/>
      <c r="N15715" s="71"/>
    </row>
    <row r="15716" spans="2:14">
      <c r="B15716" s="65"/>
      <c r="N15716" s="71"/>
    </row>
    <row r="15717" spans="2:14">
      <c r="B15717" s="65"/>
      <c r="N15717" s="71"/>
    </row>
    <row r="15718" spans="2:14">
      <c r="B15718" s="65"/>
      <c r="N15718" s="71"/>
    </row>
    <row r="15719" spans="2:14">
      <c r="B15719" s="65"/>
      <c r="N15719" s="71"/>
    </row>
    <row r="15720" spans="2:14">
      <c r="B15720" s="65"/>
      <c r="N15720" s="71"/>
    </row>
    <row r="15721" spans="2:14">
      <c r="B15721" s="65"/>
      <c r="N15721" s="71"/>
    </row>
    <row r="15722" spans="2:14">
      <c r="B15722" s="65"/>
      <c r="N15722" s="71"/>
    </row>
    <row r="15723" spans="2:14">
      <c r="B15723" s="65"/>
      <c r="N15723" s="71"/>
    </row>
    <row r="15724" spans="2:14">
      <c r="B15724" s="65"/>
      <c r="N15724" s="71"/>
    </row>
    <row r="15725" spans="2:14">
      <c r="B15725" s="65"/>
      <c r="N15725" s="71"/>
    </row>
    <row r="15726" spans="2:14">
      <c r="B15726" s="65"/>
      <c r="N15726" s="71"/>
    </row>
    <row r="15727" spans="2:14">
      <c r="B15727" s="65"/>
      <c r="N15727" s="71"/>
    </row>
    <row r="15728" spans="2:14">
      <c r="B15728" s="65"/>
      <c r="N15728" s="71"/>
    </row>
    <row r="15729" spans="2:14">
      <c r="B15729" s="65"/>
      <c r="N15729" s="71"/>
    </row>
    <row r="15730" spans="2:14">
      <c r="B15730" s="65"/>
      <c r="N15730" s="71"/>
    </row>
    <row r="15731" spans="2:14">
      <c r="B15731" s="65"/>
      <c r="N15731" s="71"/>
    </row>
    <row r="15732" spans="2:14">
      <c r="B15732" s="65"/>
      <c r="N15732" s="71"/>
    </row>
    <row r="15733" spans="2:14">
      <c r="B15733" s="65"/>
      <c r="N15733" s="71"/>
    </row>
    <row r="15734" spans="2:14">
      <c r="B15734" s="65"/>
      <c r="N15734" s="71"/>
    </row>
    <row r="15735" spans="2:14">
      <c r="B15735" s="65"/>
      <c r="N15735" s="71"/>
    </row>
    <row r="15736" spans="2:14">
      <c r="B15736" s="65"/>
      <c r="N15736" s="71"/>
    </row>
    <row r="15737" spans="2:14">
      <c r="B15737" s="65"/>
      <c r="N15737" s="71"/>
    </row>
    <row r="15738" spans="2:14">
      <c r="B15738" s="65"/>
      <c r="N15738" s="71"/>
    </row>
    <row r="15739" spans="2:14">
      <c r="B15739" s="65"/>
      <c r="N15739" s="71"/>
    </row>
    <row r="15740" spans="2:14">
      <c r="B15740" s="65"/>
      <c r="N15740" s="71"/>
    </row>
    <row r="15741" spans="2:14">
      <c r="B15741" s="65"/>
      <c r="N15741" s="71"/>
    </row>
    <row r="15742" spans="2:14">
      <c r="B15742" s="65"/>
      <c r="N15742" s="71"/>
    </row>
    <row r="15743" spans="2:14">
      <c r="B15743" s="65"/>
      <c r="N15743" s="71"/>
    </row>
    <row r="15744" spans="2:14">
      <c r="B15744" s="65"/>
      <c r="N15744" s="71"/>
    </row>
    <row r="15745" spans="2:14">
      <c r="B15745" s="65"/>
      <c r="N15745" s="71"/>
    </row>
    <row r="15746" spans="2:14">
      <c r="B15746" s="65"/>
      <c r="N15746" s="71"/>
    </row>
    <row r="15747" spans="2:14">
      <c r="B15747" s="65"/>
      <c r="N15747" s="71"/>
    </row>
    <row r="15748" spans="2:14">
      <c r="B15748" s="65"/>
      <c r="N15748" s="71"/>
    </row>
    <row r="15749" spans="2:14">
      <c r="B15749" s="65"/>
      <c r="N15749" s="71"/>
    </row>
    <row r="15750" spans="2:14">
      <c r="B15750" s="65"/>
      <c r="N15750" s="71"/>
    </row>
    <row r="15751" spans="2:14">
      <c r="B15751" s="65"/>
      <c r="N15751" s="71"/>
    </row>
    <row r="15752" spans="2:14">
      <c r="B15752" s="65"/>
      <c r="N15752" s="71"/>
    </row>
    <row r="15753" spans="2:14">
      <c r="B15753" s="65"/>
      <c r="N15753" s="71"/>
    </row>
    <row r="15754" spans="2:14">
      <c r="B15754" s="65"/>
      <c r="N15754" s="71"/>
    </row>
    <row r="15755" spans="2:14">
      <c r="B15755" s="65"/>
      <c r="N15755" s="71"/>
    </row>
    <row r="15756" spans="2:14">
      <c r="B15756" s="65"/>
      <c r="N15756" s="71"/>
    </row>
    <row r="15757" spans="2:14">
      <c r="B15757" s="65"/>
      <c r="N15757" s="71"/>
    </row>
    <row r="15758" spans="2:14">
      <c r="B15758" s="65"/>
      <c r="N15758" s="71"/>
    </row>
    <row r="15759" spans="2:14">
      <c r="B15759" s="65"/>
      <c r="N15759" s="71"/>
    </row>
    <row r="15760" spans="2:14">
      <c r="B15760" s="65"/>
      <c r="N15760" s="71"/>
    </row>
    <row r="15761" spans="2:14">
      <c r="B15761" s="65"/>
      <c r="N15761" s="71"/>
    </row>
    <row r="15762" spans="2:14">
      <c r="B15762" s="65"/>
      <c r="N15762" s="71"/>
    </row>
    <row r="15763" spans="2:14">
      <c r="B15763" s="65"/>
      <c r="N15763" s="71"/>
    </row>
    <row r="15764" spans="2:14">
      <c r="B15764" s="65"/>
      <c r="N15764" s="71"/>
    </row>
    <row r="15765" spans="2:14">
      <c r="B15765" s="65"/>
      <c r="N15765" s="71"/>
    </row>
    <row r="15766" spans="2:14">
      <c r="B15766" s="65"/>
      <c r="N15766" s="71"/>
    </row>
    <row r="15767" spans="2:14">
      <c r="B15767" s="65"/>
      <c r="N15767" s="71"/>
    </row>
    <row r="15768" spans="2:14">
      <c r="B15768" s="65"/>
      <c r="N15768" s="71"/>
    </row>
    <row r="15769" spans="2:14">
      <c r="B15769" s="65"/>
      <c r="N15769" s="71"/>
    </row>
    <row r="15770" spans="2:14">
      <c r="B15770" s="65"/>
      <c r="N15770" s="71"/>
    </row>
    <row r="15771" spans="2:14">
      <c r="B15771" s="65"/>
      <c r="N15771" s="71"/>
    </row>
    <row r="15772" spans="2:14">
      <c r="B15772" s="65"/>
      <c r="N15772" s="71"/>
    </row>
    <row r="15773" spans="2:14">
      <c r="B15773" s="65"/>
      <c r="N15773" s="71"/>
    </row>
    <row r="15774" spans="2:14">
      <c r="B15774" s="65"/>
      <c r="N15774" s="71"/>
    </row>
    <row r="15775" spans="2:14">
      <c r="B15775" s="65"/>
      <c r="N15775" s="71"/>
    </row>
    <row r="15776" spans="2:14">
      <c r="B15776" s="65"/>
      <c r="N15776" s="71"/>
    </row>
    <row r="15777" spans="2:14">
      <c r="B15777" s="65"/>
      <c r="N15777" s="71"/>
    </row>
    <row r="15778" spans="2:14">
      <c r="B15778" s="65"/>
      <c r="N15778" s="71"/>
    </row>
    <row r="15779" spans="2:14">
      <c r="B15779" s="65"/>
      <c r="N15779" s="71"/>
    </row>
    <row r="15780" spans="2:14">
      <c r="B15780" s="65"/>
      <c r="N15780" s="71"/>
    </row>
    <row r="15781" spans="2:14">
      <c r="B15781" s="65"/>
      <c r="N15781" s="71"/>
    </row>
    <row r="15782" spans="2:14">
      <c r="B15782" s="65"/>
      <c r="N15782" s="71"/>
    </row>
    <row r="15783" spans="2:14">
      <c r="B15783" s="65"/>
      <c r="N15783" s="71"/>
    </row>
    <row r="15784" spans="2:14">
      <c r="B15784" s="65"/>
      <c r="N15784" s="71"/>
    </row>
    <row r="15785" spans="2:14">
      <c r="B15785" s="65"/>
      <c r="N15785" s="71"/>
    </row>
    <row r="15786" spans="2:14">
      <c r="B15786" s="65"/>
      <c r="N15786" s="71"/>
    </row>
    <row r="15787" spans="2:14">
      <c r="B15787" s="65"/>
      <c r="N15787" s="71"/>
    </row>
    <row r="15788" spans="2:14">
      <c r="B15788" s="65"/>
      <c r="N15788" s="71"/>
    </row>
    <row r="15789" spans="2:14">
      <c r="B15789" s="65"/>
      <c r="N15789" s="71"/>
    </row>
    <row r="15790" spans="2:14">
      <c r="B15790" s="65"/>
      <c r="N15790" s="71"/>
    </row>
    <row r="15791" spans="2:14">
      <c r="B15791" s="65"/>
      <c r="N15791" s="71"/>
    </row>
    <row r="15792" spans="2:14">
      <c r="B15792" s="65"/>
      <c r="N15792" s="71"/>
    </row>
    <row r="15793" spans="2:14">
      <c r="B15793" s="65"/>
      <c r="N15793" s="71"/>
    </row>
    <row r="15794" spans="2:14">
      <c r="B15794" s="65"/>
      <c r="N15794" s="71"/>
    </row>
    <row r="15795" spans="2:14">
      <c r="B15795" s="65"/>
      <c r="N15795" s="71"/>
    </row>
    <row r="15796" spans="2:14">
      <c r="B15796" s="65"/>
      <c r="N15796" s="71"/>
    </row>
    <row r="15797" spans="2:14">
      <c r="B15797" s="65"/>
      <c r="N15797" s="71"/>
    </row>
    <row r="15798" spans="2:14">
      <c r="B15798" s="65"/>
      <c r="N15798" s="71"/>
    </row>
    <row r="15799" spans="2:14">
      <c r="B15799" s="65"/>
      <c r="N15799" s="71"/>
    </row>
    <row r="15800" spans="2:14">
      <c r="B15800" s="65"/>
      <c r="N15800" s="71"/>
    </row>
    <row r="15801" spans="2:14">
      <c r="B15801" s="65"/>
      <c r="N15801" s="71"/>
    </row>
    <row r="15802" spans="2:14">
      <c r="B15802" s="65"/>
      <c r="N15802" s="71"/>
    </row>
    <row r="15803" spans="2:14">
      <c r="B15803" s="65"/>
      <c r="N15803" s="71"/>
    </row>
    <row r="15804" spans="2:14">
      <c r="B15804" s="65"/>
      <c r="N15804" s="71"/>
    </row>
    <row r="15805" spans="2:14">
      <c r="B15805" s="65"/>
      <c r="N15805" s="71"/>
    </row>
    <row r="15806" spans="2:14">
      <c r="B15806" s="65"/>
      <c r="N15806" s="71"/>
    </row>
    <row r="15807" spans="2:14">
      <c r="B15807" s="65"/>
      <c r="N15807" s="71"/>
    </row>
    <row r="15808" spans="2:14">
      <c r="B15808" s="65"/>
      <c r="N15808" s="71"/>
    </row>
    <row r="15809" spans="2:14">
      <c r="B15809" s="65"/>
      <c r="N15809" s="71"/>
    </row>
    <row r="15810" spans="2:14">
      <c r="B15810" s="65"/>
      <c r="N15810" s="71"/>
    </row>
    <row r="15811" spans="2:14">
      <c r="B15811" s="65"/>
      <c r="N15811" s="71"/>
    </row>
    <row r="15812" spans="2:14">
      <c r="B15812" s="65"/>
      <c r="N15812" s="71"/>
    </row>
    <row r="15813" spans="2:14">
      <c r="B15813" s="65"/>
      <c r="N15813" s="71"/>
    </row>
    <row r="15814" spans="2:14">
      <c r="B15814" s="65"/>
      <c r="N15814" s="71"/>
    </row>
    <row r="15815" spans="2:14">
      <c r="B15815" s="65"/>
      <c r="N15815" s="71"/>
    </row>
    <row r="15816" spans="2:14">
      <c r="B15816" s="65"/>
      <c r="N15816" s="71"/>
    </row>
    <row r="15817" spans="2:14">
      <c r="B15817" s="65"/>
      <c r="N15817" s="71"/>
    </row>
    <row r="15818" spans="2:14">
      <c r="B15818" s="65"/>
      <c r="N15818" s="71"/>
    </row>
    <row r="15819" spans="2:14">
      <c r="B15819" s="65"/>
      <c r="N15819" s="71"/>
    </row>
    <row r="15820" spans="2:14">
      <c r="B15820" s="65"/>
      <c r="N15820" s="71"/>
    </row>
    <row r="15821" spans="2:14">
      <c r="B15821" s="65"/>
      <c r="N15821" s="71"/>
    </row>
    <row r="15822" spans="2:14">
      <c r="B15822" s="65"/>
      <c r="N15822" s="71"/>
    </row>
    <row r="15823" spans="2:14">
      <c r="B15823" s="65"/>
      <c r="N15823" s="71"/>
    </row>
    <row r="15824" spans="2:14">
      <c r="B15824" s="65"/>
      <c r="N15824" s="71"/>
    </row>
    <row r="15825" spans="2:14">
      <c r="B15825" s="65"/>
      <c r="N15825" s="71"/>
    </row>
    <row r="15826" spans="2:14">
      <c r="B15826" s="65"/>
      <c r="N15826" s="71"/>
    </row>
    <row r="15827" spans="2:14">
      <c r="B15827" s="65"/>
      <c r="N15827" s="71"/>
    </row>
    <row r="15828" spans="2:14">
      <c r="B15828" s="65"/>
      <c r="N15828" s="71"/>
    </row>
    <row r="15829" spans="2:14">
      <c r="B15829" s="65"/>
      <c r="N15829" s="71"/>
    </row>
    <row r="15830" spans="2:14">
      <c r="B15830" s="65"/>
      <c r="N15830" s="71"/>
    </row>
    <row r="15831" spans="2:14">
      <c r="B15831" s="65"/>
      <c r="N15831" s="71"/>
    </row>
    <row r="15832" spans="2:14">
      <c r="B15832" s="65"/>
      <c r="N15832" s="71"/>
    </row>
    <row r="15833" spans="2:14">
      <c r="B15833" s="65"/>
      <c r="N15833" s="71"/>
    </row>
    <row r="15834" spans="2:14">
      <c r="B15834" s="65"/>
      <c r="N15834" s="71"/>
    </row>
    <row r="15835" spans="2:14">
      <c r="B15835" s="65"/>
      <c r="N15835" s="71"/>
    </row>
    <row r="15836" spans="2:14">
      <c r="B15836" s="65"/>
      <c r="N15836" s="71"/>
    </row>
    <row r="15837" spans="2:14">
      <c r="B15837" s="65"/>
      <c r="N15837" s="71"/>
    </row>
    <row r="15838" spans="2:14">
      <c r="B15838" s="65"/>
      <c r="N15838" s="71"/>
    </row>
    <row r="15839" spans="2:14">
      <c r="B15839" s="65"/>
      <c r="N15839" s="71"/>
    </row>
    <row r="15840" spans="2:14">
      <c r="B15840" s="65"/>
      <c r="N15840" s="71"/>
    </row>
    <row r="15841" spans="2:14">
      <c r="B15841" s="65"/>
      <c r="N15841" s="71"/>
    </row>
    <row r="15842" spans="2:14">
      <c r="B15842" s="65"/>
      <c r="N15842" s="71"/>
    </row>
    <row r="15843" spans="2:14">
      <c r="B15843" s="65"/>
      <c r="N15843" s="71"/>
    </row>
    <row r="15844" spans="2:14">
      <c r="B15844" s="65"/>
      <c r="N15844" s="71"/>
    </row>
    <row r="15845" spans="2:14">
      <c r="B15845" s="65"/>
      <c r="N15845" s="71"/>
    </row>
    <row r="15846" spans="2:14">
      <c r="B15846" s="65"/>
      <c r="N15846" s="71"/>
    </row>
    <row r="15847" spans="2:14">
      <c r="B15847" s="65"/>
      <c r="N15847" s="71"/>
    </row>
    <row r="15848" spans="2:14">
      <c r="B15848" s="65"/>
      <c r="N15848" s="71"/>
    </row>
    <row r="15849" spans="2:14">
      <c r="B15849" s="65"/>
      <c r="N15849" s="71"/>
    </row>
    <row r="15850" spans="2:14">
      <c r="B15850" s="65"/>
      <c r="N15850" s="71"/>
    </row>
    <row r="15851" spans="2:14">
      <c r="B15851" s="65"/>
      <c r="N15851" s="71"/>
    </row>
    <row r="15852" spans="2:14">
      <c r="B15852" s="65"/>
      <c r="N15852" s="71"/>
    </row>
    <row r="15853" spans="2:14">
      <c r="B15853" s="65"/>
      <c r="N15853" s="71"/>
    </row>
    <row r="15854" spans="2:14">
      <c r="B15854" s="65"/>
      <c r="N15854" s="71"/>
    </row>
    <row r="15855" spans="2:14">
      <c r="B15855" s="65"/>
      <c r="N15855" s="71"/>
    </row>
    <row r="15856" spans="2:14">
      <c r="B15856" s="65"/>
      <c r="N15856" s="71"/>
    </row>
    <row r="15857" spans="2:14">
      <c r="B15857" s="65"/>
      <c r="N15857" s="71"/>
    </row>
    <row r="15858" spans="2:14">
      <c r="B15858" s="65"/>
      <c r="N15858" s="71"/>
    </row>
    <row r="15859" spans="2:14">
      <c r="B15859" s="65"/>
      <c r="N15859" s="71"/>
    </row>
    <row r="15860" spans="2:14">
      <c r="B15860" s="65"/>
      <c r="N15860" s="71"/>
    </row>
    <row r="15861" spans="2:14">
      <c r="B15861" s="65"/>
      <c r="N15861" s="71"/>
    </row>
    <row r="15862" spans="2:14">
      <c r="B15862" s="65"/>
      <c r="N15862" s="71"/>
    </row>
    <row r="15863" spans="2:14">
      <c r="B15863" s="65"/>
      <c r="N15863" s="71"/>
    </row>
    <row r="15864" spans="2:14">
      <c r="B15864" s="65"/>
      <c r="N15864" s="71"/>
    </row>
    <row r="15865" spans="2:14">
      <c r="B15865" s="65"/>
      <c r="N15865" s="71"/>
    </row>
    <row r="15866" spans="2:14">
      <c r="B15866" s="65"/>
      <c r="N15866" s="71"/>
    </row>
    <row r="15867" spans="2:14">
      <c r="B15867" s="65"/>
      <c r="N15867" s="71"/>
    </row>
    <row r="15868" spans="2:14">
      <c r="B15868" s="65"/>
      <c r="N15868" s="71"/>
    </row>
    <row r="15869" spans="2:14">
      <c r="B15869" s="65"/>
      <c r="N15869" s="71"/>
    </row>
    <row r="15870" spans="2:14">
      <c r="B15870" s="65"/>
      <c r="N15870" s="71"/>
    </row>
    <row r="15871" spans="2:14">
      <c r="B15871" s="65"/>
      <c r="N15871" s="71"/>
    </row>
    <row r="15872" spans="2:14">
      <c r="B15872" s="65"/>
      <c r="N15872" s="71"/>
    </row>
    <row r="15873" spans="2:14">
      <c r="B15873" s="65"/>
      <c r="N15873" s="71"/>
    </row>
    <row r="15874" spans="2:14">
      <c r="B15874" s="65"/>
      <c r="N15874" s="71"/>
    </row>
    <row r="15875" spans="2:14">
      <c r="B15875" s="65"/>
      <c r="N15875" s="71"/>
    </row>
    <row r="15876" spans="2:14">
      <c r="B15876" s="65"/>
      <c r="N15876" s="71"/>
    </row>
    <row r="15877" spans="2:14">
      <c r="B15877" s="65"/>
      <c r="N15877" s="71"/>
    </row>
    <row r="15878" spans="2:14">
      <c r="B15878" s="65"/>
      <c r="N15878" s="71"/>
    </row>
    <row r="15879" spans="2:14">
      <c r="B15879" s="65"/>
      <c r="N15879" s="71"/>
    </row>
    <row r="15880" spans="2:14">
      <c r="B15880" s="65"/>
      <c r="N15880" s="71"/>
    </row>
    <row r="15881" spans="2:14">
      <c r="B15881" s="65"/>
      <c r="N15881" s="71"/>
    </row>
    <row r="15882" spans="2:14">
      <c r="B15882" s="65"/>
      <c r="N15882" s="71"/>
    </row>
    <row r="15883" spans="2:14">
      <c r="B15883" s="65"/>
      <c r="N15883" s="71"/>
    </row>
    <row r="15884" spans="2:14">
      <c r="B15884" s="65"/>
      <c r="N15884" s="71"/>
    </row>
    <row r="15885" spans="2:14">
      <c r="B15885" s="65"/>
      <c r="N15885" s="71"/>
    </row>
    <row r="15886" spans="2:14">
      <c r="B15886" s="65"/>
      <c r="N15886" s="71"/>
    </row>
    <row r="15887" spans="2:14">
      <c r="B15887" s="65"/>
      <c r="N15887" s="71"/>
    </row>
    <row r="15888" spans="2:14">
      <c r="B15888" s="65"/>
      <c r="N15888" s="71"/>
    </row>
    <row r="15889" spans="2:14">
      <c r="B15889" s="65"/>
      <c r="N15889" s="71"/>
    </row>
    <row r="15890" spans="2:14">
      <c r="B15890" s="65"/>
      <c r="N15890" s="71"/>
    </row>
    <row r="15891" spans="2:14">
      <c r="B15891" s="65"/>
      <c r="N15891" s="71"/>
    </row>
    <row r="15892" spans="2:14">
      <c r="B15892" s="65"/>
      <c r="N15892" s="71"/>
    </row>
    <row r="15893" spans="2:14">
      <c r="B15893" s="65"/>
      <c r="N15893" s="71"/>
    </row>
    <row r="15894" spans="2:14">
      <c r="B15894" s="65"/>
      <c r="N15894" s="71"/>
    </row>
    <row r="15895" spans="2:14">
      <c r="B15895" s="65"/>
      <c r="N15895" s="71"/>
    </row>
    <row r="15896" spans="2:14">
      <c r="B15896" s="65"/>
      <c r="N15896" s="71"/>
    </row>
    <row r="15897" spans="2:14">
      <c r="B15897" s="65"/>
      <c r="N15897" s="71"/>
    </row>
    <row r="15898" spans="2:14">
      <c r="B15898" s="65"/>
      <c r="N15898" s="71"/>
    </row>
    <row r="15899" spans="2:14">
      <c r="B15899" s="65"/>
      <c r="N15899" s="71"/>
    </row>
    <row r="15900" spans="2:14">
      <c r="B15900" s="65"/>
      <c r="N15900" s="71"/>
    </row>
    <row r="15901" spans="2:14">
      <c r="B15901" s="65"/>
      <c r="N15901" s="71"/>
    </row>
    <row r="15902" spans="2:14">
      <c r="B15902" s="65"/>
      <c r="N15902" s="71"/>
    </row>
    <row r="15903" spans="2:14">
      <c r="B15903" s="65"/>
      <c r="N15903" s="71"/>
    </row>
    <row r="15904" spans="2:14">
      <c r="B15904" s="65"/>
      <c r="N15904" s="71"/>
    </row>
    <row r="15905" spans="2:14">
      <c r="B15905" s="65"/>
      <c r="N15905" s="71"/>
    </row>
    <row r="15906" spans="2:14">
      <c r="B15906" s="65"/>
      <c r="N15906" s="71"/>
    </row>
    <row r="15907" spans="2:14">
      <c r="B15907" s="65"/>
      <c r="N15907" s="71"/>
    </row>
    <row r="15908" spans="2:14">
      <c r="B15908" s="65"/>
      <c r="N15908" s="71"/>
    </row>
    <row r="15909" spans="2:14">
      <c r="B15909" s="65"/>
      <c r="N15909" s="71"/>
    </row>
    <row r="15910" spans="2:14">
      <c r="B15910" s="65"/>
      <c r="N15910" s="71"/>
    </row>
    <row r="15911" spans="2:14">
      <c r="B15911" s="65"/>
      <c r="N15911" s="71"/>
    </row>
    <row r="15912" spans="2:14">
      <c r="B15912" s="65"/>
      <c r="N15912" s="71"/>
    </row>
    <row r="15913" spans="2:14">
      <c r="B15913" s="65"/>
      <c r="N15913" s="71"/>
    </row>
    <row r="15914" spans="2:14">
      <c r="B15914" s="65"/>
      <c r="N15914" s="71"/>
    </row>
    <row r="15915" spans="2:14">
      <c r="B15915" s="65"/>
      <c r="N15915" s="71"/>
    </row>
    <row r="15916" spans="2:14">
      <c r="B15916" s="65"/>
      <c r="N15916" s="71"/>
    </row>
    <row r="15917" spans="2:14">
      <c r="B15917" s="65"/>
      <c r="N15917" s="71"/>
    </row>
    <row r="15918" spans="2:14">
      <c r="B15918" s="65"/>
      <c r="N15918" s="71"/>
    </row>
    <row r="15919" spans="2:14">
      <c r="B15919" s="65"/>
      <c r="N15919" s="71"/>
    </row>
    <row r="15920" spans="2:14">
      <c r="B15920" s="65"/>
      <c r="N15920" s="71"/>
    </row>
    <row r="15921" spans="2:14">
      <c r="B15921" s="65"/>
      <c r="N15921" s="71"/>
    </row>
    <row r="15922" spans="2:14">
      <c r="B15922" s="65"/>
      <c r="N15922" s="71"/>
    </row>
    <row r="15923" spans="2:14">
      <c r="B15923" s="65"/>
      <c r="N15923" s="71"/>
    </row>
    <row r="15924" spans="2:14">
      <c r="B15924" s="65"/>
      <c r="N15924" s="71"/>
    </row>
    <row r="15925" spans="2:14">
      <c r="B15925" s="65"/>
      <c r="N15925" s="71"/>
    </row>
    <row r="15926" spans="2:14">
      <c r="B15926" s="65"/>
      <c r="N15926" s="71"/>
    </row>
    <row r="15927" spans="2:14">
      <c r="B15927" s="65"/>
      <c r="N15927" s="71"/>
    </row>
    <row r="15928" spans="2:14">
      <c r="B15928" s="65"/>
      <c r="N15928" s="71"/>
    </row>
    <row r="15929" spans="2:14">
      <c r="B15929" s="65"/>
      <c r="N15929" s="71"/>
    </row>
    <row r="15930" spans="2:14">
      <c r="B15930" s="65"/>
      <c r="N15930" s="71"/>
    </row>
    <row r="15931" spans="2:14">
      <c r="B15931" s="65"/>
      <c r="N15931" s="71"/>
    </row>
    <row r="15932" spans="2:14">
      <c r="B15932" s="65"/>
      <c r="N15932" s="71"/>
    </row>
    <row r="15933" spans="2:14">
      <c r="B15933" s="65"/>
      <c r="N15933" s="71"/>
    </row>
    <row r="15934" spans="2:14">
      <c r="B15934" s="65"/>
      <c r="N15934" s="71"/>
    </row>
    <row r="15935" spans="2:14">
      <c r="B15935" s="65"/>
      <c r="N15935" s="71"/>
    </row>
    <row r="15936" spans="2:14">
      <c r="B15936" s="65"/>
      <c r="N15936" s="71"/>
    </row>
    <row r="15937" spans="2:14">
      <c r="B15937" s="65"/>
      <c r="N15937" s="71"/>
    </row>
    <row r="15938" spans="2:14">
      <c r="B15938" s="65"/>
      <c r="N15938" s="71"/>
    </row>
    <row r="15939" spans="2:14">
      <c r="B15939" s="65"/>
      <c r="N15939" s="71"/>
    </row>
    <row r="15940" spans="2:14">
      <c r="B15940" s="65"/>
      <c r="N15940" s="71"/>
    </row>
    <row r="15941" spans="2:14">
      <c r="B15941" s="65"/>
      <c r="N15941" s="71"/>
    </row>
    <row r="15942" spans="2:14">
      <c r="B15942" s="65"/>
      <c r="N15942" s="71"/>
    </row>
    <row r="15943" spans="2:14">
      <c r="B15943" s="65"/>
      <c r="N15943" s="71"/>
    </row>
    <row r="15944" spans="2:14">
      <c r="B15944" s="65"/>
      <c r="N15944" s="71"/>
    </row>
    <row r="15945" spans="2:14">
      <c r="B15945" s="65"/>
      <c r="N15945" s="71"/>
    </row>
    <row r="15946" spans="2:14">
      <c r="B15946" s="65"/>
      <c r="N15946" s="71"/>
    </row>
    <row r="15947" spans="2:14">
      <c r="B15947" s="65"/>
      <c r="N15947" s="71"/>
    </row>
    <row r="15948" spans="2:14">
      <c r="B15948" s="65"/>
      <c r="N15948" s="71"/>
    </row>
    <row r="15949" spans="2:14">
      <c r="B15949" s="65"/>
      <c r="N15949" s="71"/>
    </row>
    <row r="15950" spans="2:14">
      <c r="B15950" s="65"/>
      <c r="N15950" s="71"/>
    </row>
    <row r="15951" spans="2:14">
      <c r="B15951" s="65"/>
      <c r="N15951" s="71"/>
    </row>
    <row r="15952" spans="2:14">
      <c r="B15952" s="65"/>
      <c r="N15952" s="71"/>
    </row>
    <row r="15953" spans="2:14">
      <c r="B15953" s="65"/>
      <c r="N15953" s="71"/>
    </row>
    <row r="15954" spans="2:14">
      <c r="B15954" s="65"/>
      <c r="N15954" s="71"/>
    </row>
    <row r="15955" spans="2:14">
      <c r="B15955" s="65"/>
      <c r="N15955" s="71"/>
    </row>
    <row r="15956" spans="2:14">
      <c r="B15956" s="65"/>
      <c r="N15956" s="71"/>
    </row>
    <row r="15957" spans="2:14">
      <c r="B15957" s="65"/>
      <c r="N15957" s="71"/>
    </row>
    <row r="15958" spans="2:14">
      <c r="B15958" s="65"/>
      <c r="N15958" s="71"/>
    </row>
    <row r="15959" spans="2:14">
      <c r="B15959" s="65"/>
      <c r="N15959" s="71"/>
    </row>
    <row r="15960" spans="2:14">
      <c r="B15960" s="65"/>
      <c r="N15960" s="71"/>
    </row>
    <row r="15961" spans="2:14">
      <c r="B15961" s="65"/>
      <c r="N15961" s="71"/>
    </row>
    <row r="15962" spans="2:14">
      <c r="B15962" s="65"/>
      <c r="N15962" s="71"/>
    </row>
    <row r="15963" spans="2:14">
      <c r="B15963" s="65"/>
      <c r="N15963" s="71"/>
    </row>
    <row r="15964" spans="2:14">
      <c r="B15964" s="65"/>
      <c r="N15964" s="71"/>
    </row>
    <row r="15965" spans="2:14">
      <c r="B15965" s="65"/>
      <c r="N15965" s="71"/>
    </row>
    <row r="15966" spans="2:14">
      <c r="B15966" s="65"/>
      <c r="N15966" s="71"/>
    </row>
    <row r="15967" spans="2:14">
      <c r="B15967" s="65"/>
      <c r="N15967" s="71"/>
    </row>
    <row r="15968" spans="2:14">
      <c r="B15968" s="65"/>
      <c r="N15968" s="71"/>
    </row>
    <row r="15969" spans="2:14">
      <c r="B15969" s="65"/>
      <c r="N15969" s="71"/>
    </row>
    <row r="15970" spans="2:14">
      <c r="B15970" s="65"/>
      <c r="N15970" s="71"/>
    </row>
    <row r="15971" spans="2:14">
      <c r="B15971" s="65"/>
      <c r="N15971" s="71"/>
    </row>
    <row r="15972" spans="2:14">
      <c r="B15972" s="65"/>
      <c r="N15972" s="71"/>
    </row>
    <row r="15973" spans="2:14">
      <c r="B15973" s="65"/>
      <c r="N15973" s="71"/>
    </row>
    <row r="15974" spans="2:14">
      <c r="B15974" s="65"/>
      <c r="N15974" s="71"/>
    </row>
    <row r="15975" spans="2:14">
      <c r="B15975" s="65"/>
      <c r="N15975" s="71"/>
    </row>
    <row r="15976" spans="2:14">
      <c r="B15976" s="65"/>
      <c r="N15976" s="71"/>
    </row>
    <row r="15977" spans="2:14">
      <c r="B15977" s="65"/>
      <c r="N15977" s="71"/>
    </row>
    <row r="15978" spans="2:14">
      <c r="B15978" s="65"/>
      <c r="N15978" s="71"/>
    </row>
    <row r="15979" spans="2:14">
      <c r="B15979" s="65"/>
      <c r="N15979" s="71"/>
    </row>
    <row r="15980" spans="2:14">
      <c r="B15980" s="65"/>
      <c r="N15980" s="71"/>
    </row>
    <row r="15981" spans="2:14">
      <c r="B15981" s="65"/>
      <c r="N15981" s="71"/>
    </row>
    <row r="15982" spans="2:14">
      <c r="B15982" s="65"/>
      <c r="N15982" s="71"/>
    </row>
    <row r="15983" spans="2:14">
      <c r="B15983" s="65"/>
      <c r="N15983" s="71"/>
    </row>
    <row r="15984" spans="2:14">
      <c r="B15984" s="65"/>
      <c r="N15984" s="71"/>
    </row>
    <row r="15985" spans="2:14">
      <c r="B15985" s="65"/>
      <c r="N15985" s="71"/>
    </row>
    <row r="15986" spans="2:14">
      <c r="B15986" s="65"/>
      <c r="N15986" s="71"/>
    </row>
    <row r="15987" spans="2:14">
      <c r="B15987" s="65"/>
      <c r="N15987" s="71"/>
    </row>
    <row r="15988" spans="2:14">
      <c r="B15988" s="65"/>
      <c r="N15988" s="71"/>
    </row>
    <row r="15989" spans="2:14">
      <c r="B15989" s="65"/>
      <c r="N15989" s="71"/>
    </row>
    <row r="15990" spans="2:14">
      <c r="B15990" s="65"/>
      <c r="N15990" s="71"/>
    </row>
    <row r="15991" spans="2:14">
      <c r="B15991" s="65"/>
      <c r="N15991" s="71"/>
    </row>
    <row r="15992" spans="2:14">
      <c r="B15992" s="65"/>
      <c r="N15992" s="71"/>
    </row>
    <row r="15993" spans="2:14">
      <c r="B15993" s="65"/>
      <c r="N15993" s="71"/>
    </row>
    <row r="15994" spans="2:14">
      <c r="B15994" s="65"/>
      <c r="N15994" s="71"/>
    </row>
    <row r="15995" spans="2:14">
      <c r="B15995" s="65"/>
      <c r="N15995" s="71"/>
    </row>
    <row r="15996" spans="2:14">
      <c r="B15996" s="65"/>
      <c r="N15996" s="71"/>
    </row>
    <row r="15997" spans="2:14">
      <c r="B15997" s="65"/>
      <c r="N15997" s="71"/>
    </row>
    <row r="15998" spans="2:14">
      <c r="B15998" s="65"/>
      <c r="N15998" s="71"/>
    </row>
    <row r="15999" spans="2:14">
      <c r="B15999" s="65"/>
      <c r="N15999" s="71"/>
    </row>
    <row r="16000" spans="2:14">
      <c r="B16000" s="65"/>
      <c r="N16000" s="71"/>
    </row>
    <row r="16001" spans="2:14">
      <c r="B16001" s="65"/>
      <c r="N16001" s="71"/>
    </row>
    <row r="16002" spans="2:14">
      <c r="B16002" s="65"/>
      <c r="N16002" s="71"/>
    </row>
    <row r="16003" spans="2:14">
      <c r="B16003" s="65"/>
      <c r="N16003" s="71"/>
    </row>
    <row r="16004" spans="2:14">
      <c r="B16004" s="65"/>
      <c r="N16004" s="71"/>
    </row>
    <row r="16005" spans="2:14">
      <c r="B16005" s="65"/>
      <c r="N16005" s="71"/>
    </row>
    <row r="16006" spans="2:14">
      <c r="B16006" s="65"/>
      <c r="N16006" s="71"/>
    </row>
    <row r="16007" spans="2:14">
      <c r="B16007" s="65"/>
      <c r="N16007" s="71"/>
    </row>
    <row r="16008" spans="2:14">
      <c r="B16008" s="65"/>
      <c r="N16008" s="71"/>
    </row>
    <row r="16009" spans="2:14">
      <c r="B16009" s="65"/>
      <c r="N16009" s="71"/>
    </row>
    <row r="16010" spans="2:14">
      <c r="B16010" s="65"/>
      <c r="N16010" s="71"/>
    </row>
    <row r="16011" spans="2:14">
      <c r="B16011" s="65"/>
      <c r="N16011" s="71"/>
    </row>
    <row r="16012" spans="2:14">
      <c r="B16012" s="65"/>
      <c r="N16012" s="71"/>
    </row>
    <row r="16013" spans="2:14">
      <c r="B16013" s="65"/>
      <c r="N16013" s="71"/>
    </row>
    <row r="16014" spans="2:14">
      <c r="B16014" s="65"/>
      <c r="N16014" s="71"/>
    </row>
    <row r="16015" spans="2:14">
      <c r="B16015" s="65"/>
      <c r="N16015" s="71"/>
    </row>
    <row r="16016" spans="2:14">
      <c r="B16016" s="65"/>
      <c r="N16016" s="71"/>
    </row>
    <row r="16017" spans="2:14">
      <c r="B16017" s="65"/>
      <c r="N16017" s="71"/>
    </row>
    <row r="16018" spans="2:14">
      <c r="B16018" s="65"/>
      <c r="N16018" s="71"/>
    </row>
    <row r="16019" spans="2:14">
      <c r="B16019" s="65"/>
      <c r="N16019" s="71"/>
    </row>
    <row r="16020" spans="2:14">
      <c r="B16020" s="65"/>
      <c r="N16020" s="71"/>
    </row>
    <row r="16021" spans="2:14">
      <c r="B16021" s="65"/>
      <c r="N16021" s="71"/>
    </row>
    <row r="16022" spans="2:14">
      <c r="B16022" s="65"/>
      <c r="N16022" s="71"/>
    </row>
    <row r="16023" spans="2:14">
      <c r="B16023" s="65"/>
      <c r="N16023" s="71"/>
    </row>
    <row r="16024" spans="2:14">
      <c r="B16024" s="65"/>
      <c r="N16024" s="71"/>
    </row>
    <row r="16025" spans="2:14">
      <c r="B16025" s="65"/>
      <c r="N16025" s="71"/>
    </row>
    <row r="16026" spans="2:14">
      <c r="B16026" s="65"/>
      <c r="N16026" s="71"/>
    </row>
    <row r="16027" spans="2:14">
      <c r="B16027" s="65"/>
      <c r="N16027" s="71"/>
    </row>
    <row r="16028" spans="2:14">
      <c r="B16028" s="65"/>
      <c r="N16028" s="71"/>
    </row>
    <row r="16029" spans="2:14">
      <c r="B16029" s="65"/>
      <c r="N16029" s="71"/>
    </row>
    <row r="16030" spans="2:14">
      <c r="B16030" s="65"/>
      <c r="N16030" s="71"/>
    </row>
    <row r="16031" spans="2:14">
      <c r="B16031" s="65"/>
      <c r="N16031" s="71"/>
    </row>
    <row r="16032" spans="2:14">
      <c r="B16032" s="65"/>
      <c r="N16032" s="71"/>
    </row>
    <row r="16033" spans="2:14">
      <c r="B16033" s="65"/>
      <c r="N16033" s="71"/>
    </row>
    <row r="16034" spans="2:14">
      <c r="B16034" s="65"/>
      <c r="N16034" s="71"/>
    </row>
    <row r="16035" spans="2:14">
      <c r="B16035" s="65"/>
      <c r="N16035" s="71"/>
    </row>
    <row r="16036" spans="2:14">
      <c r="B16036" s="65"/>
      <c r="N16036" s="71"/>
    </row>
    <row r="16037" spans="2:14">
      <c r="B16037" s="65"/>
      <c r="N16037" s="71"/>
    </row>
    <row r="16038" spans="2:14">
      <c r="B16038" s="65"/>
      <c r="N16038" s="71"/>
    </row>
    <row r="16039" spans="2:14">
      <c r="B16039" s="65"/>
      <c r="N16039" s="71"/>
    </row>
    <row r="16040" spans="2:14">
      <c r="B16040" s="65"/>
      <c r="N16040" s="71"/>
    </row>
    <row r="16041" spans="2:14">
      <c r="B16041" s="65"/>
      <c r="N16041" s="71"/>
    </row>
    <row r="16042" spans="2:14">
      <c r="B16042" s="65"/>
      <c r="N16042" s="71"/>
    </row>
    <row r="16043" spans="2:14">
      <c r="B16043" s="65"/>
      <c r="N16043" s="71"/>
    </row>
    <row r="16044" spans="2:14">
      <c r="B16044" s="65"/>
      <c r="N16044" s="71"/>
    </row>
    <row r="16045" spans="2:14">
      <c r="B16045" s="65"/>
      <c r="N16045" s="71"/>
    </row>
    <row r="16046" spans="2:14">
      <c r="B16046" s="65"/>
      <c r="N16046" s="71"/>
    </row>
    <row r="16047" spans="2:14">
      <c r="B16047" s="65"/>
      <c r="N16047" s="71"/>
    </row>
    <row r="16048" spans="2:14">
      <c r="B16048" s="65"/>
      <c r="N16048" s="71"/>
    </row>
    <row r="16049" spans="2:14">
      <c r="B16049" s="65"/>
      <c r="N16049" s="71"/>
    </row>
    <row r="16050" spans="2:14">
      <c r="B16050" s="65"/>
      <c r="N16050" s="71"/>
    </row>
    <row r="16051" spans="2:14">
      <c r="B16051" s="65"/>
      <c r="N16051" s="71"/>
    </row>
    <row r="16052" spans="2:14">
      <c r="B16052" s="65"/>
      <c r="N16052" s="71"/>
    </row>
    <row r="16053" spans="2:14">
      <c r="B16053" s="65"/>
      <c r="N16053" s="71"/>
    </row>
    <row r="16054" spans="2:14">
      <c r="B16054" s="65"/>
      <c r="N16054" s="71"/>
    </row>
    <row r="16055" spans="2:14">
      <c r="B16055" s="65"/>
      <c r="N16055" s="71"/>
    </row>
    <row r="16056" spans="2:14">
      <c r="B16056" s="65"/>
      <c r="N16056" s="71"/>
    </row>
    <row r="16057" spans="2:14">
      <c r="B16057" s="65"/>
      <c r="N16057" s="71"/>
    </row>
    <row r="16058" spans="2:14">
      <c r="B16058" s="65"/>
      <c r="N16058" s="71"/>
    </row>
    <row r="16059" spans="2:14">
      <c r="B16059" s="65"/>
      <c r="N16059" s="71"/>
    </row>
    <row r="16060" spans="2:14">
      <c r="B16060" s="65"/>
      <c r="N16060" s="71"/>
    </row>
    <row r="16061" spans="2:14">
      <c r="B16061" s="65"/>
      <c r="N16061" s="71"/>
    </row>
    <row r="16062" spans="2:14">
      <c r="B16062" s="65"/>
      <c r="N16062" s="71"/>
    </row>
    <row r="16063" spans="2:14">
      <c r="B16063" s="65"/>
      <c r="N16063" s="71"/>
    </row>
    <row r="16064" spans="2:14">
      <c r="B16064" s="65"/>
      <c r="N16064" s="71"/>
    </row>
    <row r="16065" spans="2:14">
      <c r="B16065" s="65"/>
      <c r="N16065" s="71"/>
    </row>
    <row r="16066" spans="2:14">
      <c r="B16066" s="65"/>
      <c r="N16066" s="71"/>
    </row>
    <row r="16067" spans="2:14">
      <c r="B16067" s="65"/>
      <c r="N16067" s="71"/>
    </row>
    <row r="16068" spans="2:14">
      <c r="B16068" s="65"/>
      <c r="N16068" s="71"/>
    </row>
    <row r="16069" spans="2:14">
      <c r="B16069" s="65"/>
      <c r="N16069" s="71"/>
    </row>
    <row r="16070" spans="2:14">
      <c r="B16070" s="65"/>
      <c r="N16070" s="71"/>
    </row>
    <row r="16071" spans="2:14">
      <c r="B16071" s="65"/>
      <c r="N16071" s="71"/>
    </row>
    <row r="16072" spans="2:14">
      <c r="B16072" s="65"/>
      <c r="N16072" s="71"/>
    </row>
    <row r="16073" spans="2:14">
      <c r="B16073" s="65"/>
      <c r="N16073" s="71"/>
    </row>
    <row r="16074" spans="2:14">
      <c r="B16074" s="65"/>
      <c r="N16074" s="71"/>
    </row>
    <row r="16075" spans="2:14">
      <c r="B16075" s="65"/>
      <c r="N16075" s="71"/>
    </row>
    <row r="16076" spans="2:14">
      <c r="B16076" s="65"/>
      <c r="N16076" s="71"/>
    </row>
    <row r="16077" spans="2:14">
      <c r="B16077" s="65"/>
      <c r="N16077" s="71"/>
    </row>
    <row r="16078" spans="2:14">
      <c r="B16078" s="65"/>
      <c r="N16078" s="71"/>
    </row>
    <row r="16079" spans="2:14">
      <c r="B16079" s="65"/>
      <c r="N16079" s="71"/>
    </row>
    <row r="16080" spans="2:14">
      <c r="B16080" s="65"/>
      <c r="N16080" s="71"/>
    </row>
    <row r="16081" spans="2:14">
      <c r="B16081" s="65"/>
      <c r="N16081" s="71"/>
    </row>
    <row r="16082" spans="2:14">
      <c r="B16082" s="65"/>
      <c r="N16082" s="71"/>
    </row>
    <row r="16083" spans="2:14">
      <c r="B16083" s="65"/>
      <c r="N16083" s="71"/>
    </row>
    <row r="16084" spans="2:14">
      <c r="B16084" s="65"/>
      <c r="N16084" s="71"/>
    </row>
    <row r="16085" spans="2:14">
      <c r="B16085" s="65"/>
      <c r="N16085" s="71"/>
    </row>
    <row r="16086" spans="2:14">
      <c r="B16086" s="65"/>
      <c r="N16086" s="71"/>
    </row>
    <row r="16087" spans="2:14">
      <c r="B16087" s="65"/>
      <c r="N16087" s="71"/>
    </row>
    <row r="16088" spans="2:14">
      <c r="B16088" s="65"/>
      <c r="N16088" s="71"/>
    </row>
    <row r="16089" spans="2:14">
      <c r="B16089" s="65"/>
      <c r="N16089" s="71"/>
    </row>
    <row r="16090" spans="2:14">
      <c r="B16090" s="65"/>
      <c r="N16090" s="71"/>
    </row>
    <row r="16091" spans="2:14">
      <c r="B16091" s="65"/>
      <c r="N16091" s="71"/>
    </row>
    <row r="16092" spans="2:14">
      <c r="B16092" s="65"/>
      <c r="N16092" s="71"/>
    </row>
    <row r="16093" spans="2:14">
      <c r="B16093" s="65"/>
      <c r="N16093" s="71"/>
    </row>
    <row r="16094" spans="2:14">
      <c r="B16094" s="65"/>
      <c r="N16094" s="71"/>
    </row>
    <row r="16095" spans="2:14">
      <c r="B16095" s="65"/>
      <c r="N16095" s="71"/>
    </row>
    <row r="16096" spans="2:14">
      <c r="B16096" s="65"/>
      <c r="N16096" s="71"/>
    </row>
    <row r="16097" spans="2:14">
      <c r="B16097" s="65"/>
      <c r="N16097" s="71"/>
    </row>
    <row r="16098" spans="2:14">
      <c r="B16098" s="65"/>
      <c r="N16098" s="71"/>
    </row>
    <row r="16099" spans="2:14">
      <c r="B16099" s="65"/>
      <c r="N16099" s="71"/>
    </row>
    <row r="16100" spans="2:14">
      <c r="B16100" s="65"/>
      <c r="N16100" s="71"/>
    </row>
    <row r="16101" spans="2:14">
      <c r="B16101" s="65"/>
      <c r="N16101" s="71"/>
    </row>
    <row r="16102" spans="2:14">
      <c r="B16102" s="65"/>
      <c r="N16102" s="71"/>
    </row>
    <row r="16103" spans="2:14">
      <c r="B16103" s="65"/>
      <c r="N16103" s="71"/>
    </row>
    <row r="16104" spans="2:14">
      <c r="B16104" s="65"/>
      <c r="N16104" s="71"/>
    </row>
    <row r="16105" spans="2:14">
      <c r="B16105" s="65"/>
      <c r="N16105" s="71"/>
    </row>
    <row r="16106" spans="2:14">
      <c r="B16106" s="65"/>
      <c r="N16106" s="71"/>
    </row>
    <row r="16107" spans="2:14">
      <c r="B16107" s="65"/>
      <c r="N16107" s="71"/>
    </row>
    <row r="16108" spans="2:14">
      <c r="B16108" s="65"/>
      <c r="N16108" s="71"/>
    </row>
    <row r="16109" spans="2:14">
      <c r="B16109" s="65"/>
      <c r="N16109" s="71"/>
    </row>
    <row r="16110" spans="2:14">
      <c r="B16110" s="65"/>
      <c r="N16110" s="71"/>
    </row>
    <row r="16111" spans="2:14">
      <c r="B16111" s="65"/>
      <c r="N16111" s="71"/>
    </row>
    <row r="16112" spans="2:14">
      <c r="B16112" s="65"/>
      <c r="N16112" s="71"/>
    </row>
    <row r="16113" spans="2:14">
      <c r="B16113" s="65"/>
      <c r="N16113" s="71"/>
    </row>
    <row r="16114" spans="2:14">
      <c r="B16114" s="65"/>
      <c r="N16114" s="71"/>
    </row>
    <row r="16115" spans="2:14">
      <c r="B16115" s="65"/>
      <c r="N16115" s="71"/>
    </row>
    <row r="16116" spans="2:14">
      <c r="B16116" s="65"/>
      <c r="N16116" s="71"/>
    </row>
    <row r="16117" spans="2:14">
      <c r="B16117" s="65"/>
      <c r="N16117" s="71"/>
    </row>
    <row r="16118" spans="2:14">
      <c r="B16118" s="65"/>
      <c r="N16118" s="71"/>
    </row>
    <row r="16119" spans="2:14">
      <c r="B16119" s="65"/>
      <c r="N16119" s="71"/>
    </row>
    <row r="16120" spans="2:14">
      <c r="B16120" s="65"/>
      <c r="N16120" s="71"/>
    </row>
    <row r="16121" spans="2:14">
      <c r="B16121" s="65"/>
      <c r="N16121" s="71"/>
    </row>
    <row r="16122" spans="2:14">
      <c r="B16122" s="65"/>
      <c r="N16122" s="71"/>
    </row>
    <row r="16123" spans="2:14">
      <c r="B16123" s="65"/>
      <c r="N16123" s="71"/>
    </row>
    <row r="16124" spans="2:14">
      <c r="B16124" s="65"/>
      <c r="N16124" s="71"/>
    </row>
    <row r="16125" spans="2:14">
      <c r="B16125" s="65"/>
      <c r="N16125" s="71"/>
    </row>
    <row r="16126" spans="2:14">
      <c r="B16126" s="65"/>
      <c r="N16126" s="71"/>
    </row>
    <row r="16127" spans="2:14">
      <c r="B16127" s="65"/>
      <c r="N16127" s="71"/>
    </row>
    <row r="16128" spans="2:14">
      <c r="B16128" s="65"/>
      <c r="N16128" s="71"/>
    </row>
    <row r="16129" spans="2:14">
      <c r="B16129" s="65"/>
      <c r="N16129" s="71"/>
    </row>
    <row r="16130" spans="2:14">
      <c r="B16130" s="65"/>
      <c r="N16130" s="71"/>
    </row>
    <row r="16131" spans="2:14">
      <c r="B16131" s="65"/>
      <c r="N16131" s="71"/>
    </row>
    <row r="16132" spans="2:14">
      <c r="B16132" s="65"/>
      <c r="N16132" s="71"/>
    </row>
    <row r="16133" spans="2:14">
      <c r="B16133" s="65"/>
      <c r="N16133" s="71"/>
    </row>
    <row r="16134" spans="2:14">
      <c r="B16134" s="65"/>
      <c r="N16134" s="71"/>
    </row>
    <row r="16135" spans="2:14">
      <c r="B16135" s="65"/>
      <c r="N16135" s="71"/>
    </row>
    <row r="16136" spans="2:14">
      <c r="B16136" s="65"/>
      <c r="N16136" s="71"/>
    </row>
    <row r="16137" spans="2:14">
      <c r="B16137" s="65"/>
      <c r="N16137" s="71"/>
    </row>
    <row r="16138" spans="2:14">
      <c r="B16138" s="65"/>
      <c r="N16138" s="71"/>
    </row>
    <row r="16139" spans="2:14">
      <c r="B16139" s="65"/>
      <c r="N16139" s="71"/>
    </row>
    <row r="16140" spans="2:14">
      <c r="B16140" s="65"/>
      <c r="N16140" s="71"/>
    </row>
    <row r="16141" spans="2:14">
      <c r="B16141" s="65"/>
      <c r="N16141" s="71"/>
    </row>
    <row r="16142" spans="2:14">
      <c r="B16142" s="65"/>
      <c r="N16142" s="71"/>
    </row>
    <row r="16143" spans="2:14">
      <c r="B16143" s="65"/>
      <c r="N16143" s="71"/>
    </row>
    <row r="16144" spans="2:14">
      <c r="B16144" s="65"/>
      <c r="N16144" s="71"/>
    </row>
    <row r="16145" spans="2:14">
      <c r="B16145" s="65"/>
      <c r="N16145" s="71"/>
    </row>
    <row r="16146" spans="2:14">
      <c r="B16146" s="65"/>
      <c r="N16146" s="71"/>
    </row>
    <row r="16147" spans="2:14">
      <c r="B16147" s="65"/>
      <c r="N16147" s="71"/>
    </row>
    <row r="16148" spans="2:14">
      <c r="B16148" s="65"/>
      <c r="N16148" s="71"/>
    </row>
    <row r="16149" spans="2:14">
      <c r="B16149" s="65"/>
      <c r="N16149" s="71"/>
    </row>
    <row r="16150" spans="2:14">
      <c r="B16150" s="65"/>
      <c r="N16150" s="71"/>
    </row>
    <row r="16151" spans="2:14">
      <c r="B16151" s="65"/>
      <c r="N16151" s="71"/>
    </row>
    <row r="16152" spans="2:14">
      <c r="B16152" s="65"/>
      <c r="N16152" s="71"/>
    </row>
    <row r="16153" spans="2:14">
      <c r="B16153" s="65"/>
      <c r="N16153" s="71"/>
    </row>
    <row r="16154" spans="2:14">
      <c r="B16154" s="65"/>
      <c r="N16154" s="71"/>
    </row>
    <row r="16155" spans="2:14">
      <c r="B16155" s="65"/>
      <c r="N16155" s="71"/>
    </row>
    <row r="16156" spans="2:14">
      <c r="B16156" s="65"/>
      <c r="N16156" s="71"/>
    </row>
    <row r="16157" spans="2:14">
      <c r="B16157" s="65"/>
      <c r="N16157" s="71"/>
    </row>
    <row r="16158" spans="2:14">
      <c r="B16158" s="65"/>
      <c r="N16158" s="71"/>
    </row>
    <row r="16159" spans="2:14">
      <c r="B16159" s="65"/>
      <c r="N16159" s="71"/>
    </row>
    <row r="16160" spans="2:14">
      <c r="B16160" s="65"/>
      <c r="N16160" s="71"/>
    </row>
    <row r="16161" spans="2:14">
      <c r="B16161" s="65"/>
      <c r="N16161" s="71"/>
    </row>
    <row r="16162" spans="2:14">
      <c r="B16162" s="65"/>
      <c r="N16162" s="71"/>
    </row>
    <row r="16163" spans="2:14">
      <c r="B16163" s="65"/>
      <c r="N16163" s="71"/>
    </row>
    <row r="16164" spans="2:14">
      <c r="B16164" s="65"/>
      <c r="N16164" s="71"/>
    </row>
    <row r="16165" spans="2:14">
      <c r="B16165" s="65"/>
      <c r="N16165" s="71"/>
    </row>
    <row r="16166" spans="2:14">
      <c r="B16166" s="65"/>
      <c r="N16166" s="71"/>
    </row>
    <row r="16167" spans="2:14">
      <c r="B16167" s="65"/>
      <c r="N16167" s="71"/>
    </row>
    <row r="16168" spans="2:14">
      <c r="B16168" s="65"/>
      <c r="N16168" s="71"/>
    </row>
    <row r="16169" spans="2:14">
      <c r="B16169" s="65"/>
      <c r="N16169" s="71"/>
    </row>
    <row r="16170" spans="2:14">
      <c r="B16170" s="65"/>
      <c r="N16170" s="71"/>
    </row>
    <row r="16171" spans="2:14">
      <c r="B16171" s="65"/>
      <c r="N16171" s="71"/>
    </row>
    <row r="16172" spans="2:14">
      <c r="B16172" s="65"/>
      <c r="N16172" s="71"/>
    </row>
    <row r="16173" spans="2:14">
      <c r="B16173" s="65"/>
      <c r="N16173" s="71"/>
    </row>
    <row r="16174" spans="2:14">
      <c r="B16174" s="65"/>
      <c r="N16174" s="71"/>
    </row>
    <row r="16175" spans="2:14">
      <c r="B16175" s="65"/>
      <c r="N16175" s="71"/>
    </row>
    <row r="16176" spans="2:14">
      <c r="B16176" s="65"/>
      <c r="N16176" s="71"/>
    </row>
    <row r="16177" spans="2:14">
      <c r="B16177" s="65"/>
      <c r="N16177" s="71"/>
    </row>
    <row r="16178" spans="2:14">
      <c r="B16178" s="65"/>
      <c r="N16178" s="71"/>
    </row>
    <row r="16179" spans="2:14">
      <c r="B16179" s="65"/>
      <c r="N16179" s="71"/>
    </row>
    <row r="16180" spans="2:14">
      <c r="B16180" s="65"/>
      <c r="N16180" s="71"/>
    </row>
    <row r="16181" spans="2:14">
      <c r="B16181" s="65"/>
      <c r="N16181" s="71"/>
    </row>
    <row r="16182" spans="2:14">
      <c r="B16182" s="65"/>
      <c r="N16182" s="71"/>
    </row>
    <row r="16183" spans="2:14">
      <c r="B16183" s="65"/>
      <c r="N16183" s="71"/>
    </row>
    <row r="16184" spans="2:14">
      <c r="B16184" s="65"/>
      <c r="N16184" s="71"/>
    </row>
    <row r="16185" spans="2:14">
      <c r="B16185" s="65"/>
      <c r="N16185" s="71"/>
    </row>
    <row r="16186" spans="2:14">
      <c r="B16186" s="65"/>
      <c r="N16186" s="71"/>
    </row>
    <row r="16187" spans="2:14">
      <c r="B16187" s="65"/>
      <c r="N16187" s="71"/>
    </row>
    <row r="16188" spans="2:14">
      <c r="B16188" s="65"/>
      <c r="N16188" s="71"/>
    </row>
    <row r="16189" spans="2:14">
      <c r="B16189" s="65"/>
      <c r="N16189" s="71"/>
    </row>
    <row r="16190" spans="2:14">
      <c r="B16190" s="65"/>
      <c r="N16190" s="71"/>
    </row>
    <row r="16191" spans="2:14">
      <c r="B16191" s="65"/>
      <c r="N16191" s="71"/>
    </row>
    <row r="16192" spans="2:14">
      <c r="B16192" s="65"/>
      <c r="N16192" s="71"/>
    </row>
    <row r="16193" spans="2:14">
      <c r="B16193" s="65"/>
      <c r="N16193" s="71"/>
    </row>
    <row r="16194" spans="2:14">
      <c r="B16194" s="65"/>
      <c r="N16194" s="71"/>
    </row>
    <row r="16195" spans="2:14">
      <c r="B16195" s="65"/>
      <c r="N16195" s="71"/>
    </row>
    <row r="16196" spans="2:14">
      <c r="B16196" s="65"/>
      <c r="N16196" s="71"/>
    </row>
    <row r="16197" spans="2:14">
      <c r="B16197" s="65"/>
      <c r="N16197" s="71"/>
    </row>
    <row r="16198" spans="2:14">
      <c r="B16198" s="65"/>
      <c r="N16198" s="71"/>
    </row>
    <row r="16199" spans="2:14">
      <c r="B16199" s="65"/>
      <c r="N16199" s="71"/>
    </row>
    <row r="16200" spans="2:14">
      <c r="B16200" s="65"/>
      <c r="N16200" s="71"/>
    </row>
    <row r="16201" spans="2:14">
      <c r="B16201" s="65"/>
      <c r="N16201" s="71"/>
    </row>
    <row r="16202" spans="2:14">
      <c r="B16202" s="65"/>
      <c r="N16202" s="71"/>
    </row>
    <row r="16203" spans="2:14">
      <c r="B16203" s="65"/>
      <c r="N16203" s="71"/>
    </row>
    <row r="16204" spans="2:14">
      <c r="B16204" s="65"/>
      <c r="N16204" s="71"/>
    </row>
    <row r="16205" spans="2:14">
      <c r="B16205" s="65"/>
      <c r="N16205" s="71"/>
    </row>
    <row r="16206" spans="2:14">
      <c r="B16206" s="65"/>
      <c r="N16206" s="71"/>
    </row>
    <row r="16207" spans="2:14">
      <c r="B16207" s="65"/>
      <c r="N16207" s="71"/>
    </row>
    <row r="16208" spans="2:14">
      <c r="B16208" s="65"/>
      <c r="N16208" s="71"/>
    </row>
    <row r="16209" spans="2:14">
      <c r="B16209" s="65"/>
      <c r="N16209" s="71"/>
    </row>
    <row r="16210" spans="2:14">
      <c r="B16210" s="65"/>
      <c r="N16210" s="71"/>
    </row>
    <row r="16211" spans="2:14">
      <c r="B16211" s="65"/>
      <c r="N16211" s="71"/>
    </row>
    <row r="16212" spans="2:14">
      <c r="B16212" s="65"/>
      <c r="N16212" s="71"/>
    </row>
    <row r="16213" spans="2:14">
      <c r="B16213" s="65"/>
      <c r="N16213" s="71"/>
    </row>
    <row r="16214" spans="2:14">
      <c r="B16214" s="65"/>
      <c r="N16214" s="71"/>
    </row>
    <row r="16215" spans="2:14">
      <c r="B16215" s="65"/>
      <c r="N16215" s="71"/>
    </row>
    <row r="16216" spans="2:14">
      <c r="B16216" s="65"/>
      <c r="N16216" s="71"/>
    </row>
    <row r="16217" spans="2:14">
      <c r="B16217" s="65"/>
      <c r="N16217" s="71"/>
    </row>
    <row r="16218" spans="2:14">
      <c r="B16218" s="65"/>
      <c r="N16218" s="71"/>
    </row>
    <row r="16219" spans="2:14">
      <c r="B16219" s="65"/>
      <c r="N16219" s="71"/>
    </row>
    <row r="16220" spans="2:14">
      <c r="B16220" s="65"/>
      <c r="N16220" s="71"/>
    </row>
    <row r="16221" spans="2:14">
      <c r="B16221" s="65"/>
      <c r="N16221" s="71"/>
    </row>
    <row r="16222" spans="2:14">
      <c r="B16222" s="65"/>
      <c r="N16222" s="71"/>
    </row>
    <row r="16223" spans="2:14">
      <c r="B16223" s="65"/>
      <c r="N16223" s="71"/>
    </row>
    <row r="16224" spans="2:14">
      <c r="B16224" s="65"/>
      <c r="N16224" s="71"/>
    </row>
    <row r="16225" spans="2:14">
      <c r="B16225" s="65"/>
      <c r="N16225" s="71"/>
    </row>
    <row r="16226" spans="2:14">
      <c r="B16226" s="65"/>
      <c r="N16226" s="71"/>
    </row>
    <row r="16227" spans="2:14">
      <c r="B16227" s="65"/>
      <c r="N16227" s="71"/>
    </row>
    <row r="16228" spans="2:14">
      <c r="B16228" s="65"/>
      <c r="N16228" s="71"/>
    </row>
    <row r="16229" spans="2:14">
      <c r="B16229" s="65"/>
      <c r="N16229" s="71"/>
    </row>
    <row r="16230" spans="2:14">
      <c r="B16230" s="65"/>
      <c r="N16230" s="71"/>
    </row>
    <row r="16231" spans="2:14">
      <c r="B16231" s="65"/>
      <c r="N16231" s="71"/>
    </row>
    <row r="16232" spans="2:14">
      <c r="B16232" s="65"/>
      <c r="N16232" s="71"/>
    </row>
    <row r="16233" spans="2:14">
      <c r="B16233" s="65"/>
      <c r="N16233" s="71"/>
    </row>
    <row r="16234" spans="2:14">
      <c r="B16234" s="65"/>
      <c r="N16234" s="71"/>
    </row>
    <row r="16235" spans="2:14">
      <c r="B16235" s="65"/>
      <c r="N16235" s="71"/>
    </row>
    <row r="16236" spans="2:14">
      <c r="B16236" s="65"/>
      <c r="N16236" s="71"/>
    </row>
    <row r="16237" spans="2:14">
      <c r="B16237" s="65"/>
      <c r="N16237" s="71"/>
    </row>
    <row r="16238" spans="2:14">
      <c r="B16238" s="65"/>
      <c r="N16238" s="71"/>
    </row>
    <row r="16239" spans="2:14">
      <c r="B16239" s="65"/>
      <c r="N16239" s="71"/>
    </row>
    <row r="16240" spans="2:14">
      <c r="B16240" s="65"/>
      <c r="N16240" s="71"/>
    </row>
    <row r="16241" spans="2:14">
      <c r="B16241" s="65"/>
      <c r="N16241" s="71"/>
    </row>
    <row r="16242" spans="2:14">
      <c r="B16242" s="65"/>
      <c r="N16242" s="71"/>
    </row>
    <row r="16243" spans="2:14">
      <c r="B16243" s="65"/>
      <c r="N16243" s="71"/>
    </row>
    <row r="16244" spans="2:14">
      <c r="B16244" s="65"/>
      <c r="N16244" s="71"/>
    </row>
    <row r="16245" spans="2:14">
      <c r="B16245" s="65"/>
      <c r="N16245" s="71"/>
    </row>
    <row r="16246" spans="2:14">
      <c r="B16246" s="65"/>
      <c r="N16246" s="71"/>
    </row>
    <row r="16247" spans="2:14">
      <c r="B16247" s="65"/>
      <c r="N16247" s="71"/>
    </row>
    <row r="16248" spans="2:14">
      <c r="B16248" s="65"/>
      <c r="N16248" s="71"/>
    </row>
    <row r="16249" spans="2:14">
      <c r="B16249" s="65"/>
      <c r="N16249" s="71"/>
    </row>
    <row r="16250" spans="2:14">
      <c r="B16250" s="65"/>
      <c r="N16250" s="71"/>
    </row>
    <row r="16251" spans="2:14">
      <c r="B16251" s="65"/>
      <c r="N16251" s="71"/>
    </row>
    <row r="16252" spans="2:14">
      <c r="B16252" s="65"/>
      <c r="N16252" s="71"/>
    </row>
    <row r="16253" spans="2:14">
      <c r="B16253" s="65"/>
      <c r="N16253" s="71"/>
    </row>
    <row r="16254" spans="2:14">
      <c r="B16254" s="65"/>
      <c r="N16254" s="71"/>
    </row>
    <row r="16255" spans="2:14">
      <c r="B16255" s="65"/>
      <c r="N16255" s="71"/>
    </row>
    <row r="16256" spans="2:14">
      <c r="B16256" s="65"/>
      <c r="N16256" s="71"/>
    </row>
    <row r="16257" spans="2:14">
      <c r="B16257" s="65"/>
      <c r="N16257" s="71"/>
    </row>
    <row r="16258" spans="2:14">
      <c r="B16258" s="65"/>
      <c r="N16258" s="71"/>
    </row>
    <row r="16259" spans="2:14">
      <c r="B16259" s="65"/>
      <c r="N16259" s="71"/>
    </row>
    <row r="16260" spans="2:14">
      <c r="B16260" s="65"/>
      <c r="N16260" s="71"/>
    </row>
    <row r="16261" spans="2:14">
      <c r="B16261" s="65"/>
      <c r="N16261" s="71"/>
    </row>
    <row r="16262" spans="2:14">
      <c r="B16262" s="65"/>
      <c r="N16262" s="71"/>
    </row>
    <row r="16263" spans="2:14">
      <c r="B16263" s="65"/>
      <c r="N16263" s="71"/>
    </row>
    <row r="16264" spans="2:14">
      <c r="B16264" s="65"/>
      <c r="N16264" s="71"/>
    </row>
    <row r="16265" spans="2:14">
      <c r="B16265" s="65"/>
      <c r="N16265" s="71"/>
    </row>
    <row r="16266" spans="2:14">
      <c r="B16266" s="65"/>
      <c r="N16266" s="71"/>
    </row>
    <row r="16267" spans="2:14">
      <c r="B16267" s="65"/>
      <c r="N16267" s="71"/>
    </row>
    <row r="16268" spans="2:14">
      <c r="B16268" s="65"/>
      <c r="N16268" s="71"/>
    </row>
    <row r="16269" spans="2:14">
      <c r="B16269" s="65"/>
      <c r="N16269" s="71"/>
    </row>
    <row r="16270" spans="2:14">
      <c r="B16270" s="65"/>
      <c r="N16270" s="71"/>
    </row>
    <row r="16271" spans="2:14">
      <c r="B16271" s="65"/>
      <c r="N16271" s="71"/>
    </row>
    <row r="16272" spans="2:14">
      <c r="B16272" s="65"/>
      <c r="N16272" s="71"/>
    </row>
    <row r="16273" spans="2:14">
      <c r="B16273" s="65"/>
      <c r="N16273" s="71"/>
    </row>
    <row r="16274" spans="2:14">
      <c r="B16274" s="65"/>
      <c r="N16274" s="71"/>
    </row>
    <row r="16275" spans="2:14">
      <c r="B16275" s="65"/>
      <c r="N16275" s="71"/>
    </row>
    <row r="16276" spans="2:14">
      <c r="B16276" s="65"/>
      <c r="N16276" s="71"/>
    </row>
    <row r="16277" spans="2:14">
      <c r="B16277" s="65"/>
      <c r="N16277" s="71"/>
    </row>
    <row r="16278" spans="2:14">
      <c r="B16278" s="65"/>
      <c r="N16278" s="71"/>
    </row>
    <row r="16279" spans="2:14">
      <c r="B16279" s="65"/>
      <c r="N16279" s="71"/>
    </row>
    <row r="16280" spans="2:14">
      <c r="B16280" s="65"/>
      <c r="N16280" s="71"/>
    </row>
    <row r="16281" spans="2:14">
      <c r="B16281" s="65"/>
      <c r="N16281" s="71"/>
    </row>
    <row r="16282" spans="2:14">
      <c r="B16282" s="65"/>
      <c r="N16282" s="71"/>
    </row>
    <row r="16283" spans="2:14">
      <c r="B16283" s="65"/>
      <c r="N16283" s="71"/>
    </row>
    <row r="16284" spans="2:14">
      <c r="B16284" s="65"/>
      <c r="N16284" s="71"/>
    </row>
    <row r="16285" spans="2:14">
      <c r="B16285" s="65"/>
      <c r="N16285" s="71"/>
    </row>
    <row r="16286" spans="2:14">
      <c r="B16286" s="65"/>
      <c r="N16286" s="71"/>
    </row>
    <row r="16287" spans="2:14">
      <c r="B16287" s="65"/>
      <c r="N16287" s="71"/>
    </row>
    <row r="16288" spans="2:14">
      <c r="B16288" s="65"/>
      <c r="N16288" s="71"/>
    </row>
    <row r="16289" spans="2:14">
      <c r="B16289" s="65"/>
      <c r="N16289" s="71"/>
    </row>
    <row r="16290" spans="2:14">
      <c r="B16290" s="65"/>
      <c r="N16290" s="71"/>
    </row>
    <row r="16291" spans="2:14">
      <c r="B16291" s="65"/>
      <c r="N16291" s="71"/>
    </row>
    <row r="16292" spans="2:14">
      <c r="B16292" s="65"/>
      <c r="N16292" s="71"/>
    </row>
    <row r="16293" spans="2:14">
      <c r="B16293" s="65"/>
      <c r="N16293" s="71"/>
    </row>
    <row r="16294" spans="2:14">
      <c r="B16294" s="65"/>
      <c r="N16294" s="71"/>
    </row>
    <row r="16295" spans="2:14">
      <c r="B16295" s="65"/>
      <c r="N16295" s="71"/>
    </row>
    <row r="16296" spans="2:14">
      <c r="B16296" s="65"/>
      <c r="N16296" s="71"/>
    </row>
    <row r="16297" spans="2:14">
      <c r="B16297" s="65"/>
      <c r="N16297" s="71"/>
    </row>
    <row r="16298" spans="2:14">
      <c r="B16298" s="65"/>
      <c r="N16298" s="71"/>
    </row>
    <row r="16299" spans="2:14">
      <c r="B16299" s="65"/>
      <c r="N16299" s="71"/>
    </row>
    <row r="16300" spans="2:14">
      <c r="B16300" s="65"/>
      <c r="N16300" s="71"/>
    </row>
    <row r="16301" spans="2:14">
      <c r="B16301" s="65"/>
      <c r="N16301" s="71"/>
    </row>
    <row r="16302" spans="2:14">
      <c r="B16302" s="65"/>
      <c r="N16302" s="71"/>
    </row>
    <row r="16303" spans="2:14">
      <c r="B16303" s="65"/>
      <c r="N16303" s="71"/>
    </row>
    <row r="16304" spans="2:14">
      <c r="B16304" s="65"/>
      <c r="N16304" s="71"/>
    </row>
    <row r="16305" spans="2:14">
      <c r="B16305" s="65"/>
      <c r="N16305" s="71"/>
    </row>
    <row r="16306" spans="2:14">
      <c r="B16306" s="65"/>
      <c r="N16306" s="71"/>
    </row>
    <row r="16307" spans="2:14">
      <c r="B16307" s="65"/>
      <c r="N16307" s="71"/>
    </row>
    <row r="16308" spans="2:14">
      <c r="B16308" s="65"/>
      <c r="N16308" s="71"/>
    </row>
    <row r="16309" spans="2:14">
      <c r="B16309" s="65"/>
      <c r="N16309" s="71"/>
    </row>
    <row r="16310" spans="2:14">
      <c r="B16310" s="65"/>
      <c r="N16310" s="71"/>
    </row>
    <row r="16311" spans="2:14">
      <c r="B16311" s="65"/>
      <c r="N16311" s="71"/>
    </row>
    <row r="16312" spans="2:14">
      <c r="B16312" s="65"/>
      <c r="N16312" s="71"/>
    </row>
    <row r="16313" spans="2:14">
      <c r="B16313" s="65"/>
      <c r="N16313" s="71"/>
    </row>
    <row r="16314" spans="2:14">
      <c r="B16314" s="65"/>
      <c r="N16314" s="71"/>
    </row>
    <row r="16315" spans="2:14">
      <c r="B16315" s="65"/>
      <c r="N16315" s="71"/>
    </row>
    <row r="16316" spans="2:14">
      <c r="B16316" s="65"/>
      <c r="N16316" s="71"/>
    </row>
    <row r="16317" spans="2:14">
      <c r="B16317" s="65"/>
      <c r="N16317" s="71"/>
    </row>
    <row r="16318" spans="2:14">
      <c r="B16318" s="65"/>
      <c r="N16318" s="71"/>
    </row>
    <row r="16319" spans="2:14">
      <c r="B16319" s="65"/>
      <c r="N16319" s="71"/>
    </row>
    <row r="16320" spans="2:14">
      <c r="B16320" s="65"/>
      <c r="N16320" s="71"/>
    </row>
    <row r="16321" spans="2:14">
      <c r="B16321" s="65"/>
      <c r="N16321" s="71"/>
    </row>
    <row r="16322" spans="2:14">
      <c r="B16322" s="65"/>
      <c r="N16322" s="71"/>
    </row>
    <row r="16323" spans="2:14">
      <c r="B16323" s="65"/>
      <c r="N16323" s="71"/>
    </row>
    <row r="16324" spans="2:14">
      <c r="B16324" s="65"/>
      <c r="N16324" s="71"/>
    </row>
    <row r="16325" spans="2:14">
      <c r="B16325" s="65"/>
      <c r="N16325" s="71"/>
    </row>
    <row r="16326" spans="2:14">
      <c r="B16326" s="65"/>
      <c r="N16326" s="71"/>
    </row>
    <row r="16327" spans="2:14">
      <c r="B16327" s="65"/>
      <c r="N16327" s="71"/>
    </row>
    <row r="16328" spans="2:14">
      <c r="B16328" s="65"/>
      <c r="N16328" s="71"/>
    </row>
    <row r="16329" spans="2:14">
      <c r="B16329" s="65"/>
      <c r="N16329" s="71"/>
    </row>
    <row r="16330" spans="2:14">
      <c r="B16330" s="65"/>
      <c r="N16330" s="71"/>
    </row>
    <row r="16331" spans="2:14">
      <c r="B16331" s="65"/>
      <c r="N16331" s="71"/>
    </row>
    <row r="16332" spans="2:14">
      <c r="B16332" s="65"/>
      <c r="N16332" s="71"/>
    </row>
    <row r="16333" spans="2:14">
      <c r="B16333" s="65"/>
      <c r="N16333" s="71"/>
    </row>
    <row r="16334" spans="2:14">
      <c r="B16334" s="65"/>
      <c r="N16334" s="71"/>
    </row>
    <row r="16335" spans="2:14">
      <c r="B16335" s="65"/>
      <c r="N16335" s="71"/>
    </row>
    <row r="16336" spans="2:14">
      <c r="B16336" s="65"/>
      <c r="N16336" s="71"/>
    </row>
    <row r="16337" spans="2:14">
      <c r="B16337" s="65"/>
      <c r="N16337" s="71"/>
    </row>
    <row r="16338" spans="2:14">
      <c r="B16338" s="65"/>
      <c r="N16338" s="71"/>
    </row>
    <row r="16339" spans="2:14">
      <c r="B16339" s="65"/>
      <c r="N16339" s="71"/>
    </row>
    <row r="16340" spans="2:14">
      <c r="B16340" s="65"/>
      <c r="N16340" s="71"/>
    </row>
    <row r="16341" spans="2:14">
      <c r="B16341" s="65"/>
      <c r="N16341" s="71"/>
    </row>
    <row r="16342" spans="2:14">
      <c r="B16342" s="65"/>
      <c r="N16342" s="71"/>
    </row>
    <row r="16343" spans="2:14">
      <c r="B16343" s="65"/>
      <c r="N16343" s="71"/>
    </row>
    <row r="16344" spans="2:14">
      <c r="B16344" s="65"/>
      <c r="N16344" s="71"/>
    </row>
    <row r="16345" spans="2:14">
      <c r="B16345" s="65"/>
      <c r="N16345" s="71"/>
    </row>
    <row r="16346" spans="2:14">
      <c r="B16346" s="65"/>
      <c r="N16346" s="71"/>
    </row>
    <row r="16347" spans="2:14">
      <c r="B16347" s="65"/>
      <c r="N16347" s="71"/>
    </row>
    <row r="16348" spans="2:14">
      <c r="B16348" s="65"/>
      <c r="N16348" s="71"/>
    </row>
    <row r="16349" spans="2:14">
      <c r="B16349" s="65"/>
      <c r="N16349" s="71"/>
    </row>
    <row r="16350" spans="2:14">
      <c r="B16350" s="65"/>
      <c r="N16350" s="71"/>
    </row>
    <row r="16351" spans="2:14">
      <c r="B16351" s="65"/>
      <c r="N16351" s="71"/>
    </row>
    <row r="16352" spans="2:14">
      <c r="B16352" s="65"/>
      <c r="N16352" s="71"/>
    </row>
    <row r="16353" spans="2:14">
      <c r="B16353" s="65"/>
      <c r="N16353" s="71"/>
    </row>
    <row r="16354" spans="2:14">
      <c r="B16354" s="65"/>
      <c r="N16354" s="71"/>
    </row>
    <row r="16355" spans="2:14">
      <c r="B16355" s="65"/>
      <c r="N16355" s="71"/>
    </row>
    <row r="16356" spans="2:14">
      <c r="B16356" s="65"/>
      <c r="N16356" s="71"/>
    </row>
    <row r="16357" spans="2:14">
      <c r="B16357" s="65"/>
      <c r="N16357" s="71"/>
    </row>
    <row r="16358" spans="2:14">
      <c r="B16358" s="65"/>
      <c r="N16358" s="71"/>
    </row>
    <row r="16359" spans="2:14">
      <c r="B16359" s="65"/>
      <c r="N16359" s="71"/>
    </row>
    <row r="16360" spans="2:14">
      <c r="B16360" s="65"/>
      <c r="N16360" s="71"/>
    </row>
    <row r="16361" spans="2:14">
      <c r="B16361" s="65"/>
      <c r="N16361" s="71"/>
    </row>
    <row r="16362" spans="2:14">
      <c r="B16362" s="65"/>
      <c r="N16362" s="71"/>
    </row>
    <row r="16363" spans="2:14">
      <c r="B16363" s="65"/>
      <c r="N16363" s="71"/>
    </row>
    <row r="16364" spans="2:14">
      <c r="B16364" s="65"/>
      <c r="N16364" s="71"/>
    </row>
    <row r="16365" spans="2:14">
      <c r="B16365" s="65"/>
      <c r="N16365" s="71"/>
    </row>
    <row r="16366" spans="2:14">
      <c r="B16366" s="65"/>
      <c r="N16366" s="71"/>
    </row>
    <row r="16367" spans="2:14">
      <c r="B16367" s="65"/>
      <c r="N16367" s="71"/>
    </row>
    <row r="16368" spans="2:14">
      <c r="B16368" s="65"/>
      <c r="N16368" s="71"/>
    </row>
    <row r="16369" spans="2:14">
      <c r="B16369" s="65"/>
      <c r="N16369" s="71"/>
    </row>
    <row r="16370" spans="2:14">
      <c r="B16370" s="65"/>
      <c r="N16370" s="71"/>
    </row>
    <row r="16371" spans="2:14">
      <c r="B16371" s="65"/>
      <c r="N16371" s="71"/>
    </row>
    <row r="16372" spans="2:14">
      <c r="B16372" s="65"/>
      <c r="N16372" s="71"/>
    </row>
    <row r="16373" spans="2:14">
      <c r="B16373" s="65"/>
      <c r="N16373" s="71"/>
    </row>
    <row r="16374" spans="2:14">
      <c r="B16374" s="65"/>
      <c r="N16374" s="71"/>
    </row>
    <row r="16375" spans="2:14">
      <c r="B16375" s="65"/>
      <c r="N16375" s="71"/>
    </row>
    <row r="16376" spans="2:14">
      <c r="B16376" s="65"/>
      <c r="N16376" s="71"/>
    </row>
    <row r="16377" spans="2:14">
      <c r="B16377" s="65"/>
      <c r="N16377" s="71"/>
    </row>
    <row r="16378" spans="2:14">
      <c r="B16378" s="65"/>
      <c r="N16378" s="71"/>
    </row>
    <row r="16379" spans="2:14">
      <c r="B16379" s="65"/>
      <c r="N16379" s="71"/>
    </row>
    <row r="16380" spans="2:14">
      <c r="B16380" s="65"/>
      <c r="N16380" s="71"/>
    </row>
    <row r="16381" spans="2:14">
      <c r="B16381" s="65"/>
      <c r="N16381" s="71"/>
    </row>
    <row r="16382" spans="2:14">
      <c r="B16382" s="65"/>
      <c r="N16382" s="71"/>
    </row>
    <row r="16383" spans="2:14">
      <c r="B16383" s="65"/>
      <c r="N16383" s="71"/>
    </row>
    <row r="16384" spans="2:14">
      <c r="B16384" s="65"/>
      <c r="N16384" s="71"/>
    </row>
    <row r="16385" spans="2:14">
      <c r="B16385" s="65"/>
      <c r="N16385" s="71"/>
    </row>
    <row r="16386" spans="2:14">
      <c r="B16386" s="65"/>
      <c r="N16386" s="71"/>
    </row>
    <row r="16387" spans="2:14">
      <c r="B16387" s="65"/>
      <c r="N16387" s="71"/>
    </row>
    <row r="16388" spans="2:14">
      <c r="B16388" s="65"/>
      <c r="N16388" s="71"/>
    </row>
    <row r="16389" spans="2:14">
      <c r="B16389" s="65"/>
      <c r="N16389" s="71"/>
    </row>
    <row r="16390" spans="2:14">
      <c r="B16390" s="65"/>
      <c r="N16390" s="71"/>
    </row>
    <row r="16391" spans="2:14">
      <c r="B16391" s="65"/>
      <c r="N16391" s="71"/>
    </row>
    <row r="16392" spans="2:14">
      <c r="B16392" s="65"/>
      <c r="N16392" s="71"/>
    </row>
    <row r="16393" spans="2:14">
      <c r="B16393" s="65"/>
      <c r="N16393" s="71"/>
    </row>
    <row r="16394" spans="2:14">
      <c r="B16394" s="65"/>
      <c r="N16394" s="71"/>
    </row>
    <row r="16395" spans="2:14">
      <c r="B16395" s="65"/>
      <c r="N16395" s="71"/>
    </row>
    <row r="16396" spans="2:14">
      <c r="B16396" s="65"/>
      <c r="N16396" s="71"/>
    </row>
    <row r="16397" spans="2:14">
      <c r="B16397" s="65"/>
      <c r="N16397" s="71"/>
    </row>
    <row r="16398" spans="2:14">
      <c r="B16398" s="65"/>
      <c r="N16398" s="71"/>
    </row>
    <row r="16399" spans="2:14">
      <c r="B16399" s="65"/>
      <c r="N16399" s="71"/>
    </row>
    <row r="16400" spans="2:14">
      <c r="B16400" s="65"/>
      <c r="N16400" s="71"/>
    </row>
    <row r="16401" spans="2:14">
      <c r="B16401" s="65"/>
      <c r="N16401" s="71"/>
    </row>
    <row r="16402" spans="2:14">
      <c r="B16402" s="65"/>
      <c r="N16402" s="71"/>
    </row>
    <row r="16403" spans="2:14">
      <c r="B16403" s="65"/>
      <c r="N16403" s="71"/>
    </row>
    <row r="16404" spans="2:14">
      <c r="B16404" s="65"/>
      <c r="N16404" s="71"/>
    </row>
    <row r="16405" spans="2:14">
      <c r="B16405" s="65"/>
      <c r="N16405" s="71"/>
    </row>
    <row r="16406" spans="2:14">
      <c r="B16406" s="65"/>
      <c r="N16406" s="71"/>
    </row>
    <row r="16407" spans="2:14">
      <c r="B16407" s="65"/>
      <c r="N16407" s="71"/>
    </row>
    <row r="16408" spans="2:14">
      <c r="B16408" s="65"/>
      <c r="N16408" s="71"/>
    </row>
    <row r="16409" spans="2:14">
      <c r="B16409" s="65"/>
      <c r="N16409" s="71"/>
    </row>
    <row r="16410" spans="2:14">
      <c r="B16410" s="65"/>
      <c r="N16410" s="71"/>
    </row>
    <row r="16411" spans="2:14">
      <c r="B16411" s="65"/>
      <c r="N16411" s="71"/>
    </row>
    <row r="16412" spans="2:14">
      <c r="B16412" s="65"/>
      <c r="N16412" s="71"/>
    </row>
    <row r="16413" spans="2:14">
      <c r="B16413" s="65"/>
      <c r="N16413" s="71"/>
    </row>
    <row r="16414" spans="2:14">
      <c r="B16414" s="65"/>
      <c r="N16414" s="71"/>
    </row>
    <row r="16415" spans="2:14">
      <c r="B16415" s="65"/>
      <c r="N16415" s="71"/>
    </row>
    <row r="16416" spans="2:14">
      <c r="B16416" s="65"/>
      <c r="N16416" s="71"/>
    </row>
    <row r="16417" spans="2:14">
      <c r="B16417" s="65"/>
      <c r="N16417" s="71"/>
    </row>
    <row r="16418" spans="2:14">
      <c r="B16418" s="65"/>
      <c r="N16418" s="71"/>
    </row>
    <row r="16419" spans="2:14">
      <c r="B16419" s="65"/>
      <c r="N16419" s="71"/>
    </row>
    <row r="16420" spans="2:14">
      <c r="B16420" s="65"/>
      <c r="N16420" s="71"/>
    </row>
    <row r="16421" spans="2:14">
      <c r="B16421" s="65"/>
      <c r="N16421" s="71"/>
    </row>
    <row r="16422" spans="2:14">
      <c r="B16422" s="65"/>
      <c r="N16422" s="71"/>
    </row>
    <row r="16423" spans="2:14">
      <c r="B16423" s="65"/>
      <c r="N16423" s="71"/>
    </row>
    <row r="16424" spans="2:14">
      <c r="B16424" s="65"/>
      <c r="N16424" s="71"/>
    </row>
    <row r="16425" spans="2:14">
      <c r="B16425" s="65"/>
      <c r="N16425" s="71"/>
    </row>
    <row r="16426" spans="2:14">
      <c r="B16426" s="65"/>
      <c r="N16426" s="71"/>
    </row>
    <row r="16427" spans="2:14">
      <c r="B16427" s="65"/>
      <c r="N16427" s="71"/>
    </row>
    <row r="16428" spans="2:14">
      <c r="B16428" s="65"/>
      <c r="N16428" s="71"/>
    </row>
    <row r="16429" spans="2:14">
      <c r="B16429" s="65"/>
      <c r="N16429" s="71"/>
    </row>
    <row r="16430" spans="2:14">
      <c r="B16430" s="65"/>
      <c r="N16430" s="71"/>
    </row>
    <row r="16431" spans="2:14">
      <c r="B16431" s="65"/>
      <c r="N16431" s="71"/>
    </row>
    <row r="16432" spans="2:14">
      <c r="B16432" s="65"/>
      <c r="N16432" s="71"/>
    </row>
    <row r="16433" spans="2:14">
      <c r="B16433" s="65"/>
      <c r="N16433" s="71"/>
    </row>
    <row r="16434" spans="2:14">
      <c r="B16434" s="65"/>
      <c r="N16434" s="71"/>
    </row>
    <row r="16435" spans="2:14">
      <c r="B16435" s="65"/>
      <c r="N16435" s="71"/>
    </row>
    <row r="16436" spans="2:14">
      <c r="B16436" s="65"/>
      <c r="N16436" s="71"/>
    </row>
    <row r="16437" spans="2:14">
      <c r="B16437" s="65"/>
      <c r="N16437" s="71"/>
    </row>
    <row r="16438" spans="2:14">
      <c r="B16438" s="65"/>
      <c r="N16438" s="71"/>
    </row>
    <row r="16439" spans="2:14">
      <c r="B16439" s="65"/>
      <c r="N16439" s="71"/>
    </row>
    <row r="16440" spans="2:14">
      <c r="B16440" s="65"/>
      <c r="N16440" s="71"/>
    </row>
    <row r="16441" spans="2:14">
      <c r="B16441" s="65"/>
      <c r="N16441" s="71"/>
    </row>
    <row r="16442" spans="2:14">
      <c r="B16442" s="65"/>
      <c r="N16442" s="71"/>
    </row>
    <row r="16443" spans="2:14">
      <c r="B16443" s="65"/>
      <c r="N16443" s="71"/>
    </row>
    <row r="16444" spans="2:14">
      <c r="B16444" s="65"/>
      <c r="N16444" s="71"/>
    </row>
    <row r="16445" spans="2:14">
      <c r="B16445" s="65"/>
      <c r="N16445" s="71"/>
    </row>
    <row r="16446" spans="2:14">
      <c r="B16446" s="65"/>
      <c r="N16446" s="71"/>
    </row>
    <row r="16447" spans="2:14">
      <c r="B16447" s="65"/>
      <c r="N16447" s="71"/>
    </row>
    <row r="16448" spans="2:14">
      <c r="B16448" s="65"/>
      <c r="N16448" s="71"/>
    </row>
    <row r="16449" spans="2:14">
      <c r="B16449" s="65"/>
      <c r="N16449" s="71"/>
    </row>
    <row r="16450" spans="2:14">
      <c r="B16450" s="65"/>
      <c r="N16450" s="71"/>
    </row>
    <row r="16451" spans="2:14">
      <c r="B16451" s="65"/>
      <c r="N16451" s="71"/>
    </row>
    <row r="16452" spans="2:14">
      <c r="B16452" s="65"/>
      <c r="N16452" s="71"/>
    </row>
    <row r="16453" spans="2:14">
      <c r="B16453" s="65"/>
      <c r="N16453" s="71"/>
    </row>
    <row r="16454" spans="2:14">
      <c r="B16454" s="65"/>
      <c r="N16454" s="71"/>
    </row>
    <row r="16455" spans="2:14">
      <c r="B16455" s="65"/>
      <c r="N16455" s="71"/>
    </row>
    <row r="16456" spans="2:14">
      <c r="B16456" s="65"/>
      <c r="N16456" s="71"/>
    </row>
    <row r="16457" spans="2:14">
      <c r="B16457" s="65"/>
      <c r="N16457" s="71"/>
    </row>
    <row r="16458" spans="2:14">
      <c r="B16458" s="65"/>
      <c r="N16458" s="71"/>
    </row>
    <row r="16459" spans="2:14">
      <c r="B16459" s="65"/>
      <c r="N16459" s="71"/>
    </row>
    <row r="16460" spans="2:14">
      <c r="B16460" s="65"/>
      <c r="N16460" s="71"/>
    </row>
    <row r="16461" spans="2:14">
      <c r="B16461" s="65"/>
      <c r="N16461" s="71"/>
    </row>
    <row r="16462" spans="2:14">
      <c r="B16462" s="65"/>
      <c r="N16462" s="71"/>
    </row>
    <row r="16463" spans="2:14">
      <c r="B16463" s="65"/>
      <c r="N16463" s="71"/>
    </row>
    <row r="16464" spans="2:14">
      <c r="B16464" s="65"/>
      <c r="N16464" s="71"/>
    </row>
    <row r="16465" spans="2:14">
      <c r="B16465" s="65"/>
      <c r="N16465" s="71"/>
    </row>
    <row r="16466" spans="2:14">
      <c r="B16466" s="65"/>
      <c r="N16466" s="71"/>
    </row>
    <row r="16467" spans="2:14">
      <c r="B16467" s="65"/>
      <c r="N16467" s="71"/>
    </row>
    <row r="16468" spans="2:14">
      <c r="B16468" s="65"/>
      <c r="N16468" s="71"/>
    </row>
    <row r="16469" spans="2:14">
      <c r="B16469" s="65"/>
      <c r="N16469" s="71"/>
    </row>
    <row r="16470" spans="2:14">
      <c r="B16470" s="65"/>
      <c r="N16470" s="71"/>
    </row>
    <row r="16471" spans="2:14">
      <c r="B16471" s="65"/>
      <c r="N16471" s="71"/>
    </row>
    <row r="16472" spans="2:14">
      <c r="B16472" s="65"/>
      <c r="N16472" s="71"/>
    </row>
    <row r="16473" spans="2:14">
      <c r="B16473" s="65"/>
      <c r="N16473" s="71"/>
    </row>
    <row r="16474" spans="2:14">
      <c r="B16474" s="65"/>
      <c r="N16474" s="71"/>
    </row>
    <row r="16475" spans="2:14">
      <c r="B16475" s="65"/>
      <c r="N16475" s="71"/>
    </row>
    <row r="16476" spans="2:14">
      <c r="B16476" s="65"/>
      <c r="N16476" s="71"/>
    </row>
    <row r="16477" spans="2:14">
      <c r="B16477" s="65"/>
      <c r="N16477" s="71"/>
    </row>
    <row r="16478" spans="2:14">
      <c r="B16478" s="65"/>
      <c r="N16478" s="71"/>
    </row>
    <row r="16479" spans="2:14">
      <c r="B16479" s="65"/>
      <c r="N16479" s="71"/>
    </row>
    <row r="16480" spans="2:14">
      <c r="B16480" s="65"/>
      <c r="N16480" s="71"/>
    </row>
    <row r="16481" spans="2:14">
      <c r="B16481" s="65"/>
      <c r="N16481" s="71"/>
    </row>
    <row r="16482" spans="2:14">
      <c r="B16482" s="65"/>
      <c r="N16482" s="71"/>
    </row>
    <row r="16483" spans="2:14">
      <c r="B16483" s="65"/>
      <c r="N16483" s="71"/>
    </row>
    <row r="16484" spans="2:14">
      <c r="B16484" s="65"/>
      <c r="N16484" s="71"/>
    </row>
    <row r="16485" spans="2:14">
      <c r="B16485" s="65"/>
      <c r="N16485" s="71"/>
    </row>
    <row r="16486" spans="2:14">
      <c r="B16486" s="65"/>
      <c r="N16486" s="71"/>
    </row>
    <row r="16487" spans="2:14">
      <c r="B16487" s="65"/>
      <c r="N16487" s="71"/>
    </row>
    <row r="16488" spans="2:14">
      <c r="B16488" s="65"/>
      <c r="N16488" s="71"/>
    </row>
    <row r="16489" spans="2:14">
      <c r="B16489" s="65"/>
      <c r="N16489" s="71"/>
    </row>
    <row r="16490" spans="2:14">
      <c r="B16490" s="65"/>
      <c r="N16490" s="71"/>
    </row>
    <row r="16491" spans="2:14">
      <c r="B16491" s="65"/>
      <c r="N16491" s="71"/>
    </row>
    <row r="16492" spans="2:14">
      <c r="B16492" s="65"/>
      <c r="N16492" s="71"/>
    </row>
    <row r="16493" spans="2:14">
      <c r="B16493" s="65"/>
      <c r="N16493" s="71"/>
    </row>
    <row r="16494" spans="2:14">
      <c r="B16494" s="65"/>
      <c r="N16494" s="71"/>
    </row>
    <row r="16495" spans="2:14">
      <c r="B16495" s="65"/>
      <c r="N16495" s="71"/>
    </row>
    <row r="16496" spans="2:14">
      <c r="B16496" s="65"/>
      <c r="N16496" s="71"/>
    </row>
    <row r="16497" spans="2:14">
      <c r="B16497" s="65"/>
      <c r="N16497" s="71"/>
    </row>
    <row r="16498" spans="2:14">
      <c r="B16498" s="65"/>
      <c r="N16498" s="71"/>
    </row>
    <row r="16499" spans="2:14">
      <c r="B16499" s="65"/>
      <c r="N16499" s="71"/>
    </row>
    <row r="16500" spans="2:14">
      <c r="B16500" s="65"/>
      <c r="N16500" s="71"/>
    </row>
    <row r="16501" spans="2:14">
      <c r="B16501" s="65"/>
      <c r="N16501" s="71"/>
    </row>
    <row r="16502" spans="2:14">
      <c r="B16502" s="65"/>
      <c r="N16502" s="71"/>
    </row>
    <row r="16503" spans="2:14">
      <c r="B16503" s="65"/>
      <c r="N16503" s="71"/>
    </row>
    <row r="16504" spans="2:14">
      <c r="B16504" s="65"/>
      <c r="N16504" s="71"/>
    </row>
    <row r="16505" spans="2:14">
      <c r="B16505" s="65"/>
      <c r="N16505" s="71"/>
    </row>
    <row r="16506" spans="2:14">
      <c r="B16506" s="65"/>
      <c r="N16506" s="71"/>
    </row>
    <row r="16507" spans="2:14">
      <c r="B16507" s="65"/>
      <c r="N16507" s="71"/>
    </row>
    <row r="16508" spans="2:14">
      <c r="B16508" s="65"/>
      <c r="N16508" s="71"/>
    </row>
    <row r="16509" spans="2:14">
      <c r="B16509" s="65"/>
      <c r="N16509" s="71"/>
    </row>
    <row r="16510" spans="2:14">
      <c r="B16510" s="65"/>
      <c r="N16510" s="71"/>
    </row>
    <row r="16511" spans="2:14">
      <c r="B16511" s="65"/>
      <c r="N16511" s="71"/>
    </row>
    <row r="16512" spans="2:14">
      <c r="B16512" s="65"/>
      <c r="N16512" s="71"/>
    </row>
    <row r="16513" spans="2:14">
      <c r="B16513" s="65"/>
      <c r="N16513" s="71"/>
    </row>
    <row r="16514" spans="2:14">
      <c r="B16514" s="65"/>
      <c r="N16514" s="71"/>
    </row>
    <row r="16515" spans="2:14">
      <c r="B16515" s="65"/>
      <c r="N16515" s="71"/>
    </row>
    <row r="16516" spans="2:14">
      <c r="B16516" s="65"/>
      <c r="N16516" s="71"/>
    </row>
    <row r="16517" spans="2:14">
      <c r="B16517" s="65"/>
      <c r="N16517" s="71"/>
    </row>
    <row r="16518" spans="2:14">
      <c r="B16518" s="65"/>
      <c r="N16518" s="71"/>
    </row>
    <row r="16519" spans="2:14">
      <c r="B16519" s="65"/>
      <c r="N16519" s="71"/>
    </row>
    <row r="16520" spans="2:14">
      <c r="B16520" s="65"/>
      <c r="N16520" s="71"/>
    </row>
    <row r="16521" spans="2:14">
      <c r="B16521" s="65"/>
      <c r="N16521" s="71"/>
    </row>
    <row r="16522" spans="2:14">
      <c r="B16522" s="65"/>
      <c r="N16522" s="71"/>
    </row>
    <row r="16523" spans="2:14">
      <c r="B16523" s="65"/>
      <c r="N16523" s="71"/>
    </row>
    <row r="16524" spans="2:14">
      <c r="B16524" s="65"/>
      <c r="N16524" s="71"/>
    </row>
    <row r="16525" spans="2:14">
      <c r="B16525" s="65"/>
      <c r="N16525" s="71"/>
    </row>
    <row r="16526" spans="2:14">
      <c r="B16526" s="65"/>
      <c r="N16526" s="71"/>
    </row>
    <row r="16527" spans="2:14">
      <c r="B16527" s="65"/>
      <c r="N16527" s="71"/>
    </row>
    <row r="16528" spans="2:14">
      <c r="B16528" s="65"/>
      <c r="N16528" s="71"/>
    </row>
    <row r="16529" spans="2:14">
      <c r="B16529" s="65"/>
      <c r="N16529" s="71"/>
    </row>
    <row r="16530" spans="2:14">
      <c r="B16530" s="65"/>
      <c r="N16530" s="71"/>
    </row>
    <row r="16531" spans="2:14">
      <c r="B16531" s="65"/>
      <c r="N16531" s="71"/>
    </row>
    <row r="16532" spans="2:14">
      <c r="B16532" s="65"/>
      <c r="N16532" s="71"/>
    </row>
    <row r="16533" spans="2:14">
      <c r="B16533" s="65"/>
      <c r="N16533" s="71"/>
    </row>
    <row r="16534" spans="2:14">
      <c r="B16534" s="65"/>
      <c r="N16534" s="71"/>
    </row>
    <row r="16535" spans="2:14">
      <c r="B16535" s="65"/>
      <c r="N16535" s="71"/>
    </row>
    <row r="16536" spans="2:14">
      <c r="B16536" s="65"/>
      <c r="N16536" s="71"/>
    </row>
    <row r="16537" spans="2:14">
      <c r="B16537" s="65"/>
      <c r="N16537" s="71"/>
    </row>
    <row r="16538" spans="2:14">
      <c r="B16538" s="65"/>
      <c r="N16538" s="71"/>
    </row>
    <row r="16539" spans="2:14">
      <c r="B16539" s="65"/>
      <c r="N16539" s="71"/>
    </row>
    <row r="16540" spans="2:14">
      <c r="B16540" s="65"/>
      <c r="N16540" s="71"/>
    </row>
    <row r="16541" spans="2:14">
      <c r="B16541" s="65"/>
      <c r="N16541" s="71"/>
    </row>
    <row r="16542" spans="2:14">
      <c r="B16542" s="65"/>
      <c r="N16542" s="71"/>
    </row>
    <row r="16543" spans="2:14">
      <c r="B16543" s="65"/>
      <c r="N16543" s="71"/>
    </row>
    <row r="16544" spans="2:14">
      <c r="B16544" s="65"/>
      <c r="N16544" s="71"/>
    </row>
    <row r="16545" spans="2:14">
      <c r="B16545" s="65"/>
      <c r="N16545" s="71"/>
    </row>
    <row r="16546" spans="2:14">
      <c r="B16546" s="65"/>
      <c r="N16546" s="71"/>
    </row>
    <row r="16547" spans="2:14">
      <c r="B16547" s="65"/>
      <c r="N16547" s="71"/>
    </row>
    <row r="16548" spans="2:14">
      <c r="B16548" s="65"/>
      <c r="N16548" s="71"/>
    </row>
    <row r="16549" spans="2:14">
      <c r="B16549" s="65"/>
      <c r="N16549" s="71"/>
    </row>
    <row r="16550" spans="2:14">
      <c r="B16550" s="65"/>
      <c r="N16550" s="71"/>
    </row>
    <row r="16551" spans="2:14">
      <c r="B16551" s="65"/>
      <c r="N16551" s="71"/>
    </row>
    <row r="16552" spans="2:14">
      <c r="B16552" s="65"/>
      <c r="N16552" s="71"/>
    </row>
    <row r="16553" spans="2:14">
      <c r="B16553" s="65"/>
      <c r="N16553" s="71"/>
    </row>
    <row r="16554" spans="2:14">
      <c r="B16554" s="65"/>
      <c r="N16554" s="71"/>
    </row>
    <row r="16555" spans="2:14">
      <c r="B16555" s="65"/>
      <c r="N16555" s="71"/>
    </row>
    <row r="16556" spans="2:14">
      <c r="B16556" s="65"/>
      <c r="N16556" s="71"/>
    </row>
    <row r="16557" spans="2:14">
      <c r="B16557" s="65"/>
      <c r="N16557" s="71"/>
    </row>
    <row r="16558" spans="2:14">
      <c r="B16558" s="65"/>
      <c r="N16558" s="71"/>
    </row>
    <row r="16559" spans="2:14">
      <c r="B16559" s="65"/>
      <c r="N16559" s="71"/>
    </row>
    <row r="16560" spans="2:14">
      <c r="B16560" s="65"/>
      <c r="N16560" s="71"/>
    </row>
    <row r="16561" spans="2:14">
      <c r="B16561" s="65"/>
      <c r="N16561" s="71"/>
    </row>
    <row r="16562" spans="2:14">
      <c r="B16562" s="65"/>
      <c r="N16562" s="71"/>
    </row>
    <row r="16563" spans="2:14">
      <c r="B16563" s="65"/>
      <c r="N16563" s="71"/>
    </row>
    <row r="16564" spans="2:14">
      <c r="B16564" s="65"/>
      <c r="N16564" s="71"/>
    </row>
    <row r="16565" spans="2:14">
      <c r="B16565" s="65"/>
      <c r="N16565" s="71"/>
    </row>
    <row r="16566" spans="2:14">
      <c r="B16566" s="65"/>
      <c r="N16566" s="71"/>
    </row>
    <row r="16567" spans="2:14">
      <c r="B16567" s="65"/>
      <c r="N16567" s="71"/>
    </row>
    <row r="16568" spans="2:14">
      <c r="B16568" s="65"/>
      <c r="N16568" s="71"/>
    </row>
    <row r="16569" spans="2:14">
      <c r="B16569" s="65"/>
      <c r="N16569" s="71"/>
    </row>
    <row r="16570" spans="2:14">
      <c r="B16570" s="65"/>
      <c r="N16570" s="71"/>
    </row>
    <row r="16571" spans="2:14">
      <c r="B16571" s="65"/>
      <c r="N16571" s="71"/>
    </row>
    <row r="16572" spans="2:14">
      <c r="B16572" s="65"/>
      <c r="N16572" s="71"/>
    </row>
    <row r="16573" spans="2:14">
      <c r="B16573" s="65"/>
      <c r="N16573" s="71"/>
    </row>
    <row r="16574" spans="2:14">
      <c r="B16574" s="65"/>
      <c r="N16574" s="71"/>
    </row>
    <row r="16575" spans="2:14">
      <c r="B16575" s="65"/>
      <c r="N16575" s="71"/>
    </row>
    <row r="16576" spans="2:14">
      <c r="B16576" s="65"/>
      <c r="N16576" s="71"/>
    </row>
    <row r="16577" spans="2:14">
      <c r="B16577" s="65"/>
      <c r="N16577" s="71"/>
    </row>
    <row r="16578" spans="2:14">
      <c r="B16578" s="65"/>
      <c r="N16578" s="71"/>
    </row>
    <row r="16579" spans="2:14">
      <c r="B16579" s="65"/>
      <c r="N16579" s="71"/>
    </row>
    <row r="16580" spans="2:14">
      <c r="B16580" s="65"/>
      <c r="N16580" s="71"/>
    </row>
    <row r="16581" spans="2:14">
      <c r="B16581" s="65"/>
      <c r="N16581" s="71"/>
    </row>
    <row r="16582" spans="2:14">
      <c r="B16582" s="65"/>
      <c r="N16582" s="71"/>
    </row>
    <row r="16583" spans="2:14">
      <c r="B16583" s="65"/>
      <c r="N16583" s="71"/>
    </row>
    <row r="16584" spans="2:14">
      <c r="B16584" s="65"/>
      <c r="N16584" s="71"/>
    </row>
    <row r="16585" spans="2:14">
      <c r="B16585" s="65"/>
      <c r="N16585" s="71"/>
    </row>
    <row r="16586" spans="2:14">
      <c r="B16586" s="65"/>
      <c r="N16586" s="71"/>
    </row>
    <row r="16587" spans="2:14">
      <c r="B16587" s="65"/>
      <c r="N16587" s="71"/>
    </row>
    <row r="16588" spans="2:14">
      <c r="B16588" s="65"/>
      <c r="N16588" s="71"/>
    </row>
    <row r="16589" spans="2:14">
      <c r="B16589" s="65"/>
      <c r="N16589" s="71"/>
    </row>
    <row r="16590" spans="2:14">
      <c r="B16590" s="65"/>
      <c r="N16590" s="71"/>
    </row>
    <row r="16591" spans="2:14">
      <c r="B16591" s="65"/>
      <c r="N16591" s="71"/>
    </row>
    <row r="16592" spans="2:14">
      <c r="B16592" s="65"/>
      <c r="N16592" s="71"/>
    </row>
    <row r="16593" spans="2:14">
      <c r="B16593" s="65"/>
      <c r="N16593" s="71"/>
    </row>
    <row r="16594" spans="2:14">
      <c r="B16594" s="65"/>
      <c r="N16594" s="71"/>
    </row>
    <row r="16595" spans="2:14">
      <c r="B16595" s="65"/>
      <c r="N16595" s="71"/>
    </row>
    <row r="16596" spans="2:14">
      <c r="B16596" s="65"/>
      <c r="N16596" s="71"/>
    </row>
    <row r="16597" spans="2:14">
      <c r="B16597" s="65"/>
      <c r="N16597" s="71"/>
    </row>
    <row r="16598" spans="2:14">
      <c r="B16598" s="65"/>
      <c r="N16598" s="71"/>
    </row>
    <row r="16599" spans="2:14">
      <c r="B16599" s="65"/>
      <c r="N16599" s="71"/>
    </row>
    <row r="16600" spans="2:14">
      <c r="B16600" s="65"/>
      <c r="N16600" s="71"/>
    </row>
    <row r="16601" spans="2:14">
      <c r="B16601" s="65"/>
      <c r="N16601" s="71"/>
    </row>
    <row r="16602" spans="2:14">
      <c r="B16602" s="65"/>
      <c r="N16602" s="71"/>
    </row>
    <row r="16603" spans="2:14">
      <c r="B16603" s="65"/>
      <c r="N16603" s="71"/>
    </row>
    <row r="16604" spans="2:14">
      <c r="B16604" s="65"/>
      <c r="N16604" s="71"/>
    </row>
    <row r="16605" spans="2:14">
      <c r="B16605" s="65"/>
      <c r="N16605" s="71"/>
    </row>
    <row r="16606" spans="2:14">
      <c r="B16606" s="65"/>
      <c r="N16606" s="71"/>
    </row>
    <row r="16607" spans="2:14">
      <c r="B16607" s="65"/>
      <c r="N16607" s="71"/>
    </row>
    <row r="16608" spans="2:14">
      <c r="B16608" s="65"/>
      <c r="N16608" s="71"/>
    </row>
    <row r="16609" spans="2:14">
      <c r="B16609" s="65"/>
      <c r="N16609" s="71"/>
    </row>
    <row r="16610" spans="2:14">
      <c r="B16610" s="65"/>
      <c r="N16610" s="71"/>
    </row>
    <row r="16611" spans="2:14">
      <c r="B16611" s="65"/>
      <c r="N16611" s="71"/>
    </row>
    <row r="16612" spans="2:14">
      <c r="B16612" s="65"/>
      <c r="N16612" s="71"/>
    </row>
    <row r="16613" spans="2:14">
      <c r="B16613" s="65"/>
      <c r="N16613" s="71"/>
    </row>
    <row r="16614" spans="2:14">
      <c r="B16614" s="65"/>
      <c r="N16614" s="71"/>
    </row>
    <row r="16615" spans="2:14">
      <c r="B16615" s="65"/>
      <c r="N16615" s="71"/>
    </row>
    <row r="16616" spans="2:14">
      <c r="B16616" s="65"/>
      <c r="N16616" s="71"/>
    </row>
    <row r="16617" spans="2:14">
      <c r="B16617" s="65"/>
      <c r="N16617" s="71"/>
    </row>
    <row r="16618" spans="2:14">
      <c r="B16618" s="65"/>
      <c r="N16618" s="71"/>
    </row>
    <row r="16619" spans="2:14">
      <c r="B16619" s="65"/>
      <c r="N16619" s="71"/>
    </row>
    <row r="16620" spans="2:14">
      <c r="B16620" s="65"/>
      <c r="N16620" s="71"/>
    </row>
    <row r="16621" spans="2:14">
      <c r="B16621" s="65"/>
      <c r="N16621" s="71"/>
    </row>
    <row r="16622" spans="2:14">
      <c r="B16622" s="65"/>
      <c r="N16622" s="71"/>
    </row>
    <row r="16623" spans="2:14">
      <c r="B16623" s="65"/>
      <c r="N16623" s="71"/>
    </row>
    <row r="16624" spans="2:14">
      <c r="B16624" s="65"/>
      <c r="N16624" s="71"/>
    </row>
    <row r="16625" spans="2:14">
      <c r="B16625" s="65"/>
      <c r="N16625" s="71"/>
    </row>
    <row r="16626" spans="2:14">
      <c r="B16626" s="65"/>
      <c r="N16626" s="71"/>
    </row>
    <row r="16627" spans="2:14">
      <c r="B16627" s="65"/>
      <c r="N16627" s="71"/>
    </row>
    <row r="16628" spans="2:14">
      <c r="B16628" s="65"/>
      <c r="N16628" s="71"/>
    </row>
    <row r="16629" spans="2:14">
      <c r="B16629" s="65"/>
      <c r="N16629" s="71"/>
    </row>
    <row r="16630" spans="2:14">
      <c r="B16630" s="65"/>
      <c r="N16630" s="71"/>
    </row>
    <row r="16631" spans="2:14">
      <c r="B16631" s="65"/>
      <c r="N16631" s="71"/>
    </row>
    <row r="16632" spans="2:14">
      <c r="B16632" s="65"/>
      <c r="N16632" s="71"/>
    </row>
    <row r="16633" spans="2:14">
      <c r="B16633" s="65"/>
      <c r="N16633" s="71"/>
    </row>
    <row r="16634" spans="2:14">
      <c r="B16634" s="65"/>
      <c r="N16634" s="71"/>
    </row>
    <row r="16635" spans="2:14">
      <c r="B16635" s="65"/>
      <c r="N16635" s="71"/>
    </row>
    <row r="16636" spans="2:14">
      <c r="B16636" s="65"/>
      <c r="N16636" s="71"/>
    </row>
    <row r="16637" spans="2:14">
      <c r="B16637" s="65"/>
      <c r="N16637" s="71"/>
    </row>
    <row r="16638" spans="2:14">
      <c r="B16638" s="65"/>
      <c r="N16638" s="71"/>
    </row>
    <row r="16639" spans="2:14">
      <c r="B16639" s="65"/>
      <c r="N16639" s="71"/>
    </row>
    <row r="16640" spans="2:14">
      <c r="B16640" s="65"/>
      <c r="N16640" s="71"/>
    </row>
    <row r="16641" spans="2:14">
      <c r="B16641" s="65"/>
      <c r="N16641" s="71"/>
    </row>
    <row r="16642" spans="2:14">
      <c r="B16642" s="65"/>
      <c r="N16642" s="71"/>
    </row>
    <row r="16643" spans="2:14">
      <c r="B16643" s="65"/>
      <c r="N16643" s="71"/>
    </row>
    <row r="16644" spans="2:14">
      <c r="B16644" s="65"/>
      <c r="N16644" s="71"/>
    </row>
    <row r="16645" spans="2:14">
      <c r="B16645" s="65"/>
      <c r="N16645" s="71"/>
    </row>
    <row r="16646" spans="2:14">
      <c r="B16646" s="65"/>
      <c r="N16646" s="71"/>
    </row>
    <row r="16647" spans="2:14">
      <c r="B16647" s="65"/>
      <c r="N16647" s="71"/>
    </row>
    <row r="16648" spans="2:14">
      <c r="B16648" s="65"/>
      <c r="N16648" s="71"/>
    </row>
    <row r="16649" spans="2:14">
      <c r="B16649" s="65"/>
      <c r="N16649" s="71"/>
    </row>
    <row r="16650" spans="2:14">
      <c r="B16650" s="65"/>
      <c r="N16650" s="71"/>
    </row>
    <row r="16651" spans="2:14">
      <c r="B16651" s="65"/>
      <c r="N16651" s="71"/>
    </row>
    <row r="16652" spans="2:14">
      <c r="B16652" s="65"/>
      <c r="N16652" s="71"/>
    </row>
    <row r="16653" spans="2:14">
      <c r="B16653" s="65"/>
      <c r="N16653" s="71"/>
    </row>
    <row r="16654" spans="2:14">
      <c r="B16654" s="65"/>
      <c r="N16654" s="71"/>
    </row>
    <row r="16655" spans="2:14">
      <c r="B16655" s="65"/>
      <c r="N16655" s="71"/>
    </row>
    <row r="16656" spans="2:14">
      <c r="B16656" s="65"/>
      <c r="N16656" s="71"/>
    </row>
    <row r="16657" spans="2:14">
      <c r="B16657" s="65"/>
      <c r="N16657" s="71"/>
    </row>
    <row r="16658" spans="2:14">
      <c r="B16658" s="65"/>
      <c r="N16658" s="71"/>
    </row>
    <row r="16659" spans="2:14">
      <c r="B16659" s="65"/>
      <c r="N16659" s="71"/>
    </row>
    <row r="16660" spans="2:14">
      <c r="B16660" s="65"/>
      <c r="N16660" s="71"/>
    </row>
    <row r="16661" spans="2:14">
      <c r="B16661" s="65"/>
      <c r="N16661" s="71"/>
    </row>
    <row r="16662" spans="2:14">
      <c r="B16662" s="65"/>
      <c r="N16662" s="71"/>
    </row>
    <row r="16663" spans="2:14">
      <c r="B16663" s="65"/>
      <c r="N16663" s="71"/>
    </row>
    <row r="16664" spans="2:14">
      <c r="B16664" s="65"/>
      <c r="N16664" s="71"/>
    </row>
    <row r="16665" spans="2:14">
      <c r="B16665" s="65"/>
      <c r="N16665" s="71"/>
    </row>
    <row r="16666" spans="2:14">
      <c r="B16666" s="65"/>
      <c r="N16666" s="71"/>
    </row>
    <row r="16667" spans="2:14">
      <c r="B16667" s="65"/>
      <c r="N16667" s="71"/>
    </row>
    <row r="16668" spans="2:14">
      <c r="B16668" s="65"/>
      <c r="N16668" s="71"/>
    </row>
    <row r="16669" spans="2:14">
      <c r="B16669" s="65"/>
      <c r="N16669" s="71"/>
    </row>
    <row r="16670" spans="2:14">
      <c r="B16670" s="65"/>
      <c r="N16670" s="71"/>
    </row>
    <row r="16671" spans="2:14">
      <c r="B16671" s="65"/>
      <c r="N16671" s="71"/>
    </row>
    <row r="16672" spans="2:14">
      <c r="B16672" s="65"/>
      <c r="N16672" s="71"/>
    </row>
    <row r="16673" spans="2:14">
      <c r="B16673" s="65"/>
      <c r="N16673" s="71"/>
    </row>
    <row r="16674" spans="2:14">
      <c r="B16674" s="65"/>
      <c r="N16674" s="71"/>
    </row>
    <row r="16675" spans="2:14">
      <c r="B16675" s="65"/>
      <c r="N16675" s="71"/>
    </row>
    <row r="16676" spans="2:14">
      <c r="B16676" s="65"/>
      <c r="N16676" s="71"/>
    </row>
    <row r="16677" spans="2:14">
      <c r="B16677" s="65"/>
      <c r="N16677" s="71"/>
    </row>
    <row r="16678" spans="2:14">
      <c r="B16678" s="65"/>
      <c r="N16678" s="71"/>
    </row>
    <row r="16679" spans="2:14">
      <c r="B16679" s="65"/>
      <c r="N16679" s="71"/>
    </row>
    <row r="16680" spans="2:14">
      <c r="B16680" s="65"/>
      <c r="N16680" s="71"/>
    </row>
    <row r="16681" spans="2:14">
      <c r="B16681" s="65"/>
      <c r="N16681" s="71"/>
    </row>
    <row r="16682" spans="2:14">
      <c r="B16682" s="65"/>
      <c r="N16682" s="71"/>
    </row>
    <row r="16683" spans="2:14">
      <c r="B16683" s="65"/>
      <c r="N16683" s="71"/>
    </row>
    <row r="16684" spans="2:14">
      <c r="B16684" s="65"/>
      <c r="N16684" s="71"/>
    </row>
    <row r="16685" spans="2:14">
      <c r="B16685" s="65"/>
      <c r="N16685" s="71"/>
    </row>
    <row r="16686" spans="2:14">
      <c r="B16686" s="65"/>
      <c r="N16686" s="71"/>
    </row>
    <row r="16687" spans="2:14">
      <c r="B16687" s="65"/>
      <c r="N16687" s="71"/>
    </row>
    <row r="16688" spans="2:14">
      <c r="B16688" s="65"/>
      <c r="N16688" s="71"/>
    </row>
    <row r="16689" spans="2:14">
      <c r="B16689" s="65"/>
      <c r="N16689" s="71"/>
    </row>
    <row r="16690" spans="2:14">
      <c r="B16690" s="65"/>
      <c r="N16690" s="71"/>
    </row>
    <row r="16691" spans="2:14">
      <c r="B16691" s="65"/>
      <c r="N16691" s="71"/>
    </row>
    <row r="16692" spans="2:14">
      <c r="B16692" s="65"/>
      <c r="N16692" s="71"/>
    </row>
    <row r="16693" spans="2:14">
      <c r="B16693" s="65"/>
      <c r="N16693" s="71"/>
    </row>
    <row r="16694" spans="2:14">
      <c r="B16694" s="65"/>
      <c r="N16694" s="71"/>
    </row>
    <row r="16695" spans="2:14">
      <c r="B16695" s="65"/>
      <c r="N16695" s="71"/>
    </row>
    <row r="16696" spans="2:14">
      <c r="B16696" s="65"/>
      <c r="N16696" s="71"/>
    </row>
    <row r="16697" spans="2:14">
      <c r="B16697" s="65"/>
      <c r="N16697" s="71"/>
    </row>
    <row r="16698" spans="2:14">
      <c r="B16698" s="65"/>
      <c r="N16698" s="71"/>
    </row>
    <row r="16699" spans="2:14">
      <c r="B16699" s="65"/>
      <c r="N16699" s="71"/>
    </row>
    <row r="16700" spans="2:14">
      <c r="B16700" s="65"/>
      <c r="N16700" s="71"/>
    </row>
    <row r="16701" spans="2:14">
      <c r="B16701" s="65"/>
      <c r="N16701" s="71"/>
    </row>
    <row r="16702" spans="2:14">
      <c r="B16702" s="65"/>
      <c r="N16702" s="71"/>
    </row>
    <row r="16703" spans="2:14">
      <c r="B16703" s="65"/>
      <c r="N16703" s="71"/>
    </row>
    <row r="16704" spans="2:14">
      <c r="B16704" s="65"/>
      <c r="N16704" s="71"/>
    </row>
    <row r="16705" spans="2:14">
      <c r="B16705" s="65"/>
      <c r="N16705" s="71"/>
    </row>
    <row r="16706" spans="2:14">
      <c r="B16706" s="65"/>
      <c r="N16706" s="71"/>
    </row>
    <row r="16707" spans="2:14">
      <c r="B16707" s="65"/>
      <c r="N16707" s="71"/>
    </row>
    <row r="16708" spans="2:14">
      <c r="B16708" s="65"/>
      <c r="N16708" s="71"/>
    </row>
    <row r="16709" spans="2:14">
      <c r="B16709" s="65"/>
      <c r="N16709" s="71"/>
    </row>
    <row r="16710" spans="2:14">
      <c r="B16710" s="65"/>
      <c r="N16710" s="71"/>
    </row>
    <row r="16711" spans="2:14">
      <c r="B16711" s="65"/>
      <c r="N16711" s="71"/>
    </row>
    <row r="16712" spans="2:14">
      <c r="B16712" s="65"/>
      <c r="N16712" s="71"/>
    </row>
    <row r="16713" spans="2:14">
      <c r="B16713" s="65"/>
      <c r="N16713" s="71"/>
    </row>
    <row r="16714" spans="2:14">
      <c r="B16714" s="65"/>
      <c r="N16714" s="71"/>
    </row>
    <row r="16715" spans="2:14">
      <c r="B16715" s="65"/>
      <c r="N16715" s="71"/>
    </row>
    <row r="16716" spans="2:14">
      <c r="B16716" s="65"/>
      <c r="N16716" s="71"/>
    </row>
    <row r="16717" spans="2:14">
      <c r="B16717" s="65"/>
      <c r="N16717" s="71"/>
    </row>
    <row r="16718" spans="2:14">
      <c r="B16718" s="65"/>
      <c r="N16718" s="71"/>
    </row>
    <row r="16719" spans="2:14">
      <c r="B16719" s="65"/>
      <c r="N16719" s="71"/>
    </row>
    <row r="16720" spans="2:14">
      <c r="B16720" s="65"/>
      <c r="N16720" s="71"/>
    </row>
    <row r="16721" spans="2:14">
      <c r="B16721" s="65"/>
      <c r="N16721" s="71"/>
    </row>
    <row r="16722" spans="2:14">
      <c r="B16722" s="65"/>
      <c r="N16722" s="71"/>
    </row>
    <row r="16723" spans="2:14">
      <c r="B16723" s="65"/>
      <c r="N16723" s="71"/>
    </row>
    <row r="16724" spans="2:14">
      <c r="B16724" s="65"/>
      <c r="N16724" s="71"/>
    </row>
    <row r="16725" spans="2:14">
      <c r="B16725" s="65"/>
      <c r="N16725" s="71"/>
    </row>
    <row r="16726" spans="2:14">
      <c r="B16726" s="65"/>
      <c r="N16726" s="71"/>
    </row>
    <row r="16727" spans="2:14">
      <c r="B16727" s="65"/>
      <c r="N16727" s="71"/>
    </row>
    <row r="16728" spans="2:14">
      <c r="B16728" s="65"/>
      <c r="N16728" s="71"/>
    </row>
    <row r="16729" spans="2:14">
      <c r="B16729" s="65"/>
      <c r="N16729" s="71"/>
    </row>
    <row r="16730" spans="2:14">
      <c r="B16730" s="65"/>
      <c r="N16730" s="71"/>
    </row>
    <row r="16731" spans="2:14">
      <c r="B16731" s="65"/>
      <c r="N16731" s="71"/>
    </row>
    <row r="16732" spans="2:14">
      <c r="B16732" s="65"/>
      <c r="N16732" s="71"/>
    </row>
    <row r="16733" spans="2:14">
      <c r="B16733" s="65"/>
      <c r="N16733" s="71"/>
    </row>
    <row r="16734" spans="2:14">
      <c r="B16734" s="65"/>
      <c r="N16734" s="71"/>
    </row>
    <row r="16735" spans="2:14">
      <c r="B16735" s="65"/>
      <c r="N16735" s="71"/>
    </row>
    <row r="16736" spans="2:14">
      <c r="B16736" s="65"/>
      <c r="N16736" s="71"/>
    </row>
    <row r="16737" spans="2:14">
      <c r="B16737" s="65"/>
      <c r="N16737" s="71"/>
    </row>
    <row r="16738" spans="2:14">
      <c r="B16738" s="65"/>
      <c r="N16738" s="71"/>
    </row>
    <row r="16739" spans="2:14">
      <c r="B16739" s="65"/>
      <c r="N16739" s="71"/>
    </row>
    <row r="16740" spans="2:14">
      <c r="B16740" s="65"/>
      <c r="N16740" s="71"/>
    </row>
    <row r="16741" spans="2:14">
      <c r="B16741" s="65"/>
      <c r="N16741" s="71"/>
    </row>
    <row r="16742" spans="2:14">
      <c r="B16742" s="65"/>
      <c r="N16742" s="71"/>
    </row>
    <row r="16743" spans="2:14">
      <c r="B16743" s="65"/>
      <c r="N16743" s="71"/>
    </row>
    <row r="16744" spans="2:14">
      <c r="B16744" s="65"/>
      <c r="N16744" s="71"/>
    </row>
    <row r="16745" spans="2:14">
      <c r="B16745" s="65"/>
      <c r="N16745" s="71"/>
    </row>
    <row r="16746" spans="2:14">
      <c r="B16746" s="65"/>
      <c r="N16746" s="71"/>
    </row>
    <row r="16747" spans="2:14">
      <c r="B16747" s="65"/>
      <c r="N16747" s="71"/>
    </row>
    <row r="16748" spans="2:14">
      <c r="B16748" s="65"/>
      <c r="N16748" s="71"/>
    </row>
    <row r="16749" spans="2:14">
      <c r="B16749" s="65"/>
      <c r="N16749" s="71"/>
    </row>
    <row r="16750" spans="2:14">
      <c r="B16750" s="65"/>
      <c r="N16750" s="71"/>
    </row>
    <row r="16751" spans="2:14">
      <c r="B16751" s="65"/>
      <c r="N16751" s="71"/>
    </row>
    <row r="16752" spans="2:14">
      <c r="B16752" s="65"/>
      <c r="N16752" s="71"/>
    </row>
    <row r="16753" spans="2:14">
      <c r="B16753" s="65"/>
      <c r="N16753" s="71"/>
    </row>
    <row r="16754" spans="2:14">
      <c r="B16754" s="65"/>
      <c r="N16754" s="71"/>
    </row>
    <row r="16755" spans="2:14">
      <c r="B16755" s="65"/>
      <c r="N16755" s="71"/>
    </row>
    <row r="16756" spans="2:14">
      <c r="B16756" s="65"/>
      <c r="N16756" s="71"/>
    </row>
    <row r="16757" spans="2:14">
      <c r="B16757" s="65"/>
      <c r="N16757" s="71"/>
    </row>
    <row r="16758" spans="2:14">
      <c r="B16758" s="65"/>
      <c r="N16758" s="71"/>
    </row>
    <row r="16759" spans="2:14">
      <c r="B16759" s="65"/>
      <c r="N16759" s="71"/>
    </row>
    <row r="16760" spans="2:14">
      <c r="B16760" s="65"/>
      <c r="N16760" s="71"/>
    </row>
    <row r="16761" spans="2:14">
      <c r="B16761" s="65"/>
      <c r="N16761" s="71"/>
    </row>
    <row r="16762" spans="2:14">
      <c r="B16762" s="65"/>
      <c r="N16762" s="71"/>
    </row>
    <row r="16763" spans="2:14">
      <c r="B16763" s="65"/>
      <c r="N16763" s="71"/>
    </row>
    <row r="16764" spans="2:14">
      <c r="B16764" s="65"/>
      <c r="N16764" s="71"/>
    </row>
    <row r="16765" spans="2:14">
      <c r="B16765" s="65"/>
      <c r="N16765" s="71"/>
    </row>
    <row r="16766" spans="2:14">
      <c r="B16766" s="65"/>
      <c r="N16766" s="71"/>
    </row>
    <row r="16767" spans="2:14">
      <c r="B16767" s="65"/>
      <c r="N16767" s="71"/>
    </row>
    <row r="16768" spans="2:14">
      <c r="B16768" s="65"/>
      <c r="N16768" s="71"/>
    </row>
    <row r="16769" spans="2:14">
      <c r="B16769" s="65"/>
      <c r="N16769" s="71"/>
    </row>
    <row r="16770" spans="2:14">
      <c r="B16770" s="65"/>
      <c r="N16770" s="71"/>
    </row>
    <row r="16771" spans="2:14">
      <c r="B16771" s="65"/>
      <c r="N16771" s="71"/>
    </row>
    <row r="16772" spans="2:14">
      <c r="B16772" s="65"/>
      <c r="N16772" s="71"/>
    </row>
    <row r="16773" spans="2:14">
      <c r="B16773" s="65"/>
      <c r="N16773" s="71"/>
    </row>
    <row r="16774" spans="2:14">
      <c r="B16774" s="65"/>
      <c r="N16774" s="71"/>
    </row>
    <row r="16775" spans="2:14">
      <c r="B16775" s="65"/>
      <c r="N16775" s="71"/>
    </row>
    <row r="16776" spans="2:14">
      <c r="B16776" s="65"/>
      <c r="N16776" s="71"/>
    </row>
    <row r="16777" spans="2:14">
      <c r="B16777" s="65"/>
      <c r="N16777" s="71"/>
    </row>
    <row r="16778" spans="2:14">
      <c r="B16778" s="65"/>
      <c r="N16778" s="71"/>
    </row>
    <row r="16779" spans="2:14">
      <c r="B16779" s="65"/>
      <c r="N16779" s="71"/>
    </row>
    <row r="16780" spans="2:14">
      <c r="B16780" s="65"/>
      <c r="N16780" s="71"/>
    </row>
    <row r="16781" spans="2:14">
      <c r="B16781" s="65"/>
      <c r="N16781" s="71"/>
    </row>
    <row r="16782" spans="2:14">
      <c r="B16782" s="65"/>
      <c r="N16782" s="71"/>
    </row>
    <row r="16783" spans="2:14">
      <c r="B16783" s="65"/>
      <c r="N16783" s="71"/>
    </row>
    <row r="16784" spans="2:14">
      <c r="B16784" s="65"/>
      <c r="N16784" s="71"/>
    </row>
    <row r="16785" spans="2:14">
      <c r="B16785" s="65"/>
      <c r="N16785" s="71"/>
    </row>
    <row r="16786" spans="2:14">
      <c r="B16786" s="65"/>
      <c r="N16786" s="71"/>
    </row>
    <row r="16787" spans="2:14">
      <c r="B16787" s="65"/>
      <c r="N16787" s="71"/>
    </row>
    <row r="16788" spans="2:14">
      <c r="B16788" s="65"/>
      <c r="N16788" s="71"/>
    </row>
    <row r="16789" spans="2:14">
      <c r="B16789" s="65"/>
      <c r="N16789" s="71"/>
    </row>
    <row r="16790" spans="2:14">
      <c r="B16790" s="65"/>
      <c r="N16790" s="71"/>
    </row>
    <row r="16791" spans="2:14">
      <c r="B16791" s="65"/>
      <c r="N16791" s="71"/>
    </row>
    <row r="16792" spans="2:14">
      <c r="B16792" s="65"/>
      <c r="N16792" s="71"/>
    </row>
    <row r="16793" spans="2:14">
      <c r="B16793" s="65"/>
      <c r="N16793" s="71"/>
    </row>
    <row r="16794" spans="2:14">
      <c r="B16794" s="65"/>
      <c r="N16794" s="71"/>
    </row>
    <row r="16795" spans="2:14">
      <c r="B16795" s="65"/>
      <c r="N16795" s="71"/>
    </row>
    <row r="16796" spans="2:14">
      <c r="B16796" s="65"/>
      <c r="N16796" s="71"/>
    </row>
    <row r="16797" spans="2:14">
      <c r="B16797" s="65"/>
      <c r="N16797" s="71"/>
    </row>
    <row r="16798" spans="2:14">
      <c r="B16798" s="65"/>
      <c r="N16798" s="71"/>
    </row>
    <row r="16799" spans="2:14">
      <c r="B16799" s="65"/>
      <c r="N16799" s="71"/>
    </row>
    <row r="16800" spans="2:14">
      <c r="B16800" s="65"/>
      <c r="N16800" s="71"/>
    </row>
    <row r="16801" spans="2:14">
      <c r="B16801" s="65"/>
      <c r="N16801" s="71"/>
    </row>
    <row r="16802" spans="2:14">
      <c r="B16802" s="65"/>
      <c r="N16802" s="71"/>
    </row>
    <row r="16803" spans="2:14">
      <c r="B16803" s="65"/>
      <c r="N16803" s="71"/>
    </row>
    <row r="16804" spans="2:14">
      <c r="B16804" s="65"/>
      <c r="N16804" s="71"/>
    </row>
    <row r="16805" spans="2:14">
      <c r="B16805" s="65"/>
      <c r="N16805" s="71"/>
    </row>
    <row r="16806" spans="2:14">
      <c r="B16806" s="65"/>
      <c r="N16806" s="71"/>
    </row>
    <row r="16807" spans="2:14">
      <c r="B16807" s="65"/>
      <c r="N16807" s="71"/>
    </row>
    <row r="16808" spans="2:14">
      <c r="B16808" s="65"/>
      <c r="N16808" s="71"/>
    </row>
    <row r="16809" spans="2:14">
      <c r="B16809" s="65"/>
      <c r="N16809" s="71"/>
    </row>
    <row r="16810" spans="2:14">
      <c r="B16810" s="65"/>
      <c r="N16810" s="71"/>
    </row>
    <row r="16811" spans="2:14">
      <c r="B16811" s="65"/>
      <c r="N16811" s="71"/>
    </row>
    <row r="16812" spans="2:14">
      <c r="B16812" s="65"/>
      <c r="N16812" s="71"/>
    </row>
    <row r="16813" spans="2:14">
      <c r="B16813" s="65"/>
      <c r="N16813" s="71"/>
    </row>
    <row r="16814" spans="2:14">
      <c r="B16814" s="65"/>
      <c r="N16814" s="71"/>
    </row>
    <row r="16815" spans="2:14">
      <c r="B16815" s="65"/>
      <c r="N16815" s="71"/>
    </row>
    <row r="16816" spans="2:14">
      <c r="B16816" s="65"/>
      <c r="N16816" s="71"/>
    </row>
    <row r="16817" spans="2:14">
      <c r="B16817" s="65"/>
      <c r="N16817" s="71"/>
    </row>
    <row r="16818" spans="2:14">
      <c r="B16818" s="65"/>
      <c r="N16818" s="71"/>
    </row>
    <row r="16819" spans="2:14">
      <c r="B16819" s="65"/>
      <c r="N16819" s="71"/>
    </row>
    <row r="16820" spans="2:14">
      <c r="B16820" s="65"/>
      <c r="N16820" s="71"/>
    </row>
    <row r="16821" spans="2:14">
      <c r="B16821" s="65"/>
      <c r="N16821" s="71"/>
    </row>
    <row r="16822" spans="2:14">
      <c r="B16822" s="65"/>
      <c r="N16822" s="71"/>
    </row>
    <row r="16823" spans="2:14">
      <c r="B16823" s="65"/>
      <c r="N16823" s="71"/>
    </row>
    <row r="16824" spans="2:14">
      <c r="B16824" s="65"/>
      <c r="N16824" s="71"/>
    </row>
    <row r="16825" spans="2:14">
      <c r="B16825" s="65"/>
      <c r="N16825" s="71"/>
    </row>
    <row r="16826" spans="2:14">
      <c r="B16826" s="65"/>
      <c r="N16826" s="71"/>
    </row>
    <row r="16827" spans="2:14">
      <c r="B16827" s="65"/>
      <c r="N16827" s="71"/>
    </row>
    <row r="16828" spans="2:14">
      <c r="B16828" s="65"/>
      <c r="N16828" s="71"/>
    </row>
    <row r="16829" spans="2:14">
      <c r="B16829" s="65"/>
      <c r="N16829" s="71"/>
    </row>
    <row r="16830" spans="2:14">
      <c r="B16830" s="65"/>
      <c r="N16830" s="71"/>
    </row>
    <row r="16831" spans="2:14">
      <c r="B16831" s="65"/>
      <c r="N16831" s="71"/>
    </row>
    <row r="16832" spans="2:14">
      <c r="B16832" s="65"/>
      <c r="N16832" s="71"/>
    </row>
    <row r="16833" spans="2:14">
      <c r="B16833" s="65"/>
      <c r="N16833" s="71"/>
    </row>
    <row r="16834" spans="2:14">
      <c r="B16834" s="65"/>
      <c r="N16834" s="71"/>
    </row>
    <row r="16835" spans="2:14">
      <c r="B16835" s="65"/>
      <c r="N16835" s="71"/>
    </row>
    <row r="16836" spans="2:14">
      <c r="B16836" s="65"/>
      <c r="N16836" s="71"/>
    </row>
    <row r="16837" spans="2:14">
      <c r="B16837" s="65"/>
      <c r="N16837" s="71"/>
    </row>
    <row r="16838" spans="2:14">
      <c r="B16838" s="65"/>
      <c r="N16838" s="71"/>
    </row>
    <row r="16839" spans="2:14">
      <c r="B16839" s="65"/>
      <c r="N16839" s="71"/>
    </row>
    <row r="16840" spans="2:14">
      <c r="B16840" s="65"/>
      <c r="N16840" s="71"/>
    </row>
    <row r="16841" spans="2:14">
      <c r="B16841" s="65"/>
      <c r="N16841" s="71"/>
    </row>
    <row r="16842" spans="2:14">
      <c r="B16842" s="65"/>
      <c r="N16842" s="71"/>
    </row>
    <row r="16843" spans="2:14">
      <c r="B16843" s="65"/>
      <c r="N16843" s="71"/>
    </row>
    <row r="16844" spans="2:14">
      <c r="B16844" s="65"/>
      <c r="N16844" s="71"/>
    </row>
    <row r="16845" spans="2:14">
      <c r="B16845" s="65"/>
      <c r="N16845" s="71"/>
    </row>
    <row r="16846" spans="2:14">
      <c r="B16846" s="65"/>
      <c r="N16846" s="71"/>
    </row>
    <row r="16847" spans="2:14">
      <c r="B16847" s="65"/>
      <c r="N16847" s="71"/>
    </row>
    <row r="16848" spans="2:14">
      <c r="B16848" s="65"/>
      <c r="N16848" s="71"/>
    </row>
    <row r="16849" spans="2:14">
      <c r="B16849" s="65"/>
      <c r="N16849" s="71"/>
    </row>
    <row r="16850" spans="2:14">
      <c r="B16850" s="65"/>
      <c r="N16850" s="71"/>
    </row>
    <row r="16851" spans="2:14">
      <c r="B16851" s="65"/>
      <c r="N16851" s="71"/>
    </row>
    <row r="16852" spans="2:14">
      <c r="B16852" s="65"/>
      <c r="N16852" s="71"/>
    </row>
    <row r="16853" spans="2:14">
      <c r="B16853" s="65"/>
      <c r="N16853" s="71"/>
    </row>
    <row r="16854" spans="2:14">
      <c r="B16854" s="65"/>
      <c r="N16854" s="71"/>
    </row>
    <row r="16855" spans="2:14">
      <c r="B16855" s="65"/>
      <c r="N16855" s="71"/>
    </row>
    <row r="16856" spans="2:14">
      <c r="B16856" s="65"/>
      <c r="N16856" s="71"/>
    </row>
    <row r="16857" spans="2:14">
      <c r="B16857" s="65"/>
      <c r="N16857" s="71"/>
    </row>
    <row r="16858" spans="2:14">
      <c r="B16858" s="65"/>
      <c r="N16858" s="71"/>
    </row>
    <row r="16859" spans="2:14">
      <c r="B16859" s="65"/>
      <c r="N16859" s="71"/>
    </row>
    <row r="16860" spans="2:14">
      <c r="B16860" s="65"/>
      <c r="N16860" s="71"/>
    </row>
    <row r="16861" spans="2:14">
      <c r="B16861" s="65"/>
      <c r="N16861" s="71"/>
    </row>
    <row r="16862" spans="2:14">
      <c r="B16862" s="65"/>
      <c r="N16862" s="71"/>
    </row>
    <row r="16863" spans="2:14">
      <c r="B16863" s="65"/>
      <c r="N16863" s="71"/>
    </row>
    <row r="16864" spans="2:14">
      <c r="B16864" s="65"/>
      <c r="N16864" s="71"/>
    </row>
    <row r="16865" spans="2:14">
      <c r="B16865" s="65"/>
      <c r="N16865" s="71"/>
    </row>
    <row r="16866" spans="2:14">
      <c r="B16866" s="65"/>
      <c r="N16866" s="71"/>
    </row>
    <row r="16867" spans="2:14">
      <c r="B16867" s="65"/>
      <c r="N16867" s="71"/>
    </row>
    <row r="16868" spans="2:14">
      <c r="B16868" s="65"/>
      <c r="N16868" s="71"/>
    </row>
    <row r="16869" spans="2:14">
      <c r="B16869" s="65"/>
      <c r="N16869" s="71"/>
    </row>
    <row r="16870" spans="2:14">
      <c r="B16870" s="65"/>
      <c r="N16870" s="71"/>
    </row>
    <row r="16871" spans="2:14">
      <c r="B16871" s="65"/>
      <c r="N16871" s="71"/>
    </row>
    <row r="16872" spans="2:14">
      <c r="B16872" s="65"/>
      <c r="N16872" s="71"/>
    </row>
    <row r="16873" spans="2:14">
      <c r="B16873" s="65"/>
      <c r="N16873" s="71"/>
    </row>
    <row r="16874" spans="2:14">
      <c r="B16874" s="65"/>
      <c r="N16874" s="71"/>
    </row>
    <row r="16875" spans="2:14">
      <c r="B16875" s="65"/>
      <c r="N16875" s="71"/>
    </row>
    <row r="16876" spans="2:14">
      <c r="B16876" s="65"/>
      <c r="N16876" s="71"/>
    </row>
    <row r="16877" spans="2:14">
      <c r="B16877" s="65"/>
      <c r="N16877" s="71"/>
    </row>
    <row r="16878" spans="2:14">
      <c r="B16878" s="65"/>
      <c r="N16878" s="71"/>
    </row>
    <row r="16879" spans="2:14">
      <c r="B16879" s="65"/>
      <c r="N16879" s="71"/>
    </row>
    <row r="16880" spans="2:14">
      <c r="B16880" s="65"/>
      <c r="N16880" s="71"/>
    </row>
    <row r="16881" spans="2:14">
      <c r="B16881" s="65"/>
      <c r="N16881" s="71"/>
    </row>
    <row r="16882" spans="2:14">
      <c r="B16882" s="65"/>
      <c r="N16882" s="71"/>
    </row>
    <row r="16883" spans="2:14">
      <c r="B16883" s="65"/>
      <c r="N16883" s="71"/>
    </row>
    <row r="16884" spans="2:14">
      <c r="B16884" s="65"/>
      <c r="N16884" s="71"/>
    </row>
    <row r="16885" spans="2:14">
      <c r="B16885" s="65"/>
      <c r="N16885" s="71"/>
    </row>
    <row r="16886" spans="2:14">
      <c r="B16886" s="65"/>
      <c r="N16886" s="71"/>
    </row>
    <row r="16887" spans="2:14">
      <c r="B16887" s="65"/>
      <c r="N16887" s="71"/>
    </row>
    <row r="16888" spans="2:14">
      <c r="B16888" s="65"/>
      <c r="N16888" s="71"/>
    </row>
    <row r="16889" spans="2:14">
      <c r="B16889" s="65"/>
      <c r="N16889" s="71"/>
    </row>
    <row r="16890" spans="2:14">
      <c r="B16890" s="65"/>
      <c r="N16890" s="71"/>
    </row>
    <row r="16891" spans="2:14">
      <c r="B16891" s="65"/>
      <c r="N16891" s="71"/>
    </row>
    <row r="16892" spans="2:14">
      <c r="B16892" s="65"/>
      <c r="N16892" s="71"/>
    </row>
    <row r="16893" spans="2:14">
      <c r="B16893" s="65"/>
      <c r="N16893" s="71"/>
    </row>
    <row r="16894" spans="2:14">
      <c r="B16894" s="65"/>
      <c r="N16894" s="71"/>
    </row>
    <row r="16895" spans="2:14">
      <c r="B16895" s="65"/>
      <c r="N16895" s="71"/>
    </row>
    <row r="16896" spans="2:14">
      <c r="B16896" s="65"/>
      <c r="N16896" s="71"/>
    </row>
    <row r="16897" spans="2:14">
      <c r="B16897" s="65"/>
      <c r="N16897" s="71"/>
    </row>
    <row r="16898" spans="2:14">
      <c r="B16898" s="65"/>
      <c r="N16898" s="71"/>
    </row>
    <row r="16899" spans="2:14">
      <c r="B16899" s="65"/>
      <c r="N16899" s="71"/>
    </row>
    <row r="16900" spans="2:14">
      <c r="B16900" s="65"/>
      <c r="N16900" s="71"/>
    </row>
    <row r="16901" spans="2:14">
      <c r="B16901" s="65"/>
      <c r="N16901" s="71"/>
    </row>
    <row r="16902" spans="2:14">
      <c r="B16902" s="65"/>
      <c r="N16902" s="71"/>
    </row>
    <row r="16903" spans="2:14">
      <c r="B16903" s="65"/>
      <c r="N16903" s="71"/>
    </row>
    <row r="16904" spans="2:14">
      <c r="B16904" s="65"/>
      <c r="N16904" s="71"/>
    </row>
    <row r="16905" spans="2:14">
      <c r="B16905" s="65"/>
      <c r="N16905" s="71"/>
    </row>
    <row r="16906" spans="2:14">
      <c r="B16906" s="65"/>
      <c r="N16906" s="71"/>
    </row>
    <row r="16907" spans="2:14">
      <c r="B16907" s="65"/>
      <c r="N16907" s="71"/>
    </row>
    <row r="16908" spans="2:14">
      <c r="B16908" s="65"/>
      <c r="N16908" s="71"/>
    </row>
    <row r="16909" spans="2:14">
      <c r="B16909" s="65"/>
      <c r="N16909" s="71"/>
    </row>
    <row r="16910" spans="2:14">
      <c r="B16910" s="65"/>
      <c r="N16910" s="71"/>
    </row>
    <row r="16911" spans="2:14">
      <c r="B16911" s="65"/>
      <c r="N16911" s="71"/>
    </row>
    <row r="16912" spans="2:14">
      <c r="B16912" s="65"/>
      <c r="N16912" s="71"/>
    </row>
    <row r="16913" spans="2:14">
      <c r="B16913" s="65"/>
      <c r="N16913" s="71"/>
    </row>
    <row r="16914" spans="2:14">
      <c r="B16914" s="65"/>
      <c r="N16914" s="71"/>
    </row>
    <row r="16915" spans="2:14">
      <c r="B16915" s="65"/>
      <c r="N16915" s="71"/>
    </row>
    <row r="16916" spans="2:14">
      <c r="B16916" s="65"/>
      <c r="N16916" s="71"/>
    </row>
    <row r="16917" spans="2:14">
      <c r="B16917" s="65"/>
      <c r="N16917" s="71"/>
    </row>
    <row r="16918" spans="2:14">
      <c r="B16918" s="65"/>
      <c r="N16918" s="71"/>
    </row>
    <row r="16919" spans="2:14">
      <c r="B16919" s="65"/>
      <c r="N16919" s="71"/>
    </row>
    <row r="16920" spans="2:14">
      <c r="B16920" s="65"/>
      <c r="N16920" s="71"/>
    </row>
    <row r="16921" spans="2:14">
      <c r="B16921" s="65"/>
      <c r="N16921" s="71"/>
    </row>
    <row r="16922" spans="2:14">
      <c r="B16922" s="65"/>
      <c r="N16922" s="71"/>
    </row>
    <row r="16923" spans="2:14">
      <c r="B16923" s="65"/>
      <c r="N16923" s="71"/>
    </row>
    <row r="16924" spans="2:14">
      <c r="B16924" s="65"/>
      <c r="N16924" s="71"/>
    </row>
    <row r="16925" spans="2:14">
      <c r="B16925" s="65"/>
      <c r="N16925" s="71"/>
    </row>
    <row r="16926" spans="2:14">
      <c r="B16926" s="65"/>
      <c r="N16926" s="71"/>
    </row>
    <row r="16927" spans="2:14">
      <c r="B16927" s="65"/>
      <c r="N16927" s="71"/>
    </row>
    <row r="16928" spans="2:14">
      <c r="B16928" s="65"/>
      <c r="N16928" s="71"/>
    </row>
    <row r="16929" spans="2:14">
      <c r="B16929" s="65"/>
      <c r="N16929" s="71"/>
    </row>
    <row r="16930" spans="2:14">
      <c r="B16930" s="65"/>
      <c r="N16930" s="71"/>
    </row>
    <row r="16931" spans="2:14">
      <c r="B16931" s="65"/>
      <c r="N16931" s="71"/>
    </row>
    <row r="16932" spans="2:14">
      <c r="B16932" s="65"/>
      <c r="N16932" s="71"/>
    </row>
    <row r="16933" spans="2:14">
      <c r="B16933" s="65"/>
      <c r="N16933" s="71"/>
    </row>
    <row r="16934" spans="2:14">
      <c r="B16934" s="65"/>
      <c r="N16934" s="71"/>
    </row>
    <row r="16935" spans="2:14">
      <c r="B16935" s="65"/>
      <c r="N16935" s="71"/>
    </row>
    <row r="16936" spans="2:14">
      <c r="B16936" s="65"/>
      <c r="N16936" s="71"/>
    </row>
    <row r="16937" spans="2:14">
      <c r="B16937" s="65"/>
      <c r="N16937" s="71"/>
    </row>
    <row r="16938" spans="2:14">
      <c r="B16938" s="65"/>
      <c r="N16938" s="71"/>
    </row>
    <row r="16939" spans="2:14">
      <c r="B16939" s="65"/>
      <c r="N16939" s="71"/>
    </row>
    <row r="16940" spans="2:14">
      <c r="B16940" s="65"/>
      <c r="N16940" s="71"/>
    </row>
    <row r="16941" spans="2:14">
      <c r="B16941" s="65"/>
      <c r="N16941" s="71"/>
    </row>
    <row r="16942" spans="2:14">
      <c r="B16942" s="65"/>
      <c r="N16942" s="71"/>
    </row>
    <row r="16943" spans="2:14">
      <c r="B16943" s="65"/>
      <c r="N16943" s="71"/>
    </row>
    <row r="16944" spans="2:14">
      <c r="B16944" s="65"/>
      <c r="N16944" s="71"/>
    </row>
    <row r="16945" spans="2:14">
      <c r="B16945" s="65"/>
      <c r="N16945" s="71"/>
    </row>
    <row r="16946" spans="2:14">
      <c r="B16946" s="65"/>
      <c r="N16946" s="71"/>
    </row>
    <row r="16947" spans="2:14">
      <c r="B16947" s="65"/>
      <c r="N16947" s="71"/>
    </row>
    <row r="16948" spans="2:14">
      <c r="B16948" s="65"/>
      <c r="N16948" s="71"/>
    </row>
    <row r="16949" spans="2:14">
      <c r="B16949" s="65"/>
      <c r="N16949" s="71"/>
    </row>
    <row r="16950" spans="2:14">
      <c r="B16950" s="65"/>
      <c r="N16950" s="71"/>
    </row>
    <row r="16951" spans="2:14">
      <c r="B16951" s="65"/>
      <c r="N16951" s="71"/>
    </row>
    <row r="16952" spans="2:14">
      <c r="B16952" s="65"/>
      <c r="N16952" s="71"/>
    </row>
    <row r="16953" spans="2:14">
      <c r="B16953" s="65"/>
      <c r="N16953" s="71"/>
    </row>
    <row r="16954" spans="2:14">
      <c r="B16954" s="65"/>
      <c r="N16954" s="71"/>
    </row>
    <row r="16955" spans="2:14">
      <c r="B16955" s="65"/>
      <c r="N16955" s="71"/>
    </row>
    <row r="16956" spans="2:14">
      <c r="B16956" s="65"/>
      <c r="N16956" s="71"/>
    </row>
    <row r="16957" spans="2:14">
      <c r="B16957" s="65"/>
      <c r="N16957" s="71"/>
    </row>
    <row r="16958" spans="2:14">
      <c r="B16958" s="65"/>
      <c r="N16958" s="71"/>
    </row>
    <row r="16959" spans="2:14">
      <c r="B16959" s="65"/>
      <c r="N16959" s="71"/>
    </row>
    <row r="16960" spans="2:14">
      <c r="B16960" s="65"/>
      <c r="N16960" s="71"/>
    </row>
    <row r="16961" spans="2:14">
      <c r="B16961" s="65"/>
      <c r="N16961" s="71"/>
    </row>
    <row r="16962" spans="2:14">
      <c r="B16962" s="65"/>
      <c r="N16962" s="71"/>
    </row>
    <row r="16963" spans="2:14">
      <c r="B16963" s="65"/>
      <c r="N16963" s="71"/>
    </row>
    <row r="16964" spans="2:14">
      <c r="B16964" s="65"/>
      <c r="N16964" s="71"/>
    </row>
    <row r="16965" spans="2:14">
      <c r="B16965" s="65"/>
      <c r="N16965" s="71"/>
    </row>
    <row r="16966" spans="2:14">
      <c r="B16966" s="65"/>
      <c r="N16966" s="71"/>
    </row>
    <row r="16967" spans="2:14">
      <c r="B16967" s="65"/>
      <c r="N16967" s="71"/>
    </row>
    <row r="16968" spans="2:14">
      <c r="B16968" s="65"/>
      <c r="N16968" s="71"/>
    </row>
    <row r="16969" spans="2:14">
      <c r="B16969" s="65"/>
      <c r="N16969" s="71"/>
    </row>
    <row r="16970" spans="2:14">
      <c r="B16970" s="65"/>
      <c r="N16970" s="71"/>
    </row>
    <row r="16971" spans="2:14">
      <c r="B16971" s="65"/>
      <c r="N16971" s="71"/>
    </row>
    <row r="16972" spans="2:14">
      <c r="B16972" s="65"/>
      <c r="N16972" s="71"/>
    </row>
    <row r="16973" spans="2:14">
      <c r="B16973" s="65"/>
      <c r="N16973" s="71"/>
    </row>
    <row r="16974" spans="2:14">
      <c r="B16974" s="65"/>
      <c r="N16974" s="71"/>
    </row>
    <row r="16975" spans="2:14">
      <c r="B16975" s="65"/>
      <c r="N16975" s="71"/>
    </row>
    <row r="16976" spans="2:14">
      <c r="B16976" s="65"/>
      <c r="N16976" s="71"/>
    </row>
    <row r="16977" spans="2:14">
      <c r="B16977" s="65"/>
      <c r="N16977" s="71"/>
    </row>
    <row r="16978" spans="2:14">
      <c r="B16978" s="65"/>
      <c r="N16978" s="71"/>
    </row>
    <row r="16979" spans="2:14">
      <c r="B16979" s="65"/>
      <c r="N16979" s="71"/>
    </row>
    <row r="16980" spans="2:14">
      <c r="B16980" s="65"/>
      <c r="N16980" s="71"/>
    </row>
    <row r="16981" spans="2:14">
      <c r="B16981" s="65"/>
      <c r="N16981" s="71"/>
    </row>
    <row r="16982" spans="2:14">
      <c r="B16982" s="65"/>
      <c r="N16982" s="71"/>
    </row>
    <row r="16983" spans="2:14">
      <c r="B16983" s="65"/>
      <c r="N16983" s="71"/>
    </row>
    <row r="16984" spans="2:14">
      <c r="B16984" s="65"/>
      <c r="N16984" s="71"/>
    </row>
    <row r="16985" spans="2:14">
      <c r="B16985" s="65"/>
      <c r="N16985" s="71"/>
    </row>
    <row r="16986" spans="2:14">
      <c r="B16986" s="65"/>
      <c r="N16986" s="71"/>
    </row>
    <row r="16987" spans="2:14">
      <c r="B16987" s="65"/>
      <c r="N16987" s="71"/>
    </row>
    <row r="16988" spans="2:14">
      <c r="B16988" s="65"/>
      <c r="N16988" s="71"/>
    </row>
    <row r="16989" spans="2:14">
      <c r="B16989" s="65"/>
      <c r="N16989" s="71"/>
    </row>
    <row r="16990" spans="2:14">
      <c r="B16990" s="65"/>
      <c r="N16990" s="71"/>
    </row>
    <row r="16991" spans="2:14">
      <c r="B16991" s="65"/>
      <c r="N16991" s="71"/>
    </row>
    <row r="16992" spans="2:14">
      <c r="B16992" s="65"/>
      <c r="N16992" s="71"/>
    </row>
    <row r="16993" spans="2:14">
      <c r="B16993" s="65"/>
      <c r="N16993" s="71"/>
    </row>
    <row r="16994" spans="2:14">
      <c r="B16994" s="65"/>
      <c r="N16994" s="71"/>
    </row>
    <row r="16995" spans="2:14">
      <c r="B16995" s="65"/>
      <c r="N16995" s="71"/>
    </row>
    <row r="16996" spans="2:14">
      <c r="B16996" s="65"/>
      <c r="N16996" s="71"/>
    </row>
    <row r="16997" spans="2:14">
      <c r="B16997" s="65"/>
      <c r="N16997" s="71"/>
    </row>
    <row r="16998" spans="2:14">
      <c r="B16998" s="65"/>
      <c r="N16998" s="71"/>
    </row>
    <row r="16999" spans="2:14">
      <c r="B16999" s="65"/>
      <c r="N16999" s="71"/>
    </row>
    <row r="17000" spans="2:14">
      <c r="B17000" s="65"/>
      <c r="N17000" s="71"/>
    </row>
    <row r="17001" spans="2:14">
      <c r="B17001" s="65"/>
      <c r="N17001" s="71"/>
    </row>
    <row r="17002" spans="2:14">
      <c r="B17002" s="65"/>
      <c r="N17002" s="71"/>
    </row>
    <row r="17003" spans="2:14">
      <c r="B17003" s="65"/>
      <c r="N17003" s="71"/>
    </row>
    <row r="17004" spans="2:14">
      <c r="B17004" s="65"/>
      <c r="N17004" s="71"/>
    </row>
    <row r="17005" spans="2:14">
      <c r="B17005" s="65"/>
      <c r="N17005" s="71"/>
    </row>
    <row r="17006" spans="2:14">
      <c r="B17006" s="65"/>
      <c r="N17006" s="71"/>
    </row>
    <row r="17007" spans="2:14">
      <c r="B17007" s="65"/>
      <c r="N17007" s="71"/>
    </row>
    <row r="17008" spans="2:14">
      <c r="B17008" s="65"/>
      <c r="N17008" s="71"/>
    </row>
    <row r="17009" spans="2:14">
      <c r="B17009" s="65"/>
      <c r="N17009" s="71"/>
    </row>
    <row r="17010" spans="2:14">
      <c r="B17010" s="65"/>
      <c r="N17010" s="71"/>
    </row>
    <row r="17011" spans="2:14">
      <c r="B17011" s="65"/>
      <c r="N17011" s="71"/>
    </row>
    <row r="17012" spans="2:14">
      <c r="B17012" s="65"/>
      <c r="N17012" s="71"/>
    </row>
    <row r="17013" spans="2:14">
      <c r="B17013" s="65"/>
      <c r="N17013" s="71"/>
    </row>
    <row r="17014" spans="2:14">
      <c r="B17014" s="65"/>
      <c r="N17014" s="71"/>
    </row>
    <row r="17015" spans="2:14">
      <c r="B17015" s="65"/>
      <c r="N17015" s="71"/>
    </row>
    <row r="17016" spans="2:14">
      <c r="B17016" s="65"/>
      <c r="N17016" s="71"/>
    </row>
    <row r="17017" spans="2:14">
      <c r="B17017" s="65"/>
      <c r="N17017" s="71"/>
    </row>
    <row r="17018" spans="2:14">
      <c r="B17018" s="65"/>
      <c r="N17018" s="71"/>
    </row>
    <row r="17019" spans="2:14">
      <c r="B17019" s="65"/>
      <c r="N17019" s="71"/>
    </row>
    <row r="17020" spans="2:14">
      <c r="B17020" s="65"/>
      <c r="N17020" s="71"/>
    </row>
    <row r="17021" spans="2:14">
      <c r="B17021" s="65"/>
      <c r="N17021" s="71"/>
    </row>
    <row r="17022" spans="2:14">
      <c r="B17022" s="65"/>
      <c r="N17022" s="71"/>
    </row>
    <row r="17023" spans="2:14">
      <c r="B17023" s="65"/>
      <c r="N17023" s="71"/>
    </row>
    <row r="17024" spans="2:14">
      <c r="B17024" s="65"/>
      <c r="N17024" s="71"/>
    </row>
    <row r="17025" spans="2:14">
      <c r="B17025" s="65"/>
      <c r="N17025" s="71"/>
    </row>
    <row r="17026" spans="2:14">
      <c r="B17026" s="65"/>
      <c r="N17026" s="71"/>
    </row>
    <row r="17027" spans="2:14">
      <c r="B17027" s="65"/>
      <c r="N17027" s="71"/>
    </row>
    <row r="17028" spans="2:14">
      <c r="B17028" s="65"/>
      <c r="N17028" s="71"/>
    </row>
    <row r="17029" spans="2:14">
      <c r="B17029" s="65"/>
      <c r="N17029" s="71"/>
    </row>
    <row r="17030" spans="2:14">
      <c r="B17030" s="65"/>
      <c r="N17030" s="71"/>
    </row>
    <row r="17031" spans="2:14">
      <c r="B17031" s="65"/>
      <c r="N17031" s="71"/>
    </row>
    <row r="17032" spans="2:14">
      <c r="B17032" s="65"/>
      <c r="N17032" s="71"/>
    </row>
    <row r="17033" spans="2:14">
      <c r="B17033" s="65"/>
      <c r="N17033" s="71"/>
    </row>
    <row r="17034" spans="2:14">
      <c r="B17034" s="65"/>
      <c r="N17034" s="71"/>
    </row>
    <row r="17035" spans="2:14">
      <c r="B17035" s="65"/>
      <c r="N17035" s="71"/>
    </row>
    <row r="17036" spans="2:14">
      <c r="B17036" s="65"/>
      <c r="N17036" s="71"/>
    </row>
    <row r="17037" spans="2:14">
      <c r="B17037" s="65"/>
      <c r="N17037" s="71"/>
    </row>
    <row r="17038" spans="2:14">
      <c r="B17038" s="65"/>
      <c r="N17038" s="71"/>
    </row>
    <row r="17039" spans="2:14">
      <c r="B17039" s="65"/>
      <c r="N17039" s="71"/>
    </row>
    <row r="17040" spans="2:14">
      <c r="B17040" s="65"/>
      <c r="N17040" s="71"/>
    </row>
    <row r="17041" spans="2:14">
      <c r="B17041" s="65"/>
      <c r="N17041" s="71"/>
    </row>
    <row r="17042" spans="2:14">
      <c r="B17042" s="65"/>
      <c r="N17042" s="71"/>
    </row>
    <row r="17043" spans="2:14">
      <c r="B17043" s="65"/>
      <c r="N17043" s="71"/>
    </row>
    <row r="17044" spans="2:14">
      <c r="B17044" s="65"/>
      <c r="N17044" s="71"/>
    </row>
    <row r="17045" spans="2:14">
      <c r="B17045" s="65"/>
      <c r="N17045" s="71"/>
    </row>
    <row r="17046" spans="2:14">
      <c r="B17046" s="65"/>
      <c r="N17046" s="71"/>
    </row>
    <row r="17047" spans="2:14">
      <c r="B17047" s="65"/>
      <c r="N17047" s="71"/>
    </row>
    <row r="17048" spans="2:14">
      <c r="B17048" s="65"/>
      <c r="N17048" s="71"/>
    </row>
    <row r="17049" spans="2:14">
      <c r="B17049" s="65"/>
      <c r="N17049" s="71"/>
    </row>
    <row r="17050" spans="2:14">
      <c r="B17050" s="65"/>
      <c r="N17050" s="71"/>
    </row>
    <row r="17051" spans="2:14">
      <c r="B17051" s="65"/>
      <c r="N17051" s="71"/>
    </row>
    <row r="17052" spans="2:14">
      <c r="B17052" s="65"/>
      <c r="N17052" s="71"/>
    </row>
    <row r="17053" spans="2:14">
      <c r="B17053" s="65"/>
      <c r="N17053" s="71"/>
    </row>
    <row r="17054" spans="2:14">
      <c r="B17054" s="65"/>
      <c r="N17054" s="71"/>
    </row>
    <row r="17055" spans="2:14">
      <c r="B17055" s="65"/>
      <c r="N17055" s="71"/>
    </row>
    <row r="17056" spans="2:14">
      <c r="B17056" s="65"/>
      <c r="N17056" s="71"/>
    </row>
    <row r="17057" spans="2:14">
      <c r="B17057" s="65"/>
      <c r="N17057" s="71"/>
    </row>
    <row r="17058" spans="2:14">
      <c r="B17058" s="65"/>
      <c r="N17058" s="71"/>
    </row>
    <row r="17059" spans="2:14">
      <c r="B17059" s="65"/>
      <c r="N17059" s="71"/>
    </row>
    <row r="17060" spans="2:14">
      <c r="B17060" s="65"/>
      <c r="N17060" s="71"/>
    </row>
    <row r="17061" spans="2:14">
      <c r="B17061" s="65"/>
      <c r="N17061" s="71"/>
    </row>
    <row r="17062" spans="2:14">
      <c r="B17062" s="65"/>
      <c r="N17062" s="71"/>
    </row>
    <row r="17063" spans="2:14">
      <c r="B17063" s="65"/>
      <c r="N17063" s="71"/>
    </row>
    <row r="17064" spans="2:14">
      <c r="B17064" s="65"/>
      <c r="N17064" s="71"/>
    </row>
    <row r="17065" spans="2:14">
      <c r="B17065" s="65"/>
      <c r="N17065" s="71"/>
    </row>
    <row r="17066" spans="2:14">
      <c r="B17066" s="65"/>
      <c r="N17066" s="71"/>
    </row>
    <row r="17067" spans="2:14">
      <c r="B17067" s="65"/>
      <c r="N17067" s="71"/>
    </row>
    <row r="17068" spans="2:14">
      <c r="B17068" s="65"/>
      <c r="N17068" s="71"/>
    </row>
    <row r="17069" spans="2:14">
      <c r="B17069" s="65"/>
      <c r="N17069" s="71"/>
    </row>
    <row r="17070" spans="2:14">
      <c r="B17070" s="65"/>
      <c r="N17070" s="71"/>
    </row>
    <row r="17071" spans="2:14">
      <c r="B17071" s="65"/>
      <c r="N17071" s="71"/>
    </row>
    <row r="17072" spans="2:14">
      <c r="B17072" s="65"/>
      <c r="N17072" s="71"/>
    </row>
    <row r="17073" spans="2:14">
      <c r="B17073" s="65"/>
      <c r="N17073" s="71"/>
    </row>
    <row r="17074" spans="2:14">
      <c r="B17074" s="65"/>
      <c r="N17074" s="71"/>
    </row>
    <row r="17075" spans="2:14">
      <c r="B17075" s="65"/>
      <c r="N17075" s="71"/>
    </row>
    <row r="17076" spans="2:14">
      <c r="B17076" s="65"/>
      <c r="N17076" s="71"/>
    </row>
    <row r="17077" spans="2:14">
      <c r="B17077" s="65"/>
      <c r="N17077" s="71"/>
    </row>
    <row r="17078" spans="2:14">
      <c r="B17078" s="65"/>
      <c r="N17078" s="71"/>
    </row>
    <row r="17079" spans="2:14">
      <c r="B17079" s="65"/>
      <c r="N17079" s="71"/>
    </row>
    <row r="17080" spans="2:14">
      <c r="B17080" s="65"/>
      <c r="N17080" s="71"/>
    </row>
    <row r="17081" spans="2:14">
      <c r="B17081" s="65"/>
      <c r="N17081" s="71"/>
    </row>
    <row r="17082" spans="2:14">
      <c r="B17082" s="65"/>
      <c r="N17082" s="71"/>
    </row>
    <row r="17083" spans="2:14">
      <c r="B17083" s="65"/>
      <c r="N17083" s="71"/>
    </row>
    <row r="17084" spans="2:14">
      <c r="B17084" s="65"/>
      <c r="N17084" s="71"/>
    </row>
    <row r="17085" spans="2:14">
      <c r="B17085" s="65"/>
      <c r="N17085" s="71"/>
    </row>
    <row r="17086" spans="2:14">
      <c r="B17086" s="65"/>
      <c r="N17086" s="71"/>
    </row>
    <row r="17087" spans="2:14">
      <c r="B17087" s="65"/>
      <c r="N17087" s="71"/>
    </row>
    <row r="17088" spans="2:14">
      <c r="B17088" s="65"/>
      <c r="N17088" s="71"/>
    </row>
    <row r="17089" spans="2:14">
      <c r="B17089" s="65"/>
      <c r="N17089" s="71"/>
    </row>
    <row r="17090" spans="2:14">
      <c r="B17090" s="65"/>
      <c r="N17090" s="71"/>
    </row>
    <row r="17091" spans="2:14">
      <c r="B17091" s="65"/>
      <c r="N17091" s="71"/>
    </row>
    <row r="17092" spans="2:14">
      <c r="B17092" s="65"/>
      <c r="N17092" s="71"/>
    </row>
    <row r="17093" spans="2:14">
      <c r="B17093" s="65"/>
      <c r="N17093" s="71"/>
    </row>
    <row r="17094" spans="2:14">
      <c r="B17094" s="65"/>
      <c r="N17094" s="71"/>
    </row>
    <row r="17095" spans="2:14">
      <c r="B17095" s="65"/>
      <c r="N17095" s="71"/>
    </row>
    <row r="17096" spans="2:14">
      <c r="B17096" s="65"/>
      <c r="N17096" s="71"/>
    </row>
    <row r="17097" spans="2:14">
      <c r="B17097" s="65"/>
      <c r="N17097" s="71"/>
    </row>
    <row r="17098" spans="2:14">
      <c r="B17098" s="65"/>
      <c r="N17098" s="71"/>
    </row>
    <row r="17099" spans="2:14">
      <c r="B17099" s="65"/>
      <c r="N17099" s="71"/>
    </row>
    <row r="17100" spans="2:14">
      <c r="B17100" s="65"/>
      <c r="N17100" s="71"/>
    </row>
    <row r="17101" spans="2:14">
      <c r="B17101" s="65"/>
      <c r="N17101" s="71"/>
    </row>
    <row r="17102" spans="2:14">
      <c r="B17102" s="65"/>
      <c r="N17102" s="71"/>
    </row>
    <row r="17103" spans="2:14">
      <c r="B17103" s="65"/>
      <c r="N17103" s="71"/>
    </row>
    <row r="17104" spans="2:14">
      <c r="B17104" s="65"/>
      <c r="N17104" s="71"/>
    </row>
    <row r="17105" spans="2:14">
      <c r="B17105" s="65"/>
      <c r="N17105" s="71"/>
    </row>
    <row r="17106" spans="2:14">
      <c r="B17106" s="65"/>
      <c r="N17106" s="71"/>
    </row>
    <row r="17107" spans="2:14">
      <c r="B17107" s="65"/>
      <c r="N17107" s="71"/>
    </row>
    <row r="17108" spans="2:14">
      <c r="B17108" s="65"/>
      <c r="N17108" s="71"/>
    </row>
    <row r="17109" spans="2:14">
      <c r="B17109" s="65"/>
      <c r="N17109" s="71"/>
    </row>
    <row r="17110" spans="2:14">
      <c r="B17110" s="65"/>
      <c r="N17110" s="71"/>
    </row>
    <row r="17111" spans="2:14">
      <c r="B17111" s="65"/>
      <c r="N17111" s="71"/>
    </row>
    <row r="17112" spans="2:14">
      <c r="B17112" s="65"/>
      <c r="N17112" s="71"/>
    </row>
    <row r="17113" spans="2:14">
      <c r="B17113" s="65"/>
      <c r="N17113" s="71"/>
    </row>
    <row r="17114" spans="2:14">
      <c r="B17114" s="65"/>
      <c r="N17114" s="71"/>
    </row>
    <row r="17115" spans="2:14">
      <c r="B17115" s="65"/>
      <c r="N17115" s="71"/>
    </row>
    <row r="17116" spans="2:14">
      <c r="B17116" s="65"/>
      <c r="N17116" s="71"/>
    </row>
    <row r="17117" spans="2:14">
      <c r="B17117" s="65"/>
      <c r="N17117" s="71"/>
    </row>
    <row r="17118" spans="2:14">
      <c r="B17118" s="65"/>
      <c r="N17118" s="71"/>
    </row>
    <row r="17119" spans="2:14">
      <c r="B17119" s="65"/>
      <c r="N17119" s="71"/>
    </row>
    <row r="17120" spans="2:14">
      <c r="B17120" s="65"/>
      <c r="N17120" s="71"/>
    </row>
    <row r="17121" spans="2:14">
      <c r="B17121" s="65"/>
      <c r="N17121" s="71"/>
    </row>
    <row r="17122" spans="2:14">
      <c r="B17122" s="65"/>
      <c r="N17122" s="71"/>
    </row>
    <row r="17123" spans="2:14">
      <c r="B17123" s="65"/>
      <c r="N17123" s="71"/>
    </row>
    <row r="17124" spans="2:14">
      <c r="B17124" s="65"/>
      <c r="N17124" s="71"/>
    </row>
    <row r="17125" spans="2:14">
      <c r="B17125" s="65"/>
      <c r="N17125" s="71"/>
    </row>
    <row r="17126" spans="2:14">
      <c r="B17126" s="65"/>
      <c r="N17126" s="71"/>
    </row>
    <row r="17127" spans="2:14">
      <c r="B17127" s="65"/>
      <c r="N17127" s="71"/>
    </row>
    <row r="17128" spans="2:14">
      <c r="B17128" s="65"/>
      <c r="N17128" s="71"/>
    </row>
    <row r="17129" spans="2:14">
      <c r="B17129" s="65"/>
      <c r="N17129" s="71"/>
    </row>
    <row r="17130" spans="2:14">
      <c r="B17130" s="65"/>
      <c r="N17130" s="71"/>
    </row>
    <row r="17131" spans="2:14">
      <c r="B17131" s="65"/>
      <c r="N17131" s="71"/>
    </row>
    <row r="17132" spans="2:14">
      <c r="B17132" s="65"/>
      <c r="N17132" s="71"/>
    </row>
    <row r="17133" spans="2:14">
      <c r="B17133" s="65"/>
      <c r="N17133" s="71"/>
    </row>
    <row r="17134" spans="2:14">
      <c r="B17134" s="65"/>
      <c r="N17134" s="71"/>
    </row>
    <row r="17135" spans="2:14">
      <c r="B17135" s="65"/>
      <c r="N17135" s="71"/>
    </row>
    <row r="17136" spans="2:14">
      <c r="B17136" s="65"/>
      <c r="N17136" s="71"/>
    </row>
    <row r="17137" spans="2:14">
      <c r="B17137" s="65"/>
      <c r="N17137" s="71"/>
    </row>
    <row r="17138" spans="2:14">
      <c r="B17138" s="65"/>
      <c r="N17138" s="71"/>
    </row>
    <row r="17139" spans="2:14">
      <c r="B17139" s="65"/>
      <c r="N17139" s="71"/>
    </row>
    <row r="17140" spans="2:14">
      <c r="B17140" s="65"/>
      <c r="N17140" s="71"/>
    </row>
    <row r="17141" spans="2:14">
      <c r="B17141" s="65"/>
      <c r="N17141" s="71"/>
    </row>
    <row r="17142" spans="2:14">
      <c r="B17142" s="65"/>
      <c r="N17142" s="71"/>
    </row>
    <row r="17143" spans="2:14">
      <c r="B17143" s="65"/>
      <c r="N17143" s="71"/>
    </row>
    <row r="17144" spans="2:14">
      <c r="B17144" s="65"/>
      <c r="N17144" s="71"/>
    </row>
    <row r="17145" spans="2:14">
      <c r="B17145" s="65"/>
      <c r="N17145" s="71"/>
    </row>
    <row r="17146" spans="2:14">
      <c r="B17146" s="65"/>
      <c r="N17146" s="71"/>
    </row>
    <row r="17147" spans="2:14">
      <c r="B17147" s="65"/>
      <c r="N17147" s="71"/>
    </row>
    <row r="17148" spans="2:14">
      <c r="B17148" s="65"/>
      <c r="N17148" s="71"/>
    </row>
    <row r="17149" spans="2:14">
      <c r="B17149" s="65"/>
      <c r="N17149" s="71"/>
    </row>
    <row r="17150" spans="2:14">
      <c r="B17150" s="65"/>
      <c r="N17150" s="71"/>
    </row>
    <row r="17151" spans="2:14">
      <c r="B17151" s="65"/>
      <c r="N17151" s="71"/>
    </row>
    <row r="17152" spans="2:14">
      <c r="B17152" s="65"/>
      <c r="N17152" s="71"/>
    </row>
    <row r="17153" spans="2:14">
      <c r="B17153" s="65"/>
      <c r="N17153" s="71"/>
    </row>
    <row r="17154" spans="2:14">
      <c r="B17154" s="65"/>
      <c r="N17154" s="71"/>
    </row>
    <row r="17155" spans="2:14">
      <c r="B17155" s="65"/>
      <c r="N17155" s="71"/>
    </row>
    <row r="17156" spans="2:14">
      <c r="B17156" s="65"/>
      <c r="N17156" s="71"/>
    </row>
    <row r="17157" spans="2:14">
      <c r="B17157" s="65"/>
      <c r="N17157" s="71"/>
    </row>
    <row r="17158" spans="2:14">
      <c r="B17158" s="65"/>
      <c r="N17158" s="71"/>
    </row>
    <row r="17159" spans="2:14">
      <c r="B17159" s="65"/>
      <c r="N17159" s="71"/>
    </row>
    <row r="17160" spans="2:14">
      <c r="B17160" s="65"/>
      <c r="N17160" s="71"/>
    </row>
    <row r="17161" spans="2:14">
      <c r="B17161" s="65"/>
      <c r="N17161" s="71"/>
    </row>
    <row r="17162" spans="2:14">
      <c r="B17162" s="65"/>
      <c r="N17162" s="71"/>
    </row>
    <row r="17163" spans="2:14">
      <c r="B17163" s="65"/>
      <c r="N17163" s="71"/>
    </row>
    <row r="17164" spans="2:14">
      <c r="B17164" s="65"/>
      <c r="N17164" s="71"/>
    </row>
    <row r="17165" spans="2:14">
      <c r="B17165" s="65"/>
      <c r="N17165" s="71"/>
    </row>
    <row r="17166" spans="2:14">
      <c r="B17166" s="65"/>
      <c r="N17166" s="71"/>
    </row>
    <row r="17167" spans="2:14">
      <c r="B17167" s="65"/>
      <c r="N17167" s="71"/>
    </row>
    <row r="17168" spans="2:14">
      <c r="B17168" s="65"/>
      <c r="N17168" s="71"/>
    </row>
    <row r="17169" spans="2:14">
      <c r="B17169" s="65"/>
      <c r="N17169" s="71"/>
    </row>
    <row r="17170" spans="2:14">
      <c r="B17170" s="65"/>
      <c r="N17170" s="71"/>
    </row>
    <row r="17171" spans="2:14">
      <c r="B17171" s="65"/>
      <c r="N17171" s="71"/>
    </row>
    <row r="17172" spans="2:14">
      <c r="B17172" s="65"/>
      <c r="N17172" s="71"/>
    </row>
    <row r="17173" spans="2:14">
      <c r="B17173" s="65"/>
      <c r="N17173" s="71"/>
    </row>
    <row r="17174" spans="2:14">
      <c r="B17174" s="65"/>
      <c r="N17174" s="71"/>
    </row>
    <row r="17175" spans="2:14">
      <c r="B17175" s="65"/>
      <c r="N17175" s="71"/>
    </row>
    <row r="17176" spans="2:14">
      <c r="B17176" s="65"/>
      <c r="N17176" s="71"/>
    </row>
    <row r="17177" spans="2:14">
      <c r="B17177" s="65"/>
      <c r="N17177" s="71"/>
    </row>
    <row r="17178" spans="2:14">
      <c r="B17178" s="65"/>
      <c r="N17178" s="71"/>
    </row>
    <row r="17179" spans="2:14">
      <c r="B17179" s="65"/>
      <c r="N17179" s="71"/>
    </row>
    <row r="17180" spans="2:14">
      <c r="B17180" s="65"/>
      <c r="N17180" s="71"/>
    </row>
    <row r="17181" spans="2:14">
      <c r="B17181" s="65"/>
      <c r="N17181" s="71"/>
    </row>
    <row r="17182" spans="2:14">
      <c r="B17182" s="65"/>
      <c r="N17182" s="71"/>
    </row>
    <row r="17183" spans="2:14">
      <c r="B17183" s="65"/>
      <c r="N17183" s="71"/>
    </row>
    <row r="17184" spans="2:14">
      <c r="B17184" s="65"/>
      <c r="N17184" s="71"/>
    </row>
    <row r="17185" spans="2:14">
      <c r="B17185" s="65"/>
      <c r="N17185" s="71"/>
    </row>
    <row r="17186" spans="2:14">
      <c r="B17186" s="65"/>
      <c r="N17186" s="71"/>
    </row>
    <row r="17187" spans="2:14">
      <c r="B17187" s="65"/>
      <c r="N17187" s="71"/>
    </row>
    <row r="17188" spans="2:14">
      <c r="B17188" s="65"/>
      <c r="N17188" s="71"/>
    </row>
    <row r="17189" spans="2:14">
      <c r="B17189" s="65"/>
      <c r="N17189" s="71"/>
    </row>
    <row r="17190" spans="2:14">
      <c r="B17190" s="65"/>
      <c r="N17190" s="71"/>
    </row>
    <row r="17191" spans="2:14">
      <c r="B17191" s="65"/>
      <c r="N17191" s="71"/>
    </row>
    <row r="17192" spans="2:14">
      <c r="B17192" s="65"/>
      <c r="N17192" s="71"/>
    </row>
    <row r="17193" spans="2:14">
      <c r="B17193" s="65"/>
      <c r="N17193" s="71"/>
    </row>
    <row r="17194" spans="2:14">
      <c r="B17194" s="65"/>
      <c r="N17194" s="71"/>
    </row>
    <row r="17195" spans="2:14">
      <c r="B17195" s="65"/>
      <c r="N17195" s="71"/>
    </row>
    <row r="17196" spans="2:14">
      <c r="B17196" s="65"/>
      <c r="N17196" s="71"/>
    </row>
    <row r="17197" spans="2:14">
      <c r="B17197" s="65"/>
      <c r="N17197" s="71"/>
    </row>
    <row r="17198" spans="2:14">
      <c r="B17198" s="65"/>
      <c r="N17198" s="71"/>
    </row>
    <row r="17199" spans="2:14">
      <c r="B17199" s="65"/>
      <c r="N17199" s="71"/>
    </row>
    <row r="17200" spans="2:14">
      <c r="B17200" s="65"/>
      <c r="N17200" s="71"/>
    </row>
    <row r="17201" spans="2:14">
      <c r="B17201" s="65"/>
      <c r="N17201" s="71"/>
    </row>
    <row r="17202" spans="2:14">
      <c r="B17202" s="65"/>
      <c r="N17202" s="71"/>
    </row>
    <row r="17203" spans="2:14">
      <c r="B17203" s="65"/>
      <c r="N17203" s="71"/>
    </row>
    <row r="17204" spans="2:14">
      <c r="B17204" s="65"/>
      <c r="N17204" s="71"/>
    </row>
    <row r="17205" spans="2:14">
      <c r="B17205" s="65"/>
      <c r="N17205" s="71"/>
    </row>
    <row r="17206" spans="2:14">
      <c r="B17206" s="65"/>
      <c r="N17206" s="71"/>
    </row>
    <row r="17207" spans="2:14">
      <c r="B17207" s="65"/>
      <c r="N17207" s="71"/>
    </row>
    <row r="17208" spans="2:14">
      <c r="B17208" s="65"/>
      <c r="N17208" s="71"/>
    </row>
    <row r="17209" spans="2:14">
      <c r="B17209" s="65"/>
      <c r="N17209" s="71"/>
    </row>
    <row r="17210" spans="2:14">
      <c r="B17210" s="65"/>
      <c r="N17210" s="71"/>
    </row>
    <row r="17211" spans="2:14">
      <c r="B17211" s="65"/>
      <c r="N17211" s="71"/>
    </row>
    <row r="17212" spans="2:14">
      <c r="B17212" s="65"/>
      <c r="N17212" s="71"/>
    </row>
    <row r="17213" spans="2:14">
      <c r="B17213" s="65"/>
      <c r="N17213" s="71"/>
    </row>
    <row r="17214" spans="2:14">
      <c r="B17214" s="65"/>
      <c r="N17214" s="71"/>
    </row>
    <row r="17215" spans="2:14">
      <c r="B17215" s="65"/>
      <c r="N17215" s="71"/>
    </row>
    <row r="17216" spans="2:14">
      <c r="B17216" s="65"/>
      <c r="N17216" s="71"/>
    </row>
    <row r="17217" spans="2:14">
      <c r="B17217" s="65"/>
      <c r="N17217" s="71"/>
    </row>
    <row r="17218" spans="2:14">
      <c r="B17218" s="65"/>
      <c r="N17218" s="71"/>
    </row>
    <row r="17219" spans="2:14">
      <c r="B17219" s="65"/>
      <c r="N17219" s="71"/>
    </row>
    <row r="17220" spans="2:14">
      <c r="B17220" s="65"/>
      <c r="N17220" s="71"/>
    </row>
    <row r="17221" spans="2:14">
      <c r="B17221" s="65"/>
      <c r="N17221" s="71"/>
    </row>
    <row r="17222" spans="2:14">
      <c r="B17222" s="65"/>
      <c r="N17222" s="71"/>
    </row>
    <row r="17223" spans="2:14">
      <c r="B17223" s="65"/>
      <c r="N17223" s="71"/>
    </row>
    <row r="17224" spans="2:14">
      <c r="B17224" s="65"/>
      <c r="N17224" s="71"/>
    </row>
    <row r="17225" spans="2:14">
      <c r="B17225" s="65"/>
      <c r="N17225" s="71"/>
    </row>
    <row r="17226" spans="2:14">
      <c r="B17226" s="65"/>
      <c r="N17226" s="71"/>
    </row>
    <row r="17227" spans="2:14">
      <c r="B17227" s="65"/>
      <c r="N17227" s="71"/>
    </row>
    <row r="17228" spans="2:14">
      <c r="B17228" s="65"/>
      <c r="N17228" s="71"/>
    </row>
    <row r="17229" spans="2:14">
      <c r="B17229" s="65"/>
      <c r="N17229" s="71"/>
    </row>
    <row r="17230" spans="2:14">
      <c r="B17230" s="65"/>
      <c r="N17230" s="71"/>
    </row>
    <row r="17231" spans="2:14">
      <c r="B17231" s="65"/>
      <c r="N17231" s="71"/>
    </row>
    <row r="17232" spans="2:14">
      <c r="B17232" s="65"/>
      <c r="N17232" s="71"/>
    </row>
    <row r="17233" spans="2:14">
      <c r="B17233" s="65"/>
      <c r="N17233" s="71"/>
    </row>
    <row r="17234" spans="2:14">
      <c r="B17234" s="65"/>
      <c r="N17234" s="71"/>
    </row>
    <row r="17235" spans="2:14">
      <c r="B17235" s="65"/>
      <c r="N17235" s="71"/>
    </row>
    <row r="17236" spans="2:14">
      <c r="B17236" s="65"/>
      <c r="N17236" s="71"/>
    </row>
    <row r="17237" spans="2:14">
      <c r="B17237" s="65"/>
      <c r="N17237" s="71"/>
    </row>
    <row r="17238" spans="2:14">
      <c r="B17238" s="65"/>
      <c r="N17238" s="71"/>
    </row>
    <row r="17239" spans="2:14">
      <c r="B17239" s="65"/>
      <c r="N17239" s="71"/>
    </row>
    <row r="17240" spans="2:14">
      <c r="B17240" s="65"/>
      <c r="N17240" s="71"/>
    </row>
    <row r="17241" spans="2:14">
      <c r="B17241" s="65"/>
      <c r="N17241" s="71"/>
    </row>
    <row r="17242" spans="2:14">
      <c r="B17242" s="65"/>
      <c r="N17242" s="71"/>
    </row>
    <row r="17243" spans="2:14">
      <c r="B17243" s="65"/>
      <c r="N17243" s="71"/>
    </row>
    <row r="17244" spans="2:14">
      <c r="B17244" s="65"/>
      <c r="N17244" s="71"/>
    </row>
    <row r="17245" spans="2:14">
      <c r="B17245" s="65"/>
      <c r="N17245" s="71"/>
    </row>
    <row r="17246" spans="2:14">
      <c r="B17246" s="65"/>
      <c r="N17246" s="71"/>
    </row>
    <row r="17247" spans="2:14">
      <c r="B17247" s="65"/>
      <c r="N17247" s="71"/>
    </row>
    <row r="17248" spans="2:14">
      <c r="B17248" s="65"/>
      <c r="N17248" s="71"/>
    </row>
    <row r="17249" spans="2:14">
      <c r="B17249" s="65"/>
      <c r="N17249" s="71"/>
    </row>
    <row r="17250" spans="2:14">
      <c r="B17250" s="65"/>
      <c r="N17250" s="71"/>
    </row>
    <row r="17251" spans="2:14">
      <c r="B17251" s="65"/>
      <c r="N17251" s="71"/>
    </row>
    <row r="17252" spans="2:14">
      <c r="B17252" s="65"/>
      <c r="N17252" s="71"/>
    </row>
    <row r="17253" spans="2:14">
      <c r="B17253" s="65"/>
      <c r="N17253" s="71"/>
    </row>
    <row r="17254" spans="2:14">
      <c r="B17254" s="65"/>
      <c r="N17254" s="71"/>
    </row>
    <row r="17255" spans="2:14">
      <c r="B17255" s="65"/>
      <c r="N17255" s="71"/>
    </row>
    <row r="17256" spans="2:14">
      <c r="B17256" s="65"/>
      <c r="N17256" s="71"/>
    </row>
    <row r="17257" spans="2:14">
      <c r="B17257" s="65"/>
      <c r="N17257" s="71"/>
    </row>
    <row r="17258" spans="2:14">
      <c r="B17258" s="65"/>
      <c r="N17258" s="71"/>
    </row>
    <row r="17259" spans="2:14">
      <c r="B17259" s="65"/>
      <c r="N17259" s="71"/>
    </row>
    <row r="17260" spans="2:14">
      <c r="B17260" s="65"/>
      <c r="N17260" s="71"/>
    </row>
    <row r="17261" spans="2:14">
      <c r="B17261" s="65"/>
      <c r="N17261" s="71"/>
    </row>
    <row r="17262" spans="2:14">
      <c r="B17262" s="65"/>
      <c r="N17262" s="71"/>
    </row>
    <row r="17263" spans="2:14">
      <c r="B17263" s="65"/>
      <c r="N17263" s="71"/>
    </row>
    <row r="17264" spans="2:14">
      <c r="B17264" s="65"/>
      <c r="N17264" s="71"/>
    </row>
    <row r="17265" spans="2:14">
      <c r="B17265" s="65"/>
      <c r="N17265" s="71"/>
    </row>
    <row r="17266" spans="2:14">
      <c r="B17266" s="65"/>
      <c r="N17266" s="71"/>
    </row>
    <row r="17267" spans="2:14">
      <c r="B17267" s="65"/>
      <c r="N17267" s="71"/>
    </row>
    <row r="17268" spans="2:14">
      <c r="B17268" s="65"/>
      <c r="N17268" s="71"/>
    </row>
    <row r="17269" spans="2:14">
      <c r="B17269" s="65"/>
      <c r="N17269" s="71"/>
    </row>
    <row r="17270" spans="2:14">
      <c r="B17270" s="65"/>
      <c r="N17270" s="71"/>
    </row>
    <row r="17271" spans="2:14">
      <c r="B17271" s="65"/>
      <c r="N17271" s="71"/>
    </row>
    <row r="17272" spans="2:14">
      <c r="B17272" s="65"/>
      <c r="N17272" s="71"/>
    </row>
    <row r="17273" spans="2:14">
      <c r="B17273" s="65"/>
      <c r="N17273" s="71"/>
    </row>
    <row r="17274" spans="2:14">
      <c r="B17274" s="65"/>
      <c r="N17274" s="71"/>
    </row>
    <row r="17275" spans="2:14">
      <c r="B17275" s="65"/>
      <c r="N17275" s="71"/>
    </row>
    <row r="17276" spans="2:14">
      <c r="B17276" s="65"/>
      <c r="N17276" s="71"/>
    </row>
    <row r="17277" spans="2:14">
      <c r="B17277" s="65"/>
      <c r="N17277" s="71"/>
    </row>
    <row r="17278" spans="2:14">
      <c r="B17278" s="65"/>
      <c r="N17278" s="71"/>
    </row>
    <row r="17279" spans="2:14">
      <c r="B17279" s="65"/>
      <c r="N17279" s="71"/>
    </row>
    <row r="17280" spans="2:14">
      <c r="B17280" s="65"/>
      <c r="N17280" s="71"/>
    </row>
    <row r="17281" spans="2:14">
      <c r="B17281" s="65"/>
      <c r="N17281" s="71"/>
    </row>
    <row r="17282" spans="2:14">
      <c r="B17282" s="65"/>
      <c r="N17282" s="71"/>
    </row>
    <row r="17283" spans="2:14">
      <c r="B17283" s="65"/>
      <c r="N17283" s="71"/>
    </row>
    <row r="17284" spans="2:14">
      <c r="B17284" s="65"/>
      <c r="N17284" s="71"/>
    </row>
    <row r="17285" spans="2:14">
      <c r="B17285" s="65"/>
      <c r="N17285" s="71"/>
    </row>
    <row r="17286" spans="2:14">
      <c r="B17286" s="65"/>
      <c r="N17286" s="71"/>
    </row>
    <row r="17287" spans="2:14">
      <c r="B17287" s="65"/>
      <c r="N17287" s="71"/>
    </row>
    <row r="17288" spans="2:14">
      <c r="B17288" s="65"/>
      <c r="N17288" s="71"/>
    </row>
    <row r="17289" spans="2:14">
      <c r="B17289" s="65"/>
      <c r="N17289" s="71"/>
    </row>
    <row r="17290" spans="2:14">
      <c r="B17290" s="65"/>
      <c r="N17290" s="71"/>
    </row>
    <row r="17291" spans="2:14">
      <c r="B17291" s="65"/>
      <c r="N17291" s="71"/>
    </row>
    <row r="17292" spans="2:14">
      <c r="B17292" s="65"/>
      <c r="N17292" s="71"/>
    </row>
    <row r="17293" spans="2:14">
      <c r="B17293" s="65"/>
      <c r="N17293" s="71"/>
    </row>
    <row r="17294" spans="2:14">
      <c r="B17294" s="65"/>
      <c r="N17294" s="71"/>
    </row>
    <row r="17295" spans="2:14">
      <c r="B17295" s="65"/>
      <c r="N17295" s="71"/>
    </row>
    <row r="17296" spans="2:14">
      <c r="B17296" s="65"/>
      <c r="N17296" s="71"/>
    </row>
    <row r="17297" spans="2:14">
      <c r="B17297" s="65"/>
      <c r="N17297" s="71"/>
    </row>
    <row r="17298" spans="2:14">
      <c r="B17298" s="65"/>
      <c r="N17298" s="71"/>
    </row>
    <row r="17299" spans="2:14">
      <c r="B17299" s="65"/>
      <c r="N17299" s="71"/>
    </row>
    <row r="17300" spans="2:14">
      <c r="B17300" s="65"/>
      <c r="N17300" s="71"/>
    </row>
    <row r="17301" spans="2:14">
      <c r="B17301" s="65"/>
      <c r="N17301" s="71"/>
    </row>
    <row r="17302" spans="2:14">
      <c r="B17302" s="65"/>
      <c r="N17302" s="71"/>
    </row>
    <row r="17303" spans="2:14">
      <c r="B17303" s="65"/>
      <c r="N17303" s="71"/>
    </row>
    <row r="17304" spans="2:14">
      <c r="B17304" s="65"/>
      <c r="N17304" s="71"/>
    </row>
    <row r="17305" spans="2:14">
      <c r="B17305" s="65"/>
      <c r="N17305" s="71"/>
    </row>
    <row r="17306" spans="2:14">
      <c r="B17306" s="65"/>
      <c r="N17306" s="71"/>
    </row>
    <row r="17307" spans="2:14">
      <c r="B17307" s="65"/>
      <c r="N17307" s="71"/>
    </row>
    <row r="17308" spans="2:14">
      <c r="B17308" s="65"/>
      <c r="N17308" s="71"/>
    </row>
    <row r="17309" spans="2:14">
      <c r="B17309" s="65"/>
      <c r="N17309" s="71"/>
    </row>
    <row r="17310" spans="2:14">
      <c r="B17310" s="65"/>
      <c r="N17310" s="71"/>
    </row>
    <row r="17311" spans="2:14">
      <c r="B17311" s="65"/>
      <c r="N17311" s="71"/>
    </row>
    <row r="17312" spans="2:14">
      <c r="B17312" s="65"/>
      <c r="N17312" s="71"/>
    </row>
    <row r="17313" spans="2:14">
      <c r="B17313" s="65"/>
      <c r="N17313" s="71"/>
    </row>
    <row r="17314" spans="2:14">
      <c r="B17314" s="65"/>
      <c r="N17314" s="71"/>
    </row>
    <row r="17315" spans="2:14">
      <c r="B17315" s="65"/>
      <c r="N17315" s="71"/>
    </row>
    <row r="17316" spans="2:14">
      <c r="B17316" s="65"/>
      <c r="N17316" s="71"/>
    </row>
    <row r="17317" spans="2:14">
      <c r="B17317" s="65"/>
      <c r="N17317" s="71"/>
    </row>
    <row r="17318" spans="2:14">
      <c r="B17318" s="65"/>
      <c r="N17318" s="71"/>
    </row>
    <row r="17319" spans="2:14">
      <c r="B17319" s="65"/>
      <c r="N17319" s="71"/>
    </row>
    <row r="17320" spans="2:14">
      <c r="B17320" s="65"/>
      <c r="N17320" s="71"/>
    </row>
    <row r="17321" spans="2:14">
      <c r="B17321" s="65"/>
      <c r="N17321" s="71"/>
    </row>
    <row r="17322" spans="2:14">
      <c r="B17322" s="65"/>
      <c r="N17322" s="71"/>
    </row>
    <row r="17323" spans="2:14">
      <c r="B17323" s="65"/>
      <c r="N17323" s="71"/>
    </row>
    <row r="17324" spans="2:14">
      <c r="B17324" s="65"/>
      <c r="N17324" s="71"/>
    </row>
    <row r="17325" spans="2:14">
      <c r="B17325" s="65"/>
      <c r="N17325" s="71"/>
    </row>
    <row r="17326" spans="2:14">
      <c r="B17326" s="65"/>
      <c r="N17326" s="71"/>
    </row>
    <row r="17327" spans="2:14">
      <c r="B17327" s="65"/>
      <c r="N17327" s="71"/>
    </row>
    <row r="17328" spans="2:14">
      <c r="B17328" s="65"/>
      <c r="N17328" s="71"/>
    </row>
    <row r="17329" spans="2:14">
      <c r="B17329" s="65"/>
      <c r="N17329" s="71"/>
    </row>
    <row r="17330" spans="2:14">
      <c r="B17330" s="65"/>
      <c r="N17330" s="71"/>
    </row>
    <row r="17331" spans="2:14">
      <c r="B17331" s="65"/>
      <c r="N17331" s="71"/>
    </row>
    <row r="17332" spans="2:14">
      <c r="B17332" s="65"/>
      <c r="N17332" s="71"/>
    </row>
    <row r="17333" spans="2:14">
      <c r="B17333" s="65"/>
      <c r="N17333" s="71"/>
    </row>
    <row r="17334" spans="2:14">
      <c r="B17334" s="65"/>
      <c r="N17334" s="71"/>
    </row>
    <row r="17335" spans="2:14">
      <c r="B17335" s="65"/>
      <c r="N17335" s="71"/>
    </row>
    <row r="17336" spans="2:14">
      <c r="B17336" s="65"/>
      <c r="N17336" s="71"/>
    </row>
    <row r="17337" spans="2:14">
      <c r="B17337" s="65"/>
      <c r="N17337" s="71"/>
    </row>
    <row r="17338" spans="2:14">
      <c r="B17338" s="65"/>
      <c r="N17338" s="71"/>
    </row>
    <row r="17339" spans="2:14">
      <c r="B17339" s="65"/>
      <c r="N17339" s="71"/>
    </row>
    <row r="17340" spans="2:14">
      <c r="B17340" s="65"/>
      <c r="N17340" s="71"/>
    </row>
    <row r="17341" spans="2:14">
      <c r="B17341" s="65"/>
      <c r="N17341" s="71"/>
    </row>
    <row r="17342" spans="2:14">
      <c r="B17342" s="65"/>
      <c r="N17342" s="71"/>
    </row>
    <row r="17343" spans="2:14">
      <c r="B17343" s="65"/>
      <c r="N17343" s="71"/>
    </row>
    <row r="17344" spans="2:14">
      <c r="B17344" s="65"/>
      <c r="N17344" s="71"/>
    </row>
    <row r="17345" spans="2:14">
      <c r="B17345" s="65"/>
      <c r="N17345" s="71"/>
    </row>
    <row r="17346" spans="2:14">
      <c r="B17346" s="65"/>
      <c r="N17346" s="71"/>
    </row>
    <row r="17347" spans="2:14">
      <c r="B17347" s="65"/>
      <c r="N17347" s="71"/>
    </row>
    <row r="17348" spans="2:14">
      <c r="B17348" s="65"/>
      <c r="N17348" s="71"/>
    </row>
    <row r="17349" spans="2:14">
      <c r="B17349" s="65"/>
      <c r="N17349" s="71"/>
    </row>
    <row r="17350" spans="2:14">
      <c r="B17350" s="65"/>
      <c r="N17350" s="71"/>
    </row>
    <row r="17351" spans="2:14">
      <c r="B17351" s="65"/>
      <c r="N17351" s="71"/>
    </row>
    <row r="17352" spans="2:14">
      <c r="B17352" s="65"/>
      <c r="N17352" s="71"/>
    </row>
    <row r="17353" spans="2:14">
      <c r="B17353" s="65"/>
      <c r="N17353" s="71"/>
    </row>
    <row r="17354" spans="2:14">
      <c r="B17354" s="65"/>
      <c r="N17354" s="71"/>
    </row>
    <row r="17355" spans="2:14">
      <c r="B17355" s="65"/>
      <c r="N17355" s="71"/>
    </row>
    <row r="17356" spans="2:14">
      <c r="B17356" s="65"/>
      <c r="N17356" s="71"/>
    </row>
    <row r="17357" spans="2:14">
      <c r="B17357" s="65"/>
      <c r="N17357" s="71"/>
    </row>
    <row r="17358" spans="2:14">
      <c r="B17358" s="65"/>
      <c r="N17358" s="71"/>
    </row>
    <row r="17359" spans="2:14">
      <c r="B17359" s="65"/>
      <c r="N17359" s="71"/>
    </row>
    <row r="17360" spans="2:14">
      <c r="B17360" s="65"/>
      <c r="N17360" s="71"/>
    </row>
    <row r="17361" spans="2:14">
      <c r="B17361" s="65"/>
      <c r="N17361" s="71"/>
    </row>
    <row r="17362" spans="2:14">
      <c r="B17362" s="65"/>
      <c r="N17362" s="71"/>
    </row>
    <row r="17363" spans="2:14">
      <c r="B17363" s="65"/>
      <c r="N17363" s="71"/>
    </row>
    <row r="17364" spans="2:14">
      <c r="B17364" s="65"/>
      <c r="N17364" s="71"/>
    </row>
    <row r="17365" spans="2:14">
      <c r="B17365" s="65"/>
      <c r="N17365" s="71"/>
    </row>
    <row r="17366" spans="2:14">
      <c r="B17366" s="65"/>
      <c r="N17366" s="71"/>
    </row>
    <row r="17367" spans="2:14">
      <c r="B17367" s="65"/>
      <c r="N17367" s="71"/>
    </row>
    <row r="17368" spans="2:14">
      <c r="B17368" s="65"/>
      <c r="N17368" s="71"/>
    </row>
    <row r="17369" spans="2:14">
      <c r="B17369" s="65"/>
      <c r="N17369" s="71"/>
    </row>
    <row r="17370" spans="2:14">
      <c r="B17370" s="65"/>
      <c r="N17370" s="71"/>
    </row>
    <row r="17371" spans="2:14">
      <c r="B17371" s="65"/>
      <c r="N17371" s="71"/>
    </row>
    <row r="17372" spans="2:14">
      <c r="B17372" s="65"/>
      <c r="N17372" s="71"/>
    </row>
    <row r="17373" spans="2:14">
      <c r="B17373" s="65"/>
      <c r="N17373" s="71"/>
    </row>
    <row r="17374" spans="2:14">
      <c r="B17374" s="65"/>
      <c r="N17374" s="71"/>
    </row>
    <row r="17375" spans="2:14">
      <c r="B17375" s="65"/>
      <c r="N17375" s="71"/>
    </row>
    <row r="17376" spans="2:14">
      <c r="B17376" s="65"/>
      <c r="N17376" s="71"/>
    </row>
    <row r="17377" spans="2:14">
      <c r="B17377" s="65"/>
      <c r="N17377" s="71"/>
    </row>
    <row r="17378" spans="2:14">
      <c r="B17378" s="65"/>
      <c r="N17378" s="71"/>
    </row>
    <row r="17379" spans="2:14">
      <c r="B17379" s="65"/>
      <c r="N17379" s="71"/>
    </row>
    <row r="17380" spans="2:14">
      <c r="B17380" s="65"/>
      <c r="N17380" s="71"/>
    </row>
    <row r="17381" spans="2:14">
      <c r="B17381" s="65"/>
      <c r="N17381" s="71"/>
    </row>
    <row r="17382" spans="2:14">
      <c r="B17382" s="65"/>
      <c r="N17382" s="71"/>
    </row>
    <row r="17383" spans="2:14">
      <c r="B17383" s="65"/>
      <c r="N17383" s="71"/>
    </row>
    <row r="17384" spans="2:14">
      <c r="B17384" s="65"/>
      <c r="N17384" s="71"/>
    </row>
    <row r="17385" spans="2:14">
      <c r="B17385" s="65"/>
      <c r="N17385" s="71"/>
    </row>
    <row r="17386" spans="2:14">
      <c r="B17386" s="65"/>
      <c r="N17386" s="71"/>
    </row>
    <row r="17387" spans="2:14">
      <c r="B17387" s="65"/>
      <c r="N17387" s="71"/>
    </row>
    <row r="17388" spans="2:14">
      <c r="B17388" s="65"/>
      <c r="N17388" s="71"/>
    </row>
    <row r="17389" spans="2:14">
      <c r="B17389" s="65"/>
      <c r="N17389" s="71"/>
    </row>
    <row r="17390" spans="2:14">
      <c r="B17390" s="65"/>
      <c r="N17390" s="71"/>
    </row>
    <row r="17391" spans="2:14">
      <c r="B17391" s="65"/>
      <c r="N17391" s="71"/>
    </row>
    <row r="17392" spans="2:14">
      <c r="B17392" s="65"/>
      <c r="N17392" s="71"/>
    </row>
    <row r="17393" spans="2:14">
      <c r="B17393" s="65"/>
      <c r="N17393" s="71"/>
    </row>
    <row r="17394" spans="2:14">
      <c r="B17394" s="65"/>
      <c r="N17394" s="71"/>
    </row>
    <row r="17395" spans="2:14">
      <c r="B17395" s="65"/>
      <c r="N17395" s="71"/>
    </row>
    <row r="17396" spans="2:14">
      <c r="B17396" s="65"/>
      <c r="N17396" s="71"/>
    </row>
    <row r="17397" spans="2:14">
      <c r="B17397" s="65"/>
      <c r="N17397" s="71"/>
    </row>
    <row r="17398" spans="2:14">
      <c r="B17398" s="65"/>
      <c r="N17398" s="71"/>
    </row>
    <row r="17399" spans="2:14">
      <c r="B17399" s="65"/>
      <c r="N17399" s="71"/>
    </row>
    <row r="17400" spans="2:14">
      <c r="B17400" s="65"/>
      <c r="N17400" s="71"/>
    </row>
    <row r="17401" spans="2:14">
      <c r="B17401" s="65"/>
      <c r="N17401" s="71"/>
    </row>
    <row r="17402" spans="2:14">
      <c r="B17402" s="65"/>
      <c r="N17402" s="71"/>
    </row>
    <row r="17403" spans="2:14">
      <c r="B17403" s="65"/>
      <c r="N17403" s="71"/>
    </row>
    <row r="17404" spans="2:14">
      <c r="B17404" s="65"/>
      <c r="N17404" s="71"/>
    </row>
    <row r="17405" spans="2:14">
      <c r="B17405" s="65"/>
      <c r="N17405" s="71"/>
    </row>
    <row r="17406" spans="2:14">
      <c r="B17406" s="65"/>
      <c r="N17406" s="71"/>
    </row>
    <row r="17407" spans="2:14">
      <c r="B17407" s="65"/>
      <c r="N17407" s="71"/>
    </row>
    <row r="17408" spans="2:14">
      <c r="B17408" s="65"/>
      <c r="N17408" s="71"/>
    </row>
    <row r="17409" spans="2:14">
      <c r="B17409" s="65"/>
      <c r="N17409" s="71"/>
    </row>
    <row r="17410" spans="2:14">
      <c r="B17410" s="65"/>
      <c r="N17410" s="71"/>
    </row>
    <row r="17411" spans="2:14">
      <c r="B17411" s="65"/>
      <c r="N17411" s="71"/>
    </row>
    <row r="17412" spans="2:14">
      <c r="B17412" s="65"/>
      <c r="N17412" s="71"/>
    </row>
    <row r="17413" spans="2:14">
      <c r="B17413" s="65"/>
      <c r="N17413" s="71"/>
    </row>
    <row r="17414" spans="2:14">
      <c r="B17414" s="65"/>
      <c r="N17414" s="71"/>
    </row>
    <row r="17415" spans="2:14">
      <c r="B17415" s="65"/>
      <c r="N17415" s="71"/>
    </row>
    <row r="17416" spans="2:14">
      <c r="B17416" s="65"/>
      <c r="N17416" s="71"/>
    </row>
    <row r="17417" spans="2:14">
      <c r="B17417" s="65"/>
      <c r="N17417" s="71"/>
    </row>
    <row r="17418" spans="2:14">
      <c r="B17418" s="65"/>
      <c r="N17418" s="71"/>
    </row>
    <row r="17419" spans="2:14">
      <c r="B17419" s="65"/>
      <c r="N17419" s="71"/>
    </row>
    <row r="17420" spans="2:14">
      <c r="B17420" s="65"/>
      <c r="N17420" s="71"/>
    </row>
    <row r="17421" spans="2:14">
      <c r="B17421" s="65"/>
      <c r="N17421" s="71"/>
    </row>
    <row r="17422" spans="2:14">
      <c r="B17422" s="65"/>
      <c r="N17422" s="71"/>
    </row>
    <row r="17423" spans="2:14">
      <c r="B17423" s="65"/>
      <c r="N17423" s="71"/>
    </row>
    <row r="17424" spans="2:14">
      <c r="B17424" s="65"/>
      <c r="N17424" s="71"/>
    </row>
    <row r="17425" spans="2:14">
      <c r="B17425" s="65"/>
      <c r="N17425" s="71"/>
    </row>
    <row r="17426" spans="2:14">
      <c r="B17426" s="65"/>
      <c r="N17426" s="71"/>
    </row>
    <row r="17427" spans="2:14">
      <c r="B17427" s="65"/>
      <c r="N17427" s="71"/>
    </row>
    <row r="17428" spans="2:14">
      <c r="B17428" s="65"/>
      <c r="N17428" s="71"/>
    </row>
    <row r="17429" spans="2:14">
      <c r="B17429" s="65"/>
      <c r="N17429" s="71"/>
    </row>
    <row r="17430" spans="2:14">
      <c r="B17430" s="65"/>
      <c r="N17430" s="71"/>
    </row>
    <row r="17431" spans="2:14">
      <c r="B17431" s="65"/>
      <c r="N17431" s="71"/>
    </row>
    <row r="17432" spans="2:14">
      <c r="B17432" s="65"/>
      <c r="N17432" s="71"/>
    </row>
    <row r="17433" spans="2:14">
      <c r="B17433" s="65"/>
      <c r="N17433" s="71"/>
    </row>
    <row r="17434" spans="2:14">
      <c r="B17434" s="65"/>
      <c r="N17434" s="71"/>
    </row>
    <row r="17435" spans="2:14">
      <c r="B17435" s="65"/>
      <c r="N17435" s="71"/>
    </row>
    <row r="17436" spans="2:14">
      <c r="B17436" s="65"/>
      <c r="N17436" s="71"/>
    </row>
    <row r="17437" spans="2:14">
      <c r="B17437" s="65"/>
      <c r="N17437" s="71"/>
    </row>
    <row r="17438" spans="2:14">
      <c r="B17438" s="65"/>
      <c r="N17438" s="71"/>
    </row>
    <row r="17439" spans="2:14">
      <c r="B17439" s="65"/>
      <c r="N17439" s="71"/>
    </row>
    <row r="17440" spans="2:14">
      <c r="B17440" s="65"/>
      <c r="N17440" s="71"/>
    </row>
    <row r="17441" spans="2:14">
      <c r="B17441" s="65"/>
      <c r="N17441" s="71"/>
    </row>
    <row r="17442" spans="2:14">
      <c r="B17442" s="65"/>
      <c r="N17442" s="71"/>
    </row>
    <row r="17443" spans="2:14">
      <c r="B17443" s="65"/>
      <c r="N17443" s="71"/>
    </row>
    <row r="17444" spans="2:14">
      <c r="B17444" s="65"/>
      <c r="N17444" s="71"/>
    </row>
    <row r="17445" spans="2:14">
      <c r="B17445" s="65"/>
      <c r="N17445" s="71"/>
    </row>
    <row r="17446" spans="2:14">
      <c r="B17446" s="65"/>
      <c r="N17446" s="71"/>
    </row>
    <row r="17447" spans="2:14">
      <c r="B17447" s="65"/>
      <c r="N17447" s="71"/>
    </row>
    <row r="17448" spans="2:14">
      <c r="B17448" s="65"/>
      <c r="N17448" s="71"/>
    </row>
    <row r="17449" spans="2:14">
      <c r="B17449" s="65"/>
      <c r="N17449" s="71"/>
    </row>
    <row r="17450" spans="2:14">
      <c r="B17450" s="65"/>
      <c r="N17450" s="71"/>
    </row>
    <row r="17451" spans="2:14">
      <c r="B17451" s="65"/>
      <c r="N17451" s="71"/>
    </row>
    <row r="17452" spans="2:14">
      <c r="B17452" s="65"/>
      <c r="N17452" s="71"/>
    </row>
    <row r="17453" spans="2:14">
      <c r="B17453" s="65"/>
      <c r="N17453" s="71"/>
    </row>
    <row r="17454" spans="2:14">
      <c r="B17454" s="65"/>
      <c r="N17454" s="71"/>
    </row>
    <row r="17455" spans="2:14">
      <c r="B17455" s="65"/>
      <c r="N17455" s="71"/>
    </row>
    <row r="17456" spans="2:14">
      <c r="B17456" s="65"/>
      <c r="N17456" s="71"/>
    </row>
    <row r="17457" spans="2:14">
      <c r="B17457" s="65"/>
      <c r="N17457" s="71"/>
    </row>
    <row r="17458" spans="2:14">
      <c r="B17458" s="65"/>
      <c r="N17458" s="71"/>
    </row>
    <row r="17459" spans="2:14">
      <c r="B17459" s="65"/>
      <c r="N17459" s="71"/>
    </row>
    <row r="17460" spans="2:14">
      <c r="B17460" s="65"/>
      <c r="N17460" s="71"/>
    </row>
    <row r="17461" spans="2:14">
      <c r="B17461" s="65"/>
      <c r="N17461" s="71"/>
    </row>
    <row r="17462" spans="2:14">
      <c r="B17462" s="65"/>
      <c r="N17462" s="71"/>
    </row>
    <row r="17463" spans="2:14">
      <c r="B17463" s="65"/>
      <c r="N17463" s="71"/>
    </row>
    <row r="17464" spans="2:14">
      <c r="B17464" s="65"/>
      <c r="N17464" s="71"/>
    </row>
    <row r="17465" spans="2:14">
      <c r="B17465" s="65"/>
      <c r="N17465" s="71"/>
    </row>
    <row r="17466" spans="2:14">
      <c r="B17466" s="65"/>
      <c r="N17466" s="71"/>
    </row>
    <row r="17467" spans="2:14">
      <c r="B17467" s="65"/>
      <c r="N17467" s="71"/>
    </row>
    <row r="17468" spans="2:14">
      <c r="B17468" s="65"/>
      <c r="N17468" s="71"/>
    </row>
    <row r="17469" spans="2:14">
      <c r="B17469" s="65"/>
      <c r="N17469" s="71"/>
    </row>
    <row r="17470" spans="2:14">
      <c r="B17470" s="65"/>
      <c r="N17470" s="71"/>
    </row>
    <row r="17471" spans="2:14">
      <c r="B17471" s="65"/>
      <c r="N17471" s="71"/>
    </row>
    <row r="17472" spans="2:14">
      <c r="B17472" s="65"/>
      <c r="N17472" s="71"/>
    </row>
    <row r="17473" spans="2:14">
      <c r="B17473" s="65"/>
      <c r="N17473" s="71"/>
    </row>
    <row r="17474" spans="2:14">
      <c r="B17474" s="65"/>
      <c r="N17474" s="71"/>
    </row>
    <row r="17475" spans="2:14">
      <c r="B17475" s="65"/>
      <c r="N17475" s="71"/>
    </row>
    <row r="17476" spans="2:14">
      <c r="B17476" s="65"/>
      <c r="N17476" s="71"/>
    </row>
    <row r="17477" spans="2:14">
      <c r="B17477" s="65"/>
      <c r="N17477" s="71"/>
    </row>
    <row r="17478" spans="2:14">
      <c r="B17478" s="65"/>
      <c r="N17478" s="71"/>
    </row>
    <row r="17479" spans="2:14">
      <c r="B17479" s="65"/>
      <c r="N17479" s="71"/>
    </row>
    <row r="17480" spans="2:14">
      <c r="B17480" s="65"/>
      <c r="N17480" s="71"/>
    </row>
    <row r="17481" spans="2:14">
      <c r="B17481" s="65"/>
      <c r="N17481" s="71"/>
    </row>
    <row r="17482" spans="2:14">
      <c r="B17482" s="65"/>
      <c r="N17482" s="71"/>
    </row>
    <row r="17483" spans="2:14">
      <c r="B17483" s="65"/>
      <c r="N17483" s="71"/>
    </row>
    <row r="17484" spans="2:14">
      <c r="B17484" s="65"/>
      <c r="N17484" s="71"/>
    </row>
    <row r="17485" spans="2:14">
      <c r="B17485" s="65"/>
      <c r="N17485" s="71"/>
    </row>
    <row r="17486" spans="2:14">
      <c r="B17486" s="65"/>
      <c r="N17486" s="71"/>
    </row>
    <row r="17487" spans="2:14">
      <c r="B17487" s="65"/>
      <c r="N17487" s="71"/>
    </row>
    <row r="17488" spans="2:14">
      <c r="B17488" s="65"/>
      <c r="N17488" s="71"/>
    </row>
    <row r="17489" spans="2:14">
      <c r="B17489" s="65"/>
      <c r="N17489" s="71"/>
    </row>
    <row r="17490" spans="2:14">
      <c r="B17490" s="65"/>
      <c r="N17490" s="71"/>
    </row>
    <row r="17491" spans="2:14">
      <c r="B17491" s="65"/>
      <c r="N17491" s="71"/>
    </row>
    <row r="17492" spans="2:14">
      <c r="B17492" s="65"/>
      <c r="N17492" s="71"/>
    </row>
    <row r="17493" spans="2:14">
      <c r="B17493" s="65"/>
      <c r="N17493" s="71"/>
    </row>
    <row r="17494" spans="2:14">
      <c r="B17494" s="65"/>
      <c r="N17494" s="71"/>
    </row>
    <row r="17495" spans="2:14">
      <c r="B17495" s="65"/>
      <c r="N17495" s="71"/>
    </row>
    <row r="17496" spans="2:14">
      <c r="B17496" s="65"/>
      <c r="N17496" s="71"/>
    </row>
    <row r="17497" spans="2:14">
      <c r="B17497" s="65"/>
      <c r="N17497" s="71"/>
    </row>
    <row r="17498" spans="2:14">
      <c r="B17498" s="65"/>
      <c r="N17498" s="71"/>
    </row>
    <row r="17499" spans="2:14">
      <c r="B17499" s="65"/>
      <c r="N17499" s="71"/>
    </row>
    <row r="17500" spans="2:14">
      <c r="B17500" s="65"/>
      <c r="N17500" s="71"/>
    </row>
    <row r="17501" spans="2:14">
      <c r="B17501" s="65"/>
      <c r="N17501" s="71"/>
    </row>
    <row r="17502" spans="2:14">
      <c r="B17502" s="65"/>
      <c r="N17502" s="71"/>
    </row>
    <row r="17503" spans="2:14">
      <c r="B17503" s="65"/>
      <c r="N17503" s="71"/>
    </row>
    <row r="17504" spans="2:14">
      <c r="B17504" s="65"/>
      <c r="N17504" s="71"/>
    </row>
    <row r="17505" spans="2:14">
      <c r="B17505" s="65"/>
      <c r="N17505" s="71"/>
    </row>
    <row r="17506" spans="2:14">
      <c r="B17506" s="65"/>
      <c r="N17506" s="71"/>
    </row>
    <row r="17507" spans="2:14">
      <c r="B17507" s="65"/>
      <c r="N17507" s="71"/>
    </row>
    <row r="17508" spans="2:14">
      <c r="B17508" s="65"/>
      <c r="N17508" s="71"/>
    </row>
    <row r="17509" spans="2:14">
      <c r="B17509" s="65"/>
      <c r="N17509" s="71"/>
    </row>
    <row r="17510" spans="2:14">
      <c r="B17510" s="65"/>
      <c r="N17510" s="71"/>
    </row>
    <row r="17511" spans="2:14">
      <c r="B17511" s="65"/>
      <c r="N17511" s="71"/>
    </row>
    <row r="17512" spans="2:14">
      <c r="B17512" s="65"/>
      <c r="N17512" s="71"/>
    </row>
    <row r="17513" spans="2:14">
      <c r="B17513" s="65"/>
      <c r="N17513" s="71"/>
    </row>
    <row r="17514" spans="2:14">
      <c r="B17514" s="65"/>
      <c r="N17514" s="71"/>
    </row>
    <row r="17515" spans="2:14">
      <c r="B17515" s="65"/>
      <c r="N17515" s="71"/>
    </row>
    <row r="17516" spans="2:14">
      <c r="B17516" s="65"/>
      <c r="N17516" s="71"/>
    </row>
    <row r="17517" spans="2:14">
      <c r="B17517" s="65"/>
      <c r="N17517" s="71"/>
    </row>
    <row r="17518" spans="2:14">
      <c r="B17518" s="65"/>
      <c r="N17518" s="71"/>
    </row>
    <row r="17519" spans="2:14">
      <c r="B17519" s="65"/>
      <c r="N17519" s="71"/>
    </row>
    <row r="17520" spans="2:14">
      <c r="B17520" s="65"/>
      <c r="N17520" s="71"/>
    </row>
    <row r="17521" spans="2:14">
      <c r="B17521" s="65"/>
      <c r="N17521" s="71"/>
    </row>
    <row r="17522" spans="2:14">
      <c r="B17522" s="65"/>
      <c r="N17522" s="71"/>
    </row>
    <row r="17523" spans="2:14">
      <c r="B17523" s="65"/>
      <c r="N17523" s="71"/>
    </row>
    <row r="17524" spans="2:14">
      <c r="B17524" s="65"/>
      <c r="N17524" s="71"/>
    </row>
    <row r="17525" spans="2:14">
      <c r="B17525" s="65"/>
      <c r="N17525" s="71"/>
    </row>
    <row r="17526" spans="2:14">
      <c r="B17526" s="65"/>
      <c r="N17526" s="71"/>
    </row>
    <row r="17527" spans="2:14">
      <c r="B17527" s="65"/>
      <c r="N17527" s="71"/>
    </row>
    <row r="17528" spans="2:14">
      <c r="B17528" s="65"/>
      <c r="N17528" s="71"/>
    </row>
    <row r="17529" spans="2:14">
      <c r="B17529" s="65"/>
      <c r="N17529" s="71"/>
    </row>
    <row r="17530" spans="2:14">
      <c r="B17530" s="65"/>
      <c r="N17530" s="71"/>
    </row>
    <row r="17531" spans="2:14">
      <c r="B17531" s="65"/>
      <c r="N17531" s="71"/>
    </row>
    <row r="17532" spans="2:14">
      <c r="B17532" s="65"/>
      <c r="N17532" s="71"/>
    </row>
    <row r="17533" spans="2:14">
      <c r="B17533" s="65"/>
      <c r="N17533" s="71"/>
    </row>
    <row r="17534" spans="2:14">
      <c r="B17534" s="65"/>
      <c r="N17534" s="71"/>
    </row>
    <row r="17535" spans="2:14">
      <c r="B17535" s="65"/>
      <c r="N17535" s="71"/>
    </row>
    <row r="17536" spans="2:14">
      <c r="B17536" s="65"/>
      <c r="N17536" s="71"/>
    </row>
    <row r="17537" spans="2:14">
      <c r="B17537" s="65"/>
      <c r="N17537" s="71"/>
    </row>
    <row r="17538" spans="2:14">
      <c r="B17538" s="65"/>
      <c r="N17538" s="71"/>
    </row>
    <row r="17539" spans="2:14">
      <c r="B17539" s="65"/>
      <c r="N17539" s="71"/>
    </row>
    <row r="17540" spans="2:14">
      <c r="B17540" s="65"/>
      <c r="N17540" s="71"/>
    </row>
    <row r="17541" spans="2:14">
      <c r="B17541" s="65"/>
      <c r="N17541" s="71"/>
    </row>
    <row r="17542" spans="2:14">
      <c r="B17542" s="65"/>
      <c r="N17542" s="71"/>
    </row>
    <row r="17543" spans="2:14">
      <c r="B17543" s="65"/>
      <c r="N17543" s="71"/>
    </row>
    <row r="17544" spans="2:14">
      <c r="B17544" s="65"/>
      <c r="N17544" s="71"/>
    </row>
    <row r="17545" spans="2:14">
      <c r="B17545" s="65"/>
      <c r="N17545" s="71"/>
    </row>
    <row r="17546" spans="2:14">
      <c r="B17546" s="65"/>
      <c r="N17546" s="71"/>
    </row>
    <row r="17547" spans="2:14">
      <c r="B17547" s="65"/>
      <c r="N17547" s="71"/>
    </row>
    <row r="17548" spans="2:14">
      <c r="B17548" s="65"/>
      <c r="N17548" s="71"/>
    </row>
    <row r="17549" spans="2:14">
      <c r="B17549" s="65"/>
      <c r="N17549" s="71"/>
    </row>
    <row r="17550" spans="2:14">
      <c r="B17550" s="65"/>
      <c r="N17550" s="71"/>
    </row>
    <row r="17551" spans="2:14">
      <c r="B17551" s="65"/>
      <c r="N17551" s="71"/>
    </row>
    <row r="17552" spans="2:14">
      <c r="B17552" s="65"/>
      <c r="N17552" s="71"/>
    </row>
    <row r="17553" spans="2:14">
      <c r="B17553" s="65"/>
      <c r="N17553" s="71"/>
    </row>
    <row r="17554" spans="2:14">
      <c r="B17554" s="65"/>
      <c r="N17554" s="71"/>
    </row>
    <row r="17555" spans="2:14">
      <c r="B17555" s="65"/>
      <c r="N17555" s="71"/>
    </row>
    <row r="17556" spans="2:14">
      <c r="B17556" s="65"/>
      <c r="N17556" s="71"/>
    </row>
    <row r="17557" spans="2:14">
      <c r="B17557" s="65"/>
      <c r="N17557" s="71"/>
    </row>
    <row r="17558" spans="2:14">
      <c r="B17558" s="65"/>
      <c r="N17558" s="71"/>
    </row>
    <row r="17559" spans="2:14">
      <c r="B17559" s="65"/>
      <c r="N17559" s="71"/>
    </row>
    <row r="17560" spans="2:14">
      <c r="B17560" s="65"/>
      <c r="N17560" s="71"/>
    </row>
    <row r="17561" spans="2:14">
      <c r="B17561" s="65"/>
      <c r="N17561" s="71"/>
    </row>
    <row r="17562" spans="2:14">
      <c r="B17562" s="65"/>
      <c r="N17562" s="71"/>
    </row>
    <row r="17563" spans="2:14">
      <c r="B17563" s="65"/>
      <c r="N17563" s="71"/>
    </row>
    <row r="17564" spans="2:14">
      <c r="B17564" s="65"/>
      <c r="N17564" s="71"/>
    </row>
    <row r="17565" spans="2:14">
      <c r="B17565" s="65"/>
      <c r="N17565" s="71"/>
    </row>
    <row r="17566" spans="2:14">
      <c r="B17566" s="65"/>
      <c r="N17566" s="71"/>
    </row>
    <row r="17567" spans="2:14">
      <c r="B17567" s="65"/>
      <c r="N17567" s="71"/>
    </row>
    <row r="17568" spans="2:14">
      <c r="B17568" s="65"/>
      <c r="N17568" s="71"/>
    </row>
    <row r="17569" spans="2:14">
      <c r="B17569" s="65"/>
      <c r="N17569" s="71"/>
    </row>
    <row r="17570" spans="2:14">
      <c r="B17570" s="65"/>
      <c r="N17570" s="71"/>
    </row>
    <row r="17571" spans="2:14">
      <c r="B17571" s="65"/>
      <c r="N17571" s="71"/>
    </row>
    <row r="17572" spans="2:14">
      <c r="B17572" s="65"/>
      <c r="N17572" s="71"/>
    </row>
    <row r="17573" spans="2:14">
      <c r="B17573" s="65"/>
      <c r="N17573" s="71"/>
    </row>
    <row r="17574" spans="2:14">
      <c r="B17574" s="65"/>
      <c r="N17574" s="71"/>
    </row>
    <row r="17575" spans="2:14">
      <c r="B17575" s="65"/>
      <c r="N17575" s="71"/>
    </row>
    <row r="17576" spans="2:14">
      <c r="B17576" s="65"/>
      <c r="N17576" s="71"/>
    </row>
    <row r="17577" spans="2:14">
      <c r="B17577" s="65"/>
      <c r="N17577" s="71"/>
    </row>
    <row r="17578" spans="2:14">
      <c r="B17578" s="65"/>
      <c r="N17578" s="71"/>
    </row>
    <row r="17579" spans="2:14">
      <c r="B17579" s="65"/>
      <c r="N17579" s="71"/>
    </row>
    <row r="17580" spans="2:14">
      <c r="B17580" s="65"/>
      <c r="N17580" s="71"/>
    </row>
    <row r="17581" spans="2:14">
      <c r="B17581" s="65"/>
      <c r="N17581" s="71"/>
    </row>
    <row r="17582" spans="2:14">
      <c r="B17582" s="65"/>
      <c r="N17582" s="71"/>
    </row>
    <row r="17583" spans="2:14">
      <c r="B17583" s="65"/>
      <c r="N17583" s="71"/>
    </row>
    <row r="17584" spans="2:14">
      <c r="B17584" s="65"/>
      <c r="N17584" s="71"/>
    </row>
    <row r="17585" spans="2:14">
      <c r="B17585" s="65"/>
      <c r="N17585" s="71"/>
    </row>
    <row r="17586" spans="2:14">
      <c r="B17586" s="65"/>
      <c r="N17586" s="71"/>
    </row>
    <row r="17587" spans="2:14">
      <c r="B17587" s="65"/>
      <c r="N17587" s="71"/>
    </row>
    <row r="17588" spans="2:14">
      <c r="B17588" s="65"/>
      <c r="N17588" s="71"/>
    </row>
    <row r="17589" spans="2:14">
      <c r="B17589" s="65"/>
      <c r="N17589" s="71"/>
    </row>
    <row r="17590" spans="2:14">
      <c r="B17590" s="65"/>
      <c r="N17590" s="71"/>
    </row>
    <row r="17591" spans="2:14">
      <c r="B17591" s="65"/>
      <c r="N17591" s="71"/>
    </row>
    <row r="17592" spans="2:14">
      <c r="B17592" s="65"/>
      <c r="N17592" s="71"/>
    </row>
    <row r="17593" spans="2:14">
      <c r="B17593" s="65"/>
      <c r="N17593" s="71"/>
    </row>
    <row r="17594" spans="2:14">
      <c r="B17594" s="65"/>
      <c r="N17594" s="71"/>
    </row>
    <row r="17595" spans="2:14">
      <c r="B17595" s="65"/>
      <c r="N17595" s="71"/>
    </row>
    <row r="17596" spans="2:14">
      <c r="B17596" s="65"/>
      <c r="N17596" s="71"/>
    </row>
    <row r="17597" spans="2:14">
      <c r="B17597" s="65"/>
      <c r="N17597" s="71"/>
    </row>
    <row r="17598" spans="2:14">
      <c r="B17598" s="65"/>
      <c r="N17598" s="71"/>
    </row>
    <row r="17599" spans="2:14">
      <c r="B17599" s="65"/>
      <c r="N17599" s="71"/>
    </row>
    <row r="17600" spans="2:14">
      <c r="B17600" s="65"/>
      <c r="N17600" s="71"/>
    </row>
    <row r="17601" spans="2:14">
      <c r="B17601" s="65"/>
      <c r="N17601" s="71"/>
    </row>
    <row r="17602" spans="2:14">
      <c r="B17602" s="65"/>
      <c r="N17602" s="71"/>
    </row>
    <row r="17603" spans="2:14">
      <c r="B17603" s="65"/>
      <c r="N17603" s="71"/>
    </row>
    <row r="17604" spans="2:14">
      <c r="B17604" s="65"/>
      <c r="N17604" s="71"/>
    </row>
    <row r="17605" spans="2:14">
      <c r="B17605" s="65"/>
      <c r="N17605" s="71"/>
    </row>
    <row r="17606" spans="2:14">
      <c r="B17606" s="65"/>
      <c r="N17606" s="71"/>
    </row>
    <row r="17607" spans="2:14">
      <c r="B17607" s="65"/>
      <c r="N17607" s="71"/>
    </row>
    <row r="17608" spans="2:14">
      <c r="B17608" s="65"/>
      <c r="N17608" s="71"/>
    </row>
    <row r="17609" spans="2:14">
      <c r="B17609" s="65"/>
      <c r="N17609" s="71"/>
    </row>
    <row r="17610" spans="2:14">
      <c r="B17610" s="65"/>
      <c r="N17610" s="71"/>
    </row>
    <row r="17611" spans="2:14">
      <c r="B17611" s="65"/>
      <c r="N17611" s="71"/>
    </row>
    <row r="17612" spans="2:14">
      <c r="B17612" s="65"/>
      <c r="N17612" s="71"/>
    </row>
    <row r="17613" spans="2:14">
      <c r="B17613" s="65"/>
      <c r="N17613" s="71"/>
    </row>
    <row r="17614" spans="2:14">
      <c r="B17614" s="65"/>
      <c r="N17614" s="71"/>
    </row>
    <row r="17615" spans="2:14">
      <c r="B17615" s="65"/>
      <c r="N17615" s="71"/>
    </row>
    <row r="17616" spans="2:14">
      <c r="B17616" s="65"/>
      <c r="N17616" s="71"/>
    </row>
    <row r="17617" spans="2:14">
      <c r="B17617" s="65"/>
      <c r="N17617" s="71"/>
    </row>
    <row r="17618" spans="2:14">
      <c r="B17618" s="65"/>
      <c r="N17618" s="71"/>
    </row>
    <row r="17619" spans="2:14">
      <c r="B17619" s="65"/>
      <c r="N17619" s="71"/>
    </row>
    <row r="17620" spans="2:14">
      <c r="B17620" s="65"/>
      <c r="N17620" s="71"/>
    </row>
    <row r="17621" spans="2:14">
      <c r="B17621" s="65"/>
      <c r="N17621" s="71"/>
    </row>
    <row r="17622" spans="2:14">
      <c r="B17622" s="65"/>
      <c r="N17622" s="71"/>
    </row>
    <row r="17623" spans="2:14">
      <c r="B17623" s="65"/>
      <c r="N17623" s="71"/>
    </row>
    <row r="17624" spans="2:14">
      <c r="B17624" s="65"/>
      <c r="N17624" s="71"/>
    </row>
    <row r="17625" spans="2:14">
      <c r="B17625" s="65"/>
      <c r="N17625" s="71"/>
    </row>
    <row r="17626" spans="2:14">
      <c r="B17626" s="65"/>
      <c r="N17626" s="71"/>
    </row>
    <row r="17627" spans="2:14">
      <c r="B17627" s="65"/>
      <c r="N17627" s="71"/>
    </row>
    <row r="17628" spans="2:14">
      <c r="B17628" s="65"/>
      <c r="N17628" s="71"/>
    </row>
    <row r="17629" spans="2:14">
      <c r="B17629" s="65"/>
      <c r="N17629" s="71"/>
    </row>
    <row r="17630" spans="2:14">
      <c r="B17630" s="65"/>
      <c r="N17630" s="71"/>
    </row>
    <row r="17631" spans="2:14">
      <c r="B17631" s="65"/>
      <c r="N17631" s="71"/>
    </row>
    <row r="17632" spans="2:14">
      <c r="B17632" s="65"/>
      <c r="N17632" s="71"/>
    </row>
    <row r="17633" spans="2:14">
      <c r="B17633" s="65"/>
      <c r="N17633" s="71"/>
    </row>
    <row r="17634" spans="2:14">
      <c r="B17634" s="65"/>
      <c r="N17634" s="71"/>
    </row>
    <row r="17635" spans="2:14">
      <c r="B17635" s="65"/>
      <c r="N17635" s="71"/>
    </row>
    <row r="17636" spans="2:14">
      <c r="B17636" s="65"/>
      <c r="N17636" s="71"/>
    </row>
    <row r="17637" spans="2:14">
      <c r="B17637" s="65"/>
      <c r="N17637" s="71"/>
    </row>
    <row r="17638" spans="2:14">
      <c r="B17638" s="65"/>
      <c r="N17638" s="71"/>
    </row>
    <row r="17639" spans="2:14">
      <c r="B17639" s="65"/>
      <c r="N17639" s="71"/>
    </row>
    <row r="17640" spans="2:14">
      <c r="B17640" s="65"/>
      <c r="N17640" s="71"/>
    </row>
    <row r="17641" spans="2:14">
      <c r="B17641" s="65"/>
      <c r="N17641" s="71"/>
    </row>
    <row r="17642" spans="2:14">
      <c r="B17642" s="65"/>
      <c r="N17642" s="71"/>
    </row>
    <row r="17643" spans="2:14">
      <c r="B17643" s="65"/>
      <c r="N17643" s="71"/>
    </row>
    <row r="17644" spans="2:14">
      <c r="B17644" s="65"/>
      <c r="N17644" s="71"/>
    </row>
    <row r="17645" spans="2:14">
      <c r="B17645" s="65"/>
      <c r="N17645" s="71"/>
    </row>
    <row r="17646" spans="2:14">
      <c r="B17646" s="65"/>
      <c r="N17646" s="71"/>
    </row>
    <row r="17647" spans="2:14">
      <c r="B17647" s="65"/>
      <c r="N17647" s="71"/>
    </row>
    <row r="17648" spans="2:14">
      <c r="B17648" s="65"/>
      <c r="N17648" s="71"/>
    </row>
    <row r="17649" spans="2:14">
      <c r="B17649" s="65"/>
      <c r="N17649" s="71"/>
    </row>
    <row r="17650" spans="2:14">
      <c r="B17650" s="65"/>
      <c r="N17650" s="71"/>
    </row>
    <row r="17651" spans="2:14">
      <c r="B17651" s="65"/>
      <c r="N17651" s="71"/>
    </row>
    <row r="17652" spans="2:14">
      <c r="B17652" s="65"/>
      <c r="N17652" s="71"/>
    </row>
    <row r="17653" spans="2:14">
      <c r="B17653" s="65"/>
      <c r="N17653" s="71"/>
    </row>
    <row r="17654" spans="2:14">
      <c r="B17654" s="65"/>
      <c r="N17654" s="71"/>
    </row>
    <row r="17655" spans="2:14">
      <c r="B17655" s="65"/>
      <c r="N17655" s="71"/>
    </row>
    <row r="17656" spans="2:14">
      <c r="B17656" s="65"/>
      <c r="N17656" s="71"/>
    </row>
    <row r="17657" spans="2:14">
      <c r="B17657" s="65"/>
      <c r="N17657" s="71"/>
    </row>
    <row r="17658" spans="2:14">
      <c r="B17658" s="65"/>
      <c r="N17658" s="71"/>
    </row>
    <row r="17659" spans="2:14">
      <c r="B17659" s="65"/>
      <c r="N17659" s="71"/>
    </row>
    <row r="17660" spans="2:14">
      <c r="B17660" s="65"/>
      <c r="N17660" s="71"/>
    </row>
    <row r="17661" spans="2:14">
      <c r="B17661" s="65"/>
      <c r="N17661" s="71"/>
    </row>
    <row r="17662" spans="2:14">
      <c r="B17662" s="65"/>
      <c r="N17662" s="71"/>
    </row>
    <row r="17663" spans="2:14">
      <c r="B17663" s="65"/>
      <c r="N17663" s="71"/>
    </row>
    <row r="17664" spans="2:14">
      <c r="B17664" s="65"/>
      <c r="N17664" s="71"/>
    </row>
    <row r="17665" spans="2:14">
      <c r="B17665" s="65"/>
      <c r="N17665" s="71"/>
    </row>
    <row r="17666" spans="2:14">
      <c r="B17666" s="65"/>
      <c r="N17666" s="71"/>
    </row>
    <row r="17667" spans="2:14">
      <c r="B17667" s="65"/>
      <c r="N17667" s="71"/>
    </row>
    <row r="17668" spans="2:14">
      <c r="B17668" s="65"/>
      <c r="N17668" s="71"/>
    </row>
    <row r="17669" spans="2:14">
      <c r="B17669" s="65"/>
      <c r="N17669" s="71"/>
    </row>
    <row r="17670" spans="2:14">
      <c r="B17670" s="65"/>
      <c r="N17670" s="71"/>
    </row>
    <row r="17671" spans="2:14">
      <c r="B17671" s="65"/>
      <c r="N17671" s="71"/>
    </row>
    <row r="17672" spans="2:14">
      <c r="B17672" s="65"/>
      <c r="N17672" s="71"/>
    </row>
    <row r="17673" spans="2:14">
      <c r="B17673" s="65"/>
      <c r="N17673" s="71"/>
    </row>
    <row r="17674" spans="2:14">
      <c r="B17674" s="65"/>
      <c r="N17674" s="71"/>
    </row>
    <row r="17675" spans="2:14">
      <c r="B17675" s="65"/>
      <c r="N17675" s="71"/>
    </row>
    <row r="17676" spans="2:14">
      <c r="B17676" s="65"/>
      <c r="N17676" s="71"/>
    </row>
    <row r="17677" spans="2:14">
      <c r="B17677" s="65"/>
      <c r="N17677" s="71"/>
    </row>
    <row r="17678" spans="2:14">
      <c r="B17678" s="65"/>
      <c r="N17678" s="71"/>
    </row>
    <row r="17679" spans="2:14">
      <c r="B17679" s="65"/>
      <c r="N17679" s="71"/>
    </row>
    <row r="17680" spans="2:14">
      <c r="B17680" s="65"/>
      <c r="N17680" s="71"/>
    </row>
    <row r="17681" spans="2:14">
      <c r="B17681" s="65"/>
      <c r="N17681" s="71"/>
    </row>
    <row r="17682" spans="2:14">
      <c r="B17682" s="65"/>
      <c r="N17682" s="71"/>
    </row>
    <row r="17683" spans="2:14">
      <c r="B17683" s="65"/>
      <c r="N17683" s="71"/>
    </row>
    <row r="17684" spans="2:14">
      <c r="B17684" s="65"/>
      <c r="N17684" s="71"/>
    </row>
    <row r="17685" spans="2:14">
      <c r="B17685" s="65"/>
      <c r="N17685" s="71"/>
    </row>
    <row r="17686" spans="2:14">
      <c r="B17686" s="65"/>
      <c r="N17686" s="71"/>
    </row>
    <row r="17687" spans="2:14">
      <c r="B17687" s="65"/>
      <c r="N17687" s="71"/>
    </row>
    <row r="17688" spans="2:14">
      <c r="B17688" s="65"/>
      <c r="N17688" s="71"/>
    </row>
    <row r="17689" spans="2:14">
      <c r="B17689" s="65"/>
      <c r="N17689" s="71"/>
    </row>
    <row r="17690" spans="2:14">
      <c r="B17690" s="65"/>
      <c r="N17690" s="71"/>
    </row>
    <row r="17691" spans="2:14">
      <c r="B17691" s="65"/>
      <c r="N17691" s="71"/>
    </row>
    <row r="17692" spans="2:14">
      <c r="B17692" s="65"/>
      <c r="N17692" s="71"/>
    </row>
    <row r="17693" spans="2:14">
      <c r="B17693" s="65"/>
      <c r="N17693" s="71"/>
    </row>
    <row r="17694" spans="2:14">
      <c r="B17694" s="65"/>
      <c r="N17694" s="71"/>
    </row>
    <row r="17695" spans="2:14">
      <c r="B17695" s="65"/>
      <c r="N17695" s="71"/>
    </row>
    <row r="17696" spans="2:14">
      <c r="B17696" s="65"/>
      <c r="N17696" s="71"/>
    </row>
    <row r="17697" spans="2:14">
      <c r="B17697" s="65"/>
      <c r="N17697" s="71"/>
    </row>
    <row r="17698" spans="2:14">
      <c r="B17698" s="65"/>
      <c r="N17698" s="71"/>
    </row>
    <row r="17699" spans="2:14">
      <c r="B17699" s="65"/>
      <c r="N17699" s="71"/>
    </row>
    <row r="17700" spans="2:14">
      <c r="B17700" s="65"/>
      <c r="N17700" s="71"/>
    </row>
    <row r="17701" spans="2:14">
      <c r="B17701" s="65"/>
      <c r="N17701" s="71"/>
    </row>
    <row r="17702" spans="2:14">
      <c r="B17702" s="65"/>
      <c r="N17702" s="71"/>
    </row>
    <row r="17703" spans="2:14">
      <c r="B17703" s="65"/>
      <c r="N17703" s="71"/>
    </row>
    <row r="17704" spans="2:14">
      <c r="B17704" s="65"/>
      <c r="N17704" s="71"/>
    </row>
    <row r="17705" spans="2:14">
      <c r="B17705" s="65"/>
      <c r="N17705" s="71"/>
    </row>
    <row r="17706" spans="2:14">
      <c r="B17706" s="65"/>
      <c r="N17706" s="71"/>
    </row>
    <row r="17707" spans="2:14">
      <c r="B17707" s="65"/>
      <c r="N17707" s="71"/>
    </row>
    <row r="17708" spans="2:14">
      <c r="B17708" s="65"/>
      <c r="N17708" s="71"/>
    </row>
    <row r="17709" spans="2:14">
      <c r="B17709" s="65"/>
      <c r="N17709" s="71"/>
    </row>
    <row r="17710" spans="2:14">
      <c r="B17710" s="65"/>
      <c r="N17710" s="71"/>
    </row>
    <row r="17711" spans="2:14">
      <c r="B17711" s="65"/>
      <c r="N17711" s="71"/>
    </row>
    <row r="17712" spans="2:14">
      <c r="B17712" s="65"/>
      <c r="N17712" s="71"/>
    </row>
    <row r="17713" spans="2:14">
      <c r="B17713" s="65"/>
      <c r="N17713" s="71"/>
    </row>
    <row r="17714" spans="2:14">
      <c r="B17714" s="65"/>
      <c r="N17714" s="71"/>
    </row>
    <row r="17715" spans="2:14">
      <c r="B17715" s="65"/>
      <c r="N17715" s="71"/>
    </row>
    <row r="17716" spans="2:14">
      <c r="B17716" s="65"/>
      <c r="N17716" s="71"/>
    </row>
    <row r="17717" spans="2:14">
      <c r="B17717" s="65"/>
      <c r="N17717" s="71"/>
    </row>
    <row r="17718" spans="2:14">
      <c r="B17718" s="65"/>
      <c r="N17718" s="71"/>
    </row>
    <row r="17719" spans="2:14">
      <c r="B17719" s="65"/>
      <c r="N17719" s="71"/>
    </row>
    <row r="17720" spans="2:14">
      <c r="B17720" s="65"/>
      <c r="N17720" s="71"/>
    </row>
    <row r="17721" spans="2:14">
      <c r="B17721" s="65"/>
      <c r="N17721" s="71"/>
    </row>
    <row r="17722" spans="2:14">
      <c r="B17722" s="65"/>
      <c r="N17722" s="71"/>
    </row>
    <row r="17723" spans="2:14">
      <c r="B17723" s="65"/>
      <c r="N17723" s="71"/>
    </row>
    <row r="17724" spans="2:14">
      <c r="B17724" s="65"/>
      <c r="N17724" s="71"/>
    </row>
    <row r="17725" spans="2:14">
      <c r="B17725" s="65"/>
      <c r="N17725" s="71"/>
    </row>
    <row r="17726" spans="2:14">
      <c r="B17726" s="65"/>
      <c r="N17726" s="71"/>
    </row>
    <row r="17727" spans="2:14">
      <c r="B17727" s="65"/>
      <c r="N17727" s="71"/>
    </row>
    <row r="17728" spans="2:14">
      <c r="B17728" s="65"/>
      <c r="N17728" s="71"/>
    </row>
    <row r="17729" spans="2:14">
      <c r="B17729" s="65"/>
      <c r="N17729" s="71"/>
    </row>
    <row r="17730" spans="2:14">
      <c r="B17730" s="65"/>
      <c r="N17730" s="71"/>
    </row>
    <row r="17731" spans="2:14">
      <c r="B17731" s="65"/>
      <c r="N17731" s="71"/>
    </row>
    <row r="17732" spans="2:14">
      <c r="B17732" s="65"/>
      <c r="N17732" s="71"/>
    </row>
    <row r="17733" spans="2:14">
      <c r="B17733" s="65"/>
      <c r="N17733" s="71"/>
    </row>
    <row r="17734" spans="2:14">
      <c r="B17734" s="65"/>
      <c r="N17734" s="71"/>
    </row>
    <row r="17735" spans="2:14">
      <c r="B17735" s="65"/>
      <c r="N17735" s="71"/>
    </row>
    <row r="17736" spans="2:14">
      <c r="B17736" s="65"/>
      <c r="N17736" s="71"/>
    </row>
    <row r="17737" spans="2:14">
      <c r="B17737" s="65"/>
      <c r="N17737" s="71"/>
    </row>
    <row r="17738" spans="2:14">
      <c r="B17738" s="65"/>
      <c r="N17738" s="71"/>
    </row>
    <row r="17739" spans="2:14">
      <c r="B17739" s="65"/>
      <c r="N17739" s="71"/>
    </row>
    <row r="17740" spans="2:14">
      <c r="B17740" s="65"/>
      <c r="N17740" s="71"/>
    </row>
    <row r="17741" spans="2:14">
      <c r="B17741" s="65"/>
      <c r="N17741" s="71"/>
    </row>
    <row r="17742" spans="2:14">
      <c r="B17742" s="65"/>
      <c r="N17742" s="71"/>
    </row>
    <row r="17743" spans="2:14">
      <c r="B17743" s="65"/>
      <c r="N17743" s="71"/>
    </row>
    <row r="17744" spans="2:14">
      <c r="B17744" s="65"/>
      <c r="N17744" s="71"/>
    </row>
    <row r="17745" spans="2:14">
      <c r="B17745" s="65"/>
      <c r="N17745" s="71"/>
    </row>
    <row r="17746" spans="2:14">
      <c r="B17746" s="65"/>
      <c r="N17746" s="71"/>
    </row>
    <row r="17747" spans="2:14">
      <c r="B17747" s="65"/>
      <c r="N17747" s="71"/>
    </row>
    <row r="17748" spans="2:14">
      <c r="B17748" s="65"/>
      <c r="N17748" s="71"/>
    </row>
    <row r="17749" spans="2:14">
      <c r="B17749" s="65"/>
      <c r="N17749" s="71"/>
    </row>
    <row r="17750" spans="2:14">
      <c r="B17750" s="65"/>
      <c r="N17750" s="71"/>
    </row>
    <row r="17751" spans="2:14">
      <c r="B17751" s="65"/>
      <c r="N17751" s="71"/>
    </row>
    <row r="17752" spans="2:14">
      <c r="B17752" s="65"/>
      <c r="N17752" s="71"/>
    </row>
    <row r="17753" spans="2:14">
      <c r="B17753" s="65"/>
      <c r="N17753" s="71"/>
    </row>
    <row r="17754" spans="2:14">
      <c r="B17754" s="65"/>
      <c r="N17754" s="71"/>
    </row>
    <row r="17755" spans="2:14">
      <c r="B17755" s="65"/>
      <c r="N17755" s="71"/>
    </row>
    <row r="17756" spans="2:14">
      <c r="B17756" s="65"/>
      <c r="N17756" s="71"/>
    </row>
    <row r="17757" spans="2:14">
      <c r="B17757" s="65"/>
      <c r="N17757" s="71"/>
    </row>
    <row r="17758" spans="2:14">
      <c r="B17758" s="65"/>
      <c r="N17758" s="71"/>
    </row>
    <row r="17759" spans="2:14">
      <c r="B17759" s="65"/>
      <c r="N17759" s="71"/>
    </row>
    <row r="17760" spans="2:14">
      <c r="B17760" s="65"/>
      <c r="N17760" s="71"/>
    </row>
    <row r="17761" spans="2:14">
      <c r="B17761" s="65"/>
      <c r="N17761" s="71"/>
    </row>
    <row r="17762" spans="2:14">
      <c r="B17762" s="65"/>
      <c r="N17762" s="71"/>
    </row>
    <row r="17763" spans="2:14">
      <c r="B17763" s="65"/>
      <c r="N17763" s="71"/>
    </row>
    <row r="17764" spans="2:14">
      <c r="B17764" s="65"/>
      <c r="N17764" s="71"/>
    </row>
    <row r="17765" spans="2:14">
      <c r="B17765" s="65"/>
      <c r="N17765" s="71"/>
    </row>
    <row r="17766" spans="2:14">
      <c r="B17766" s="65"/>
      <c r="N17766" s="71"/>
    </row>
    <row r="17767" spans="2:14">
      <c r="B17767" s="65"/>
      <c r="N17767" s="71"/>
    </row>
    <row r="17768" spans="2:14">
      <c r="B17768" s="65"/>
      <c r="N17768" s="71"/>
    </row>
    <row r="17769" spans="2:14">
      <c r="B17769" s="65"/>
      <c r="N17769" s="71"/>
    </row>
    <row r="17770" spans="2:14">
      <c r="B17770" s="65"/>
      <c r="N17770" s="71"/>
    </row>
    <row r="17771" spans="2:14">
      <c r="B17771" s="65"/>
      <c r="N17771" s="71"/>
    </row>
    <row r="17772" spans="2:14">
      <c r="B17772" s="65"/>
      <c r="N17772" s="71"/>
    </row>
    <row r="17773" spans="2:14">
      <c r="B17773" s="65"/>
      <c r="N17773" s="71"/>
    </row>
    <row r="17774" spans="2:14">
      <c r="B17774" s="65"/>
      <c r="N17774" s="71"/>
    </row>
    <row r="17775" spans="2:14">
      <c r="B17775" s="65"/>
      <c r="N17775" s="71"/>
    </row>
    <row r="17776" spans="2:14">
      <c r="B17776" s="65"/>
      <c r="N17776" s="71"/>
    </row>
    <row r="17777" spans="2:14">
      <c r="B17777" s="65"/>
      <c r="N17777" s="71"/>
    </row>
    <row r="17778" spans="2:14">
      <c r="B17778" s="65"/>
      <c r="N17778" s="71"/>
    </row>
    <row r="17779" spans="2:14">
      <c r="B17779" s="65"/>
      <c r="N17779" s="71"/>
    </row>
    <row r="17780" spans="2:14">
      <c r="B17780" s="65"/>
      <c r="N17780" s="71"/>
    </row>
    <row r="17781" spans="2:14">
      <c r="B17781" s="65"/>
      <c r="N17781" s="71"/>
    </row>
    <row r="17782" spans="2:14">
      <c r="B17782" s="65"/>
      <c r="N17782" s="71"/>
    </row>
    <row r="17783" spans="2:14">
      <c r="B17783" s="65"/>
      <c r="N17783" s="71"/>
    </row>
    <row r="17784" spans="2:14">
      <c r="B17784" s="65"/>
      <c r="N17784" s="71"/>
    </row>
    <row r="17785" spans="2:14">
      <c r="B17785" s="65"/>
      <c r="N17785" s="71"/>
    </row>
    <row r="17786" spans="2:14">
      <c r="B17786" s="65"/>
      <c r="N17786" s="71"/>
    </row>
    <row r="17787" spans="2:14">
      <c r="B17787" s="65"/>
      <c r="N17787" s="71"/>
    </row>
    <row r="17788" spans="2:14">
      <c r="B17788" s="65"/>
      <c r="N17788" s="71"/>
    </row>
    <row r="17789" spans="2:14">
      <c r="B17789" s="65"/>
      <c r="N17789" s="71"/>
    </row>
    <row r="17790" spans="2:14">
      <c r="B17790" s="65"/>
      <c r="N17790" s="71"/>
    </row>
    <row r="17791" spans="2:14">
      <c r="B17791" s="65"/>
      <c r="N17791" s="71"/>
    </row>
    <row r="17792" spans="2:14">
      <c r="B17792" s="65"/>
      <c r="N17792" s="71"/>
    </row>
    <row r="17793" spans="2:14">
      <c r="B17793" s="65"/>
      <c r="N17793" s="71"/>
    </row>
    <row r="17794" spans="2:14">
      <c r="B17794" s="65"/>
      <c r="N17794" s="71"/>
    </row>
    <row r="17795" spans="2:14">
      <c r="B17795" s="65"/>
      <c r="N17795" s="71"/>
    </row>
    <row r="17796" spans="2:14">
      <c r="B17796" s="65"/>
      <c r="N17796" s="71"/>
    </row>
    <row r="17797" spans="2:14">
      <c r="B17797" s="65"/>
      <c r="N17797" s="71"/>
    </row>
    <row r="17798" spans="2:14">
      <c r="B17798" s="65"/>
      <c r="N17798" s="71"/>
    </row>
    <row r="17799" spans="2:14">
      <c r="B17799" s="65"/>
      <c r="N17799" s="71"/>
    </row>
    <row r="17800" spans="2:14">
      <c r="B17800" s="65"/>
      <c r="N17800" s="71"/>
    </row>
    <row r="17801" spans="2:14">
      <c r="B17801" s="65"/>
      <c r="N17801" s="71"/>
    </row>
    <row r="17802" spans="2:14">
      <c r="B17802" s="65"/>
      <c r="N17802" s="71"/>
    </row>
    <row r="17803" spans="2:14">
      <c r="B17803" s="65"/>
      <c r="N17803" s="71"/>
    </row>
    <row r="17804" spans="2:14">
      <c r="B17804" s="65"/>
      <c r="N17804" s="71"/>
    </row>
    <row r="17805" spans="2:14">
      <c r="B17805" s="65"/>
      <c r="N17805" s="71"/>
    </row>
    <row r="17806" spans="2:14">
      <c r="B17806" s="65"/>
      <c r="N17806" s="71"/>
    </row>
    <row r="17807" spans="2:14">
      <c r="B17807" s="65"/>
      <c r="N17807" s="71"/>
    </row>
    <row r="17808" spans="2:14">
      <c r="B17808" s="65"/>
      <c r="N17808" s="71"/>
    </row>
    <row r="17809" spans="2:14">
      <c r="B17809" s="65"/>
      <c r="N17809" s="71"/>
    </row>
    <row r="17810" spans="2:14">
      <c r="B17810" s="65"/>
      <c r="N17810" s="71"/>
    </row>
    <row r="17811" spans="2:14">
      <c r="B17811" s="65"/>
      <c r="N17811" s="71"/>
    </row>
    <row r="17812" spans="2:14">
      <c r="B17812" s="65"/>
      <c r="N17812" s="71"/>
    </row>
    <row r="17813" spans="2:14">
      <c r="B17813" s="65"/>
      <c r="N17813" s="71"/>
    </row>
    <row r="17814" spans="2:14">
      <c r="B17814" s="65"/>
      <c r="N17814" s="71"/>
    </row>
    <row r="17815" spans="2:14">
      <c r="B17815" s="65"/>
      <c r="N17815" s="71"/>
    </row>
    <row r="17816" spans="2:14">
      <c r="B17816" s="65"/>
      <c r="N17816" s="71"/>
    </row>
    <row r="17817" spans="2:14">
      <c r="B17817" s="65"/>
      <c r="N17817" s="71"/>
    </row>
    <row r="17818" spans="2:14">
      <c r="B17818" s="65"/>
      <c r="N17818" s="71"/>
    </row>
    <row r="17819" spans="2:14">
      <c r="B17819" s="65"/>
      <c r="N17819" s="71"/>
    </row>
    <row r="17820" spans="2:14">
      <c r="B17820" s="65"/>
      <c r="N17820" s="71"/>
    </row>
    <row r="17821" spans="2:14">
      <c r="B17821" s="65"/>
      <c r="N17821" s="71"/>
    </row>
    <row r="17822" spans="2:14">
      <c r="B17822" s="65"/>
      <c r="N17822" s="71"/>
    </row>
    <row r="17823" spans="2:14">
      <c r="B17823" s="65"/>
      <c r="N17823" s="71"/>
    </row>
    <row r="17824" spans="2:14">
      <c r="B17824" s="65"/>
      <c r="N17824" s="71"/>
    </row>
    <row r="17825" spans="2:14">
      <c r="B17825" s="65"/>
      <c r="N17825" s="71"/>
    </row>
    <row r="17826" spans="2:14">
      <c r="B17826" s="65"/>
      <c r="N17826" s="71"/>
    </row>
    <row r="17827" spans="2:14">
      <c r="B17827" s="65"/>
      <c r="N17827" s="71"/>
    </row>
    <row r="17828" spans="2:14">
      <c r="B17828" s="65"/>
      <c r="N17828" s="71"/>
    </row>
    <row r="17829" spans="2:14">
      <c r="B17829" s="65"/>
      <c r="N17829" s="71"/>
    </row>
    <row r="17830" spans="2:14">
      <c r="B17830" s="65"/>
      <c r="N17830" s="71"/>
    </row>
    <row r="17831" spans="2:14">
      <c r="B17831" s="65"/>
      <c r="N17831" s="71"/>
    </row>
    <row r="17832" spans="2:14">
      <c r="B17832" s="65"/>
      <c r="N17832" s="71"/>
    </row>
    <row r="17833" spans="2:14">
      <c r="B17833" s="65"/>
      <c r="N17833" s="71"/>
    </row>
    <row r="17834" spans="2:14">
      <c r="B17834" s="65"/>
      <c r="N17834" s="71"/>
    </row>
    <row r="17835" spans="2:14">
      <c r="B17835" s="65"/>
      <c r="N17835" s="71"/>
    </row>
    <row r="17836" spans="2:14">
      <c r="B17836" s="65"/>
      <c r="N17836" s="71"/>
    </row>
    <row r="17837" spans="2:14">
      <c r="B17837" s="65"/>
      <c r="N17837" s="71"/>
    </row>
    <row r="17838" spans="2:14">
      <c r="B17838" s="65"/>
      <c r="N17838" s="71"/>
    </row>
    <row r="17839" spans="2:14">
      <c r="B17839" s="65"/>
      <c r="N17839" s="71"/>
    </row>
    <row r="17840" spans="2:14">
      <c r="B17840" s="65"/>
      <c r="N17840" s="71"/>
    </row>
    <row r="17841" spans="2:14">
      <c r="B17841" s="65"/>
      <c r="N17841" s="71"/>
    </row>
    <row r="17842" spans="2:14">
      <c r="B17842" s="65"/>
      <c r="N17842" s="71"/>
    </row>
    <row r="17843" spans="2:14">
      <c r="B17843" s="65"/>
      <c r="N17843" s="71"/>
    </row>
    <row r="17844" spans="2:14">
      <c r="B17844" s="65"/>
      <c r="N17844" s="71"/>
    </row>
    <row r="17845" spans="2:14">
      <c r="B17845" s="65"/>
      <c r="N17845" s="71"/>
    </row>
    <row r="17846" spans="2:14">
      <c r="B17846" s="65"/>
      <c r="N17846" s="71"/>
    </row>
    <row r="17847" spans="2:14">
      <c r="B17847" s="65"/>
      <c r="N17847" s="71"/>
    </row>
    <row r="17848" spans="2:14">
      <c r="B17848" s="65"/>
      <c r="N17848" s="71"/>
    </row>
    <row r="17849" spans="2:14">
      <c r="B17849" s="65"/>
      <c r="N17849" s="71"/>
    </row>
    <row r="17850" spans="2:14">
      <c r="B17850" s="65"/>
      <c r="N17850" s="71"/>
    </row>
    <row r="17851" spans="2:14">
      <c r="B17851" s="65"/>
      <c r="N17851" s="71"/>
    </row>
    <row r="17852" spans="2:14">
      <c r="B17852" s="65"/>
      <c r="N17852" s="71"/>
    </row>
    <row r="17853" spans="2:14">
      <c r="B17853" s="65"/>
      <c r="N17853" s="71"/>
    </row>
    <row r="17854" spans="2:14">
      <c r="B17854" s="65"/>
      <c r="N17854" s="71"/>
    </row>
    <row r="17855" spans="2:14">
      <c r="B17855" s="65"/>
      <c r="N17855" s="71"/>
    </row>
    <row r="17856" spans="2:14">
      <c r="B17856" s="65"/>
      <c r="N17856" s="71"/>
    </row>
    <row r="17857" spans="2:14">
      <c r="B17857" s="65"/>
      <c r="N17857" s="71"/>
    </row>
    <row r="17858" spans="2:14">
      <c r="B17858" s="65"/>
      <c r="N17858" s="71"/>
    </row>
    <row r="17859" spans="2:14">
      <c r="B17859" s="65"/>
      <c r="N17859" s="71"/>
    </row>
    <row r="17860" spans="2:14">
      <c r="B17860" s="65"/>
      <c r="N17860" s="71"/>
    </row>
    <row r="17861" spans="2:14">
      <c r="B17861" s="65"/>
      <c r="N17861" s="71"/>
    </row>
    <row r="17862" spans="2:14">
      <c r="B17862" s="65"/>
      <c r="N17862" s="71"/>
    </row>
    <row r="17863" spans="2:14">
      <c r="B17863" s="65"/>
      <c r="N17863" s="71"/>
    </row>
    <row r="17864" spans="2:14">
      <c r="B17864" s="65"/>
      <c r="N17864" s="71"/>
    </row>
    <row r="17865" spans="2:14">
      <c r="B17865" s="65"/>
      <c r="N17865" s="71"/>
    </row>
    <row r="17866" spans="2:14">
      <c r="B17866" s="65"/>
      <c r="N17866" s="71"/>
    </row>
    <row r="17867" spans="2:14">
      <c r="B17867" s="65"/>
      <c r="N17867" s="71"/>
    </row>
    <row r="17868" spans="2:14">
      <c r="B17868" s="65"/>
      <c r="N17868" s="71"/>
    </row>
    <row r="17869" spans="2:14">
      <c r="B17869" s="65"/>
      <c r="N17869" s="71"/>
    </row>
    <row r="17870" spans="2:14">
      <c r="B17870" s="65"/>
      <c r="N17870" s="71"/>
    </row>
    <row r="17871" spans="2:14">
      <c r="B17871" s="65"/>
      <c r="N17871" s="71"/>
    </row>
    <row r="17872" spans="2:14">
      <c r="B17872" s="65"/>
      <c r="N17872" s="71"/>
    </row>
    <row r="17873" spans="2:14">
      <c r="B17873" s="65"/>
      <c r="N17873" s="71"/>
    </row>
    <row r="17874" spans="2:14">
      <c r="B17874" s="65"/>
      <c r="N17874" s="71"/>
    </row>
    <row r="17875" spans="2:14">
      <c r="B17875" s="65"/>
      <c r="N17875" s="71"/>
    </row>
    <row r="17876" spans="2:14">
      <c r="B17876" s="65"/>
      <c r="N17876" s="71"/>
    </row>
    <row r="17877" spans="2:14">
      <c r="B17877" s="65"/>
      <c r="N17877" s="71"/>
    </row>
    <row r="17878" spans="2:14">
      <c r="B17878" s="65"/>
      <c r="N17878" s="71"/>
    </row>
    <row r="17879" spans="2:14">
      <c r="B17879" s="65"/>
      <c r="N17879" s="71"/>
    </row>
    <row r="17880" spans="2:14">
      <c r="B17880" s="65"/>
      <c r="N17880" s="71"/>
    </row>
    <row r="17881" spans="2:14">
      <c r="B17881" s="65"/>
      <c r="N17881" s="71"/>
    </row>
    <row r="17882" spans="2:14">
      <c r="B17882" s="65"/>
      <c r="N17882" s="71"/>
    </row>
    <row r="17883" spans="2:14">
      <c r="B17883" s="65"/>
      <c r="N17883" s="71"/>
    </row>
    <row r="17884" spans="2:14">
      <c r="B17884" s="65"/>
      <c r="N17884" s="71"/>
    </row>
    <row r="17885" spans="2:14">
      <c r="B17885" s="65"/>
      <c r="N17885" s="71"/>
    </row>
    <row r="17886" spans="2:14">
      <c r="B17886" s="65"/>
      <c r="N17886" s="71"/>
    </row>
    <row r="17887" spans="2:14">
      <c r="B17887" s="65"/>
      <c r="N17887" s="71"/>
    </row>
    <row r="17888" spans="2:14">
      <c r="B17888" s="65"/>
      <c r="N17888" s="71"/>
    </row>
    <row r="17889" spans="2:14">
      <c r="B17889" s="65"/>
      <c r="N17889" s="71"/>
    </row>
    <row r="17890" spans="2:14">
      <c r="B17890" s="65"/>
      <c r="N17890" s="71"/>
    </row>
    <row r="17891" spans="2:14">
      <c r="B17891" s="65"/>
      <c r="N17891" s="71"/>
    </row>
    <row r="17892" spans="2:14">
      <c r="B17892" s="65"/>
      <c r="N17892" s="71"/>
    </row>
    <row r="17893" spans="2:14">
      <c r="B17893" s="65"/>
      <c r="N17893" s="71"/>
    </row>
    <row r="17894" spans="2:14">
      <c r="B17894" s="65"/>
      <c r="N17894" s="71"/>
    </row>
    <row r="17895" spans="2:14">
      <c r="B17895" s="65"/>
      <c r="N17895" s="71"/>
    </row>
    <row r="17896" spans="2:14">
      <c r="B17896" s="65"/>
      <c r="N17896" s="71"/>
    </row>
    <row r="17897" spans="2:14">
      <c r="B17897" s="65"/>
      <c r="N17897" s="71"/>
    </row>
    <row r="17898" spans="2:14">
      <c r="B17898" s="65"/>
      <c r="N17898" s="71"/>
    </row>
    <row r="17899" spans="2:14">
      <c r="B17899" s="65"/>
      <c r="N17899" s="71"/>
    </row>
    <row r="17900" spans="2:14">
      <c r="B17900" s="65"/>
      <c r="N17900" s="71"/>
    </row>
    <row r="17901" spans="2:14">
      <c r="B17901" s="65"/>
      <c r="N17901" s="71"/>
    </row>
    <row r="17902" spans="2:14">
      <c r="B17902" s="65"/>
      <c r="N17902" s="71"/>
    </row>
    <row r="17903" spans="2:14">
      <c r="B17903" s="65"/>
      <c r="N17903" s="71"/>
    </row>
    <row r="17904" spans="2:14">
      <c r="B17904" s="65"/>
      <c r="N17904" s="71"/>
    </row>
    <row r="17905" spans="2:14">
      <c r="B17905" s="65"/>
      <c r="N17905" s="71"/>
    </row>
    <row r="17906" spans="2:14">
      <c r="B17906" s="65"/>
      <c r="N17906" s="71"/>
    </row>
    <row r="17907" spans="2:14">
      <c r="B17907" s="65"/>
      <c r="N17907" s="71"/>
    </row>
    <row r="17908" spans="2:14">
      <c r="B17908" s="65"/>
      <c r="N17908" s="71"/>
    </row>
    <row r="17909" spans="2:14">
      <c r="B17909" s="65"/>
      <c r="N17909" s="71"/>
    </row>
    <row r="17910" spans="2:14">
      <c r="B17910" s="65"/>
      <c r="N17910" s="71"/>
    </row>
    <row r="17911" spans="2:14">
      <c r="B17911" s="65"/>
      <c r="N17911" s="71"/>
    </row>
    <row r="17912" spans="2:14">
      <c r="B17912" s="65"/>
      <c r="N17912" s="71"/>
    </row>
    <row r="17913" spans="2:14">
      <c r="B17913" s="65"/>
      <c r="N17913" s="71"/>
    </row>
    <row r="17914" spans="2:14">
      <c r="B17914" s="65"/>
      <c r="N17914" s="71"/>
    </row>
    <row r="17915" spans="2:14">
      <c r="B17915" s="65"/>
      <c r="N17915" s="71"/>
    </row>
    <row r="17916" spans="2:14">
      <c r="B17916" s="65"/>
      <c r="N17916" s="71"/>
    </row>
    <row r="17917" spans="2:14">
      <c r="B17917" s="65"/>
      <c r="N17917" s="71"/>
    </row>
    <row r="17918" spans="2:14">
      <c r="B17918" s="65"/>
      <c r="N17918" s="71"/>
    </row>
    <row r="17919" spans="2:14">
      <c r="B17919" s="65"/>
      <c r="N17919" s="71"/>
    </row>
    <row r="17920" spans="2:14">
      <c r="B17920" s="65"/>
      <c r="N17920" s="71"/>
    </row>
    <row r="17921" spans="2:14">
      <c r="B17921" s="65"/>
      <c r="N17921" s="71"/>
    </row>
    <row r="17922" spans="2:14">
      <c r="B17922" s="65"/>
      <c r="N17922" s="71"/>
    </row>
    <row r="17923" spans="2:14">
      <c r="B17923" s="65"/>
      <c r="N17923" s="71"/>
    </row>
    <row r="17924" spans="2:14">
      <c r="B17924" s="65"/>
      <c r="N17924" s="71"/>
    </row>
    <row r="17925" spans="2:14">
      <c r="B17925" s="65"/>
      <c r="N17925" s="71"/>
    </row>
    <row r="17926" spans="2:14">
      <c r="B17926" s="65"/>
      <c r="N17926" s="71"/>
    </row>
    <row r="17927" spans="2:14">
      <c r="B17927" s="65"/>
      <c r="N17927" s="71"/>
    </row>
    <row r="17928" spans="2:14">
      <c r="B17928" s="65"/>
      <c r="N17928" s="71"/>
    </row>
    <row r="17929" spans="2:14">
      <c r="B17929" s="65"/>
      <c r="N17929" s="71"/>
    </row>
    <row r="17930" spans="2:14">
      <c r="B17930" s="65"/>
      <c r="N17930" s="71"/>
    </row>
    <row r="17931" spans="2:14">
      <c r="B17931" s="65"/>
      <c r="N17931" s="71"/>
    </row>
    <row r="17932" spans="2:14">
      <c r="B17932" s="65"/>
      <c r="N17932" s="71"/>
    </row>
    <row r="17933" spans="2:14">
      <c r="B17933" s="65"/>
      <c r="N17933" s="71"/>
    </row>
    <row r="17934" spans="2:14">
      <c r="B17934" s="65"/>
      <c r="N17934" s="71"/>
    </row>
    <row r="17935" spans="2:14">
      <c r="B17935" s="65"/>
      <c r="N17935" s="71"/>
    </row>
    <row r="17936" spans="2:14">
      <c r="B17936" s="65"/>
      <c r="N17936" s="71"/>
    </row>
    <row r="17937" spans="2:14">
      <c r="B17937" s="65"/>
      <c r="N17937" s="71"/>
    </row>
    <row r="17938" spans="2:14">
      <c r="B17938" s="65"/>
      <c r="N17938" s="71"/>
    </row>
    <row r="17939" spans="2:14">
      <c r="B17939" s="65"/>
      <c r="N17939" s="71"/>
    </row>
    <row r="17940" spans="2:14">
      <c r="B17940" s="65"/>
      <c r="N17940" s="71"/>
    </row>
    <row r="17941" spans="2:14">
      <c r="B17941" s="65"/>
      <c r="N17941" s="71"/>
    </row>
    <row r="17942" spans="2:14">
      <c r="B17942" s="65"/>
      <c r="N17942" s="71"/>
    </row>
    <row r="17943" spans="2:14">
      <c r="B17943" s="65"/>
      <c r="N17943" s="71"/>
    </row>
    <row r="17944" spans="2:14">
      <c r="B17944" s="65"/>
      <c r="N17944" s="71"/>
    </row>
    <row r="17945" spans="2:14">
      <c r="B17945" s="65"/>
      <c r="N17945" s="71"/>
    </row>
    <row r="17946" spans="2:14">
      <c r="B17946" s="65"/>
      <c r="N17946" s="71"/>
    </row>
    <row r="17947" spans="2:14">
      <c r="B17947" s="65"/>
      <c r="N17947" s="71"/>
    </row>
    <row r="17948" spans="2:14">
      <c r="B17948" s="65"/>
      <c r="N17948" s="71"/>
    </row>
    <row r="17949" spans="2:14">
      <c r="B17949" s="65"/>
      <c r="N17949" s="71"/>
    </row>
    <row r="17950" spans="2:14">
      <c r="B17950" s="65"/>
      <c r="N17950" s="71"/>
    </row>
    <row r="17951" spans="2:14">
      <c r="B17951" s="65"/>
      <c r="N17951" s="71"/>
    </row>
    <row r="17952" spans="2:14">
      <c r="B17952" s="65"/>
      <c r="N17952" s="71"/>
    </row>
    <row r="17953" spans="2:14">
      <c r="B17953" s="65"/>
      <c r="N17953" s="71"/>
    </row>
    <row r="17954" spans="2:14">
      <c r="B17954" s="65"/>
      <c r="N17954" s="71"/>
    </row>
    <row r="17955" spans="2:14">
      <c r="B17955" s="65"/>
      <c r="N17955" s="71"/>
    </row>
    <row r="17956" spans="2:14">
      <c r="B17956" s="65"/>
      <c r="N17956" s="71"/>
    </row>
    <row r="17957" spans="2:14">
      <c r="B17957" s="65"/>
      <c r="N17957" s="71"/>
    </row>
    <row r="17958" spans="2:14">
      <c r="B17958" s="65"/>
      <c r="N17958" s="71"/>
    </row>
    <row r="17959" spans="2:14">
      <c r="B17959" s="65"/>
      <c r="N17959" s="71"/>
    </row>
    <row r="17960" spans="2:14">
      <c r="B17960" s="65"/>
      <c r="N17960" s="71"/>
    </row>
    <row r="17961" spans="2:14">
      <c r="B17961" s="65"/>
      <c r="N17961" s="71"/>
    </row>
    <row r="17962" spans="2:14">
      <c r="B17962" s="65"/>
      <c r="N17962" s="71"/>
    </row>
    <row r="17963" spans="2:14">
      <c r="B17963" s="65"/>
      <c r="N17963" s="71"/>
    </row>
    <row r="17964" spans="2:14">
      <c r="B17964" s="65"/>
      <c r="N17964" s="71"/>
    </row>
    <row r="17965" spans="2:14">
      <c r="B17965" s="65"/>
      <c r="N17965" s="71"/>
    </row>
    <row r="17966" spans="2:14">
      <c r="B17966" s="65"/>
      <c r="N17966" s="71"/>
    </row>
    <row r="17967" spans="2:14">
      <c r="B17967" s="65"/>
      <c r="N17967" s="71"/>
    </row>
    <row r="17968" spans="2:14">
      <c r="B17968" s="65"/>
      <c r="N17968" s="71"/>
    </row>
    <row r="17969" spans="2:14">
      <c r="B17969" s="65"/>
      <c r="N17969" s="71"/>
    </row>
    <row r="17970" spans="2:14">
      <c r="B17970" s="65"/>
      <c r="N17970" s="71"/>
    </row>
    <row r="17971" spans="2:14">
      <c r="B17971" s="65"/>
      <c r="N17971" s="71"/>
    </row>
    <row r="17972" spans="2:14">
      <c r="B17972" s="65"/>
      <c r="N17972" s="71"/>
    </row>
    <row r="17973" spans="2:14">
      <c r="B17973" s="65"/>
      <c r="N17973" s="71"/>
    </row>
    <row r="17974" spans="2:14">
      <c r="B17974" s="65"/>
      <c r="N17974" s="71"/>
    </row>
    <row r="17975" spans="2:14">
      <c r="B17975" s="65"/>
      <c r="N17975" s="71"/>
    </row>
    <row r="17976" spans="2:14">
      <c r="B17976" s="65"/>
      <c r="N17976" s="71"/>
    </row>
    <row r="17977" spans="2:14">
      <c r="B17977" s="65"/>
      <c r="N17977" s="71"/>
    </row>
    <row r="17978" spans="2:14">
      <c r="B17978" s="65"/>
      <c r="N17978" s="71"/>
    </row>
    <row r="17979" spans="2:14">
      <c r="B17979" s="65"/>
      <c r="N17979" s="71"/>
    </row>
    <row r="17980" spans="2:14">
      <c r="B17980" s="65"/>
      <c r="N17980" s="71"/>
    </row>
    <row r="17981" spans="2:14">
      <c r="B17981" s="65"/>
      <c r="N17981" s="71"/>
    </row>
    <row r="17982" spans="2:14">
      <c r="B17982" s="65"/>
      <c r="N17982" s="71"/>
    </row>
    <row r="17983" spans="2:14">
      <c r="B17983" s="65"/>
      <c r="N17983" s="71"/>
    </row>
    <row r="17984" spans="2:14">
      <c r="B17984" s="65"/>
      <c r="N17984" s="71"/>
    </row>
    <row r="17985" spans="2:14">
      <c r="B17985" s="65"/>
      <c r="N17985" s="71"/>
    </row>
    <row r="17986" spans="2:14">
      <c r="B17986" s="65"/>
      <c r="N17986" s="71"/>
    </row>
    <row r="17987" spans="2:14">
      <c r="B17987" s="65"/>
      <c r="N17987" s="71"/>
    </row>
    <row r="17988" spans="2:14">
      <c r="B17988" s="65"/>
      <c r="N17988" s="71"/>
    </row>
    <row r="17989" spans="2:14">
      <c r="B17989" s="65"/>
      <c r="N17989" s="71"/>
    </row>
    <row r="17990" spans="2:14">
      <c r="B17990" s="65"/>
      <c r="N17990" s="71"/>
    </row>
    <row r="17991" spans="2:14">
      <c r="B17991" s="65"/>
      <c r="N17991" s="71"/>
    </row>
    <row r="17992" spans="2:14">
      <c r="B17992" s="65"/>
      <c r="N17992" s="71"/>
    </row>
    <row r="17993" spans="2:14">
      <c r="B17993" s="65"/>
      <c r="N17993" s="71"/>
    </row>
    <row r="17994" spans="2:14">
      <c r="B17994" s="65"/>
      <c r="N17994" s="71"/>
    </row>
    <row r="17995" spans="2:14">
      <c r="B17995" s="65"/>
      <c r="N17995" s="71"/>
    </row>
    <row r="17996" spans="2:14">
      <c r="B17996" s="65"/>
      <c r="N17996" s="71"/>
    </row>
    <row r="17997" spans="2:14">
      <c r="B17997" s="65"/>
      <c r="N17997" s="71"/>
    </row>
    <row r="17998" spans="2:14">
      <c r="B17998" s="65"/>
      <c r="N17998" s="71"/>
    </row>
    <row r="17999" spans="2:14">
      <c r="B17999" s="65"/>
      <c r="N17999" s="71"/>
    </row>
    <row r="18000" spans="2:14">
      <c r="B18000" s="65"/>
      <c r="N18000" s="71"/>
    </row>
    <row r="18001" spans="2:14">
      <c r="B18001" s="65"/>
      <c r="N18001" s="71"/>
    </row>
    <row r="18002" spans="2:14">
      <c r="B18002" s="65"/>
      <c r="N18002" s="71"/>
    </row>
    <row r="18003" spans="2:14">
      <c r="B18003" s="65"/>
      <c r="N18003" s="71"/>
    </row>
    <row r="18004" spans="2:14">
      <c r="B18004" s="65"/>
      <c r="N18004" s="71"/>
    </row>
    <row r="18005" spans="2:14">
      <c r="B18005" s="65"/>
      <c r="N18005" s="71"/>
    </row>
    <row r="18006" spans="2:14">
      <c r="B18006" s="65"/>
      <c r="N18006" s="71"/>
    </row>
    <row r="18007" spans="2:14">
      <c r="B18007" s="65"/>
      <c r="N18007" s="71"/>
    </row>
    <row r="18008" spans="2:14">
      <c r="B18008" s="65"/>
      <c r="N18008" s="71"/>
    </row>
    <row r="18009" spans="2:14">
      <c r="B18009" s="65"/>
      <c r="N18009" s="71"/>
    </row>
    <row r="18010" spans="2:14">
      <c r="B18010" s="65"/>
      <c r="N18010" s="71"/>
    </row>
    <row r="18011" spans="2:14">
      <c r="B18011" s="65"/>
      <c r="N18011" s="71"/>
    </row>
    <row r="18012" spans="2:14">
      <c r="B18012" s="65"/>
      <c r="N18012" s="71"/>
    </row>
    <row r="18013" spans="2:14">
      <c r="B18013" s="65"/>
      <c r="N18013" s="71"/>
    </row>
    <row r="18014" spans="2:14">
      <c r="B18014" s="65"/>
      <c r="N18014" s="71"/>
    </row>
    <row r="18015" spans="2:14">
      <c r="B18015" s="65"/>
      <c r="N18015" s="71"/>
    </row>
    <row r="18016" spans="2:14">
      <c r="B18016" s="65"/>
      <c r="N18016" s="71"/>
    </row>
    <row r="18017" spans="2:14">
      <c r="B18017" s="65"/>
      <c r="N18017" s="71"/>
    </row>
    <row r="18018" spans="2:14">
      <c r="B18018" s="65"/>
      <c r="N18018" s="71"/>
    </row>
    <row r="18019" spans="2:14">
      <c r="B18019" s="65"/>
      <c r="N18019" s="71"/>
    </row>
    <row r="18020" spans="2:14">
      <c r="B18020" s="65"/>
      <c r="N18020" s="71"/>
    </row>
    <row r="18021" spans="2:14">
      <c r="B18021" s="65"/>
      <c r="N18021" s="71"/>
    </row>
    <row r="18022" spans="2:14">
      <c r="B18022" s="65"/>
      <c r="N18022" s="71"/>
    </row>
    <row r="18023" spans="2:14">
      <c r="B18023" s="65"/>
      <c r="N18023" s="71"/>
    </row>
    <row r="18024" spans="2:14">
      <c r="B18024" s="65"/>
      <c r="N18024" s="71"/>
    </row>
    <row r="18025" spans="2:14">
      <c r="B18025" s="65"/>
      <c r="N18025" s="71"/>
    </row>
    <row r="18026" spans="2:14">
      <c r="B18026" s="65"/>
      <c r="N18026" s="71"/>
    </row>
    <row r="18027" spans="2:14">
      <c r="B18027" s="65"/>
      <c r="N18027" s="71"/>
    </row>
    <row r="18028" spans="2:14">
      <c r="B18028" s="65"/>
      <c r="N18028" s="71"/>
    </row>
    <row r="18029" spans="2:14">
      <c r="B18029" s="65"/>
      <c r="N18029" s="71"/>
    </row>
    <row r="18030" spans="2:14">
      <c r="B18030" s="65"/>
      <c r="N18030" s="71"/>
    </row>
    <row r="18031" spans="2:14">
      <c r="B18031" s="65"/>
      <c r="N18031" s="71"/>
    </row>
    <row r="18032" spans="2:14">
      <c r="B18032" s="65"/>
      <c r="N18032" s="71"/>
    </row>
    <row r="18033" spans="2:14">
      <c r="B18033" s="65"/>
      <c r="N18033" s="71"/>
    </row>
    <row r="18034" spans="2:14">
      <c r="B18034" s="65"/>
      <c r="N18034" s="71"/>
    </row>
    <row r="18035" spans="2:14">
      <c r="B18035" s="65"/>
      <c r="N18035" s="71"/>
    </row>
    <row r="18036" spans="2:14">
      <c r="B18036" s="65"/>
      <c r="N18036" s="71"/>
    </row>
    <row r="18037" spans="2:14">
      <c r="B18037" s="65"/>
      <c r="N18037" s="71"/>
    </row>
    <row r="18038" spans="2:14">
      <c r="B18038" s="65"/>
      <c r="N18038" s="71"/>
    </row>
    <row r="18039" spans="2:14">
      <c r="B18039" s="65"/>
      <c r="N18039" s="71"/>
    </row>
    <row r="18040" spans="2:14">
      <c r="B18040" s="65"/>
      <c r="N18040" s="71"/>
    </row>
    <row r="18041" spans="2:14">
      <c r="B18041" s="65"/>
      <c r="N18041" s="71"/>
    </row>
    <row r="18042" spans="2:14">
      <c r="B18042" s="65"/>
      <c r="N18042" s="71"/>
    </row>
    <row r="18043" spans="2:14">
      <c r="B18043" s="65"/>
      <c r="N18043" s="71"/>
    </row>
    <row r="18044" spans="2:14">
      <c r="B18044" s="65"/>
      <c r="N18044" s="71"/>
    </row>
    <row r="18045" spans="2:14">
      <c r="B18045" s="65"/>
      <c r="N18045" s="71"/>
    </row>
    <row r="18046" spans="2:14">
      <c r="B18046" s="65"/>
      <c r="N18046" s="71"/>
    </row>
    <row r="18047" spans="2:14">
      <c r="B18047" s="65"/>
      <c r="N18047" s="71"/>
    </row>
    <row r="18048" spans="2:14">
      <c r="B18048" s="65"/>
      <c r="N18048" s="71"/>
    </row>
    <row r="18049" spans="2:14">
      <c r="B18049" s="65"/>
      <c r="N18049" s="71"/>
    </row>
    <row r="18050" spans="2:14">
      <c r="B18050" s="65"/>
      <c r="N18050" s="71"/>
    </row>
    <row r="18051" spans="2:14">
      <c r="B18051" s="65"/>
      <c r="N18051" s="71"/>
    </row>
    <row r="18052" spans="2:14">
      <c r="B18052" s="65"/>
      <c r="N18052" s="71"/>
    </row>
    <row r="18053" spans="2:14">
      <c r="B18053" s="65"/>
      <c r="N18053" s="71"/>
    </row>
    <row r="18054" spans="2:14">
      <c r="B18054" s="65"/>
      <c r="N18054" s="71"/>
    </row>
    <row r="18055" spans="2:14">
      <c r="B18055" s="65"/>
      <c r="N18055" s="71"/>
    </row>
    <row r="18056" spans="2:14">
      <c r="B18056" s="65"/>
      <c r="N18056" s="71"/>
    </row>
    <row r="18057" spans="2:14">
      <c r="B18057" s="65"/>
      <c r="N18057" s="71"/>
    </row>
    <row r="18058" spans="2:14">
      <c r="B18058" s="65"/>
      <c r="N18058" s="71"/>
    </row>
    <row r="18059" spans="2:14">
      <c r="B18059" s="65"/>
      <c r="N18059" s="71"/>
    </row>
    <row r="18060" spans="2:14">
      <c r="B18060" s="65"/>
      <c r="N18060" s="71"/>
    </row>
    <row r="18061" spans="2:14">
      <c r="B18061" s="65"/>
      <c r="N18061" s="71"/>
    </row>
    <row r="18062" spans="2:14">
      <c r="B18062" s="65"/>
      <c r="N18062" s="71"/>
    </row>
    <row r="18063" spans="2:14">
      <c r="B18063" s="65"/>
      <c r="N18063" s="71"/>
    </row>
    <row r="18064" spans="2:14">
      <c r="B18064" s="65"/>
      <c r="N18064" s="71"/>
    </row>
    <row r="18065" spans="2:14">
      <c r="B18065" s="65"/>
      <c r="N18065" s="71"/>
    </row>
    <row r="18066" spans="2:14">
      <c r="B18066" s="65"/>
      <c r="N18066" s="71"/>
    </row>
    <row r="18067" spans="2:14">
      <c r="B18067" s="65"/>
      <c r="N18067" s="71"/>
    </row>
    <row r="18068" spans="2:14">
      <c r="B18068" s="65"/>
      <c r="N18068" s="71"/>
    </row>
    <row r="18069" spans="2:14">
      <c r="B18069" s="65"/>
      <c r="N18069" s="71"/>
    </row>
    <row r="18070" spans="2:14">
      <c r="B18070" s="65"/>
      <c r="N18070" s="71"/>
    </row>
    <row r="18071" spans="2:14">
      <c r="B18071" s="65"/>
      <c r="N18071" s="71"/>
    </row>
    <row r="18072" spans="2:14">
      <c r="B18072" s="65"/>
      <c r="N18072" s="71"/>
    </row>
    <row r="18073" spans="2:14">
      <c r="B18073" s="65"/>
      <c r="N18073" s="71"/>
    </row>
    <row r="18074" spans="2:14">
      <c r="B18074" s="65"/>
      <c r="N18074" s="71"/>
    </row>
    <row r="18075" spans="2:14">
      <c r="B18075" s="65"/>
      <c r="N18075" s="71"/>
    </row>
    <row r="18076" spans="2:14">
      <c r="B18076" s="65"/>
      <c r="N18076" s="71"/>
    </row>
    <row r="18077" spans="2:14">
      <c r="B18077" s="65"/>
      <c r="N18077" s="71"/>
    </row>
    <row r="18078" spans="2:14">
      <c r="B18078" s="65"/>
      <c r="N18078" s="71"/>
    </row>
    <row r="18079" spans="2:14">
      <c r="B18079" s="65"/>
      <c r="N18079" s="71"/>
    </row>
    <row r="18080" spans="2:14">
      <c r="B18080" s="65"/>
      <c r="N18080" s="71"/>
    </row>
    <row r="18081" spans="2:14">
      <c r="B18081" s="65"/>
      <c r="N18081" s="71"/>
    </row>
    <row r="18082" spans="2:14">
      <c r="B18082" s="65"/>
      <c r="N18082" s="71"/>
    </row>
    <row r="18083" spans="2:14">
      <c r="B18083" s="65"/>
      <c r="N18083" s="71"/>
    </row>
    <row r="18084" spans="2:14">
      <c r="B18084" s="65"/>
      <c r="N18084" s="71"/>
    </row>
    <row r="18085" spans="2:14">
      <c r="B18085" s="65"/>
      <c r="N18085" s="71"/>
    </row>
    <row r="18086" spans="2:14">
      <c r="B18086" s="65"/>
      <c r="N18086" s="71"/>
    </row>
    <row r="18087" spans="2:14">
      <c r="B18087" s="65"/>
      <c r="N18087" s="71"/>
    </row>
    <row r="18088" spans="2:14">
      <c r="B18088" s="65"/>
      <c r="N18088" s="71"/>
    </row>
    <row r="18089" spans="2:14">
      <c r="B18089" s="65"/>
      <c r="N18089" s="71"/>
    </row>
    <row r="18090" spans="2:14">
      <c r="B18090" s="65"/>
      <c r="N18090" s="71"/>
    </row>
    <row r="18091" spans="2:14">
      <c r="B18091" s="65"/>
      <c r="N18091" s="71"/>
    </row>
    <row r="18092" spans="2:14">
      <c r="B18092" s="65"/>
      <c r="N18092" s="71"/>
    </row>
    <row r="18093" spans="2:14">
      <c r="B18093" s="65"/>
      <c r="N18093" s="71"/>
    </row>
    <row r="18094" spans="2:14">
      <c r="B18094" s="65"/>
      <c r="N18094" s="71"/>
    </row>
    <row r="18095" spans="2:14">
      <c r="B18095" s="65"/>
      <c r="N18095" s="71"/>
    </row>
    <row r="18096" spans="2:14">
      <c r="B18096" s="65"/>
      <c r="N18096" s="71"/>
    </row>
    <row r="18097" spans="2:14">
      <c r="B18097" s="65"/>
      <c r="N18097" s="71"/>
    </row>
    <row r="18098" spans="2:14">
      <c r="B18098" s="65"/>
      <c r="N18098" s="71"/>
    </row>
    <row r="18099" spans="2:14">
      <c r="B18099" s="65"/>
      <c r="N18099" s="71"/>
    </row>
    <row r="18100" spans="2:14">
      <c r="B18100" s="65"/>
      <c r="N18100" s="71"/>
    </row>
    <row r="18101" spans="2:14">
      <c r="B18101" s="65"/>
      <c r="N18101" s="71"/>
    </row>
    <row r="18102" spans="2:14">
      <c r="B18102" s="65"/>
      <c r="N18102" s="71"/>
    </row>
    <row r="18103" spans="2:14">
      <c r="B18103" s="65"/>
      <c r="N18103" s="71"/>
    </row>
    <row r="18104" spans="2:14">
      <c r="B18104" s="65"/>
      <c r="N18104" s="71"/>
    </row>
    <row r="18105" spans="2:14">
      <c r="B18105" s="65"/>
      <c r="N18105" s="71"/>
    </row>
    <row r="18106" spans="2:14">
      <c r="B18106" s="65"/>
      <c r="N18106" s="71"/>
    </row>
    <row r="18107" spans="2:14">
      <c r="B18107" s="65"/>
      <c r="N18107" s="71"/>
    </row>
    <row r="18108" spans="2:14">
      <c r="B18108" s="65"/>
      <c r="N18108" s="71"/>
    </row>
    <row r="18109" spans="2:14">
      <c r="B18109" s="65"/>
      <c r="N18109" s="71"/>
    </row>
    <row r="18110" spans="2:14">
      <c r="B18110" s="65"/>
      <c r="N18110" s="71"/>
    </row>
    <row r="18111" spans="2:14">
      <c r="B18111" s="65"/>
      <c r="N18111" s="71"/>
    </row>
    <row r="18112" spans="2:14">
      <c r="B18112" s="65"/>
      <c r="N18112" s="71"/>
    </row>
    <row r="18113" spans="2:14">
      <c r="B18113" s="65"/>
      <c r="N18113" s="71"/>
    </row>
    <row r="18114" spans="2:14">
      <c r="B18114" s="65"/>
      <c r="N18114" s="71"/>
    </row>
    <row r="18115" spans="2:14">
      <c r="B18115" s="65"/>
      <c r="N18115" s="71"/>
    </row>
    <row r="18116" spans="2:14">
      <c r="B18116" s="65"/>
      <c r="N18116" s="71"/>
    </row>
    <row r="18117" spans="2:14">
      <c r="B18117" s="65"/>
      <c r="N18117" s="71"/>
    </row>
    <row r="18118" spans="2:14">
      <c r="B18118" s="65"/>
      <c r="N18118" s="71"/>
    </row>
    <row r="18119" spans="2:14">
      <c r="B18119" s="65"/>
      <c r="N18119" s="71"/>
    </row>
    <row r="18120" spans="2:14">
      <c r="B18120" s="65"/>
      <c r="N18120" s="71"/>
    </row>
    <row r="18121" spans="2:14">
      <c r="B18121" s="65"/>
      <c r="N18121" s="71"/>
    </row>
    <row r="18122" spans="2:14">
      <c r="B18122" s="65"/>
      <c r="N18122" s="71"/>
    </row>
    <row r="18123" spans="2:14">
      <c r="B18123" s="65"/>
      <c r="N18123" s="71"/>
    </row>
    <row r="18124" spans="2:14">
      <c r="B18124" s="65"/>
      <c r="N18124" s="71"/>
    </row>
    <row r="18125" spans="2:14">
      <c r="B18125" s="65"/>
      <c r="N18125" s="71"/>
    </row>
    <row r="18126" spans="2:14">
      <c r="B18126" s="65"/>
      <c r="N18126" s="71"/>
    </row>
    <row r="18127" spans="2:14">
      <c r="B18127" s="65"/>
      <c r="N18127" s="71"/>
    </row>
    <row r="18128" spans="2:14">
      <c r="B18128" s="65"/>
      <c r="N18128" s="71"/>
    </row>
    <row r="18129" spans="2:14">
      <c r="B18129" s="65"/>
      <c r="N18129" s="71"/>
    </row>
    <row r="18130" spans="2:14">
      <c r="B18130" s="65"/>
      <c r="N18130" s="71"/>
    </row>
    <row r="18131" spans="2:14">
      <c r="B18131" s="65"/>
      <c r="N18131" s="71"/>
    </row>
    <row r="18132" spans="2:14">
      <c r="B18132" s="65"/>
      <c r="N18132" s="71"/>
    </row>
    <row r="18133" spans="2:14">
      <c r="B18133" s="65"/>
      <c r="N18133" s="71"/>
    </row>
    <row r="18134" spans="2:14">
      <c r="B18134" s="65"/>
      <c r="N18134" s="71"/>
    </row>
    <row r="18135" spans="2:14">
      <c r="B18135" s="65"/>
      <c r="N18135" s="71"/>
    </row>
    <row r="18136" spans="2:14">
      <c r="B18136" s="65"/>
      <c r="N18136" s="71"/>
    </row>
    <row r="18137" spans="2:14">
      <c r="B18137" s="65"/>
      <c r="N18137" s="71"/>
    </row>
    <row r="18138" spans="2:14">
      <c r="B18138" s="65"/>
      <c r="N18138" s="71"/>
    </row>
    <row r="18139" spans="2:14">
      <c r="B18139" s="65"/>
      <c r="N18139" s="71"/>
    </row>
    <row r="18140" spans="2:14">
      <c r="B18140" s="65"/>
      <c r="N18140" s="71"/>
    </row>
    <row r="18141" spans="2:14">
      <c r="B18141" s="65"/>
      <c r="N18141" s="71"/>
    </row>
    <row r="18142" spans="2:14">
      <c r="B18142" s="65"/>
      <c r="N18142" s="71"/>
    </row>
    <row r="18143" spans="2:14">
      <c r="B18143" s="65"/>
      <c r="N18143" s="71"/>
    </row>
    <row r="18144" spans="2:14">
      <c r="B18144" s="65"/>
      <c r="N18144" s="71"/>
    </row>
    <row r="18145" spans="2:14">
      <c r="B18145" s="65"/>
      <c r="N18145" s="71"/>
    </row>
    <row r="18146" spans="2:14">
      <c r="B18146" s="65"/>
      <c r="N18146" s="71"/>
    </row>
    <row r="18147" spans="2:14">
      <c r="B18147" s="65"/>
      <c r="N18147" s="71"/>
    </row>
    <row r="18148" spans="2:14">
      <c r="B18148" s="65"/>
      <c r="N18148" s="71"/>
    </row>
    <row r="18149" spans="2:14">
      <c r="B18149" s="65"/>
      <c r="N18149" s="71"/>
    </row>
    <row r="18150" spans="2:14">
      <c r="B18150" s="65"/>
      <c r="N18150" s="71"/>
    </row>
    <row r="18151" spans="2:14">
      <c r="B18151" s="65"/>
      <c r="N18151" s="71"/>
    </row>
    <row r="18152" spans="2:14">
      <c r="B18152" s="65"/>
      <c r="N18152" s="71"/>
    </row>
    <row r="18153" spans="2:14">
      <c r="B18153" s="65"/>
      <c r="N18153" s="71"/>
    </row>
    <row r="18154" spans="2:14">
      <c r="B18154" s="65"/>
      <c r="N18154" s="71"/>
    </row>
    <row r="18155" spans="2:14">
      <c r="B18155" s="65"/>
      <c r="N18155" s="71"/>
    </row>
    <row r="18156" spans="2:14">
      <c r="B18156" s="65"/>
      <c r="N18156" s="71"/>
    </row>
    <row r="18157" spans="2:14">
      <c r="B18157" s="65"/>
      <c r="N18157" s="71"/>
    </row>
    <row r="18158" spans="2:14">
      <c r="B18158" s="65"/>
      <c r="N18158" s="71"/>
    </row>
    <row r="18159" spans="2:14">
      <c r="B18159" s="65"/>
      <c r="N18159" s="71"/>
    </row>
    <row r="18160" spans="2:14">
      <c r="B18160" s="65"/>
      <c r="N18160" s="71"/>
    </row>
    <row r="18161" spans="2:14">
      <c r="B18161" s="65"/>
      <c r="N18161" s="71"/>
    </row>
    <row r="18162" spans="2:14">
      <c r="B18162" s="65"/>
      <c r="N18162" s="71"/>
    </row>
    <row r="18163" spans="2:14">
      <c r="B18163" s="65"/>
      <c r="N18163" s="71"/>
    </row>
    <row r="18164" spans="2:14">
      <c r="B18164" s="65"/>
      <c r="N18164" s="71"/>
    </row>
    <row r="18165" spans="2:14">
      <c r="B18165" s="65"/>
      <c r="N18165" s="71"/>
    </row>
    <row r="18166" spans="2:14">
      <c r="B18166" s="65"/>
      <c r="N18166" s="71"/>
    </row>
    <row r="18167" spans="2:14">
      <c r="B18167" s="65"/>
      <c r="N18167" s="71"/>
    </row>
    <row r="18168" spans="2:14">
      <c r="B18168" s="65"/>
      <c r="N18168" s="71"/>
    </row>
    <row r="18169" spans="2:14">
      <c r="B18169" s="65"/>
      <c r="N18169" s="71"/>
    </row>
    <row r="18170" spans="2:14">
      <c r="B18170" s="65"/>
      <c r="N18170" s="71"/>
    </row>
    <row r="18171" spans="2:14">
      <c r="B18171" s="65"/>
      <c r="N18171" s="71"/>
    </row>
    <row r="18172" spans="2:14">
      <c r="B18172" s="65"/>
      <c r="N18172" s="71"/>
    </row>
    <row r="18173" spans="2:14">
      <c r="B18173" s="65"/>
      <c r="N18173" s="71"/>
    </row>
    <row r="18174" spans="2:14">
      <c r="B18174" s="65"/>
      <c r="N18174" s="71"/>
    </row>
    <row r="18175" spans="2:14">
      <c r="B18175" s="65"/>
      <c r="N18175" s="71"/>
    </row>
    <row r="18176" spans="2:14">
      <c r="B18176" s="65"/>
      <c r="N18176" s="71"/>
    </row>
    <row r="18177" spans="2:14">
      <c r="B18177" s="65"/>
      <c r="N18177" s="71"/>
    </row>
    <row r="18178" spans="2:14">
      <c r="B18178" s="65"/>
      <c r="N18178" s="71"/>
    </row>
    <row r="18179" spans="2:14">
      <c r="B18179" s="65"/>
      <c r="N18179" s="71"/>
    </row>
    <row r="18180" spans="2:14">
      <c r="B18180" s="65"/>
      <c r="N18180" s="71"/>
    </row>
    <row r="18181" spans="2:14">
      <c r="B18181" s="65"/>
      <c r="N18181" s="71"/>
    </row>
    <row r="18182" spans="2:14">
      <c r="B18182" s="65"/>
      <c r="N18182" s="71"/>
    </row>
    <row r="18183" spans="2:14">
      <c r="B18183" s="65"/>
      <c r="N18183" s="71"/>
    </row>
    <row r="18184" spans="2:14">
      <c r="B18184" s="65"/>
      <c r="N18184" s="71"/>
    </row>
    <row r="18185" spans="2:14">
      <c r="B18185" s="65"/>
      <c r="N18185" s="71"/>
    </row>
    <row r="18186" spans="2:14">
      <c r="B18186" s="65"/>
      <c r="N18186" s="71"/>
    </row>
    <row r="18187" spans="2:14">
      <c r="B18187" s="65"/>
      <c r="N18187" s="71"/>
    </row>
    <row r="18188" spans="2:14">
      <c r="B18188" s="65"/>
      <c r="N18188" s="71"/>
    </row>
    <row r="18189" spans="2:14">
      <c r="B18189" s="65"/>
      <c r="N18189" s="71"/>
    </row>
    <row r="18190" spans="2:14">
      <c r="B18190" s="65"/>
      <c r="N18190" s="71"/>
    </row>
    <row r="18191" spans="2:14">
      <c r="B18191" s="65"/>
      <c r="N18191" s="71"/>
    </row>
    <row r="18192" spans="2:14">
      <c r="B18192" s="65"/>
      <c r="N18192" s="71"/>
    </row>
    <row r="18193" spans="2:14">
      <c r="B18193" s="65"/>
      <c r="N18193" s="71"/>
    </row>
    <row r="18194" spans="2:14">
      <c r="B18194" s="65"/>
      <c r="N18194" s="71"/>
    </row>
    <row r="18195" spans="2:14">
      <c r="B18195" s="65"/>
      <c r="N18195" s="71"/>
    </row>
    <row r="18196" spans="2:14">
      <c r="B18196" s="65"/>
      <c r="N18196" s="71"/>
    </row>
    <row r="18197" spans="2:14">
      <c r="B18197" s="65"/>
      <c r="N18197" s="71"/>
    </row>
    <row r="18198" spans="2:14">
      <c r="B18198" s="65"/>
      <c r="N18198" s="71"/>
    </row>
    <row r="18199" spans="2:14">
      <c r="B18199" s="65"/>
      <c r="N18199" s="71"/>
    </row>
    <row r="18200" spans="2:14">
      <c r="B18200" s="65"/>
      <c r="N18200" s="71"/>
    </row>
    <row r="18201" spans="2:14">
      <c r="B18201" s="65"/>
      <c r="N18201" s="71"/>
    </row>
    <row r="18202" spans="2:14">
      <c r="B18202" s="65"/>
      <c r="N18202" s="71"/>
    </row>
    <row r="18203" spans="2:14">
      <c r="B18203" s="65"/>
      <c r="N18203" s="71"/>
    </row>
    <row r="18204" spans="2:14">
      <c r="B18204" s="65"/>
      <c r="N18204" s="71"/>
    </row>
    <row r="18205" spans="2:14">
      <c r="B18205" s="65"/>
      <c r="N18205" s="71"/>
    </row>
    <row r="18206" spans="2:14">
      <c r="B18206" s="65"/>
      <c r="N18206" s="71"/>
    </row>
    <row r="18207" spans="2:14">
      <c r="B18207" s="65"/>
      <c r="N18207" s="71"/>
    </row>
    <row r="18208" spans="2:14">
      <c r="B18208" s="65"/>
      <c r="N18208" s="71"/>
    </row>
    <row r="18209" spans="2:14">
      <c r="B18209" s="65"/>
      <c r="N18209" s="71"/>
    </row>
    <row r="18210" spans="2:14">
      <c r="B18210" s="65"/>
      <c r="N18210" s="71"/>
    </row>
    <row r="18211" spans="2:14">
      <c r="B18211" s="65"/>
      <c r="N18211" s="71"/>
    </row>
    <row r="18212" spans="2:14">
      <c r="B18212" s="65"/>
      <c r="N18212" s="71"/>
    </row>
    <row r="18213" spans="2:14">
      <c r="B18213" s="65"/>
      <c r="N18213" s="71"/>
    </row>
    <row r="18214" spans="2:14">
      <c r="B18214" s="65"/>
      <c r="N18214" s="71"/>
    </row>
    <row r="18215" spans="2:14">
      <c r="B18215" s="65"/>
      <c r="N18215" s="71"/>
    </row>
    <row r="18216" spans="2:14">
      <c r="B18216" s="65"/>
      <c r="N18216" s="71"/>
    </row>
    <row r="18217" spans="2:14">
      <c r="B18217" s="65"/>
      <c r="N18217" s="71"/>
    </row>
    <row r="18218" spans="2:14">
      <c r="B18218" s="65"/>
      <c r="N18218" s="71"/>
    </row>
    <row r="18219" spans="2:14">
      <c r="B18219" s="65"/>
      <c r="N18219" s="71"/>
    </row>
    <row r="18220" spans="2:14">
      <c r="B18220" s="65"/>
      <c r="N18220" s="71"/>
    </row>
    <row r="18221" spans="2:14">
      <c r="B18221" s="65"/>
      <c r="N18221" s="71"/>
    </row>
    <row r="18222" spans="2:14">
      <c r="B18222" s="65"/>
      <c r="N18222" s="71"/>
    </row>
    <row r="18223" spans="2:14">
      <c r="B18223" s="65"/>
      <c r="N18223" s="71"/>
    </row>
    <row r="18224" spans="2:14">
      <c r="B18224" s="65"/>
      <c r="N18224" s="71"/>
    </row>
    <row r="18225" spans="2:14">
      <c r="B18225" s="65"/>
      <c r="N18225" s="71"/>
    </row>
    <row r="18226" spans="2:14">
      <c r="B18226" s="65"/>
      <c r="N18226" s="71"/>
    </row>
    <row r="18227" spans="2:14">
      <c r="B18227" s="65"/>
      <c r="N18227" s="71"/>
    </row>
    <row r="18228" spans="2:14">
      <c r="B18228" s="65"/>
      <c r="N18228" s="71"/>
    </row>
    <row r="18229" spans="2:14">
      <c r="B18229" s="65"/>
      <c r="N18229" s="71"/>
    </row>
    <row r="18230" spans="2:14">
      <c r="B18230" s="65"/>
      <c r="N18230" s="71"/>
    </row>
    <row r="18231" spans="2:14">
      <c r="B18231" s="65"/>
      <c r="N18231" s="71"/>
    </row>
    <row r="18232" spans="2:14">
      <c r="B18232" s="65"/>
      <c r="N18232" s="71"/>
    </row>
    <row r="18233" spans="2:14">
      <c r="B18233" s="65"/>
      <c r="N18233" s="71"/>
    </row>
    <row r="18234" spans="2:14">
      <c r="B18234" s="65"/>
      <c r="N18234" s="71"/>
    </row>
    <row r="18235" spans="2:14">
      <c r="B18235" s="65"/>
      <c r="N18235" s="71"/>
    </row>
    <row r="18236" spans="2:14">
      <c r="B18236" s="65"/>
      <c r="N18236" s="71"/>
    </row>
    <row r="18237" spans="2:14">
      <c r="B18237" s="65"/>
      <c r="N18237" s="71"/>
    </row>
    <row r="18238" spans="2:14">
      <c r="B18238" s="65"/>
      <c r="N18238" s="71"/>
    </row>
    <row r="18239" spans="2:14">
      <c r="B18239" s="65"/>
      <c r="N18239" s="71"/>
    </row>
    <row r="18240" spans="2:14">
      <c r="B18240" s="65"/>
      <c r="N18240" s="71"/>
    </row>
    <row r="18241" spans="2:14">
      <c r="B18241" s="65"/>
      <c r="N18241" s="71"/>
    </row>
    <row r="18242" spans="2:14">
      <c r="B18242" s="65"/>
      <c r="N18242" s="71"/>
    </row>
    <row r="18243" spans="2:14">
      <c r="B18243" s="65"/>
      <c r="N18243" s="71"/>
    </row>
    <row r="18244" spans="2:14">
      <c r="B18244" s="65"/>
      <c r="N18244" s="71"/>
    </row>
    <row r="18245" spans="2:14">
      <c r="B18245" s="65"/>
      <c r="N18245" s="71"/>
    </row>
    <row r="18246" spans="2:14">
      <c r="B18246" s="65"/>
      <c r="N18246" s="71"/>
    </row>
    <row r="18247" spans="2:14">
      <c r="B18247" s="65"/>
      <c r="N18247" s="71"/>
    </row>
    <row r="18248" spans="2:14">
      <c r="B18248" s="65"/>
      <c r="N18248" s="71"/>
    </row>
    <row r="18249" spans="2:14">
      <c r="B18249" s="65"/>
      <c r="N18249" s="71"/>
    </row>
    <row r="18250" spans="2:14">
      <c r="B18250" s="65"/>
      <c r="N18250" s="71"/>
    </row>
    <row r="18251" spans="2:14">
      <c r="B18251" s="65"/>
      <c r="N18251" s="71"/>
    </row>
    <row r="18252" spans="2:14">
      <c r="B18252" s="65"/>
      <c r="N18252" s="71"/>
    </row>
    <row r="18253" spans="2:14">
      <c r="B18253" s="65"/>
      <c r="N18253" s="71"/>
    </row>
    <row r="18254" spans="2:14">
      <c r="B18254" s="65"/>
      <c r="N18254" s="71"/>
    </row>
    <row r="18255" spans="2:14">
      <c r="B18255" s="65"/>
      <c r="N18255" s="71"/>
    </row>
    <row r="18256" spans="2:14">
      <c r="B18256" s="65"/>
      <c r="N18256" s="71"/>
    </row>
    <row r="18257" spans="2:14">
      <c r="B18257" s="65"/>
      <c r="N18257" s="71"/>
    </row>
    <row r="18258" spans="2:14">
      <c r="B18258" s="65"/>
      <c r="N18258" s="71"/>
    </row>
    <row r="18259" spans="2:14">
      <c r="B18259" s="65"/>
      <c r="N18259" s="71"/>
    </row>
    <row r="18260" spans="2:14">
      <c r="B18260" s="65"/>
      <c r="N18260" s="71"/>
    </row>
    <row r="18261" spans="2:14">
      <c r="B18261" s="65"/>
      <c r="N18261" s="71"/>
    </row>
    <row r="18262" spans="2:14">
      <c r="B18262" s="65"/>
      <c r="N18262" s="71"/>
    </row>
    <row r="18263" spans="2:14">
      <c r="B18263" s="65"/>
      <c r="N18263" s="71"/>
    </row>
    <row r="18264" spans="2:14">
      <c r="B18264" s="65"/>
      <c r="N18264" s="71"/>
    </row>
    <row r="18265" spans="2:14">
      <c r="B18265" s="65"/>
      <c r="N18265" s="71"/>
    </row>
    <row r="18266" spans="2:14">
      <c r="B18266" s="65"/>
      <c r="N18266" s="71"/>
    </row>
    <row r="18267" spans="2:14">
      <c r="B18267" s="65"/>
      <c r="N18267" s="71"/>
    </row>
    <row r="18268" spans="2:14">
      <c r="B18268" s="65"/>
      <c r="N18268" s="71"/>
    </row>
    <row r="18269" spans="2:14">
      <c r="B18269" s="65"/>
      <c r="N18269" s="71"/>
    </row>
    <row r="18270" spans="2:14">
      <c r="B18270" s="65"/>
      <c r="N18270" s="71"/>
    </row>
    <row r="18271" spans="2:14">
      <c r="B18271" s="65"/>
      <c r="N18271" s="71"/>
    </row>
    <row r="18272" spans="2:14">
      <c r="B18272" s="65"/>
      <c r="N18272" s="71"/>
    </row>
    <row r="18273" spans="2:14">
      <c r="B18273" s="65"/>
      <c r="N18273" s="71"/>
    </row>
    <row r="18274" spans="2:14">
      <c r="B18274" s="65"/>
      <c r="N18274" s="71"/>
    </row>
    <row r="18275" spans="2:14">
      <c r="B18275" s="65"/>
      <c r="N18275" s="71"/>
    </row>
    <row r="18276" spans="2:14">
      <c r="B18276" s="65"/>
      <c r="N18276" s="71"/>
    </row>
    <row r="18277" spans="2:14">
      <c r="B18277" s="65"/>
      <c r="N18277" s="71"/>
    </row>
    <row r="18278" spans="2:14">
      <c r="B18278" s="65"/>
      <c r="N18278" s="71"/>
    </row>
    <row r="18279" spans="2:14">
      <c r="B18279" s="65"/>
      <c r="N18279" s="71"/>
    </row>
    <row r="18280" spans="2:14">
      <c r="B18280" s="65"/>
      <c r="N18280" s="71"/>
    </row>
    <row r="18281" spans="2:14">
      <c r="B18281" s="65"/>
      <c r="N18281" s="71"/>
    </row>
    <row r="18282" spans="2:14">
      <c r="B18282" s="65"/>
      <c r="N18282" s="71"/>
    </row>
    <row r="18283" spans="2:14">
      <c r="B18283" s="65"/>
      <c r="N18283" s="71"/>
    </row>
    <row r="18284" spans="2:14">
      <c r="B18284" s="65"/>
      <c r="N18284" s="71"/>
    </row>
    <row r="18285" spans="2:14">
      <c r="B18285" s="65"/>
      <c r="N18285" s="71"/>
    </row>
    <row r="18286" spans="2:14">
      <c r="B18286" s="65"/>
      <c r="N18286" s="71"/>
    </row>
    <row r="18287" spans="2:14">
      <c r="B18287" s="65"/>
      <c r="N18287" s="71"/>
    </row>
    <row r="18288" spans="2:14">
      <c r="B18288" s="65"/>
      <c r="N18288" s="71"/>
    </row>
    <row r="18289" spans="2:14">
      <c r="B18289" s="65"/>
      <c r="N18289" s="71"/>
    </row>
    <row r="18290" spans="2:14">
      <c r="B18290" s="65"/>
      <c r="N18290" s="71"/>
    </row>
    <row r="18291" spans="2:14">
      <c r="B18291" s="65"/>
      <c r="N18291" s="71"/>
    </row>
    <row r="18292" spans="2:14">
      <c r="B18292" s="65"/>
      <c r="N18292" s="71"/>
    </row>
    <row r="18293" spans="2:14">
      <c r="B18293" s="65"/>
      <c r="N18293" s="71"/>
    </row>
    <row r="18294" spans="2:14">
      <c r="B18294" s="65"/>
      <c r="N18294" s="71"/>
    </row>
    <row r="18295" spans="2:14">
      <c r="B18295" s="65"/>
      <c r="N18295" s="71"/>
    </row>
    <row r="18296" spans="2:14">
      <c r="B18296" s="65"/>
      <c r="N18296" s="71"/>
    </row>
    <row r="18297" spans="2:14">
      <c r="B18297" s="65"/>
      <c r="N18297" s="71"/>
    </row>
    <row r="18298" spans="2:14">
      <c r="B18298" s="65"/>
      <c r="N18298" s="71"/>
    </row>
    <row r="18299" spans="2:14">
      <c r="B18299" s="65"/>
      <c r="N18299" s="71"/>
    </row>
    <row r="18300" spans="2:14">
      <c r="B18300" s="65"/>
      <c r="N18300" s="71"/>
    </row>
    <row r="18301" spans="2:14">
      <c r="B18301" s="65"/>
      <c r="N18301" s="71"/>
    </row>
    <row r="18302" spans="2:14">
      <c r="B18302" s="65"/>
      <c r="N18302" s="71"/>
    </row>
    <row r="18303" spans="2:14">
      <c r="B18303" s="65"/>
      <c r="N18303" s="71"/>
    </row>
    <row r="18304" spans="2:14">
      <c r="B18304" s="65"/>
      <c r="N18304" s="71"/>
    </row>
    <row r="18305" spans="2:14">
      <c r="B18305" s="65"/>
      <c r="N18305" s="71"/>
    </row>
    <row r="18306" spans="2:14">
      <c r="B18306" s="65"/>
      <c r="N18306" s="71"/>
    </row>
    <row r="18307" spans="2:14">
      <c r="B18307" s="65"/>
      <c r="N18307" s="71"/>
    </row>
    <row r="18308" spans="2:14">
      <c r="B18308" s="65"/>
      <c r="N18308" s="71"/>
    </row>
    <row r="18309" spans="2:14">
      <c r="B18309" s="65"/>
      <c r="N18309" s="71"/>
    </row>
    <row r="18310" spans="2:14">
      <c r="B18310" s="65"/>
      <c r="N18310" s="71"/>
    </row>
    <row r="18311" spans="2:14">
      <c r="B18311" s="65"/>
      <c r="N18311" s="71"/>
    </row>
    <row r="18312" spans="2:14">
      <c r="B18312" s="65"/>
      <c r="N18312" s="71"/>
    </row>
    <row r="18313" spans="2:14">
      <c r="B18313" s="65"/>
      <c r="N18313" s="71"/>
    </row>
    <row r="18314" spans="2:14">
      <c r="B18314" s="65"/>
      <c r="N18314" s="71"/>
    </row>
    <row r="18315" spans="2:14">
      <c r="B18315" s="65"/>
      <c r="N18315" s="71"/>
    </row>
    <row r="18316" spans="2:14">
      <c r="B18316" s="65"/>
      <c r="N18316" s="71"/>
    </row>
    <row r="18317" spans="2:14">
      <c r="B18317" s="65"/>
      <c r="N18317" s="71"/>
    </row>
    <row r="18318" spans="2:14">
      <c r="B18318" s="65"/>
      <c r="N18318" s="71"/>
    </row>
    <row r="18319" spans="2:14">
      <c r="B18319" s="65"/>
      <c r="N18319" s="71"/>
    </row>
    <row r="18320" spans="2:14">
      <c r="B18320" s="65"/>
      <c r="N18320" s="71"/>
    </row>
    <row r="18321" spans="2:14">
      <c r="B18321" s="65"/>
      <c r="N18321" s="71"/>
    </row>
    <row r="18322" spans="2:14">
      <c r="B18322" s="65"/>
      <c r="N18322" s="71"/>
    </row>
    <row r="18323" spans="2:14">
      <c r="B18323" s="65"/>
      <c r="N18323" s="71"/>
    </row>
    <row r="18324" spans="2:14">
      <c r="B18324" s="65"/>
      <c r="N18324" s="71"/>
    </row>
    <row r="18325" spans="2:14">
      <c r="B18325" s="65"/>
      <c r="N18325" s="71"/>
    </row>
    <row r="18326" spans="2:14">
      <c r="B18326" s="65"/>
      <c r="N18326" s="71"/>
    </row>
    <row r="18327" spans="2:14">
      <c r="B18327" s="65"/>
      <c r="N18327" s="71"/>
    </row>
    <row r="18328" spans="2:14">
      <c r="B18328" s="65"/>
      <c r="N18328" s="71"/>
    </row>
    <row r="18329" spans="2:14">
      <c r="B18329" s="65"/>
      <c r="N18329" s="71"/>
    </row>
    <row r="18330" spans="2:14">
      <c r="B18330" s="65"/>
      <c r="N18330" s="71"/>
    </row>
    <row r="18331" spans="2:14">
      <c r="B18331" s="65"/>
      <c r="N18331" s="71"/>
    </row>
    <row r="18332" spans="2:14">
      <c r="B18332" s="65"/>
      <c r="N18332" s="71"/>
    </row>
    <row r="18333" spans="2:14">
      <c r="B18333" s="65"/>
      <c r="N18333" s="71"/>
    </row>
    <row r="18334" spans="2:14">
      <c r="B18334" s="65"/>
      <c r="N18334" s="71"/>
    </row>
    <row r="18335" spans="2:14">
      <c r="B18335" s="65"/>
      <c r="N18335" s="71"/>
    </row>
    <row r="18336" spans="2:14">
      <c r="B18336" s="65"/>
      <c r="N18336" s="71"/>
    </row>
    <row r="18337" spans="2:14">
      <c r="B18337" s="65"/>
      <c r="N18337" s="71"/>
    </row>
    <row r="18338" spans="2:14">
      <c r="B18338" s="65"/>
      <c r="N18338" s="71"/>
    </row>
    <row r="18339" spans="2:14">
      <c r="B18339" s="65"/>
      <c r="N18339" s="71"/>
    </row>
    <row r="18340" spans="2:14">
      <c r="B18340" s="65"/>
      <c r="N18340" s="71"/>
    </row>
    <row r="18341" spans="2:14">
      <c r="B18341" s="65"/>
      <c r="N18341" s="71"/>
    </row>
    <row r="18342" spans="2:14">
      <c r="B18342" s="65"/>
      <c r="N18342" s="71"/>
    </row>
    <row r="18343" spans="2:14">
      <c r="B18343" s="65"/>
      <c r="N18343" s="71"/>
    </row>
    <row r="18344" spans="2:14">
      <c r="B18344" s="65"/>
      <c r="N18344" s="71"/>
    </row>
    <row r="18345" spans="2:14">
      <c r="B18345" s="65"/>
      <c r="N18345" s="71"/>
    </row>
    <row r="18346" spans="2:14">
      <c r="B18346" s="65"/>
      <c r="N18346" s="71"/>
    </row>
    <row r="18347" spans="2:14">
      <c r="B18347" s="65"/>
      <c r="N18347" s="71"/>
    </row>
    <row r="18348" spans="2:14">
      <c r="B18348" s="65"/>
      <c r="N18348" s="71"/>
    </row>
    <row r="18349" spans="2:14">
      <c r="B18349" s="65"/>
      <c r="N18349" s="71"/>
    </row>
    <row r="18350" spans="2:14">
      <c r="B18350" s="65"/>
      <c r="N18350" s="71"/>
    </row>
    <row r="18351" spans="2:14">
      <c r="B18351" s="65"/>
      <c r="N18351" s="71"/>
    </row>
    <row r="18352" spans="2:14">
      <c r="B18352" s="65"/>
      <c r="N18352" s="71"/>
    </row>
    <row r="18353" spans="2:14">
      <c r="B18353" s="65"/>
      <c r="N18353" s="71"/>
    </row>
    <row r="18354" spans="2:14">
      <c r="B18354" s="65"/>
      <c r="N18354" s="71"/>
    </row>
    <row r="18355" spans="2:14">
      <c r="B18355" s="65"/>
      <c r="N18355" s="71"/>
    </row>
    <row r="18356" spans="2:14">
      <c r="B18356" s="65"/>
      <c r="N18356" s="71"/>
    </row>
    <row r="18357" spans="2:14">
      <c r="B18357" s="65"/>
      <c r="N18357" s="71"/>
    </row>
    <row r="18358" spans="2:14">
      <c r="B18358" s="65"/>
      <c r="N18358" s="71"/>
    </row>
    <row r="18359" spans="2:14">
      <c r="B18359" s="65"/>
      <c r="N18359" s="71"/>
    </row>
    <row r="18360" spans="2:14">
      <c r="B18360" s="65"/>
      <c r="N18360" s="71"/>
    </row>
    <row r="18361" spans="2:14">
      <c r="B18361" s="65"/>
      <c r="N18361" s="71"/>
    </row>
    <row r="18362" spans="2:14">
      <c r="B18362" s="65"/>
      <c r="N18362" s="71"/>
    </row>
    <row r="18363" spans="2:14">
      <c r="B18363" s="65"/>
      <c r="N18363" s="71"/>
    </row>
    <row r="18364" spans="2:14">
      <c r="B18364" s="65"/>
      <c r="N18364" s="71"/>
    </row>
    <row r="18365" spans="2:14">
      <c r="B18365" s="65"/>
      <c r="N18365" s="71"/>
    </row>
    <row r="18366" spans="2:14">
      <c r="B18366" s="65"/>
      <c r="N18366" s="71"/>
    </row>
    <row r="18367" spans="2:14">
      <c r="B18367" s="65"/>
      <c r="N18367" s="71"/>
    </row>
    <row r="18368" spans="2:14">
      <c r="B18368" s="65"/>
      <c r="N18368" s="71"/>
    </row>
    <row r="18369" spans="2:14">
      <c r="B18369" s="65"/>
      <c r="N18369" s="71"/>
    </row>
    <row r="18370" spans="2:14">
      <c r="B18370" s="65"/>
      <c r="N18370" s="71"/>
    </row>
    <row r="18371" spans="2:14">
      <c r="B18371" s="65"/>
      <c r="N18371" s="71"/>
    </row>
    <row r="18372" spans="2:14">
      <c r="B18372" s="65"/>
      <c r="N18372" s="71"/>
    </row>
    <row r="18373" spans="2:14">
      <c r="B18373" s="65"/>
      <c r="N18373" s="71"/>
    </row>
    <row r="18374" spans="2:14">
      <c r="B18374" s="65"/>
      <c r="N18374" s="71"/>
    </row>
    <row r="18375" spans="2:14">
      <c r="B18375" s="65"/>
      <c r="N18375" s="71"/>
    </row>
    <row r="18376" spans="2:14">
      <c r="B18376" s="65"/>
      <c r="N18376" s="71"/>
    </row>
    <row r="18377" spans="2:14">
      <c r="B18377" s="65"/>
      <c r="N18377" s="71"/>
    </row>
    <row r="18378" spans="2:14">
      <c r="B18378" s="65"/>
      <c r="N18378" s="71"/>
    </row>
    <row r="18379" spans="2:14">
      <c r="B18379" s="65"/>
      <c r="N18379" s="71"/>
    </row>
    <row r="18380" spans="2:14">
      <c r="B18380" s="65"/>
      <c r="N18380" s="71"/>
    </row>
    <row r="18381" spans="2:14">
      <c r="B18381" s="65"/>
      <c r="N18381" s="71"/>
    </row>
    <row r="18382" spans="2:14">
      <c r="B18382" s="65"/>
      <c r="N18382" s="71"/>
    </row>
    <row r="18383" spans="2:14">
      <c r="B18383" s="65"/>
      <c r="N18383" s="71"/>
    </row>
    <row r="18384" spans="2:14">
      <c r="B18384" s="65"/>
      <c r="N18384" s="71"/>
    </row>
    <row r="18385" spans="2:14">
      <c r="B18385" s="65"/>
      <c r="N18385" s="71"/>
    </row>
    <row r="18386" spans="2:14">
      <c r="B18386" s="65"/>
      <c r="N18386" s="71"/>
    </row>
    <row r="18387" spans="2:14">
      <c r="B18387" s="65"/>
      <c r="N18387" s="71"/>
    </row>
    <row r="18388" spans="2:14">
      <c r="B18388" s="65"/>
      <c r="N18388" s="71"/>
    </row>
    <row r="18389" spans="2:14">
      <c r="B18389" s="65"/>
      <c r="N18389" s="71"/>
    </row>
    <row r="18390" spans="2:14">
      <c r="B18390" s="65"/>
      <c r="N18390" s="71"/>
    </row>
    <row r="18391" spans="2:14">
      <c r="B18391" s="65"/>
      <c r="N18391" s="71"/>
    </row>
    <row r="18392" spans="2:14">
      <c r="B18392" s="65"/>
      <c r="N18392" s="71"/>
    </row>
    <row r="18393" spans="2:14">
      <c r="B18393" s="65"/>
      <c r="N18393" s="71"/>
    </row>
    <row r="18394" spans="2:14">
      <c r="B18394" s="65"/>
      <c r="N18394" s="71"/>
    </row>
    <row r="18395" spans="2:14">
      <c r="B18395" s="65"/>
      <c r="N18395" s="71"/>
    </row>
    <row r="18396" spans="2:14">
      <c r="B18396" s="65"/>
      <c r="N18396" s="71"/>
    </row>
    <row r="18397" spans="2:14">
      <c r="B18397" s="65"/>
      <c r="N18397" s="71"/>
    </row>
    <row r="18398" spans="2:14">
      <c r="B18398" s="65"/>
      <c r="N18398" s="71"/>
    </row>
    <row r="18399" spans="2:14">
      <c r="B18399" s="65"/>
      <c r="N18399" s="71"/>
    </row>
    <row r="18400" spans="2:14">
      <c r="B18400" s="65"/>
      <c r="N18400" s="71"/>
    </row>
    <row r="18401" spans="2:14">
      <c r="B18401" s="65"/>
      <c r="N18401" s="71"/>
    </row>
    <row r="18402" spans="2:14">
      <c r="B18402" s="65"/>
      <c r="N18402" s="71"/>
    </row>
    <row r="18403" spans="2:14">
      <c r="B18403" s="65"/>
      <c r="N18403" s="71"/>
    </row>
    <row r="18404" spans="2:14">
      <c r="B18404" s="65"/>
      <c r="N18404" s="71"/>
    </row>
    <row r="18405" spans="2:14">
      <c r="B18405" s="65"/>
      <c r="N18405" s="71"/>
    </row>
    <row r="18406" spans="2:14">
      <c r="B18406" s="65"/>
      <c r="N18406" s="71"/>
    </row>
    <row r="18407" spans="2:14">
      <c r="B18407" s="65"/>
      <c r="N18407" s="71"/>
    </row>
    <row r="18408" spans="2:14">
      <c r="B18408" s="65"/>
      <c r="N18408" s="71"/>
    </row>
    <row r="18409" spans="2:14">
      <c r="B18409" s="65"/>
      <c r="N18409" s="71"/>
    </row>
    <row r="18410" spans="2:14">
      <c r="B18410" s="65"/>
      <c r="N18410" s="71"/>
    </row>
    <row r="18411" spans="2:14">
      <c r="B18411" s="65"/>
      <c r="N18411" s="71"/>
    </row>
    <row r="18412" spans="2:14">
      <c r="B18412" s="65"/>
      <c r="N18412" s="71"/>
    </row>
    <row r="18413" spans="2:14">
      <c r="B18413" s="65"/>
      <c r="N18413" s="71"/>
    </row>
    <row r="18414" spans="2:14">
      <c r="B18414" s="65"/>
      <c r="N18414" s="71"/>
    </row>
    <row r="18415" spans="2:14">
      <c r="B18415" s="65"/>
      <c r="N18415" s="71"/>
    </row>
    <row r="18416" spans="2:14">
      <c r="B18416" s="65"/>
      <c r="N18416" s="71"/>
    </row>
    <row r="18417" spans="2:14">
      <c r="B18417" s="65"/>
      <c r="N18417" s="71"/>
    </row>
    <row r="18418" spans="2:14">
      <c r="B18418" s="65"/>
      <c r="N18418" s="71"/>
    </row>
    <row r="18419" spans="2:14">
      <c r="B18419" s="65"/>
      <c r="N18419" s="71"/>
    </row>
    <row r="18420" spans="2:14">
      <c r="B18420" s="65"/>
      <c r="N18420" s="71"/>
    </row>
    <row r="18421" spans="2:14">
      <c r="B18421" s="65"/>
      <c r="N18421" s="71"/>
    </row>
    <row r="18422" spans="2:14">
      <c r="B18422" s="65"/>
      <c r="N18422" s="71"/>
    </row>
    <row r="18423" spans="2:14">
      <c r="B18423" s="65"/>
      <c r="N18423" s="71"/>
    </row>
    <row r="18424" spans="2:14">
      <c r="B18424" s="65"/>
      <c r="N18424" s="71"/>
    </row>
    <row r="18425" spans="2:14">
      <c r="B18425" s="65"/>
      <c r="N18425" s="71"/>
    </row>
    <row r="18426" spans="2:14">
      <c r="B18426" s="65"/>
      <c r="N18426" s="71"/>
    </row>
    <row r="18427" spans="2:14">
      <c r="B18427" s="65"/>
      <c r="N18427" s="71"/>
    </row>
    <row r="18428" spans="2:14">
      <c r="B18428" s="65"/>
      <c r="N18428" s="71"/>
    </row>
    <row r="18429" spans="2:14">
      <c r="B18429" s="65"/>
      <c r="N18429" s="71"/>
    </row>
    <row r="18430" spans="2:14">
      <c r="B18430" s="65"/>
      <c r="N18430" s="71"/>
    </row>
    <row r="18431" spans="2:14">
      <c r="B18431" s="65"/>
      <c r="N18431" s="71"/>
    </row>
    <row r="18432" spans="2:14">
      <c r="B18432" s="65"/>
      <c r="N18432" s="71"/>
    </row>
    <row r="18433" spans="2:14">
      <c r="B18433" s="65"/>
      <c r="N18433" s="71"/>
    </row>
    <row r="18434" spans="2:14">
      <c r="B18434" s="65"/>
      <c r="N18434" s="71"/>
    </row>
    <row r="18435" spans="2:14">
      <c r="B18435" s="65"/>
      <c r="N18435" s="71"/>
    </row>
    <row r="18436" spans="2:14">
      <c r="B18436" s="65"/>
      <c r="N18436" s="71"/>
    </row>
    <row r="18437" spans="2:14">
      <c r="B18437" s="65"/>
      <c r="N18437" s="71"/>
    </row>
    <row r="18438" spans="2:14">
      <c r="B18438" s="65"/>
      <c r="N18438" s="71"/>
    </row>
    <row r="18439" spans="2:14">
      <c r="B18439" s="65"/>
      <c r="N18439" s="71"/>
    </row>
    <row r="18440" spans="2:14">
      <c r="B18440" s="65"/>
      <c r="N18440" s="71"/>
    </row>
    <row r="18441" spans="2:14">
      <c r="B18441" s="65"/>
      <c r="N18441" s="71"/>
    </row>
    <row r="18442" spans="2:14">
      <c r="B18442" s="65"/>
      <c r="N18442" s="71"/>
    </row>
    <row r="18443" spans="2:14">
      <c r="B18443" s="65"/>
      <c r="N18443" s="71"/>
    </row>
    <row r="18444" spans="2:14">
      <c r="B18444" s="65"/>
      <c r="N18444" s="71"/>
    </row>
    <row r="18445" spans="2:14">
      <c r="B18445" s="65"/>
      <c r="N18445" s="71"/>
    </row>
    <row r="18446" spans="2:14">
      <c r="B18446" s="65"/>
      <c r="N18446" s="71"/>
    </row>
    <row r="18447" spans="2:14">
      <c r="B18447" s="65"/>
      <c r="N18447" s="71"/>
    </row>
    <row r="18448" spans="2:14">
      <c r="B18448" s="65"/>
      <c r="N18448" s="71"/>
    </row>
    <row r="18449" spans="2:14">
      <c r="B18449" s="65"/>
      <c r="N18449" s="71"/>
    </row>
    <row r="18450" spans="2:14">
      <c r="B18450" s="65"/>
      <c r="N18450" s="71"/>
    </row>
    <row r="18451" spans="2:14">
      <c r="B18451" s="65"/>
      <c r="N18451" s="71"/>
    </row>
    <row r="18452" spans="2:14">
      <c r="B18452" s="65"/>
      <c r="N18452" s="71"/>
    </row>
    <row r="18453" spans="2:14">
      <c r="B18453" s="65"/>
      <c r="N18453" s="71"/>
    </row>
    <row r="18454" spans="2:14">
      <c r="B18454" s="65"/>
      <c r="N18454" s="71"/>
    </row>
    <row r="18455" spans="2:14">
      <c r="B18455" s="65"/>
      <c r="N18455" s="71"/>
    </row>
    <row r="18456" spans="2:14">
      <c r="B18456" s="65"/>
      <c r="N18456" s="71"/>
    </row>
    <row r="18457" spans="2:14">
      <c r="B18457" s="65"/>
      <c r="N18457" s="71"/>
    </row>
    <row r="18458" spans="2:14">
      <c r="B18458" s="65"/>
      <c r="N18458" s="71"/>
    </row>
    <row r="18459" spans="2:14">
      <c r="B18459" s="65"/>
      <c r="N18459" s="71"/>
    </row>
    <row r="18460" spans="2:14">
      <c r="B18460" s="65"/>
      <c r="N18460" s="71"/>
    </row>
    <row r="18461" spans="2:14">
      <c r="B18461" s="65"/>
      <c r="N18461" s="71"/>
    </row>
    <row r="18462" spans="2:14">
      <c r="B18462" s="65"/>
      <c r="N18462" s="71"/>
    </row>
    <row r="18463" spans="2:14">
      <c r="B18463" s="65"/>
      <c r="N18463" s="71"/>
    </row>
    <row r="18464" spans="2:14">
      <c r="B18464" s="65"/>
      <c r="N18464" s="71"/>
    </row>
    <row r="18465" spans="2:14">
      <c r="B18465" s="65"/>
      <c r="N18465" s="71"/>
    </row>
    <row r="18466" spans="2:14">
      <c r="B18466" s="65"/>
      <c r="N18466" s="71"/>
    </row>
    <row r="18467" spans="2:14">
      <c r="B18467" s="65"/>
      <c r="N18467" s="71"/>
    </row>
    <row r="18468" spans="2:14">
      <c r="B18468" s="65"/>
      <c r="N18468" s="71"/>
    </row>
    <row r="18469" spans="2:14">
      <c r="B18469" s="65"/>
      <c r="N18469" s="71"/>
    </row>
    <row r="18470" spans="2:14">
      <c r="B18470" s="65"/>
      <c r="N18470" s="71"/>
    </row>
    <row r="18471" spans="2:14">
      <c r="B18471" s="65"/>
      <c r="N18471" s="71"/>
    </row>
    <row r="18472" spans="2:14">
      <c r="B18472" s="65"/>
      <c r="N18472" s="71"/>
    </row>
    <row r="18473" spans="2:14">
      <c r="B18473" s="65"/>
      <c r="N18473" s="71"/>
    </row>
    <row r="18474" spans="2:14">
      <c r="B18474" s="65"/>
      <c r="N18474" s="71"/>
    </row>
    <row r="18475" spans="2:14">
      <c r="B18475" s="65"/>
      <c r="N18475" s="71"/>
    </row>
    <row r="18476" spans="2:14">
      <c r="B18476" s="65"/>
      <c r="N18476" s="71"/>
    </row>
    <row r="18477" spans="2:14">
      <c r="B18477" s="65"/>
      <c r="N18477" s="71"/>
    </row>
    <row r="18478" spans="2:14">
      <c r="B18478" s="65"/>
      <c r="N18478" s="71"/>
    </row>
    <row r="18479" spans="2:14">
      <c r="B18479" s="65"/>
      <c r="N18479" s="71"/>
    </row>
    <row r="18480" spans="2:14">
      <c r="B18480" s="65"/>
      <c r="N18480" s="71"/>
    </row>
    <row r="18481" spans="2:14">
      <c r="B18481" s="65"/>
      <c r="N18481" s="71"/>
    </row>
    <row r="18482" spans="2:14">
      <c r="B18482" s="65"/>
      <c r="N18482" s="71"/>
    </row>
    <row r="18483" spans="2:14">
      <c r="B18483" s="65"/>
      <c r="N18483" s="71"/>
    </row>
    <row r="18484" spans="2:14">
      <c r="B18484" s="65"/>
      <c r="N18484" s="71"/>
    </row>
    <row r="18485" spans="2:14">
      <c r="B18485" s="65"/>
      <c r="N18485" s="71"/>
    </row>
    <row r="18486" spans="2:14">
      <c r="B18486" s="65"/>
      <c r="N18486" s="71"/>
    </row>
    <row r="18487" spans="2:14">
      <c r="B18487" s="65"/>
      <c r="N18487" s="71"/>
    </row>
    <row r="18488" spans="2:14">
      <c r="B18488" s="65"/>
      <c r="N18488" s="71"/>
    </row>
    <row r="18489" spans="2:14">
      <c r="B18489" s="65"/>
      <c r="N18489" s="71"/>
    </row>
    <row r="18490" spans="2:14">
      <c r="B18490" s="65"/>
      <c r="N18490" s="71"/>
    </row>
    <row r="18491" spans="2:14">
      <c r="B18491" s="65"/>
      <c r="N18491" s="71"/>
    </row>
    <row r="18492" spans="2:14">
      <c r="B18492" s="65"/>
      <c r="N18492" s="71"/>
    </row>
    <row r="18493" spans="2:14">
      <c r="B18493" s="65"/>
      <c r="N18493" s="71"/>
    </row>
    <row r="18494" spans="2:14">
      <c r="B18494" s="65"/>
      <c r="N18494" s="71"/>
    </row>
    <row r="18495" spans="2:14">
      <c r="B18495" s="65"/>
      <c r="N18495" s="71"/>
    </row>
    <row r="18496" spans="2:14">
      <c r="B18496" s="65"/>
      <c r="N18496" s="71"/>
    </row>
    <row r="18497" spans="2:14">
      <c r="B18497" s="65"/>
      <c r="N18497" s="71"/>
    </row>
    <row r="18498" spans="2:14">
      <c r="B18498" s="65"/>
      <c r="N18498" s="71"/>
    </row>
    <row r="18499" spans="2:14">
      <c r="B18499" s="65"/>
      <c r="N18499" s="71"/>
    </row>
    <row r="18500" spans="2:14">
      <c r="B18500" s="65"/>
      <c r="N18500" s="71"/>
    </row>
    <row r="18501" spans="2:14">
      <c r="B18501" s="65"/>
      <c r="N18501" s="71"/>
    </row>
    <row r="18502" spans="2:14">
      <c r="B18502" s="65"/>
      <c r="N18502" s="71"/>
    </row>
    <row r="18503" spans="2:14">
      <c r="B18503" s="65"/>
      <c r="N18503" s="71"/>
    </row>
    <row r="18504" spans="2:14">
      <c r="B18504" s="65"/>
      <c r="N18504" s="71"/>
    </row>
    <row r="18505" spans="2:14">
      <c r="B18505" s="65"/>
      <c r="N18505" s="71"/>
    </row>
    <row r="18506" spans="2:14">
      <c r="B18506" s="65"/>
      <c r="N18506" s="71"/>
    </row>
    <row r="18507" spans="2:14">
      <c r="B18507" s="65"/>
      <c r="N18507" s="71"/>
    </row>
    <row r="18508" spans="2:14">
      <c r="B18508" s="65"/>
      <c r="N18508" s="71"/>
    </row>
    <row r="18509" spans="2:14">
      <c r="B18509" s="65"/>
      <c r="N18509" s="71"/>
    </row>
    <row r="18510" spans="2:14">
      <c r="B18510" s="65"/>
      <c r="N18510" s="71"/>
    </row>
    <row r="18511" spans="2:14">
      <c r="B18511" s="65"/>
      <c r="N18511" s="71"/>
    </row>
    <row r="18512" spans="2:14">
      <c r="B18512" s="65"/>
      <c r="N18512" s="71"/>
    </row>
    <row r="18513" spans="2:14">
      <c r="B18513" s="65"/>
      <c r="N18513" s="71"/>
    </row>
    <row r="18514" spans="2:14">
      <c r="B18514" s="65"/>
      <c r="N18514" s="71"/>
    </row>
    <row r="18515" spans="2:14">
      <c r="B18515" s="65"/>
      <c r="N18515" s="71"/>
    </row>
    <row r="18516" spans="2:14">
      <c r="B18516" s="65"/>
      <c r="N18516" s="71"/>
    </row>
    <row r="18517" spans="2:14">
      <c r="B18517" s="65"/>
      <c r="N18517" s="71"/>
    </row>
    <row r="18518" spans="2:14">
      <c r="B18518" s="65"/>
      <c r="N18518" s="71"/>
    </row>
    <row r="18519" spans="2:14">
      <c r="B18519" s="65"/>
      <c r="N18519" s="71"/>
    </row>
    <row r="18520" spans="2:14">
      <c r="B18520" s="65"/>
      <c r="N18520" s="71"/>
    </row>
    <row r="18521" spans="2:14">
      <c r="B18521" s="65"/>
      <c r="N18521" s="71"/>
    </row>
    <row r="18522" spans="2:14">
      <c r="B18522" s="65"/>
      <c r="N18522" s="71"/>
    </row>
    <row r="18523" spans="2:14">
      <c r="B18523" s="65"/>
      <c r="N18523" s="71"/>
    </row>
    <row r="18524" spans="2:14">
      <c r="B18524" s="65"/>
      <c r="N18524" s="71"/>
    </row>
    <row r="18525" spans="2:14">
      <c r="B18525" s="65"/>
      <c r="N18525" s="71"/>
    </row>
    <row r="18526" spans="2:14">
      <c r="B18526" s="65"/>
      <c r="N18526" s="71"/>
    </row>
    <row r="18527" spans="2:14">
      <c r="B18527" s="65"/>
      <c r="N18527" s="71"/>
    </row>
    <row r="18528" spans="2:14">
      <c r="B18528" s="65"/>
      <c r="N18528" s="71"/>
    </row>
    <row r="18529" spans="2:14">
      <c r="B18529" s="65"/>
      <c r="N18529" s="71"/>
    </row>
    <row r="18530" spans="2:14">
      <c r="B18530" s="65"/>
      <c r="N18530" s="71"/>
    </row>
    <row r="18531" spans="2:14">
      <c r="B18531" s="65"/>
      <c r="N18531" s="71"/>
    </row>
    <row r="18532" spans="2:14">
      <c r="B18532" s="65"/>
      <c r="N18532" s="71"/>
    </row>
    <row r="18533" spans="2:14">
      <c r="B18533" s="65"/>
      <c r="N18533" s="71"/>
    </row>
    <row r="18534" spans="2:14">
      <c r="B18534" s="65"/>
      <c r="N18534" s="71"/>
    </row>
    <row r="18535" spans="2:14">
      <c r="B18535" s="65"/>
      <c r="N18535" s="71"/>
    </row>
    <row r="18536" spans="2:14">
      <c r="B18536" s="65"/>
      <c r="N18536" s="71"/>
    </row>
    <row r="18537" spans="2:14">
      <c r="B18537" s="65"/>
      <c r="N18537" s="71"/>
    </row>
    <row r="18538" spans="2:14">
      <c r="B18538" s="65"/>
      <c r="N18538" s="71"/>
    </row>
    <row r="18539" spans="2:14">
      <c r="B18539" s="65"/>
      <c r="N18539" s="71"/>
    </row>
    <row r="18540" spans="2:14">
      <c r="B18540" s="65"/>
      <c r="N18540" s="71"/>
    </row>
    <row r="18541" spans="2:14">
      <c r="B18541" s="65"/>
      <c r="N18541" s="71"/>
    </row>
    <row r="18542" spans="2:14">
      <c r="B18542" s="65"/>
      <c r="N18542" s="71"/>
    </row>
    <row r="18543" spans="2:14">
      <c r="B18543" s="65"/>
      <c r="N18543" s="71"/>
    </row>
    <row r="18544" spans="2:14">
      <c r="B18544" s="65"/>
      <c r="N18544" s="71"/>
    </row>
    <row r="18545" spans="2:14">
      <c r="B18545" s="65"/>
      <c r="N18545" s="71"/>
    </row>
    <row r="18546" spans="2:14">
      <c r="B18546" s="65"/>
      <c r="N18546" s="71"/>
    </row>
    <row r="18547" spans="2:14">
      <c r="B18547" s="65"/>
      <c r="N18547" s="71"/>
    </row>
    <row r="18548" spans="2:14">
      <c r="B18548" s="65"/>
      <c r="N18548" s="71"/>
    </row>
    <row r="18549" spans="2:14">
      <c r="B18549" s="65"/>
      <c r="N18549" s="71"/>
    </row>
    <row r="18550" spans="2:14">
      <c r="B18550" s="65"/>
      <c r="N18550" s="71"/>
    </row>
    <row r="18551" spans="2:14">
      <c r="B18551" s="65"/>
      <c r="N18551" s="71"/>
    </row>
    <row r="18552" spans="2:14">
      <c r="B18552" s="65"/>
      <c r="N18552" s="71"/>
    </row>
    <row r="18553" spans="2:14">
      <c r="B18553" s="65"/>
      <c r="N18553" s="71"/>
    </row>
    <row r="18554" spans="2:14">
      <c r="B18554" s="65"/>
      <c r="N18554" s="71"/>
    </row>
    <row r="18555" spans="2:14">
      <c r="B18555" s="65"/>
      <c r="N18555" s="71"/>
    </row>
    <row r="18556" spans="2:14">
      <c r="B18556" s="65"/>
      <c r="N18556" s="71"/>
    </row>
    <row r="18557" spans="2:14">
      <c r="B18557" s="65"/>
      <c r="N18557" s="71"/>
    </row>
    <row r="18558" spans="2:14">
      <c r="B18558" s="65"/>
      <c r="N18558" s="71"/>
    </row>
    <row r="18559" spans="2:14">
      <c r="B18559" s="65"/>
      <c r="N18559" s="71"/>
    </row>
    <row r="18560" spans="2:14">
      <c r="B18560" s="65"/>
      <c r="N18560" s="71"/>
    </row>
    <row r="18561" spans="2:14">
      <c r="B18561" s="65"/>
      <c r="N18561" s="71"/>
    </row>
    <row r="18562" spans="2:14">
      <c r="B18562" s="65"/>
      <c r="N18562" s="71"/>
    </row>
    <row r="18563" spans="2:14">
      <c r="B18563" s="65"/>
      <c r="N18563" s="71"/>
    </row>
    <row r="18564" spans="2:14">
      <c r="B18564" s="65"/>
      <c r="N18564" s="71"/>
    </row>
    <row r="18565" spans="2:14">
      <c r="B18565" s="65"/>
      <c r="N18565" s="71"/>
    </row>
    <row r="18566" spans="2:14">
      <c r="B18566" s="65"/>
      <c r="N18566" s="71"/>
    </row>
    <row r="18567" spans="2:14">
      <c r="B18567" s="65"/>
      <c r="N18567" s="71"/>
    </row>
    <row r="18568" spans="2:14">
      <c r="B18568" s="65"/>
      <c r="N18568" s="71"/>
    </row>
    <row r="18569" spans="2:14">
      <c r="B18569" s="65"/>
      <c r="N18569" s="71"/>
    </row>
    <row r="18570" spans="2:14">
      <c r="B18570" s="65"/>
      <c r="N18570" s="71"/>
    </row>
    <row r="18571" spans="2:14">
      <c r="B18571" s="65"/>
      <c r="N18571" s="71"/>
    </row>
    <row r="18572" spans="2:14">
      <c r="B18572" s="65"/>
      <c r="N18572" s="71"/>
    </row>
    <row r="18573" spans="2:14">
      <c r="B18573" s="65"/>
      <c r="N18573" s="71"/>
    </row>
    <row r="18574" spans="2:14">
      <c r="B18574" s="65"/>
      <c r="N18574" s="71"/>
    </row>
    <row r="18575" spans="2:14">
      <c r="B18575" s="65"/>
      <c r="N18575" s="71"/>
    </row>
    <row r="18576" spans="2:14">
      <c r="B18576" s="65"/>
      <c r="N18576" s="71"/>
    </row>
    <row r="18577" spans="2:14">
      <c r="B18577" s="65"/>
      <c r="N18577" s="71"/>
    </row>
    <row r="18578" spans="2:14">
      <c r="B18578" s="65"/>
      <c r="N18578" s="71"/>
    </row>
    <row r="18579" spans="2:14">
      <c r="B18579" s="65"/>
      <c r="N18579" s="71"/>
    </row>
    <row r="18580" spans="2:14">
      <c r="B18580" s="65"/>
      <c r="N18580" s="71"/>
    </row>
    <row r="18581" spans="2:14">
      <c r="B18581" s="65"/>
      <c r="N18581" s="71"/>
    </row>
    <row r="18582" spans="2:14">
      <c r="B18582" s="65"/>
      <c r="N18582" s="71"/>
    </row>
    <row r="18583" spans="2:14">
      <c r="B18583" s="65"/>
      <c r="N18583" s="71"/>
    </row>
    <row r="18584" spans="2:14">
      <c r="B18584" s="65"/>
      <c r="N18584" s="71"/>
    </row>
    <row r="18585" spans="2:14">
      <c r="B18585" s="65"/>
      <c r="N18585" s="71"/>
    </row>
    <row r="18586" spans="2:14">
      <c r="B18586" s="65"/>
      <c r="N18586" s="71"/>
    </row>
    <row r="18587" spans="2:14">
      <c r="B18587" s="65"/>
      <c r="N18587" s="71"/>
    </row>
    <row r="18588" spans="2:14">
      <c r="B18588" s="65"/>
      <c r="N18588" s="71"/>
    </row>
    <row r="18589" spans="2:14">
      <c r="B18589" s="65"/>
      <c r="N18589" s="71"/>
    </row>
    <row r="18590" spans="2:14">
      <c r="B18590" s="65"/>
      <c r="N18590" s="71"/>
    </row>
    <row r="18591" spans="2:14">
      <c r="B18591" s="65"/>
      <c r="N18591" s="71"/>
    </row>
    <row r="18592" spans="2:14">
      <c r="B18592" s="65"/>
      <c r="N18592" s="71"/>
    </row>
    <row r="18593" spans="2:14">
      <c r="B18593" s="65"/>
      <c r="N18593" s="71"/>
    </row>
    <row r="18594" spans="2:14">
      <c r="B18594" s="65"/>
      <c r="N18594" s="71"/>
    </row>
    <row r="18595" spans="2:14">
      <c r="B18595" s="65"/>
      <c r="N18595" s="71"/>
    </row>
    <row r="18596" spans="2:14">
      <c r="B18596" s="65"/>
      <c r="N18596" s="71"/>
    </row>
    <row r="18597" spans="2:14">
      <c r="B18597" s="65"/>
      <c r="N18597" s="71"/>
    </row>
    <row r="18598" spans="2:14">
      <c r="B18598" s="65"/>
      <c r="N18598" s="71"/>
    </row>
    <row r="18599" spans="2:14">
      <c r="B18599" s="65"/>
      <c r="N18599" s="71"/>
    </row>
    <row r="18600" spans="2:14">
      <c r="B18600" s="65"/>
      <c r="N18600" s="71"/>
    </row>
    <row r="18601" spans="2:14">
      <c r="B18601" s="65"/>
      <c r="N18601" s="71"/>
    </row>
    <row r="18602" spans="2:14">
      <c r="B18602" s="65"/>
      <c r="N18602" s="71"/>
    </row>
    <row r="18603" spans="2:14">
      <c r="B18603" s="65"/>
      <c r="N18603" s="71"/>
    </row>
    <row r="18604" spans="2:14">
      <c r="B18604" s="65"/>
      <c r="N18604" s="71"/>
    </row>
    <row r="18605" spans="2:14">
      <c r="B18605" s="65"/>
      <c r="N18605" s="71"/>
    </row>
    <row r="18606" spans="2:14">
      <c r="B18606" s="65"/>
      <c r="N18606" s="71"/>
    </row>
    <row r="18607" spans="2:14">
      <c r="B18607" s="65"/>
      <c r="N18607" s="71"/>
    </row>
    <row r="18608" spans="2:14">
      <c r="B18608" s="65"/>
      <c r="N18608" s="71"/>
    </row>
    <row r="18609" spans="2:14">
      <c r="B18609" s="65"/>
      <c r="N18609" s="71"/>
    </row>
    <row r="18610" spans="2:14">
      <c r="B18610" s="65"/>
      <c r="N18610" s="71"/>
    </row>
    <row r="18611" spans="2:14">
      <c r="B18611" s="65"/>
      <c r="N18611" s="71"/>
    </row>
    <row r="18612" spans="2:14">
      <c r="B18612" s="65"/>
      <c r="N18612" s="71"/>
    </row>
    <row r="18613" spans="2:14">
      <c r="B18613" s="65"/>
      <c r="N18613" s="71"/>
    </row>
    <row r="18614" spans="2:14">
      <c r="B18614" s="65"/>
      <c r="N18614" s="71"/>
    </row>
    <row r="18615" spans="2:14">
      <c r="B18615" s="65"/>
      <c r="N18615" s="71"/>
    </row>
    <row r="18616" spans="2:14">
      <c r="B18616" s="65"/>
      <c r="N18616" s="71"/>
    </row>
    <row r="18617" spans="2:14">
      <c r="B18617" s="65"/>
      <c r="N18617" s="71"/>
    </row>
    <row r="18618" spans="2:14">
      <c r="B18618" s="65"/>
      <c r="N18618" s="71"/>
    </row>
    <row r="18619" spans="2:14">
      <c r="B18619" s="65"/>
      <c r="N18619" s="71"/>
    </row>
    <row r="18620" spans="2:14">
      <c r="B18620" s="65"/>
      <c r="N18620" s="71"/>
    </row>
    <row r="18621" spans="2:14">
      <c r="B18621" s="65"/>
      <c r="N18621" s="71"/>
    </row>
    <row r="18622" spans="2:14">
      <c r="B18622" s="65"/>
      <c r="N18622" s="71"/>
    </row>
    <row r="18623" spans="2:14">
      <c r="B18623" s="65"/>
      <c r="N18623" s="71"/>
    </row>
    <row r="18624" spans="2:14">
      <c r="B18624" s="65"/>
      <c r="N18624" s="71"/>
    </row>
    <row r="18625" spans="2:14">
      <c r="B18625" s="65"/>
      <c r="N18625" s="71"/>
    </row>
    <row r="18626" spans="2:14">
      <c r="B18626" s="65"/>
      <c r="N18626" s="71"/>
    </row>
    <row r="18627" spans="2:14">
      <c r="B18627" s="65"/>
      <c r="N18627" s="71"/>
    </row>
    <row r="18628" spans="2:14">
      <c r="B18628" s="65"/>
      <c r="N18628" s="71"/>
    </row>
    <row r="18629" spans="2:14">
      <c r="B18629" s="65"/>
      <c r="N18629" s="71"/>
    </row>
    <row r="18630" spans="2:14">
      <c r="B18630" s="65"/>
      <c r="N18630" s="71"/>
    </row>
    <row r="18631" spans="2:14">
      <c r="B18631" s="65"/>
      <c r="N18631" s="71"/>
    </row>
    <row r="18632" spans="2:14">
      <c r="B18632" s="65"/>
      <c r="N18632" s="71"/>
    </row>
    <row r="18633" spans="2:14">
      <c r="B18633" s="65"/>
      <c r="N18633" s="71"/>
    </row>
    <row r="18634" spans="2:14">
      <c r="B18634" s="65"/>
      <c r="N18634" s="71"/>
    </row>
    <row r="18635" spans="2:14">
      <c r="B18635" s="65"/>
      <c r="N18635" s="71"/>
    </row>
    <row r="18636" spans="2:14">
      <c r="B18636" s="65"/>
      <c r="N18636" s="71"/>
    </row>
    <row r="18637" spans="2:14">
      <c r="B18637" s="65"/>
      <c r="N18637" s="71"/>
    </row>
    <row r="18638" spans="2:14">
      <c r="B18638" s="65"/>
      <c r="N18638" s="71"/>
    </row>
    <row r="18639" spans="2:14">
      <c r="B18639" s="65"/>
      <c r="N18639" s="71"/>
    </row>
    <row r="18640" spans="2:14">
      <c r="B18640" s="65"/>
      <c r="N18640" s="71"/>
    </row>
    <row r="18641" spans="2:14">
      <c r="B18641" s="65"/>
      <c r="N18641" s="71"/>
    </row>
    <row r="18642" spans="2:14">
      <c r="B18642" s="65"/>
      <c r="N18642" s="71"/>
    </row>
    <row r="18643" spans="2:14">
      <c r="B18643" s="65"/>
      <c r="N18643" s="71"/>
    </row>
    <row r="18644" spans="2:14">
      <c r="B18644" s="65"/>
      <c r="N18644" s="71"/>
    </row>
    <row r="18645" spans="2:14">
      <c r="B18645" s="65"/>
      <c r="N18645" s="71"/>
    </row>
    <row r="18646" spans="2:14">
      <c r="B18646" s="65"/>
      <c r="N18646" s="71"/>
    </row>
    <row r="18647" spans="2:14">
      <c r="B18647" s="65"/>
      <c r="N18647" s="71"/>
    </row>
    <row r="18648" spans="2:14">
      <c r="B18648" s="65"/>
      <c r="N18648" s="71"/>
    </row>
    <row r="18649" spans="2:14">
      <c r="B18649" s="65"/>
      <c r="N18649" s="71"/>
    </row>
    <row r="18650" spans="2:14">
      <c r="B18650" s="65"/>
      <c r="N18650" s="71"/>
    </row>
    <row r="18651" spans="2:14">
      <c r="B18651" s="65"/>
      <c r="N18651" s="71"/>
    </row>
    <row r="18652" spans="2:14">
      <c r="B18652" s="65"/>
      <c r="N18652" s="71"/>
    </row>
    <row r="18653" spans="2:14">
      <c r="B18653" s="65"/>
      <c r="N18653" s="71"/>
    </row>
    <row r="18654" spans="2:14">
      <c r="B18654" s="65"/>
      <c r="N18654" s="71"/>
    </row>
    <row r="18655" spans="2:14">
      <c r="B18655" s="65"/>
      <c r="N18655" s="71"/>
    </row>
    <row r="18656" spans="2:14">
      <c r="B18656" s="65"/>
      <c r="N18656" s="71"/>
    </row>
    <row r="18657" spans="2:14">
      <c r="B18657" s="65"/>
      <c r="N18657" s="71"/>
    </row>
    <row r="18658" spans="2:14">
      <c r="B18658" s="65"/>
      <c r="N18658" s="71"/>
    </row>
    <row r="18659" spans="2:14">
      <c r="B18659" s="65"/>
      <c r="N18659" s="71"/>
    </row>
    <row r="18660" spans="2:14">
      <c r="B18660" s="65"/>
      <c r="N18660" s="71"/>
    </row>
    <row r="18661" spans="2:14">
      <c r="B18661" s="65"/>
      <c r="N18661" s="71"/>
    </row>
    <row r="18662" spans="2:14">
      <c r="B18662" s="65"/>
      <c r="N18662" s="71"/>
    </row>
    <row r="18663" spans="2:14">
      <c r="B18663" s="65"/>
      <c r="N18663" s="71"/>
    </row>
    <row r="18664" spans="2:14">
      <c r="B18664" s="65"/>
      <c r="N18664" s="71"/>
    </row>
    <row r="18665" spans="2:14">
      <c r="B18665" s="65"/>
      <c r="N18665" s="71"/>
    </row>
    <row r="18666" spans="2:14">
      <c r="B18666" s="65"/>
      <c r="N18666" s="71"/>
    </row>
    <row r="18667" spans="2:14">
      <c r="B18667" s="65"/>
      <c r="N18667" s="71"/>
    </row>
    <row r="18668" spans="2:14">
      <c r="B18668" s="65"/>
      <c r="N18668" s="71"/>
    </row>
    <row r="18669" spans="2:14">
      <c r="B18669" s="65"/>
      <c r="N18669" s="71"/>
    </row>
    <row r="18670" spans="2:14">
      <c r="B18670" s="65"/>
      <c r="N18670" s="71"/>
    </row>
    <row r="18671" spans="2:14">
      <c r="B18671" s="65"/>
      <c r="N18671" s="71"/>
    </row>
    <row r="18672" spans="2:14">
      <c r="B18672" s="65"/>
      <c r="N18672" s="71"/>
    </row>
    <row r="18673" spans="2:14">
      <c r="B18673" s="65"/>
      <c r="N18673" s="71"/>
    </row>
    <row r="18674" spans="2:14">
      <c r="B18674" s="65"/>
      <c r="N18674" s="71"/>
    </row>
    <row r="18675" spans="2:14">
      <c r="B18675" s="65"/>
      <c r="N18675" s="71"/>
    </row>
    <row r="18676" spans="2:14">
      <c r="B18676" s="65"/>
      <c r="N18676" s="71"/>
    </row>
    <row r="18677" spans="2:14">
      <c r="B18677" s="65"/>
      <c r="N18677" s="71"/>
    </row>
    <row r="18678" spans="2:14">
      <c r="B18678" s="65"/>
      <c r="N18678" s="71"/>
    </row>
    <row r="18679" spans="2:14">
      <c r="B18679" s="65"/>
      <c r="N18679" s="71"/>
    </row>
    <row r="18680" spans="2:14">
      <c r="B18680" s="65"/>
      <c r="N18680" s="71"/>
    </row>
    <row r="18681" spans="2:14">
      <c r="B18681" s="65"/>
      <c r="N18681" s="71"/>
    </row>
    <row r="18682" spans="2:14">
      <c r="B18682" s="65"/>
      <c r="N18682" s="71"/>
    </row>
    <row r="18683" spans="2:14">
      <c r="B18683" s="65"/>
      <c r="N18683" s="71"/>
    </row>
    <row r="18684" spans="2:14">
      <c r="B18684" s="65"/>
      <c r="N18684" s="71"/>
    </row>
    <row r="18685" spans="2:14">
      <c r="B18685" s="65"/>
      <c r="N18685" s="71"/>
    </row>
    <row r="18686" spans="2:14">
      <c r="B18686" s="65"/>
      <c r="N18686" s="71"/>
    </row>
    <row r="18687" spans="2:14">
      <c r="B18687" s="65"/>
      <c r="N18687" s="71"/>
    </row>
    <row r="18688" spans="2:14">
      <c r="B18688" s="65"/>
      <c r="N18688" s="71"/>
    </row>
    <row r="18689" spans="2:14">
      <c r="B18689" s="65"/>
      <c r="N18689" s="71"/>
    </row>
    <row r="18690" spans="2:14">
      <c r="B18690" s="65"/>
      <c r="N18690" s="71"/>
    </row>
    <row r="18691" spans="2:14">
      <c r="B18691" s="65"/>
      <c r="N18691" s="71"/>
    </row>
    <row r="18692" spans="2:14">
      <c r="B18692" s="65"/>
      <c r="N18692" s="71"/>
    </row>
    <row r="18693" spans="2:14">
      <c r="B18693" s="65"/>
      <c r="N18693" s="71"/>
    </row>
    <row r="18694" spans="2:14">
      <c r="B18694" s="65"/>
      <c r="N18694" s="71"/>
    </row>
    <row r="18695" spans="2:14">
      <c r="B18695" s="65"/>
      <c r="N18695" s="71"/>
    </row>
    <row r="18696" spans="2:14">
      <c r="B18696" s="65"/>
      <c r="N18696" s="71"/>
    </row>
    <row r="18697" spans="2:14">
      <c r="B18697" s="65"/>
      <c r="N18697" s="71"/>
    </row>
    <row r="18698" spans="2:14">
      <c r="B18698" s="65"/>
      <c r="N18698" s="71"/>
    </row>
    <row r="18699" spans="2:14">
      <c r="B18699" s="65"/>
      <c r="N18699" s="71"/>
    </row>
    <row r="18700" spans="2:14">
      <c r="B18700" s="65"/>
      <c r="N18700" s="71"/>
    </row>
    <row r="18701" spans="2:14">
      <c r="B18701" s="65"/>
      <c r="N18701" s="71"/>
    </row>
    <row r="18702" spans="2:14">
      <c r="B18702" s="65"/>
      <c r="N18702" s="71"/>
    </row>
    <row r="18703" spans="2:14">
      <c r="B18703" s="65"/>
      <c r="N18703" s="71"/>
    </row>
    <row r="18704" spans="2:14">
      <c r="B18704" s="65"/>
      <c r="N18704" s="71"/>
    </row>
    <row r="18705" spans="2:14">
      <c r="B18705" s="65"/>
      <c r="N18705" s="71"/>
    </row>
    <row r="18706" spans="2:14">
      <c r="B18706" s="65"/>
      <c r="N18706" s="71"/>
    </row>
    <row r="18707" spans="2:14">
      <c r="B18707" s="65"/>
      <c r="N18707" s="71"/>
    </row>
    <row r="18708" spans="2:14">
      <c r="B18708" s="65"/>
      <c r="N18708" s="71"/>
    </row>
    <row r="18709" spans="2:14">
      <c r="B18709" s="65"/>
      <c r="N18709" s="71"/>
    </row>
    <row r="18710" spans="2:14">
      <c r="B18710" s="65"/>
      <c r="N18710" s="71"/>
    </row>
    <row r="18711" spans="2:14">
      <c r="B18711" s="65"/>
      <c r="N18711" s="71"/>
    </row>
    <row r="18712" spans="2:14">
      <c r="B18712" s="65"/>
      <c r="N18712" s="71"/>
    </row>
    <row r="18713" spans="2:14">
      <c r="B18713" s="65"/>
      <c r="N18713" s="71"/>
    </row>
    <row r="18714" spans="2:14">
      <c r="B18714" s="65"/>
      <c r="N18714" s="71"/>
    </row>
    <row r="18715" spans="2:14">
      <c r="B18715" s="65"/>
      <c r="N18715" s="71"/>
    </row>
    <row r="18716" spans="2:14">
      <c r="B18716" s="65"/>
      <c r="N18716" s="71"/>
    </row>
    <row r="18717" spans="2:14">
      <c r="B18717" s="65"/>
      <c r="N18717" s="71"/>
    </row>
    <row r="18718" spans="2:14">
      <c r="B18718" s="65"/>
      <c r="N18718" s="71"/>
    </row>
    <row r="18719" spans="2:14">
      <c r="B18719" s="65"/>
      <c r="N18719" s="71"/>
    </row>
    <row r="18720" spans="2:14">
      <c r="B18720" s="65"/>
      <c r="N18720" s="71"/>
    </row>
    <row r="18721" spans="2:14">
      <c r="B18721" s="65"/>
      <c r="N18721" s="71"/>
    </row>
    <row r="18722" spans="2:14">
      <c r="B18722" s="65"/>
      <c r="N18722" s="71"/>
    </row>
    <row r="18723" spans="2:14">
      <c r="B18723" s="65"/>
      <c r="N18723" s="71"/>
    </row>
    <row r="18724" spans="2:14">
      <c r="B18724" s="65"/>
      <c r="N18724" s="71"/>
    </row>
    <row r="18725" spans="2:14">
      <c r="B18725" s="65"/>
      <c r="N18725" s="71"/>
    </row>
    <row r="18726" spans="2:14">
      <c r="B18726" s="65"/>
      <c r="N18726" s="71"/>
    </row>
    <row r="18727" spans="2:14">
      <c r="B18727" s="65"/>
      <c r="N18727" s="71"/>
    </row>
    <row r="18728" spans="2:14">
      <c r="B18728" s="65"/>
      <c r="N18728" s="71"/>
    </row>
    <row r="18729" spans="2:14">
      <c r="B18729" s="65"/>
      <c r="N18729" s="71"/>
    </row>
    <row r="18730" spans="2:14">
      <c r="B18730" s="65"/>
      <c r="N18730" s="71"/>
    </row>
    <row r="18731" spans="2:14">
      <c r="B18731" s="65"/>
      <c r="N18731" s="71"/>
    </row>
    <row r="18732" spans="2:14">
      <c r="B18732" s="65"/>
      <c r="N18732" s="71"/>
    </row>
    <row r="18733" spans="2:14">
      <c r="B18733" s="65"/>
      <c r="N18733" s="71"/>
    </row>
    <row r="18734" spans="2:14">
      <c r="B18734" s="65"/>
      <c r="N18734" s="71"/>
    </row>
    <row r="18735" spans="2:14">
      <c r="B18735" s="65"/>
      <c r="N18735" s="71"/>
    </row>
    <row r="18736" spans="2:14">
      <c r="B18736" s="65"/>
      <c r="N18736" s="71"/>
    </row>
    <row r="18737" spans="2:14">
      <c r="B18737" s="65"/>
      <c r="N18737" s="71"/>
    </row>
    <row r="18738" spans="2:14">
      <c r="B18738" s="65"/>
      <c r="N18738" s="71"/>
    </row>
    <row r="18739" spans="2:14">
      <c r="B18739" s="65"/>
      <c r="N18739" s="71"/>
    </row>
    <row r="18740" spans="2:14">
      <c r="B18740" s="65"/>
      <c r="N18740" s="71"/>
    </row>
    <row r="18741" spans="2:14">
      <c r="B18741" s="65"/>
      <c r="N18741" s="71"/>
    </row>
    <row r="18742" spans="2:14">
      <c r="B18742" s="65"/>
      <c r="N18742" s="71"/>
    </row>
    <row r="18743" spans="2:14">
      <c r="B18743" s="65"/>
      <c r="N18743" s="71"/>
    </row>
    <row r="18744" spans="2:14">
      <c r="B18744" s="65"/>
      <c r="N18744" s="71"/>
    </row>
    <row r="18745" spans="2:14">
      <c r="B18745" s="65"/>
      <c r="N18745" s="71"/>
    </row>
    <row r="18746" spans="2:14">
      <c r="B18746" s="65"/>
      <c r="N18746" s="71"/>
    </row>
    <row r="18747" spans="2:14">
      <c r="B18747" s="65"/>
      <c r="N18747" s="71"/>
    </row>
    <row r="18748" spans="2:14">
      <c r="B18748" s="65"/>
      <c r="N18748" s="71"/>
    </row>
    <row r="18749" spans="2:14">
      <c r="B18749" s="65"/>
      <c r="N18749" s="71"/>
    </row>
    <row r="18750" spans="2:14">
      <c r="B18750" s="65"/>
      <c r="N18750" s="71"/>
    </row>
    <row r="18751" spans="2:14">
      <c r="B18751" s="65"/>
      <c r="N18751" s="71"/>
    </row>
    <row r="18752" spans="2:14">
      <c r="B18752" s="65"/>
      <c r="N18752" s="71"/>
    </row>
    <row r="18753" spans="2:14">
      <c r="B18753" s="65"/>
      <c r="N18753" s="71"/>
    </row>
    <row r="18754" spans="2:14">
      <c r="B18754" s="65"/>
      <c r="N18754" s="71"/>
    </row>
    <row r="18755" spans="2:14">
      <c r="B18755" s="65"/>
      <c r="N18755" s="71"/>
    </row>
    <row r="18756" spans="2:14">
      <c r="B18756" s="65"/>
      <c r="N18756" s="71"/>
    </row>
    <row r="18757" spans="2:14">
      <c r="B18757" s="65"/>
      <c r="N18757" s="71"/>
    </row>
    <row r="18758" spans="2:14">
      <c r="B18758" s="65"/>
      <c r="N18758" s="71"/>
    </row>
    <row r="18759" spans="2:14">
      <c r="B18759" s="65"/>
      <c r="N18759" s="71"/>
    </row>
    <row r="18760" spans="2:14">
      <c r="B18760" s="65"/>
      <c r="N18760" s="71"/>
    </row>
    <row r="18761" spans="2:14">
      <c r="B18761" s="65"/>
      <c r="N18761" s="71"/>
    </row>
    <row r="18762" spans="2:14">
      <c r="B18762" s="65"/>
      <c r="N18762" s="71"/>
    </row>
    <row r="18763" spans="2:14">
      <c r="B18763" s="65"/>
      <c r="N18763" s="71"/>
    </row>
    <row r="18764" spans="2:14">
      <c r="B18764" s="65"/>
      <c r="N18764" s="71"/>
    </row>
    <row r="18765" spans="2:14">
      <c r="B18765" s="65"/>
      <c r="N18765" s="71"/>
    </row>
    <row r="18766" spans="2:14">
      <c r="B18766" s="65"/>
      <c r="N18766" s="71"/>
    </row>
    <row r="18767" spans="2:14">
      <c r="B18767" s="65"/>
      <c r="N18767" s="71"/>
    </row>
    <row r="18768" spans="2:14">
      <c r="B18768" s="65"/>
      <c r="N18768" s="71"/>
    </row>
    <row r="18769" spans="2:14">
      <c r="B18769" s="65"/>
      <c r="N18769" s="71"/>
    </row>
    <row r="18770" spans="2:14">
      <c r="B18770" s="65"/>
      <c r="N18770" s="71"/>
    </row>
    <row r="18771" spans="2:14">
      <c r="B18771" s="65"/>
      <c r="N18771" s="71"/>
    </row>
    <row r="18772" spans="2:14">
      <c r="B18772" s="65"/>
      <c r="N18772" s="71"/>
    </row>
    <row r="18773" spans="2:14">
      <c r="B18773" s="65"/>
      <c r="N18773" s="71"/>
    </row>
    <row r="18774" spans="2:14">
      <c r="B18774" s="65"/>
      <c r="N18774" s="71"/>
    </row>
    <row r="18775" spans="2:14">
      <c r="B18775" s="65"/>
      <c r="N18775" s="71"/>
    </row>
    <row r="18776" spans="2:14">
      <c r="B18776" s="65"/>
      <c r="N18776" s="71"/>
    </row>
    <row r="18777" spans="2:14">
      <c r="B18777" s="65"/>
      <c r="N18777" s="71"/>
    </row>
    <row r="18778" spans="2:14">
      <c r="B18778" s="65"/>
      <c r="N18778" s="71"/>
    </row>
    <row r="18779" spans="2:14">
      <c r="B18779" s="65"/>
      <c r="N18779" s="71"/>
    </row>
    <row r="18780" spans="2:14">
      <c r="B18780" s="65"/>
      <c r="N18780" s="71"/>
    </row>
    <row r="18781" spans="2:14">
      <c r="B18781" s="65"/>
      <c r="N18781" s="71"/>
    </row>
    <row r="18782" spans="2:14">
      <c r="B18782" s="65"/>
      <c r="N18782" s="71"/>
    </row>
    <row r="18783" spans="2:14">
      <c r="B18783" s="65"/>
      <c r="N18783" s="71"/>
    </row>
    <row r="18784" spans="2:14">
      <c r="B18784" s="65"/>
      <c r="N18784" s="71"/>
    </row>
    <row r="18785" spans="2:14">
      <c r="B18785" s="65"/>
      <c r="N18785" s="71"/>
    </row>
    <row r="18786" spans="2:14">
      <c r="B18786" s="65"/>
      <c r="N18786" s="71"/>
    </row>
    <row r="18787" spans="2:14">
      <c r="B18787" s="65"/>
      <c r="N18787" s="71"/>
    </row>
    <row r="18788" spans="2:14">
      <c r="B18788" s="65"/>
      <c r="N18788" s="71"/>
    </row>
    <row r="18789" spans="2:14">
      <c r="B18789" s="65"/>
      <c r="N18789" s="71"/>
    </row>
    <row r="18790" spans="2:14">
      <c r="B18790" s="65"/>
      <c r="N18790" s="71"/>
    </row>
    <row r="18791" spans="2:14">
      <c r="B18791" s="65"/>
      <c r="N18791" s="71"/>
    </row>
    <row r="18792" spans="2:14">
      <c r="B18792" s="65"/>
      <c r="N18792" s="71"/>
    </row>
    <row r="18793" spans="2:14">
      <c r="B18793" s="65"/>
      <c r="N18793" s="71"/>
    </row>
    <row r="18794" spans="2:14">
      <c r="B18794" s="65"/>
      <c r="N18794" s="71"/>
    </row>
    <row r="18795" spans="2:14">
      <c r="B18795" s="65"/>
      <c r="N18795" s="71"/>
    </row>
    <row r="18796" spans="2:14">
      <c r="B18796" s="65"/>
      <c r="N18796" s="71"/>
    </row>
    <row r="18797" spans="2:14">
      <c r="B18797" s="65"/>
      <c r="N18797" s="71"/>
    </row>
    <row r="18798" spans="2:14">
      <c r="B18798" s="65"/>
      <c r="N18798" s="71"/>
    </row>
    <row r="18799" spans="2:14">
      <c r="B18799" s="65"/>
      <c r="N18799" s="71"/>
    </row>
    <row r="18800" spans="2:14">
      <c r="B18800" s="65"/>
      <c r="N18800" s="71"/>
    </row>
    <row r="18801" spans="2:14">
      <c r="B18801" s="65"/>
      <c r="N18801" s="71"/>
    </row>
    <row r="18802" spans="2:14">
      <c r="B18802" s="65"/>
      <c r="N18802" s="71"/>
    </row>
    <row r="18803" spans="2:14">
      <c r="B18803" s="65"/>
      <c r="N18803" s="71"/>
    </row>
    <row r="18804" spans="2:14">
      <c r="B18804" s="65"/>
      <c r="N18804" s="71"/>
    </row>
    <row r="18805" spans="2:14">
      <c r="B18805" s="65"/>
      <c r="N18805" s="71"/>
    </row>
    <row r="18806" spans="2:14">
      <c r="B18806" s="65"/>
      <c r="N18806" s="71"/>
    </row>
    <row r="18807" spans="2:14">
      <c r="B18807" s="65"/>
      <c r="N18807" s="71"/>
    </row>
    <row r="18808" spans="2:14">
      <c r="B18808" s="65"/>
      <c r="N18808" s="71"/>
    </row>
    <row r="18809" spans="2:14">
      <c r="B18809" s="65"/>
      <c r="N18809" s="71"/>
    </row>
    <row r="18810" spans="2:14">
      <c r="B18810" s="65"/>
      <c r="N18810" s="71"/>
    </row>
    <row r="18811" spans="2:14">
      <c r="B18811" s="65"/>
      <c r="N18811" s="71"/>
    </row>
    <row r="18812" spans="2:14">
      <c r="B18812" s="65"/>
      <c r="N18812" s="71"/>
    </row>
    <row r="18813" spans="2:14">
      <c r="B18813" s="65"/>
      <c r="N18813" s="71"/>
    </row>
    <row r="18814" spans="2:14">
      <c r="B18814" s="65"/>
      <c r="N18814" s="71"/>
    </row>
    <row r="18815" spans="2:14">
      <c r="B18815" s="65"/>
      <c r="N18815" s="71"/>
    </row>
    <row r="18816" spans="2:14">
      <c r="B18816" s="65"/>
      <c r="N18816" s="71"/>
    </row>
    <row r="18817" spans="2:14">
      <c r="B18817" s="65"/>
      <c r="N18817" s="71"/>
    </row>
    <row r="18818" spans="2:14">
      <c r="B18818" s="65"/>
      <c r="N18818" s="71"/>
    </row>
    <row r="18819" spans="2:14">
      <c r="B18819" s="65"/>
      <c r="N18819" s="71"/>
    </row>
    <row r="18820" spans="2:14">
      <c r="B18820" s="65"/>
      <c r="N18820" s="71"/>
    </row>
    <row r="18821" spans="2:14">
      <c r="B18821" s="65"/>
      <c r="N18821" s="71"/>
    </row>
    <row r="18822" spans="2:14">
      <c r="B18822" s="65"/>
      <c r="N18822" s="71"/>
    </row>
    <row r="18823" spans="2:14">
      <c r="B18823" s="65"/>
      <c r="N18823" s="71"/>
    </row>
    <row r="18824" spans="2:14">
      <c r="B18824" s="65"/>
      <c r="N18824" s="71"/>
    </row>
    <row r="18825" spans="2:14">
      <c r="B18825" s="65"/>
      <c r="N18825" s="71"/>
    </row>
    <row r="18826" spans="2:14">
      <c r="B18826" s="65"/>
      <c r="N18826" s="71"/>
    </row>
    <row r="18827" spans="2:14">
      <c r="B18827" s="65"/>
      <c r="N18827" s="71"/>
    </row>
    <row r="18828" spans="2:14">
      <c r="B18828" s="65"/>
      <c r="N18828" s="71"/>
    </row>
    <row r="18829" spans="2:14">
      <c r="B18829" s="65"/>
      <c r="N18829" s="71"/>
    </row>
    <row r="18830" spans="2:14">
      <c r="B18830" s="65"/>
      <c r="N18830" s="71"/>
    </row>
    <row r="18831" spans="2:14">
      <c r="B18831" s="65"/>
      <c r="N18831" s="71"/>
    </row>
    <row r="18832" spans="2:14">
      <c r="B18832" s="65"/>
      <c r="N18832" s="71"/>
    </row>
    <row r="18833" spans="2:14">
      <c r="B18833" s="65"/>
      <c r="N18833" s="71"/>
    </row>
    <row r="18834" spans="2:14">
      <c r="B18834" s="65"/>
      <c r="N18834" s="71"/>
    </row>
    <row r="18835" spans="2:14">
      <c r="B18835" s="65"/>
      <c r="N18835" s="71"/>
    </row>
    <row r="18836" spans="2:14">
      <c r="B18836" s="65"/>
      <c r="N18836" s="71"/>
    </row>
    <row r="18837" spans="2:14">
      <c r="B18837" s="65"/>
      <c r="N18837" s="71"/>
    </row>
    <row r="18838" spans="2:14">
      <c r="B18838" s="65"/>
      <c r="N18838" s="71"/>
    </row>
    <row r="18839" spans="2:14">
      <c r="B18839" s="65"/>
      <c r="N18839" s="71"/>
    </row>
    <row r="18840" spans="2:14">
      <c r="B18840" s="65"/>
      <c r="N18840" s="71"/>
    </row>
    <row r="18841" spans="2:14">
      <c r="B18841" s="65"/>
      <c r="N18841" s="71"/>
    </row>
    <row r="18842" spans="2:14">
      <c r="B18842" s="65"/>
      <c r="N18842" s="71"/>
    </row>
    <row r="18843" spans="2:14">
      <c r="B18843" s="65"/>
      <c r="N18843" s="71"/>
    </row>
    <row r="18844" spans="2:14">
      <c r="B18844" s="65"/>
      <c r="N18844" s="71"/>
    </row>
    <row r="18845" spans="2:14">
      <c r="B18845" s="65"/>
      <c r="N18845" s="71"/>
    </row>
    <row r="18846" spans="2:14">
      <c r="B18846" s="65"/>
      <c r="N18846" s="71"/>
    </row>
    <row r="18847" spans="2:14">
      <c r="B18847" s="65"/>
      <c r="N18847" s="71"/>
    </row>
    <row r="18848" spans="2:14">
      <c r="B18848" s="65"/>
      <c r="N18848" s="71"/>
    </row>
    <row r="18849" spans="2:14">
      <c r="B18849" s="65"/>
      <c r="N18849" s="71"/>
    </row>
    <row r="18850" spans="2:14">
      <c r="B18850" s="65"/>
      <c r="N18850" s="71"/>
    </row>
    <row r="18851" spans="2:14">
      <c r="B18851" s="65"/>
      <c r="N18851" s="71"/>
    </row>
    <row r="18852" spans="2:14">
      <c r="B18852" s="65"/>
      <c r="N18852" s="71"/>
    </row>
    <row r="18853" spans="2:14">
      <c r="B18853" s="65"/>
      <c r="N18853" s="71"/>
    </row>
    <row r="18854" spans="2:14">
      <c r="B18854" s="65"/>
      <c r="N18854" s="71"/>
    </row>
    <row r="18855" spans="2:14">
      <c r="B18855" s="65"/>
      <c r="N18855" s="71"/>
    </row>
    <row r="18856" spans="2:14">
      <c r="B18856" s="65"/>
      <c r="N18856" s="71"/>
    </row>
    <row r="18857" spans="2:14">
      <c r="B18857" s="65"/>
      <c r="N18857" s="71"/>
    </row>
    <row r="18858" spans="2:14">
      <c r="B18858" s="65"/>
      <c r="N18858" s="71"/>
    </row>
    <row r="18859" spans="2:14">
      <c r="B18859" s="65"/>
      <c r="N18859" s="71"/>
    </row>
    <row r="18860" spans="2:14">
      <c r="B18860" s="65"/>
      <c r="N18860" s="71"/>
    </row>
    <row r="18861" spans="2:14">
      <c r="B18861" s="65"/>
      <c r="N18861" s="71"/>
    </row>
    <row r="18862" spans="2:14">
      <c r="B18862" s="65"/>
      <c r="N18862" s="71"/>
    </row>
    <row r="18863" spans="2:14">
      <c r="B18863" s="65"/>
      <c r="N18863" s="71"/>
    </row>
    <row r="18864" spans="2:14">
      <c r="B18864" s="65"/>
      <c r="N18864" s="71"/>
    </row>
    <row r="18865" spans="2:14">
      <c r="B18865" s="65"/>
      <c r="N18865" s="71"/>
    </row>
    <row r="18866" spans="2:14">
      <c r="B18866" s="65"/>
      <c r="N18866" s="71"/>
    </row>
    <row r="18867" spans="2:14">
      <c r="B18867" s="65"/>
      <c r="N18867" s="71"/>
    </row>
    <row r="18868" spans="2:14">
      <c r="B18868" s="65"/>
      <c r="N18868" s="71"/>
    </row>
    <row r="18869" spans="2:14">
      <c r="B18869" s="65"/>
      <c r="N18869" s="71"/>
    </row>
    <row r="18870" spans="2:14">
      <c r="B18870" s="65"/>
      <c r="N18870" s="71"/>
    </row>
    <row r="18871" spans="2:14">
      <c r="B18871" s="65"/>
      <c r="N18871" s="71"/>
    </row>
    <row r="18872" spans="2:14">
      <c r="B18872" s="65"/>
      <c r="N18872" s="71"/>
    </row>
    <row r="18873" spans="2:14">
      <c r="B18873" s="65"/>
      <c r="N18873" s="71"/>
    </row>
    <row r="18874" spans="2:14">
      <c r="B18874" s="65"/>
      <c r="N18874" s="71"/>
    </row>
    <row r="18875" spans="2:14">
      <c r="B18875" s="65"/>
      <c r="N18875" s="71"/>
    </row>
    <row r="18876" spans="2:14">
      <c r="B18876" s="65"/>
      <c r="N18876" s="71"/>
    </row>
    <row r="18877" spans="2:14">
      <c r="B18877" s="65"/>
      <c r="N18877" s="71"/>
    </row>
    <row r="18878" spans="2:14">
      <c r="B18878" s="65"/>
      <c r="N18878" s="71"/>
    </row>
    <row r="18879" spans="2:14">
      <c r="B18879" s="65"/>
      <c r="N18879" s="71"/>
    </row>
    <row r="18880" spans="2:14">
      <c r="B18880" s="65"/>
      <c r="N18880" s="71"/>
    </row>
    <row r="18881" spans="2:14">
      <c r="B18881" s="65"/>
      <c r="N18881" s="71"/>
    </row>
    <row r="18882" spans="2:14">
      <c r="B18882" s="65"/>
      <c r="N18882" s="71"/>
    </row>
    <row r="18883" spans="2:14">
      <c r="B18883" s="65"/>
      <c r="N18883" s="71"/>
    </row>
    <row r="18884" spans="2:14">
      <c r="B18884" s="65"/>
      <c r="N18884" s="71"/>
    </row>
    <row r="18885" spans="2:14">
      <c r="B18885" s="65"/>
      <c r="N18885" s="71"/>
    </row>
    <row r="18886" spans="2:14">
      <c r="B18886" s="65"/>
      <c r="N18886" s="71"/>
    </row>
    <row r="18887" spans="2:14">
      <c r="B18887" s="65"/>
      <c r="N18887" s="71"/>
    </row>
    <row r="18888" spans="2:14">
      <c r="B18888" s="65"/>
      <c r="N18888" s="71"/>
    </row>
    <row r="18889" spans="2:14">
      <c r="B18889" s="65"/>
      <c r="N18889" s="71"/>
    </row>
    <row r="18890" spans="2:14">
      <c r="B18890" s="65"/>
      <c r="N18890" s="71"/>
    </row>
    <row r="18891" spans="2:14">
      <c r="B18891" s="65"/>
      <c r="N18891" s="71"/>
    </row>
    <row r="18892" spans="2:14">
      <c r="B18892" s="65"/>
      <c r="N18892" s="71"/>
    </row>
    <row r="18893" spans="2:14">
      <c r="B18893" s="65"/>
      <c r="N18893" s="71"/>
    </row>
    <row r="18894" spans="2:14">
      <c r="B18894" s="65"/>
      <c r="N18894" s="71"/>
    </row>
    <row r="18895" spans="2:14">
      <c r="B18895" s="65"/>
      <c r="N18895" s="71"/>
    </row>
    <row r="18896" spans="2:14">
      <c r="B18896" s="65"/>
      <c r="N18896" s="71"/>
    </row>
    <row r="18897" spans="2:14">
      <c r="B18897" s="65"/>
      <c r="N18897" s="71"/>
    </row>
    <row r="18898" spans="2:14">
      <c r="B18898" s="65"/>
      <c r="N18898" s="71"/>
    </row>
    <row r="18899" spans="2:14">
      <c r="B18899" s="65"/>
      <c r="N18899" s="71"/>
    </row>
    <row r="18900" spans="2:14">
      <c r="B18900" s="65"/>
      <c r="N18900" s="71"/>
    </row>
    <row r="18901" spans="2:14">
      <c r="B18901" s="65"/>
      <c r="N18901" s="71"/>
    </row>
    <row r="18902" spans="2:14">
      <c r="B18902" s="65"/>
      <c r="N18902" s="71"/>
    </row>
    <row r="18903" spans="2:14">
      <c r="B18903" s="65"/>
      <c r="N18903" s="71"/>
    </row>
    <row r="18904" spans="2:14">
      <c r="B18904" s="65"/>
      <c r="N18904" s="71"/>
    </row>
    <row r="18905" spans="2:14">
      <c r="B18905" s="65"/>
      <c r="N18905" s="71"/>
    </row>
    <row r="18906" spans="2:14">
      <c r="B18906" s="65"/>
      <c r="N18906" s="71"/>
    </row>
    <row r="18907" spans="2:14">
      <c r="B18907" s="65"/>
      <c r="N18907" s="71"/>
    </row>
    <row r="18908" spans="2:14">
      <c r="B18908" s="65"/>
      <c r="N18908" s="71"/>
    </row>
    <row r="18909" spans="2:14">
      <c r="B18909" s="65"/>
      <c r="N18909" s="71"/>
    </row>
    <row r="18910" spans="2:14">
      <c r="B18910" s="65"/>
      <c r="N18910" s="71"/>
    </row>
    <row r="18911" spans="2:14">
      <c r="B18911" s="65"/>
      <c r="N18911" s="71"/>
    </row>
    <row r="18912" spans="2:14">
      <c r="B18912" s="65"/>
      <c r="N18912" s="71"/>
    </row>
    <row r="18913" spans="2:14">
      <c r="B18913" s="65"/>
      <c r="N18913" s="71"/>
    </row>
    <row r="18914" spans="2:14">
      <c r="B18914" s="65"/>
      <c r="N18914" s="71"/>
    </row>
    <row r="18915" spans="2:14">
      <c r="B18915" s="65"/>
      <c r="N18915" s="71"/>
    </row>
    <row r="18916" spans="2:14">
      <c r="B18916" s="65"/>
      <c r="N18916" s="71"/>
    </row>
    <row r="18917" spans="2:14">
      <c r="B18917" s="65"/>
      <c r="N18917" s="71"/>
    </row>
    <row r="18918" spans="2:14">
      <c r="B18918" s="65"/>
      <c r="N18918" s="71"/>
    </row>
    <row r="18919" spans="2:14">
      <c r="B18919" s="65"/>
      <c r="N18919" s="71"/>
    </row>
    <row r="18920" spans="2:14">
      <c r="B18920" s="65"/>
      <c r="N18920" s="71"/>
    </row>
    <row r="18921" spans="2:14">
      <c r="B18921" s="65"/>
      <c r="N18921" s="71"/>
    </row>
    <row r="18922" spans="2:14">
      <c r="B18922" s="65"/>
      <c r="N18922" s="71"/>
    </row>
    <row r="18923" spans="2:14">
      <c r="B18923" s="65"/>
      <c r="N18923" s="71"/>
    </row>
    <row r="18924" spans="2:14">
      <c r="B18924" s="65"/>
      <c r="N18924" s="71"/>
    </row>
    <row r="18925" spans="2:14">
      <c r="B18925" s="65"/>
      <c r="N18925" s="71"/>
    </row>
    <row r="18926" spans="2:14">
      <c r="B18926" s="65"/>
      <c r="N18926" s="71"/>
    </row>
    <row r="18927" spans="2:14">
      <c r="B18927" s="65"/>
      <c r="N18927" s="71"/>
    </row>
    <row r="18928" spans="2:14">
      <c r="B18928" s="65"/>
      <c r="N18928" s="71"/>
    </row>
    <row r="18929" spans="2:14">
      <c r="B18929" s="65"/>
      <c r="N18929" s="71"/>
    </row>
    <row r="18930" spans="2:14">
      <c r="B18930" s="65"/>
      <c r="N18930" s="71"/>
    </row>
    <row r="18931" spans="2:14">
      <c r="B18931" s="65"/>
      <c r="N18931" s="71"/>
    </row>
    <row r="18932" spans="2:14">
      <c r="B18932" s="65"/>
      <c r="N18932" s="71"/>
    </row>
    <row r="18933" spans="2:14">
      <c r="B18933" s="65"/>
      <c r="N18933" s="71"/>
    </row>
    <row r="18934" spans="2:14">
      <c r="B18934" s="65"/>
      <c r="N18934" s="71"/>
    </row>
    <row r="18935" spans="2:14">
      <c r="B18935" s="65"/>
      <c r="N18935" s="71"/>
    </row>
    <row r="18936" spans="2:14">
      <c r="B18936" s="65"/>
      <c r="N18936" s="71"/>
    </row>
    <row r="18937" spans="2:14">
      <c r="B18937" s="65"/>
      <c r="N18937" s="71"/>
    </row>
    <row r="18938" spans="2:14">
      <c r="B18938" s="65"/>
      <c r="N18938" s="71"/>
    </row>
    <row r="18939" spans="2:14">
      <c r="B18939" s="65"/>
      <c r="N18939" s="71"/>
    </row>
    <row r="18940" spans="2:14">
      <c r="B18940" s="65"/>
      <c r="N18940" s="71"/>
    </row>
    <row r="18941" spans="2:14">
      <c r="B18941" s="65"/>
      <c r="N18941" s="71"/>
    </row>
    <row r="18942" spans="2:14">
      <c r="B18942" s="65"/>
      <c r="N18942" s="71"/>
    </row>
    <row r="18943" spans="2:14">
      <c r="B18943" s="65"/>
      <c r="N18943" s="71"/>
    </row>
    <row r="18944" spans="2:14">
      <c r="B18944" s="65"/>
      <c r="N18944" s="71"/>
    </row>
    <row r="18945" spans="2:14">
      <c r="B18945" s="65"/>
      <c r="N18945" s="71"/>
    </row>
    <row r="18946" spans="2:14">
      <c r="B18946" s="65"/>
      <c r="N18946" s="71"/>
    </row>
    <row r="18947" spans="2:14">
      <c r="B18947" s="65"/>
      <c r="N18947" s="71"/>
    </row>
    <row r="18948" spans="2:14">
      <c r="B18948" s="65"/>
      <c r="N18948" s="71"/>
    </row>
    <row r="18949" spans="2:14">
      <c r="B18949" s="65"/>
      <c r="N18949" s="71"/>
    </row>
    <row r="18950" spans="2:14">
      <c r="B18950" s="65"/>
      <c r="N18950" s="71"/>
    </row>
    <row r="18951" spans="2:14">
      <c r="B18951" s="65"/>
      <c r="N18951" s="71"/>
    </row>
    <row r="18952" spans="2:14">
      <c r="B18952" s="65"/>
      <c r="N18952" s="71"/>
    </row>
    <row r="18953" spans="2:14">
      <c r="B18953" s="65"/>
      <c r="N18953" s="71"/>
    </row>
    <row r="18954" spans="2:14">
      <c r="B18954" s="65"/>
      <c r="N18954" s="71"/>
    </row>
    <row r="18955" spans="2:14">
      <c r="B18955" s="65"/>
      <c r="N18955" s="71"/>
    </row>
    <row r="18956" spans="2:14">
      <c r="B18956" s="65"/>
      <c r="N18956" s="71"/>
    </row>
    <row r="18957" spans="2:14">
      <c r="B18957" s="65"/>
      <c r="N18957" s="71"/>
    </row>
    <row r="18958" spans="2:14">
      <c r="B18958" s="65"/>
      <c r="N18958" s="71"/>
    </row>
    <row r="18959" spans="2:14">
      <c r="B18959" s="65"/>
      <c r="N18959" s="71"/>
    </row>
    <row r="18960" spans="2:14">
      <c r="B18960" s="65"/>
      <c r="N18960" s="71"/>
    </row>
    <row r="18961" spans="2:14">
      <c r="B18961" s="65"/>
      <c r="N18961" s="71"/>
    </row>
    <row r="18962" spans="2:14">
      <c r="B18962" s="65"/>
      <c r="N18962" s="71"/>
    </row>
    <row r="18963" spans="2:14">
      <c r="B18963" s="65"/>
      <c r="N18963" s="71"/>
    </row>
    <row r="18964" spans="2:14">
      <c r="B18964" s="65"/>
      <c r="N18964" s="71"/>
    </row>
    <row r="18965" spans="2:14">
      <c r="B18965" s="65"/>
      <c r="N18965" s="71"/>
    </row>
    <row r="18966" spans="2:14">
      <c r="B18966" s="65"/>
      <c r="N18966" s="71"/>
    </row>
    <row r="18967" spans="2:14">
      <c r="B18967" s="65"/>
      <c r="N18967" s="71"/>
    </row>
    <row r="18968" spans="2:14">
      <c r="B18968" s="65"/>
      <c r="N18968" s="71"/>
    </row>
    <row r="18969" spans="2:14">
      <c r="B18969" s="65"/>
      <c r="N18969" s="71"/>
    </row>
    <row r="18970" spans="2:14">
      <c r="B18970" s="65"/>
      <c r="N18970" s="71"/>
    </row>
    <row r="18971" spans="2:14">
      <c r="B18971" s="65"/>
      <c r="N18971" s="71"/>
    </row>
    <row r="18972" spans="2:14">
      <c r="B18972" s="65"/>
      <c r="N18972" s="71"/>
    </row>
    <row r="18973" spans="2:14">
      <c r="B18973" s="65"/>
      <c r="N18973" s="71"/>
    </row>
    <row r="18974" spans="2:14">
      <c r="B18974" s="65"/>
      <c r="N18974" s="71"/>
    </row>
    <row r="18975" spans="2:14">
      <c r="B18975" s="65"/>
      <c r="N18975" s="71"/>
    </row>
    <row r="18976" spans="2:14">
      <c r="B18976" s="65"/>
      <c r="N18976" s="71"/>
    </row>
    <row r="18977" spans="2:14">
      <c r="B18977" s="65"/>
      <c r="N18977" s="71"/>
    </row>
    <row r="18978" spans="2:14">
      <c r="B18978" s="65"/>
      <c r="N18978" s="71"/>
    </row>
    <row r="18979" spans="2:14">
      <c r="B18979" s="65"/>
      <c r="N18979" s="71"/>
    </row>
    <row r="18980" spans="2:14">
      <c r="B18980" s="65"/>
      <c r="N18980" s="71"/>
    </row>
    <row r="18981" spans="2:14">
      <c r="B18981" s="65"/>
      <c r="N18981" s="71"/>
    </row>
    <row r="18982" spans="2:14">
      <c r="B18982" s="65"/>
      <c r="N18982" s="71"/>
    </row>
    <row r="18983" spans="2:14">
      <c r="B18983" s="65"/>
      <c r="N18983" s="71"/>
    </row>
    <row r="18984" spans="2:14">
      <c r="B18984" s="65"/>
      <c r="N18984" s="71"/>
    </row>
    <row r="18985" spans="2:14">
      <c r="B18985" s="65"/>
      <c r="N18985" s="71"/>
    </row>
    <row r="18986" spans="2:14">
      <c r="B18986" s="65"/>
      <c r="N18986" s="71"/>
    </row>
    <row r="18987" spans="2:14">
      <c r="B18987" s="65"/>
      <c r="N18987" s="71"/>
    </row>
    <row r="18988" spans="2:14">
      <c r="B18988" s="65"/>
      <c r="N18988" s="71"/>
    </row>
    <row r="18989" spans="2:14">
      <c r="B18989" s="65"/>
      <c r="N18989" s="71"/>
    </row>
    <row r="18990" spans="2:14">
      <c r="B18990" s="65"/>
      <c r="N18990" s="71"/>
    </row>
    <row r="18991" spans="2:14">
      <c r="B18991" s="65"/>
      <c r="N18991" s="71"/>
    </row>
    <row r="18992" spans="2:14">
      <c r="B18992" s="65"/>
      <c r="N18992" s="71"/>
    </row>
    <row r="18993" spans="2:14">
      <c r="B18993" s="65"/>
      <c r="N18993" s="71"/>
    </row>
    <row r="18994" spans="2:14">
      <c r="B18994" s="65"/>
      <c r="N18994" s="71"/>
    </row>
    <row r="18995" spans="2:14">
      <c r="B18995" s="65"/>
      <c r="N18995" s="71"/>
    </row>
    <row r="18996" spans="2:14">
      <c r="B18996" s="65"/>
      <c r="N18996" s="71"/>
    </row>
    <row r="18997" spans="2:14">
      <c r="B18997" s="65"/>
      <c r="N18997" s="71"/>
    </row>
    <row r="18998" spans="2:14">
      <c r="B18998" s="65"/>
      <c r="N18998" s="71"/>
    </row>
    <row r="18999" spans="2:14">
      <c r="B18999" s="65"/>
      <c r="N18999" s="71"/>
    </row>
    <row r="19000" spans="2:14">
      <c r="B19000" s="65"/>
      <c r="N19000" s="71"/>
    </row>
    <row r="19001" spans="2:14">
      <c r="B19001" s="65"/>
      <c r="N19001" s="71"/>
    </row>
    <row r="19002" spans="2:14">
      <c r="B19002" s="65"/>
      <c r="N19002" s="71"/>
    </row>
    <row r="19003" spans="2:14">
      <c r="B19003" s="65"/>
      <c r="N19003" s="71"/>
    </row>
    <row r="19004" spans="2:14">
      <c r="B19004" s="65"/>
      <c r="N19004" s="71"/>
    </row>
    <row r="19005" spans="2:14">
      <c r="B19005" s="65"/>
      <c r="N19005" s="71"/>
    </row>
    <row r="19006" spans="2:14">
      <c r="B19006" s="65"/>
      <c r="N19006" s="71"/>
    </row>
    <row r="19007" spans="2:14">
      <c r="B19007" s="65"/>
      <c r="N19007" s="71"/>
    </row>
    <row r="19008" spans="2:14">
      <c r="B19008" s="65"/>
      <c r="N19008" s="71"/>
    </row>
    <row r="19009" spans="2:14">
      <c r="B19009" s="65"/>
      <c r="N19009" s="71"/>
    </row>
    <row r="19010" spans="2:14">
      <c r="B19010" s="65"/>
      <c r="N19010" s="71"/>
    </row>
    <row r="19011" spans="2:14">
      <c r="B19011" s="65"/>
      <c r="N19011" s="71"/>
    </row>
    <row r="19012" spans="2:14">
      <c r="B19012" s="65"/>
      <c r="N19012" s="71"/>
    </row>
    <row r="19013" spans="2:14">
      <c r="B19013" s="65"/>
      <c r="N19013" s="71"/>
    </row>
    <row r="19014" spans="2:14">
      <c r="B19014" s="65"/>
      <c r="N19014" s="71"/>
    </row>
    <row r="19015" spans="2:14">
      <c r="B19015" s="65"/>
      <c r="N19015" s="71"/>
    </row>
    <row r="19016" spans="2:14">
      <c r="B19016" s="65"/>
      <c r="N19016" s="71"/>
    </row>
    <row r="19017" spans="2:14">
      <c r="B19017" s="65"/>
      <c r="N19017" s="71"/>
    </row>
    <row r="19018" spans="2:14">
      <c r="B19018" s="65"/>
      <c r="N19018" s="71"/>
    </row>
    <row r="19019" spans="2:14">
      <c r="B19019" s="65"/>
      <c r="N19019" s="71"/>
    </row>
    <row r="19020" spans="2:14">
      <c r="B19020" s="65"/>
      <c r="N19020" s="71"/>
    </row>
    <row r="19021" spans="2:14">
      <c r="B19021" s="65"/>
      <c r="N19021" s="71"/>
    </row>
    <row r="19022" spans="2:14">
      <c r="B19022" s="65"/>
      <c r="N19022" s="71"/>
    </row>
    <row r="19023" spans="2:14">
      <c r="B19023" s="65"/>
      <c r="N19023" s="71"/>
    </row>
    <row r="19024" spans="2:14">
      <c r="B19024" s="65"/>
      <c r="N19024" s="71"/>
    </row>
    <row r="19025" spans="2:14">
      <c r="B19025" s="65"/>
      <c r="N19025" s="71"/>
    </row>
    <row r="19026" spans="2:14">
      <c r="B19026" s="65"/>
      <c r="N19026" s="71"/>
    </row>
    <row r="19027" spans="2:14">
      <c r="B19027" s="65"/>
      <c r="N19027" s="71"/>
    </row>
    <row r="19028" spans="2:14">
      <c r="B19028" s="65"/>
      <c r="N19028" s="71"/>
    </row>
    <row r="19029" spans="2:14">
      <c r="B19029" s="65"/>
      <c r="N19029" s="71"/>
    </row>
    <row r="19030" spans="2:14">
      <c r="B19030" s="65"/>
      <c r="N19030" s="71"/>
    </row>
    <row r="19031" spans="2:14">
      <c r="B19031" s="65"/>
      <c r="N19031" s="71"/>
    </row>
    <row r="19032" spans="2:14">
      <c r="B19032" s="65"/>
      <c r="N19032" s="71"/>
    </row>
    <row r="19033" spans="2:14">
      <c r="B19033" s="65"/>
      <c r="N19033" s="71"/>
    </row>
    <row r="19034" spans="2:14">
      <c r="B19034" s="65"/>
      <c r="N19034" s="71"/>
    </row>
    <row r="19035" spans="2:14">
      <c r="B19035" s="65"/>
      <c r="N19035" s="71"/>
    </row>
    <row r="19036" spans="2:14">
      <c r="B19036" s="65"/>
      <c r="N19036" s="71"/>
    </row>
    <row r="19037" spans="2:14">
      <c r="B19037" s="65"/>
      <c r="N19037" s="71"/>
    </row>
    <row r="19038" spans="2:14">
      <c r="B19038" s="65"/>
      <c r="N19038" s="71"/>
    </row>
    <row r="19039" spans="2:14">
      <c r="B19039" s="65"/>
      <c r="N19039" s="71"/>
    </row>
    <row r="19040" spans="2:14">
      <c r="B19040" s="65"/>
      <c r="N19040" s="71"/>
    </row>
    <row r="19041" spans="2:14">
      <c r="B19041" s="65"/>
      <c r="N19041" s="71"/>
    </row>
    <row r="19042" spans="2:14">
      <c r="B19042" s="65"/>
      <c r="N19042" s="71"/>
    </row>
    <row r="19043" spans="2:14">
      <c r="B19043" s="65"/>
      <c r="N19043" s="71"/>
    </row>
    <row r="19044" spans="2:14">
      <c r="B19044" s="65"/>
      <c r="N19044" s="71"/>
    </row>
    <row r="19045" spans="2:14">
      <c r="B19045" s="65"/>
      <c r="N19045" s="71"/>
    </row>
    <row r="19046" spans="2:14">
      <c r="B19046" s="65"/>
      <c r="N19046" s="71"/>
    </row>
    <row r="19047" spans="2:14">
      <c r="B19047" s="65"/>
      <c r="N19047" s="71"/>
    </row>
    <row r="19048" spans="2:14">
      <c r="B19048" s="65"/>
      <c r="N19048" s="71"/>
    </row>
    <row r="19049" spans="2:14">
      <c r="B19049" s="65"/>
      <c r="N19049" s="71"/>
    </row>
    <row r="19050" spans="2:14">
      <c r="B19050" s="65"/>
      <c r="N19050" s="71"/>
    </row>
    <row r="19051" spans="2:14">
      <c r="B19051" s="65"/>
      <c r="N19051" s="71"/>
    </row>
    <row r="19052" spans="2:14">
      <c r="B19052" s="65"/>
      <c r="N19052" s="71"/>
    </row>
    <row r="19053" spans="2:14">
      <c r="B19053" s="65"/>
      <c r="N19053" s="71"/>
    </row>
    <row r="19054" spans="2:14">
      <c r="B19054" s="65"/>
      <c r="N19054" s="71"/>
    </row>
    <row r="19055" spans="2:14">
      <c r="B19055" s="65"/>
      <c r="N19055" s="71"/>
    </row>
    <row r="19056" spans="2:14">
      <c r="B19056" s="65"/>
      <c r="N19056" s="71"/>
    </row>
    <row r="19057" spans="2:14">
      <c r="B19057" s="65"/>
      <c r="N19057" s="71"/>
    </row>
    <row r="19058" spans="2:14">
      <c r="B19058" s="65"/>
      <c r="N19058" s="71"/>
    </row>
    <row r="19059" spans="2:14">
      <c r="B19059" s="65"/>
      <c r="N19059" s="71"/>
    </row>
    <row r="19060" spans="2:14">
      <c r="B19060" s="65"/>
      <c r="N19060" s="71"/>
    </row>
    <row r="19061" spans="2:14">
      <c r="B19061" s="65"/>
      <c r="N19061" s="71"/>
    </row>
    <row r="19062" spans="2:14">
      <c r="B19062" s="65"/>
      <c r="N19062" s="71"/>
    </row>
    <row r="19063" spans="2:14">
      <c r="B19063" s="65"/>
      <c r="N19063" s="71"/>
    </row>
    <row r="19064" spans="2:14">
      <c r="B19064" s="65"/>
      <c r="N19064" s="71"/>
    </row>
    <row r="19065" spans="2:14">
      <c r="B19065" s="65"/>
      <c r="N19065" s="71"/>
    </row>
    <row r="19066" spans="2:14">
      <c r="B19066" s="65"/>
      <c r="N19066" s="71"/>
    </row>
    <row r="19067" spans="2:14">
      <c r="B19067" s="65"/>
      <c r="N19067" s="71"/>
    </row>
    <row r="19068" spans="2:14">
      <c r="B19068" s="65"/>
      <c r="N19068" s="71"/>
    </row>
    <row r="19069" spans="2:14">
      <c r="B19069" s="65"/>
      <c r="N19069" s="71"/>
    </row>
    <row r="19070" spans="2:14">
      <c r="B19070" s="65"/>
      <c r="N19070" s="71"/>
    </row>
    <row r="19071" spans="2:14">
      <c r="B19071" s="65"/>
      <c r="N19071" s="71"/>
    </row>
    <row r="19072" spans="2:14">
      <c r="B19072" s="65"/>
      <c r="N19072" s="71"/>
    </row>
    <row r="19073" spans="2:14">
      <c r="B19073" s="65"/>
      <c r="N19073" s="71"/>
    </row>
    <row r="19074" spans="2:14">
      <c r="B19074" s="65"/>
      <c r="N19074" s="71"/>
    </row>
    <row r="19075" spans="2:14">
      <c r="B19075" s="65"/>
      <c r="N19075" s="71"/>
    </row>
    <row r="19076" spans="2:14">
      <c r="B19076" s="65"/>
      <c r="N19076" s="71"/>
    </row>
    <row r="19077" spans="2:14">
      <c r="B19077" s="65"/>
      <c r="N19077" s="71"/>
    </row>
    <row r="19078" spans="2:14">
      <c r="B19078" s="65"/>
      <c r="N19078" s="71"/>
    </row>
    <row r="19079" spans="2:14">
      <c r="B19079" s="65"/>
      <c r="N19079" s="71"/>
    </row>
    <row r="19080" spans="2:14">
      <c r="B19080" s="65"/>
      <c r="N19080" s="71"/>
    </row>
    <row r="19081" spans="2:14">
      <c r="B19081" s="65"/>
      <c r="N19081" s="71"/>
    </row>
    <row r="19082" spans="2:14">
      <c r="B19082" s="65"/>
      <c r="N19082" s="71"/>
    </row>
    <row r="19083" spans="2:14">
      <c r="B19083" s="65"/>
      <c r="N19083" s="71"/>
    </row>
    <row r="19084" spans="2:14">
      <c r="B19084" s="65"/>
      <c r="N19084" s="71"/>
    </row>
    <row r="19085" spans="2:14">
      <c r="B19085" s="65"/>
      <c r="N19085" s="71"/>
    </row>
    <row r="19086" spans="2:14">
      <c r="B19086" s="65"/>
      <c r="N19086" s="71"/>
    </row>
    <row r="19087" spans="2:14">
      <c r="B19087" s="65"/>
      <c r="N19087" s="71"/>
    </row>
    <row r="19088" spans="2:14">
      <c r="B19088" s="65"/>
      <c r="N19088" s="71"/>
    </row>
    <row r="19089" spans="2:14">
      <c r="B19089" s="65"/>
      <c r="N19089" s="71"/>
    </row>
    <row r="19090" spans="2:14">
      <c r="B19090" s="65"/>
      <c r="N19090" s="71"/>
    </row>
    <row r="19091" spans="2:14">
      <c r="B19091" s="65"/>
      <c r="N19091" s="71"/>
    </row>
    <row r="19092" spans="2:14">
      <c r="B19092" s="65"/>
      <c r="N19092" s="71"/>
    </row>
    <row r="19093" spans="2:14">
      <c r="B19093" s="65"/>
      <c r="N19093" s="71"/>
    </row>
    <row r="19094" spans="2:14">
      <c r="B19094" s="65"/>
      <c r="N19094" s="71"/>
    </row>
    <row r="19095" spans="2:14">
      <c r="B19095" s="65"/>
      <c r="N19095" s="71"/>
    </row>
    <row r="19096" spans="2:14">
      <c r="B19096" s="65"/>
      <c r="N19096" s="71"/>
    </row>
    <row r="19097" spans="2:14">
      <c r="B19097" s="65"/>
      <c r="N19097" s="71"/>
    </row>
    <row r="19098" spans="2:14">
      <c r="B19098" s="65"/>
      <c r="N19098" s="71"/>
    </row>
    <row r="19099" spans="2:14">
      <c r="B19099" s="65"/>
      <c r="N19099" s="71"/>
    </row>
    <row r="19100" spans="2:14">
      <c r="B19100" s="65"/>
      <c r="N19100" s="71"/>
    </row>
    <row r="19101" spans="2:14">
      <c r="B19101" s="65"/>
      <c r="N19101" s="71"/>
    </row>
    <row r="19102" spans="2:14">
      <c r="B19102" s="65"/>
      <c r="N19102" s="71"/>
    </row>
    <row r="19103" spans="2:14">
      <c r="B19103" s="65"/>
      <c r="N19103" s="71"/>
    </row>
    <row r="19104" spans="2:14">
      <c r="B19104" s="65"/>
      <c r="N19104" s="71"/>
    </row>
    <row r="19105" spans="2:14">
      <c r="B19105" s="65"/>
      <c r="N19105" s="71"/>
    </row>
    <row r="19106" spans="2:14">
      <c r="B19106" s="65"/>
      <c r="N19106" s="71"/>
    </row>
    <row r="19107" spans="2:14">
      <c r="B19107" s="65"/>
      <c r="N19107" s="71"/>
    </row>
    <row r="19108" spans="2:14">
      <c r="B19108" s="65"/>
      <c r="N19108" s="71"/>
    </row>
    <row r="19109" spans="2:14">
      <c r="B19109" s="65"/>
      <c r="N19109" s="71"/>
    </row>
    <row r="19110" spans="2:14">
      <c r="B19110" s="65"/>
      <c r="N19110" s="71"/>
    </row>
    <row r="19111" spans="2:14">
      <c r="B19111" s="65"/>
      <c r="N19111" s="71"/>
    </row>
    <row r="19112" spans="2:14">
      <c r="B19112" s="65"/>
      <c r="N19112" s="71"/>
    </row>
    <row r="19113" spans="2:14">
      <c r="B19113" s="65"/>
      <c r="N19113" s="71"/>
    </row>
    <row r="19114" spans="2:14">
      <c r="B19114" s="65"/>
      <c r="N19114" s="71"/>
    </row>
    <row r="19115" spans="2:14">
      <c r="B19115" s="65"/>
      <c r="N19115" s="71"/>
    </row>
    <row r="19116" spans="2:14">
      <c r="B19116" s="65"/>
      <c r="N19116" s="71"/>
    </row>
    <row r="19117" spans="2:14">
      <c r="B19117" s="65"/>
      <c r="N19117" s="71"/>
    </row>
    <row r="19118" spans="2:14">
      <c r="B19118" s="65"/>
      <c r="N19118" s="71"/>
    </row>
    <row r="19119" spans="2:14">
      <c r="B19119" s="65"/>
      <c r="N19119" s="71"/>
    </row>
    <row r="19120" spans="2:14">
      <c r="B19120" s="65"/>
      <c r="N19120" s="71"/>
    </row>
    <row r="19121" spans="2:14">
      <c r="B19121" s="65"/>
      <c r="N19121" s="71"/>
    </row>
    <row r="19122" spans="2:14">
      <c r="B19122" s="65"/>
      <c r="N19122" s="71"/>
    </row>
    <row r="19123" spans="2:14">
      <c r="B19123" s="65"/>
      <c r="N19123" s="71"/>
    </row>
    <row r="19124" spans="2:14">
      <c r="B19124" s="65"/>
      <c r="N19124" s="71"/>
    </row>
    <row r="19125" spans="2:14">
      <c r="B19125" s="65"/>
      <c r="N19125" s="71"/>
    </row>
    <row r="19126" spans="2:14">
      <c r="B19126" s="65"/>
      <c r="N19126" s="71"/>
    </row>
    <row r="19127" spans="2:14">
      <c r="B19127" s="65"/>
      <c r="N19127" s="71"/>
    </row>
    <row r="19128" spans="2:14">
      <c r="B19128" s="65"/>
      <c r="N19128" s="71"/>
    </row>
    <row r="19129" spans="2:14">
      <c r="B19129" s="65"/>
      <c r="N19129" s="71"/>
    </row>
    <row r="19130" spans="2:14">
      <c r="B19130" s="65"/>
      <c r="N19130" s="71"/>
    </row>
    <row r="19131" spans="2:14">
      <c r="B19131" s="65"/>
      <c r="N19131" s="71"/>
    </row>
    <row r="19132" spans="2:14">
      <c r="B19132" s="65"/>
      <c r="N19132" s="71"/>
    </row>
    <row r="19133" spans="2:14">
      <c r="B19133" s="65"/>
      <c r="N19133" s="71"/>
    </row>
    <row r="19134" spans="2:14">
      <c r="B19134" s="65"/>
      <c r="N19134" s="71"/>
    </row>
    <row r="19135" spans="2:14">
      <c r="B19135" s="65"/>
      <c r="N19135" s="71"/>
    </row>
    <row r="19136" spans="2:14">
      <c r="B19136" s="65"/>
      <c r="N19136" s="71"/>
    </row>
    <row r="19137" spans="2:14">
      <c r="B19137" s="65"/>
      <c r="N19137" s="71"/>
    </row>
    <row r="19138" spans="2:14">
      <c r="B19138" s="65"/>
      <c r="N19138" s="71"/>
    </row>
    <row r="19139" spans="2:14">
      <c r="B19139" s="65"/>
      <c r="N19139" s="71"/>
    </row>
    <row r="19140" spans="2:14">
      <c r="B19140" s="65"/>
      <c r="N19140" s="71"/>
    </row>
    <row r="19141" spans="2:14">
      <c r="B19141" s="65"/>
      <c r="N19141" s="71"/>
    </row>
    <row r="19142" spans="2:14">
      <c r="B19142" s="65"/>
      <c r="N19142" s="71"/>
    </row>
    <row r="19143" spans="2:14">
      <c r="B19143" s="65"/>
      <c r="N19143" s="71"/>
    </row>
    <row r="19144" spans="2:14">
      <c r="B19144" s="65"/>
      <c r="N19144" s="71"/>
    </row>
    <row r="19145" spans="2:14">
      <c r="B19145" s="65"/>
      <c r="N19145" s="71"/>
    </row>
    <row r="19146" spans="2:14">
      <c r="B19146" s="65"/>
      <c r="N19146" s="71"/>
    </row>
    <row r="19147" spans="2:14">
      <c r="B19147" s="65"/>
      <c r="N19147" s="71"/>
    </row>
    <row r="19148" spans="2:14">
      <c r="B19148" s="65"/>
      <c r="N19148" s="71"/>
    </row>
    <row r="19149" spans="2:14">
      <c r="B19149" s="65"/>
      <c r="N19149" s="71"/>
    </row>
    <row r="19150" spans="2:14">
      <c r="B19150" s="65"/>
      <c r="N19150" s="71"/>
    </row>
    <row r="19151" spans="2:14">
      <c r="B19151" s="65"/>
      <c r="N19151" s="71"/>
    </row>
    <row r="19152" spans="2:14">
      <c r="B19152" s="65"/>
      <c r="N19152" s="71"/>
    </row>
    <row r="19153" spans="2:14">
      <c r="B19153" s="65"/>
      <c r="N19153" s="71"/>
    </row>
    <row r="19154" spans="2:14">
      <c r="B19154" s="65"/>
      <c r="N19154" s="71"/>
    </row>
    <row r="19155" spans="2:14">
      <c r="B19155" s="65"/>
      <c r="N19155" s="71"/>
    </row>
    <row r="19156" spans="2:14">
      <c r="B19156" s="65"/>
      <c r="N19156" s="71"/>
    </row>
    <row r="19157" spans="2:14">
      <c r="B19157" s="65"/>
      <c r="N19157" s="71"/>
    </row>
    <row r="19158" spans="2:14">
      <c r="B19158" s="65"/>
      <c r="N19158" s="71"/>
    </row>
    <row r="19159" spans="2:14">
      <c r="B19159" s="65"/>
      <c r="N19159" s="71"/>
    </row>
    <row r="19160" spans="2:14">
      <c r="B19160" s="65"/>
      <c r="N19160" s="71"/>
    </row>
    <row r="19161" spans="2:14">
      <c r="B19161" s="65"/>
      <c r="N19161" s="71"/>
    </row>
    <row r="19162" spans="2:14">
      <c r="B19162" s="65"/>
      <c r="N19162" s="71"/>
    </row>
    <row r="19163" spans="2:14">
      <c r="B19163" s="65"/>
      <c r="N19163" s="71"/>
    </row>
    <row r="19164" spans="2:14">
      <c r="B19164" s="65"/>
      <c r="N19164" s="71"/>
    </row>
    <row r="19165" spans="2:14">
      <c r="B19165" s="65"/>
      <c r="N19165" s="71"/>
    </row>
    <row r="19166" spans="2:14">
      <c r="B19166" s="65"/>
      <c r="N19166" s="71"/>
    </row>
    <row r="19167" spans="2:14">
      <c r="B19167" s="65"/>
      <c r="N19167" s="71"/>
    </row>
    <row r="19168" spans="2:14">
      <c r="B19168" s="65"/>
      <c r="N19168" s="71"/>
    </row>
    <row r="19169" spans="2:14">
      <c r="B19169" s="65"/>
      <c r="N19169" s="71"/>
    </row>
    <row r="19170" spans="2:14">
      <c r="B19170" s="65"/>
      <c r="N19170" s="71"/>
    </row>
    <row r="19171" spans="2:14">
      <c r="B19171" s="65"/>
      <c r="N19171" s="71"/>
    </row>
    <row r="19172" spans="2:14">
      <c r="B19172" s="65"/>
      <c r="N19172" s="71"/>
    </row>
    <row r="19173" spans="2:14">
      <c r="B19173" s="65"/>
      <c r="N19173" s="71"/>
    </row>
    <row r="19174" spans="2:14">
      <c r="B19174" s="65"/>
      <c r="N19174" s="71"/>
    </row>
    <row r="19175" spans="2:14">
      <c r="B19175" s="65"/>
      <c r="N19175" s="71"/>
    </row>
    <row r="19176" spans="2:14">
      <c r="B19176" s="65"/>
      <c r="N19176" s="71"/>
    </row>
    <row r="19177" spans="2:14">
      <c r="B19177" s="65"/>
      <c r="N19177" s="71"/>
    </row>
    <row r="19178" spans="2:14">
      <c r="B19178" s="65"/>
      <c r="N19178" s="71"/>
    </row>
    <row r="19179" spans="2:14">
      <c r="B19179" s="65"/>
      <c r="N19179" s="71"/>
    </row>
    <row r="19180" spans="2:14">
      <c r="B19180" s="65"/>
      <c r="N19180" s="71"/>
    </row>
    <row r="19181" spans="2:14">
      <c r="B19181" s="65"/>
      <c r="N19181" s="71"/>
    </row>
    <row r="19182" spans="2:14">
      <c r="B19182" s="65"/>
      <c r="N19182" s="71"/>
    </row>
    <row r="19183" spans="2:14">
      <c r="B19183" s="65"/>
      <c r="N19183" s="71"/>
    </row>
    <row r="19184" spans="2:14">
      <c r="B19184" s="65"/>
      <c r="N19184" s="71"/>
    </row>
    <row r="19185" spans="2:14">
      <c r="B19185" s="65"/>
      <c r="N19185" s="71"/>
    </row>
    <row r="19186" spans="2:14">
      <c r="B19186" s="65"/>
      <c r="N19186" s="71"/>
    </row>
    <row r="19187" spans="2:14">
      <c r="B19187" s="65"/>
      <c r="N19187" s="71"/>
    </row>
    <row r="19188" spans="2:14">
      <c r="B19188" s="65"/>
      <c r="N19188" s="71"/>
    </row>
    <row r="19189" spans="2:14">
      <c r="B19189" s="65"/>
      <c r="N19189" s="71"/>
    </row>
    <row r="19190" spans="2:14">
      <c r="B19190" s="65"/>
      <c r="N19190" s="71"/>
    </row>
    <row r="19191" spans="2:14">
      <c r="B19191" s="65"/>
      <c r="N19191" s="71"/>
    </row>
    <row r="19192" spans="2:14">
      <c r="B19192" s="65"/>
      <c r="N19192" s="71"/>
    </row>
    <row r="19193" spans="2:14">
      <c r="B19193" s="65"/>
      <c r="N19193" s="71"/>
    </row>
    <row r="19194" spans="2:14">
      <c r="B19194" s="65"/>
      <c r="N19194" s="71"/>
    </row>
    <row r="19195" spans="2:14">
      <c r="B19195" s="65"/>
      <c r="N19195" s="71"/>
    </row>
    <row r="19196" spans="2:14">
      <c r="B19196" s="65"/>
      <c r="N19196" s="71"/>
    </row>
    <row r="19197" spans="2:14">
      <c r="B19197" s="65"/>
      <c r="N19197" s="71"/>
    </row>
    <row r="19198" spans="2:14">
      <c r="B19198" s="65"/>
      <c r="N19198" s="71"/>
    </row>
    <row r="19199" spans="2:14">
      <c r="B19199" s="65"/>
      <c r="N19199" s="71"/>
    </row>
    <row r="19200" spans="2:14">
      <c r="B19200" s="65"/>
      <c r="N19200" s="71"/>
    </row>
    <row r="19201" spans="2:14">
      <c r="B19201" s="65"/>
      <c r="N19201" s="71"/>
    </row>
    <row r="19202" spans="2:14">
      <c r="B19202" s="65"/>
      <c r="N19202" s="71"/>
    </row>
    <row r="19203" spans="2:14">
      <c r="B19203" s="65"/>
      <c r="N19203" s="71"/>
    </row>
    <row r="19204" spans="2:14">
      <c r="B19204" s="65"/>
      <c r="N19204" s="71"/>
    </row>
    <row r="19205" spans="2:14">
      <c r="B19205" s="65"/>
      <c r="N19205" s="71"/>
    </row>
    <row r="19206" spans="2:14">
      <c r="B19206" s="65"/>
      <c r="N19206" s="71"/>
    </row>
    <row r="19207" spans="2:14">
      <c r="B19207" s="65"/>
      <c r="N19207" s="71"/>
    </row>
    <row r="19208" spans="2:14">
      <c r="B19208" s="65"/>
      <c r="N19208" s="71"/>
    </row>
    <row r="19209" spans="2:14">
      <c r="B19209" s="65"/>
      <c r="N19209" s="71"/>
    </row>
    <row r="19210" spans="2:14">
      <c r="B19210" s="65"/>
      <c r="N19210" s="71"/>
    </row>
    <row r="19211" spans="2:14">
      <c r="B19211" s="65"/>
      <c r="N19211" s="71"/>
    </row>
    <row r="19212" spans="2:14">
      <c r="B19212" s="65"/>
      <c r="N19212" s="71"/>
    </row>
    <row r="19213" spans="2:14">
      <c r="B19213" s="65"/>
      <c r="N19213" s="71"/>
    </row>
    <row r="19214" spans="2:14">
      <c r="B19214" s="65"/>
      <c r="N19214" s="71"/>
    </row>
    <row r="19215" spans="2:14">
      <c r="B19215" s="65"/>
      <c r="N19215" s="71"/>
    </row>
    <row r="19216" spans="2:14">
      <c r="B19216" s="65"/>
      <c r="N19216" s="71"/>
    </row>
    <row r="19217" spans="2:14">
      <c r="B19217" s="65"/>
      <c r="N19217" s="71"/>
    </row>
    <row r="19218" spans="2:14">
      <c r="B19218" s="65"/>
      <c r="N19218" s="71"/>
    </row>
    <row r="19219" spans="2:14">
      <c r="B19219" s="65"/>
      <c r="N19219" s="71"/>
    </row>
    <row r="19220" spans="2:14">
      <c r="B19220" s="65"/>
      <c r="N19220" s="71"/>
    </row>
    <row r="19221" spans="2:14">
      <c r="B19221" s="65"/>
      <c r="N19221" s="71"/>
    </row>
    <row r="19222" spans="2:14">
      <c r="B19222" s="65"/>
      <c r="N19222" s="71"/>
    </row>
    <row r="19223" spans="2:14">
      <c r="B19223" s="65"/>
      <c r="N19223" s="71"/>
    </row>
    <row r="19224" spans="2:14">
      <c r="B19224" s="65"/>
      <c r="N19224" s="71"/>
    </row>
    <row r="19225" spans="2:14">
      <c r="B19225" s="65"/>
      <c r="N19225" s="71"/>
    </row>
    <row r="19226" spans="2:14">
      <c r="B19226" s="65"/>
      <c r="N19226" s="71"/>
    </row>
    <row r="19227" spans="2:14">
      <c r="B19227" s="65"/>
      <c r="N19227" s="71"/>
    </row>
    <row r="19228" spans="2:14">
      <c r="B19228" s="65"/>
      <c r="N19228" s="71"/>
    </row>
    <row r="19229" spans="2:14">
      <c r="B19229" s="65"/>
      <c r="N19229" s="71"/>
    </row>
    <row r="19230" spans="2:14">
      <c r="B19230" s="65"/>
      <c r="N19230" s="71"/>
    </row>
    <row r="19231" spans="2:14">
      <c r="B19231" s="65"/>
      <c r="N19231" s="71"/>
    </row>
    <row r="19232" spans="2:14">
      <c r="B19232" s="65"/>
      <c r="N19232" s="71"/>
    </row>
    <row r="19233" spans="2:14">
      <c r="B19233" s="65"/>
      <c r="N19233" s="71"/>
    </row>
    <row r="19234" spans="2:14">
      <c r="B19234" s="65"/>
      <c r="N19234" s="71"/>
    </row>
    <row r="19235" spans="2:14">
      <c r="B19235" s="65"/>
      <c r="N19235" s="71"/>
    </row>
    <row r="19236" spans="2:14">
      <c r="B19236" s="65"/>
      <c r="N19236" s="71"/>
    </row>
    <row r="19237" spans="2:14">
      <c r="B19237" s="65"/>
      <c r="N19237" s="71"/>
    </row>
    <row r="19238" spans="2:14">
      <c r="B19238" s="65"/>
      <c r="N19238" s="71"/>
    </row>
    <row r="19239" spans="2:14">
      <c r="B19239" s="65"/>
      <c r="N19239" s="71"/>
    </row>
    <row r="19240" spans="2:14">
      <c r="B19240" s="65"/>
      <c r="N19240" s="71"/>
    </row>
    <row r="19241" spans="2:14">
      <c r="B19241" s="65"/>
      <c r="N19241" s="71"/>
    </row>
    <row r="19242" spans="2:14">
      <c r="B19242" s="65"/>
      <c r="N19242" s="71"/>
    </row>
    <row r="19243" spans="2:14">
      <c r="B19243" s="65"/>
      <c r="N19243" s="71"/>
    </row>
    <row r="19244" spans="2:14">
      <c r="B19244" s="65"/>
      <c r="N19244" s="71"/>
    </row>
    <row r="19245" spans="2:14">
      <c r="B19245" s="65"/>
      <c r="N19245" s="71"/>
    </row>
    <row r="19246" spans="2:14">
      <c r="B19246" s="65"/>
      <c r="N19246" s="71"/>
    </row>
    <row r="19247" spans="2:14">
      <c r="B19247" s="65"/>
      <c r="N19247" s="71"/>
    </row>
    <row r="19248" spans="2:14">
      <c r="B19248" s="65"/>
      <c r="N19248" s="71"/>
    </row>
    <row r="19249" spans="2:14">
      <c r="B19249" s="65"/>
      <c r="N19249" s="71"/>
    </row>
    <row r="19250" spans="2:14">
      <c r="B19250" s="65"/>
      <c r="N19250" s="71"/>
    </row>
    <row r="19251" spans="2:14">
      <c r="B19251" s="65"/>
      <c r="N19251" s="71"/>
    </row>
    <row r="19252" spans="2:14">
      <c r="B19252" s="65"/>
      <c r="N19252" s="71"/>
    </row>
    <row r="19253" spans="2:14">
      <c r="B19253" s="65"/>
      <c r="N19253" s="71"/>
    </row>
    <row r="19254" spans="2:14">
      <c r="B19254" s="65"/>
      <c r="N19254" s="71"/>
    </row>
    <row r="19255" spans="2:14">
      <c r="B19255" s="65"/>
      <c r="N19255" s="71"/>
    </row>
    <row r="19256" spans="2:14">
      <c r="B19256" s="65"/>
      <c r="N19256" s="71"/>
    </row>
    <row r="19257" spans="2:14">
      <c r="B19257" s="65"/>
      <c r="N19257" s="71"/>
    </row>
    <row r="19258" spans="2:14">
      <c r="B19258" s="65"/>
      <c r="N19258" s="71"/>
    </row>
    <row r="19259" spans="2:14">
      <c r="B19259" s="65"/>
      <c r="N19259" s="71"/>
    </row>
    <row r="19260" spans="2:14">
      <c r="B19260" s="65"/>
      <c r="N19260" s="71"/>
    </row>
    <row r="19261" spans="2:14">
      <c r="B19261" s="65"/>
      <c r="N19261" s="71"/>
    </row>
    <row r="19262" spans="2:14">
      <c r="B19262" s="65"/>
      <c r="N19262" s="71"/>
    </row>
    <row r="19263" spans="2:14">
      <c r="B19263" s="65"/>
      <c r="N19263" s="71"/>
    </row>
    <row r="19264" spans="2:14">
      <c r="B19264" s="65"/>
      <c r="N19264" s="71"/>
    </row>
    <row r="19265" spans="2:14">
      <c r="B19265" s="65"/>
      <c r="N19265" s="71"/>
    </row>
    <row r="19266" spans="2:14">
      <c r="B19266" s="65"/>
      <c r="N19266" s="71"/>
    </row>
    <row r="19267" spans="2:14">
      <c r="B19267" s="65"/>
      <c r="N19267" s="71"/>
    </row>
    <row r="19268" spans="2:14">
      <c r="B19268" s="65"/>
      <c r="N19268" s="71"/>
    </row>
    <row r="19269" spans="2:14">
      <c r="B19269" s="65"/>
      <c r="N19269" s="71"/>
    </row>
    <row r="19270" spans="2:14">
      <c r="B19270" s="65"/>
      <c r="N19270" s="71"/>
    </row>
    <row r="19271" spans="2:14">
      <c r="B19271" s="65"/>
      <c r="N19271" s="71"/>
    </row>
    <row r="19272" spans="2:14">
      <c r="B19272" s="65"/>
      <c r="N19272" s="71"/>
    </row>
    <row r="19273" spans="2:14">
      <c r="B19273" s="65"/>
      <c r="N19273" s="71"/>
    </row>
    <row r="19274" spans="2:14">
      <c r="B19274" s="65"/>
      <c r="N19274" s="71"/>
    </row>
    <row r="19275" spans="2:14">
      <c r="B19275" s="65"/>
      <c r="N19275" s="71"/>
    </row>
    <row r="19276" spans="2:14">
      <c r="B19276" s="65"/>
      <c r="N19276" s="71"/>
    </row>
    <row r="19277" spans="2:14">
      <c r="B19277" s="65"/>
      <c r="N19277" s="71"/>
    </row>
    <row r="19278" spans="2:14">
      <c r="B19278" s="65"/>
      <c r="N19278" s="71"/>
    </row>
    <row r="19279" spans="2:14">
      <c r="B19279" s="65"/>
      <c r="N19279" s="71"/>
    </row>
    <row r="19280" spans="2:14">
      <c r="B19280" s="65"/>
      <c r="N19280" s="71"/>
    </row>
    <row r="19281" spans="2:14">
      <c r="B19281" s="65"/>
      <c r="N19281" s="71"/>
    </row>
    <row r="19282" spans="2:14">
      <c r="B19282" s="65"/>
      <c r="N19282" s="71"/>
    </row>
    <row r="19283" spans="2:14">
      <c r="B19283" s="65"/>
      <c r="N19283" s="71"/>
    </row>
    <row r="19284" spans="2:14">
      <c r="B19284" s="65"/>
      <c r="N19284" s="71"/>
    </row>
    <row r="19285" spans="2:14">
      <c r="B19285" s="65"/>
      <c r="N19285" s="71"/>
    </row>
    <row r="19286" spans="2:14">
      <c r="B19286" s="65"/>
      <c r="N19286" s="71"/>
    </row>
    <row r="19287" spans="2:14">
      <c r="B19287" s="65"/>
      <c r="N19287" s="71"/>
    </row>
    <row r="19288" spans="2:14">
      <c r="B19288" s="65"/>
      <c r="N19288" s="71"/>
    </row>
    <row r="19289" spans="2:14">
      <c r="B19289" s="65"/>
      <c r="N19289" s="71"/>
    </row>
    <row r="19290" spans="2:14">
      <c r="B19290" s="65"/>
      <c r="N19290" s="71"/>
    </row>
    <row r="19291" spans="2:14">
      <c r="B19291" s="65"/>
      <c r="N19291" s="71"/>
    </row>
    <row r="19292" spans="2:14">
      <c r="B19292" s="65"/>
      <c r="N19292" s="71"/>
    </row>
    <row r="19293" spans="2:14">
      <c r="B19293" s="65"/>
      <c r="N19293" s="71"/>
    </row>
    <row r="19294" spans="2:14">
      <c r="B19294" s="65"/>
      <c r="N19294" s="71"/>
    </row>
    <row r="19295" spans="2:14">
      <c r="B19295" s="65"/>
      <c r="N19295" s="71"/>
    </row>
    <row r="19296" spans="2:14">
      <c r="B19296" s="65"/>
      <c r="N19296" s="71"/>
    </row>
    <row r="19297" spans="2:14">
      <c r="B19297" s="65"/>
      <c r="N19297" s="71"/>
    </row>
    <row r="19298" spans="2:14">
      <c r="B19298" s="65"/>
      <c r="N19298" s="71"/>
    </row>
    <row r="19299" spans="2:14">
      <c r="B19299" s="65"/>
      <c r="N19299" s="71"/>
    </row>
    <row r="19300" spans="2:14">
      <c r="B19300" s="65"/>
      <c r="N19300" s="71"/>
    </row>
    <row r="19301" spans="2:14">
      <c r="B19301" s="65"/>
      <c r="N19301" s="71"/>
    </row>
    <row r="19302" spans="2:14">
      <c r="B19302" s="65"/>
      <c r="N19302" s="71"/>
    </row>
    <row r="19303" spans="2:14">
      <c r="B19303" s="65"/>
      <c r="N19303" s="71"/>
    </row>
    <row r="19304" spans="2:14">
      <c r="B19304" s="65"/>
      <c r="N19304" s="71"/>
    </row>
    <row r="19305" spans="2:14">
      <c r="B19305" s="65"/>
      <c r="N19305" s="71"/>
    </row>
    <row r="19306" spans="2:14">
      <c r="B19306" s="65"/>
      <c r="N19306" s="71"/>
    </row>
    <row r="19307" spans="2:14">
      <c r="B19307" s="65"/>
      <c r="N19307" s="71"/>
    </row>
    <row r="19308" spans="2:14">
      <c r="B19308" s="65"/>
      <c r="N19308" s="71"/>
    </row>
    <row r="19309" spans="2:14">
      <c r="B19309" s="65"/>
      <c r="N19309" s="71"/>
    </row>
    <row r="19310" spans="2:14">
      <c r="B19310" s="65"/>
      <c r="N19310" s="71"/>
    </row>
    <row r="19311" spans="2:14">
      <c r="B19311" s="65"/>
      <c r="N19311" s="71"/>
    </row>
    <row r="19312" spans="2:14">
      <c r="B19312" s="65"/>
      <c r="N19312" s="71"/>
    </row>
    <row r="19313" spans="2:14">
      <c r="B19313" s="65"/>
      <c r="N19313" s="71"/>
    </row>
    <row r="19314" spans="2:14">
      <c r="B19314" s="65"/>
      <c r="N19314" s="71"/>
    </row>
    <row r="19315" spans="2:14">
      <c r="B19315" s="65"/>
      <c r="N19315" s="71"/>
    </row>
    <row r="19316" spans="2:14">
      <c r="B19316" s="65"/>
      <c r="N19316" s="71"/>
    </row>
    <row r="19317" spans="2:14">
      <c r="B19317" s="65"/>
      <c r="N19317" s="71"/>
    </row>
    <row r="19318" spans="2:14">
      <c r="B19318" s="65"/>
      <c r="N19318" s="71"/>
    </row>
    <row r="19319" spans="2:14">
      <c r="B19319" s="65"/>
      <c r="N19319" s="71"/>
    </row>
    <row r="19320" spans="2:14">
      <c r="B19320" s="65"/>
      <c r="N19320" s="71"/>
    </row>
    <row r="19321" spans="2:14">
      <c r="B19321" s="65"/>
      <c r="N19321" s="71"/>
    </row>
    <row r="19322" spans="2:14">
      <c r="B19322" s="65"/>
      <c r="N19322" s="71"/>
    </row>
    <row r="19323" spans="2:14">
      <c r="B19323" s="65"/>
      <c r="N19323" s="71"/>
    </row>
    <row r="19324" spans="2:14">
      <c r="B19324" s="65"/>
      <c r="N19324" s="71"/>
    </row>
    <row r="19325" spans="2:14">
      <c r="B19325" s="65"/>
      <c r="N19325" s="71"/>
    </row>
    <row r="19326" spans="2:14">
      <c r="B19326" s="65"/>
      <c r="N19326" s="71"/>
    </row>
    <row r="19327" spans="2:14">
      <c r="B19327" s="65"/>
      <c r="N19327" s="71"/>
    </row>
    <row r="19328" spans="2:14">
      <c r="B19328" s="65"/>
      <c r="N19328" s="71"/>
    </row>
    <row r="19329" spans="2:14">
      <c r="B19329" s="65"/>
      <c r="N19329" s="71"/>
    </row>
    <row r="19330" spans="2:14">
      <c r="B19330" s="65"/>
      <c r="N19330" s="71"/>
    </row>
    <row r="19331" spans="2:14">
      <c r="B19331" s="65"/>
      <c r="N19331" s="71"/>
    </row>
    <row r="19332" spans="2:14">
      <c r="B19332" s="65"/>
      <c r="N19332" s="71"/>
    </row>
    <row r="19333" spans="2:14">
      <c r="B19333" s="65"/>
      <c r="N19333" s="71"/>
    </row>
    <row r="19334" spans="2:14">
      <c r="B19334" s="65"/>
      <c r="N19334" s="71"/>
    </row>
    <row r="19335" spans="2:14">
      <c r="B19335" s="65"/>
      <c r="N19335" s="71"/>
    </row>
    <row r="19336" spans="2:14">
      <c r="B19336" s="65"/>
      <c r="N19336" s="71"/>
    </row>
    <row r="19337" spans="2:14">
      <c r="B19337" s="65"/>
      <c r="N19337" s="71"/>
    </row>
    <row r="19338" spans="2:14">
      <c r="B19338" s="65"/>
      <c r="N19338" s="71"/>
    </row>
    <row r="19339" spans="2:14">
      <c r="B19339" s="65"/>
      <c r="N19339" s="71"/>
    </row>
    <row r="19340" spans="2:14">
      <c r="B19340" s="65"/>
      <c r="N19340" s="71"/>
    </row>
    <row r="19341" spans="2:14">
      <c r="B19341" s="65"/>
      <c r="N19341" s="71"/>
    </row>
    <row r="19342" spans="2:14">
      <c r="B19342" s="65"/>
      <c r="N19342" s="71"/>
    </row>
    <row r="19343" spans="2:14">
      <c r="B19343" s="65"/>
      <c r="N19343" s="71"/>
    </row>
    <row r="19344" spans="2:14">
      <c r="B19344" s="65"/>
      <c r="N19344" s="71"/>
    </row>
    <row r="19345" spans="2:14">
      <c r="B19345" s="65"/>
      <c r="N19345" s="71"/>
    </row>
    <row r="19346" spans="2:14">
      <c r="B19346" s="65"/>
      <c r="N19346" s="71"/>
    </row>
    <row r="19347" spans="2:14">
      <c r="B19347" s="65"/>
      <c r="N19347" s="71"/>
    </row>
    <row r="19348" spans="2:14">
      <c r="B19348" s="65"/>
      <c r="N19348" s="71"/>
    </row>
    <row r="19349" spans="2:14">
      <c r="B19349" s="65"/>
      <c r="N19349" s="71"/>
    </row>
    <row r="19350" spans="2:14">
      <c r="B19350" s="65"/>
      <c r="N19350" s="71"/>
    </row>
    <row r="19351" spans="2:14">
      <c r="B19351" s="65"/>
      <c r="N19351" s="71"/>
    </row>
    <row r="19352" spans="2:14">
      <c r="B19352" s="65"/>
      <c r="N19352" s="71"/>
    </row>
    <row r="19353" spans="2:14">
      <c r="B19353" s="65"/>
      <c r="N19353" s="71"/>
    </row>
    <row r="19354" spans="2:14">
      <c r="B19354" s="65"/>
      <c r="N19354" s="71"/>
    </row>
    <row r="19355" spans="2:14">
      <c r="B19355" s="65"/>
      <c r="N19355" s="71"/>
    </row>
    <row r="19356" spans="2:14">
      <c r="B19356" s="65"/>
      <c r="N19356" s="71"/>
    </row>
    <row r="19357" spans="2:14">
      <c r="B19357" s="65"/>
      <c r="N19357" s="71"/>
    </row>
    <row r="19358" spans="2:14">
      <c r="B19358" s="65"/>
      <c r="N19358" s="71"/>
    </row>
    <row r="19359" spans="2:14">
      <c r="B19359" s="65"/>
      <c r="N19359" s="71"/>
    </row>
    <row r="19360" spans="2:14">
      <c r="B19360" s="65"/>
      <c r="N19360" s="71"/>
    </row>
    <row r="19361" spans="2:14">
      <c r="B19361" s="65"/>
      <c r="N19361" s="71"/>
    </row>
    <row r="19362" spans="2:14">
      <c r="B19362" s="65"/>
      <c r="N19362" s="71"/>
    </row>
    <row r="19363" spans="2:14">
      <c r="B19363" s="65"/>
      <c r="N19363" s="71"/>
    </row>
    <row r="19364" spans="2:14">
      <c r="B19364" s="65"/>
      <c r="N19364" s="71"/>
    </row>
    <row r="19365" spans="2:14">
      <c r="B19365" s="65"/>
      <c r="N19365" s="71"/>
    </row>
    <row r="19366" spans="2:14">
      <c r="B19366" s="65"/>
      <c r="N19366" s="71"/>
    </row>
    <row r="19367" spans="2:14">
      <c r="B19367" s="65"/>
      <c r="N19367" s="71"/>
    </row>
    <row r="19368" spans="2:14">
      <c r="B19368" s="65"/>
      <c r="N19368" s="71"/>
    </row>
    <row r="19369" spans="2:14">
      <c r="B19369" s="65"/>
      <c r="N19369" s="71"/>
    </row>
    <row r="19370" spans="2:14">
      <c r="B19370" s="65"/>
      <c r="N19370" s="71"/>
    </row>
    <row r="19371" spans="2:14">
      <c r="B19371" s="65"/>
      <c r="N19371" s="71"/>
    </row>
    <row r="19372" spans="2:14">
      <c r="B19372" s="65"/>
      <c r="N19372" s="71"/>
    </row>
    <row r="19373" spans="2:14">
      <c r="B19373" s="65"/>
      <c r="N19373" s="71"/>
    </row>
    <row r="19374" spans="2:14">
      <c r="B19374" s="65"/>
      <c r="N19374" s="71"/>
    </row>
    <row r="19375" spans="2:14">
      <c r="B19375" s="65"/>
      <c r="N19375" s="71"/>
    </row>
    <row r="19376" spans="2:14">
      <c r="B19376" s="65"/>
      <c r="N19376" s="71"/>
    </row>
    <row r="19377" spans="2:14">
      <c r="B19377" s="65"/>
      <c r="N19377" s="71"/>
    </row>
    <row r="19378" spans="2:14">
      <c r="B19378" s="65"/>
      <c r="N19378" s="71"/>
    </row>
    <row r="19379" spans="2:14">
      <c r="B19379" s="65"/>
      <c r="N19379" s="71"/>
    </row>
    <row r="19380" spans="2:14">
      <c r="B19380" s="65"/>
      <c r="N19380" s="71"/>
    </row>
    <row r="19381" spans="2:14">
      <c r="B19381" s="65"/>
      <c r="N19381" s="71"/>
    </row>
    <row r="19382" spans="2:14">
      <c r="B19382" s="65"/>
      <c r="N19382" s="71"/>
    </row>
    <row r="19383" spans="2:14">
      <c r="B19383" s="65"/>
      <c r="N19383" s="71"/>
    </row>
    <row r="19384" spans="2:14">
      <c r="B19384" s="65"/>
      <c r="N19384" s="71"/>
    </row>
    <row r="19385" spans="2:14">
      <c r="B19385" s="65"/>
      <c r="N19385" s="71"/>
    </row>
    <row r="19386" spans="2:14">
      <c r="B19386" s="65"/>
      <c r="N19386" s="71"/>
    </row>
    <row r="19387" spans="2:14">
      <c r="B19387" s="65"/>
      <c r="N19387" s="71"/>
    </row>
    <row r="19388" spans="2:14">
      <c r="B19388" s="65"/>
      <c r="N19388" s="71"/>
    </row>
    <row r="19389" spans="2:14">
      <c r="B19389" s="65"/>
      <c r="N19389" s="71"/>
    </row>
    <row r="19390" spans="2:14">
      <c r="B19390" s="65"/>
      <c r="N19390" s="71"/>
    </row>
    <row r="19391" spans="2:14">
      <c r="B19391" s="65"/>
      <c r="N19391" s="71"/>
    </row>
    <row r="19392" spans="2:14">
      <c r="B19392" s="65"/>
      <c r="N19392" s="71"/>
    </row>
    <row r="19393" spans="2:14">
      <c r="B19393" s="65"/>
      <c r="N19393" s="71"/>
    </row>
    <row r="19394" spans="2:14">
      <c r="B19394" s="65"/>
      <c r="N19394" s="71"/>
    </row>
    <row r="19395" spans="2:14">
      <c r="B19395" s="65"/>
      <c r="N19395" s="71"/>
    </row>
    <row r="19396" spans="2:14">
      <c r="B19396" s="65"/>
      <c r="N19396" s="71"/>
    </row>
    <row r="19397" spans="2:14">
      <c r="B19397" s="65"/>
      <c r="N19397" s="71"/>
    </row>
    <row r="19398" spans="2:14">
      <c r="B19398" s="65"/>
      <c r="N19398" s="71"/>
    </row>
    <row r="19399" spans="2:14">
      <c r="B19399" s="65"/>
      <c r="N19399" s="71"/>
    </row>
    <row r="19400" spans="2:14">
      <c r="B19400" s="65"/>
      <c r="N19400" s="71"/>
    </row>
    <row r="19401" spans="2:14">
      <c r="B19401" s="65"/>
      <c r="N19401" s="71"/>
    </row>
    <row r="19402" spans="2:14">
      <c r="B19402" s="65"/>
      <c r="N19402" s="71"/>
    </row>
    <row r="19403" spans="2:14">
      <c r="B19403" s="65"/>
      <c r="N19403" s="71"/>
    </row>
    <row r="19404" spans="2:14">
      <c r="B19404" s="65"/>
      <c r="N19404" s="71"/>
    </row>
    <row r="19405" spans="2:14">
      <c r="B19405" s="65"/>
      <c r="N19405" s="71"/>
    </row>
    <row r="19406" spans="2:14">
      <c r="B19406" s="65"/>
      <c r="N19406" s="71"/>
    </row>
    <row r="19407" spans="2:14">
      <c r="B19407" s="65"/>
      <c r="N19407" s="71"/>
    </row>
    <row r="19408" spans="2:14">
      <c r="B19408" s="65"/>
      <c r="N19408" s="71"/>
    </row>
    <row r="19409" spans="2:14">
      <c r="B19409" s="65"/>
      <c r="N19409" s="71"/>
    </row>
    <row r="19410" spans="2:14">
      <c r="B19410" s="65"/>
      <c r="N19410" s="71"/>
    </row>
    <row r="19411" spans="2:14">
      <c r="B19411" s="65"/>
      <c r="N19411" s="71"/>
    </row>
    <row r="19412" spans="2:14">
      <c r="B19412" s="65"/>
      <c r="N19412" s="71"/>
    </row>
    <row r="19413" spans="2:14">
      <c r="B19413" s="65"/>
      <c r="N19413" s="71"/>
    </row>
    <row r="19414" spans="2:14">
      <c r="B19414" s="65"/>
      <c r="N19414" s="71"/>
    </row>
    <row r="19415" spans="2:14">
      <c r="B19415" s="65"/>
      <c r="N19415" s="71"/>
    </row>
    <row r="19416" spans="2:14">
      <c r="B19416" s="65"/>
      <c r="N19416" s="71"/>
    </row>
    <row r="19417" spans="2:14">
      <c r="B19417" s="65"/>
      <c r="N19417" s="71"/>
    </row>
    <row r="19418" spans="2:14">
      <c r="B19418" s="65"/>
      <c r="N19418" s="71"/>
    </row>
    <row r="19419" spans="2:14">
      <c r="B19419" s="65"/>
      <c r="N19419" s="71"/>
    </row>
    <row r="19420" spans="2:14">
      <c r="B19420" s="65"/>
      <c r="N19420" s="71"/>
    </row>
    <row r="19421" spans="2:14">
      <c r="B19421" s="65"/>
      <c r="N19421" s="71"/>
    </row>
    <row r="19422" spans="2:14">
      <c r="B19422" s="65"/>
      <c r="N19422" s="71"/>
    </row>
    <row r="19423" spans="2:14">
      <c r="B19423" s="65"/>
      <c r="N19423" s="71"/>
    </row>
    <row r="19424" spans="2:14">
      <c r="B19424" s="65"/>
      <c r="N19424" s="71"/>
    </row>
    <row r="19425" spans="2:14">
      <c r="B19425" s="65"/>
      <c r="N19425" s="71"/>
    </row>
    <row r="19426" spans="2:14">
      <c r="B19426" s="65"/>
      <c r="N19426" s="71"/>
    </row>
    <row r="19427" spans="2:14">
      <c r="B19427" s="65"/>
      <c r="N19427" s="71"/>
    </row>
    <row r="19428" spans="2:14">
      <c r="B19428" s="65"/>
      <c r="N19428" s="71"/>
    </row>
    <row r="19429" spans="2:14">
      <c r="B19429" s="65"/>
      <c r="N19429" s="71"/>
    </row>
    <row r="19430" spans="2:14">
      <c r="B19430" s="65"/>
      <c r="N19430" s="71"/>
    </row>
    <row r="19431" spans="2:14">
      <c r="B19431" s="65"/>
      <c r="N19431" s="71"/>
    </row>
    <row r="19432" spans="2:14">
      <c r="B19432" s="65"/>
      <c r="N19432" s="71"/>
    </row>
    <row r="19433" spans="2:14">
      <c r="B19433" s="65"/>
      <c r="N19433" s="71"/>
    </row>
    <row r="19434" spans="2:14">
      <c r="B19434" s="65"/>
      <c r="N19434" s="71"/>
    </row>
    <row r="19435" spans="2:14">
      <c r="B19435" s="65"/>
      <c r="N19435" s="71"/>
    </row>
    <row r="19436" spans="2:14">
      <c r="B19436" s="65"/>
      <c r="N19436" s="71"/>
    </row>
    <row r="19437" spans="2:14">
      <c r="B19437" s="65"/>
      <c r="N19437" s="71"/>
    </row>
    <row r="19438" spans="2:14">
      <c r="B19438" s="65"/>
      <c r="N19438" s="71"/>
    </row>
    <row r="19439" spans="2:14">
      <c r="B19439" s="65"/>
      <c r="N19439" s="71"/>
    </row>
    <row r="19440" spans="2:14">
      <c r="B19440" s="65"/>
      <c r="N19440" s="71"/>
    </row>
    <row r="19441" spans="2:14">
      <c r="B19441" s="65"/>
      <c r="N19441" s="71"/>
    </row>
    <row r="19442" spans="2:14">
      <c r="B19442" s="65"/>
      <c r="N19442" s="71"/>
    </row>
    <row r="19443" spans="2:14">
      <c r="B19443" s="65"/>
      <c r="N19443" s="71"/>
    </row>
    <row r="19444" spans="2:14">
      <c r="B19444" s="65"/>
      <c r="N19444" s="71"/>
    </row>
    <row r="19445" spans="2:14">
      <c r="B19445" s="65"/>
      <c r="N19445" s="71"/>
    </row>
    <row r="19446" spans="2:14">
      <c r="B19446" s="65"/>
      <c r="N19446" s="71"/>
    </row>
    <row r="19447" spans="2:14">
      <c r="B19447" s="65"/>
      <c r="N19447" s="71"/>
    </row>
    <row r="19448" spans="2:14">
      <c r="B19448" s="65"/>
      <c r="N19448" s="71"/>
    </row>
    <row r="19449" spans="2:14">
      <c r="B19449" s="65"/>
      <c r="N19449" s="71"/>
    </row>
    <row r="19450" spans="2:14">
      <c r="B19450" s="65"/>
      <c r="N19450" s="71"/>
    </row>
    <row r="19451" spans="2:14">
      <c r="B19451" s="65"/>
      <c r="N19451" s="71"/>
    </row>
    <row r="19452" spans="2:14">
      <c r="B19452" s="65"/>
      <c r="N19452" s="71"/>
    </row>
    <row r="19453" spans="2:14">
      <c r="B19453" s="65"/>
      <c r="N19453" s="71"/>
    </row>
    <row r="19454" spans="2:14">
      <c r="B19454" s="65"/>
      <c r="N19454" s="71"/>
    </row>
    <row r="19455" spans="2:14">
      <c r="B19455" s="65"/>
      <c r="N19455" s="71"/>
    </row>
    <row r="19456" spans="2:14">
      <c r="B19456" s="65"/>
      <c r="N19456" s="71"/>
    </row>
    <row r="19457" spans="2:14">
      <c r="B19457" s="65"/>
      <c r="N19457" s="71"/>
    </row>
    <row r="19458" spans="2:14">
      <c r="B19458" s="65"/>
      <c r="N19458" s="71"/>
    </row>
    <row r="19459" spans="2:14">
      <c r="B19459" s="65"/>
      <c r="N19459" s="71"/>
    </row>
    <row r="19460" spans="2:14">
      <c r="B19460" s="65"/>
      <c r="N19460" s="71"/>
    </row>
    <row r="19461" spans="2:14">
      <c r="B19461" s="65"/>
      <c r="N19461" s="71"/>
    </row>
    <row r="19462" spans="2:14">
      <c r="B19462" s="65"/>
      <c r="N19462" s="71"/>
    </row>
    <row r="19463" spans="2:14">
      <c r="B19463" s="65"/>
      <c r="N19463" s="71"/>
    </row>
    <row r="19464" spans="2:14">
      <c r="B19464" s="65"/>
      <c r="N19464" s="71"/>
    </row>
    <row r="19465" spans="2:14">
      <c r="B19465" s="65"/>
      <c r="N19465" s="71"/>
    </row>
    <row r="19466" spans="2:14">
      <c r="B19466" s="65"/>
      <c r="N19466" s="71"/>
    </row>
    <row r="19467" spans="2:14">
      <c r="B19467" s="65"/>
      <c r="N19467" s="71"/>
    </row>
    <row r="19468" spans="2:14">
      <c r="B19468" s="65"/>
      <c r="N19468" s="71"/>
    </row>
    <row r="19469" spans="2:14">
      <c r="B19469" s="65"/>
      <c r="N19469" s="71"/>
    </row>
    <row r="19470" spans="2:14">
      <c r="B19470" s="65"/>
      <c r="N19470" s="71"/>
    </row>
    <row r="19471" spans="2:14">
      <c r="B19471" s="65"/>
      <c r="N19471" s="71"/>
    </row>
    <row r="19472" spans="2:14">
      <c r="B19472" s="65"/>
      <c r="N19472" s="71"/>
    </row>
    <row r="19473" spans="2:14">
      <c r="B19473" s="65"/>
      <c r="N19473" s="71"/>
    </row>
    <row r="19474" spans="2:14">
      <c r="B19474" s="65"/>
      <c r="N19474" s="71"/>
    </row>
    <row r="19475" spans="2:14">
      <c r="B19475" s="65"/>
      <c r="N19475" s="71"/>
    </row>
    <row r="19476" spans="2:14">
      <c r="B19476" s="65"/>
      <c r="N19476" s="71"/>
    </row>
    <row r="19477" spans="2:14">
      <c r="B19477" s="65"/>
      <c r="N19477" s="71"/>
    </row>
    <row r="19478" spans="2:14">
      <c r="B19478" s="65"/>
      <c r="N19478" s="71"/>
    </row>
    <row r="19479" spans="2:14">
      <c r="B19479" s="65"/>
      <c r="N19479" s="71"/>
    </row>
    <row r="19480" spans="2:14">
      <c r="B19480" s="65"/>
      <c r="N19480" s="71"/>
    </row>
    <row r="19481" spans="2:14">
      <c r="B19481" s="65"/>
      <c r="N19481" s="71"/>
    </row>
    <row r="19482" spans="2:14">
      <c r="B19482" s="65"/>
      <c r="N19482" s="71"/>
    </row>
    <row r="19483" spans="2:14">
      <c r="B19483" s="65"/>
      <c r="N19483" s="71"/>
    </row>
    <row r="19484" spans="2:14">
      <c r="B19484" s="65"/>
      <c r="N19484" s="71"/>
    </row>
    <row r="19485" spans="2:14">
      <c r="B19485" s="65"/>
      <c r="N19485" s="71"/>
    </row>
    <row r="19486" spans="2:14">
      <c r="B19486" s="65"/>
      <c r="N19486" s="71"/>
    </row>
    <row r="19487" spans="2:14">
      <c r="B19487" s="65"/>
      <c r="N19487" s="71"/>
    </row>
    <row r="19488" spans="2:14">
      <c r="B19488" s="65"/>
      <c r="N19488" s="71"/>
    </row>
    <row r="19489" spans="2:14">
      <c r="B19489" s="65"/>
      <c r="N19489" s="71"/>
    </row>
    <row r="19490" spans="2:14">
      <c r="B19490" s="65"/>
      <c r="N19490" s="71"/>
    </row>
    <row r="19491" spans="2:14">
      <c r="B19491" s="65"/>
      <c r="N19491" s="71"/>
    </row>
    <row r="19492" spans="2:14">
      <c r="B19492" s="65"/>
      <c r="N19492" s="71"/>
    </row>
    <row r="19493" spans="2:14">
      <c r="B19493" s="65"/>
      <c r="N19493" s="71"/>
    </row>
    <row r="19494" spans="2:14">
      <c r="B19494" s="65"/>
      <c r="N19494" s="71"/>
    </row>
    <row r="19495" spans="2:14">
      <c r="B19495" s="65"/>
      <c r="N19495" s="71"/>
    </row>
    <row r="19496" spans="2:14">
      <c r="B19496" s="65"/>
      <c r="N19496" s="71"/>
    </row>
    <row r="19497" spans="2:14">
      <c r="B19497" s="65"/>
      <c r="N19497" s="71"/>
    </row>
    <row r="19498" spans="2:14">
      <c r="B19498" s="65"/>
      <c r="N19498" s="71"/>
    </row>
    <row r="19499" spans="2:14">
      <c r="B19499" s="65"/>
      <c r="N19499" s="71"/>
    </row>
    <row r="19500" spans="2:14">
      <c r="B19500" s="65"/>
      <c r="N19500" s="71"/>
    </row>
    <row r="19501" spans="2:14">
      <c r="B19501" s="65"/>
      <c r="N19501" s="71"/>
    </row>
    <row r="19502" spans="2:14">
      <c r="B19502" s="65"/>
      <c r="N19502" s="71"/>
    </row>
    <row r="19503" spans="2:14">
      <c r="B19503" s="65"/>
      <c r="N19503" s="71"/>
    </row>
    <row r="19504" spans="2:14">
      <c r="B19504" s="65"/>
      <c r="N19504" s="71"/>
    </row>
    <row r="19505" spans="2:14">
      <c r="B19505" s="65"/>
      <c r="N19505" s="71"/>
    </row>
    <row r="19506" spans="2:14">
      <c r="B19506" s="65"/>
      <c r="N19506" s="71"/>
    </row>
    <row r="19507" spans="2:14">
      <c r="B19507" s="65"/>
      <c r="N19507" s="71"/>
    </row>
    <row r="19508" spans="2:14">
      <c r="B19508" s="65"/>
      <c r="N19508" s="71"/>
    </row>
    <row r="19509" spans="2:14">
      <c r="B19509" s="65"/>
      <c r="N19509" s="71"/>
    </row>
    <row r="19510" spans="2:14">
      <c r="B19510" s="65"/>
      <c r="N19510" s="71"/>
    </row>
    <row r="19511" spans="2:14">
      <c r="B19511" s="65"/>
      <c r="N19511" s="71"/>
    </row>
    <row r="19512" spans="2:14">
      <c r="B19512" s="65"/>
      <c r="N19512" s="71"/>
    </row>
    <row r="19513" spans="2:14">
      <c r="B19513" s="65"/>
      <c r="N19513" s="71"/>
    </row>
    <row r="19514" spans="2:14">
      <c r="B19514" s="65"/>
      <c r="N19514" s="71"/>
    </row>
    <row r="19515" spans="2:14">
      <c r="B19515" s="65"/>
      <c r="N19515" s="71"/>
    </row>
    <row r="19516" spans="2:14">
      <c r="B19516" s="65"/>
      <c r="N19516" s="71"/>
    </row>
    <row r="19517" spans="2:14">
      <c r="B19517" s="65"/>
      <c r="N19517" s="71"/>
    </row>
    <row r="19518" spans="2:14">
      <c r="B19518" s="65"/>
      <c r="N19518" s="71"/>
    </row>
    <row r="19519" spans="2:14">
      <c r="B19519" s="65"/>
      <c r="N19519" s="71"/>
    </row>
    <row r="19520" spans="2:14">
      <c r="B19520" s="65"/>
      <c r="N19520" s="71"/>
    </row>
    <row r="19521" spans="2:14">
      <c r="B19521" s="65"/>
      <c r="N19521" s="71"/>
    </row>
    <row r="19522" spans="2:14">
      <c r="B19522" s="65"/>
      <c r="N19522" s="71"/>
    </row>
    <row r="19523" spans="2:14">
      <c r="B19523" s="65"/>
      <c r="N19523" s="71"/>
    </row>
    <row r="19524" spans="2:14">
      <c r="B19524" s="65"/>
      <c r="N19524" s="71"/>
    </row>
    <row r="19525" spans="2:14">
      <c r="B19525" s="65"/>
      <c r="N19525" s="71"/>
    </row>
    <row r="19526" spans="2:14">
      <c r="B19526" s="65"/>
      <c r="N19526" s="71"/>
    </row>
    <row r="19527" spans="2:14">
      <c r="B19527" s="65"/>
      <c r="N19527" s="71"/>
    </row>
    <row r="19528" spans="2:14">
      <c r="B19528" s="65"/>
      <c r="N19528" s="71"/>
    </row>
    <row r="19529" spans="2:14">
      <c r="B19529" s="65"/>
      <c r="N19529" s="71"/>
    </row>
    <row r="19530" spans="2:14">
      <c r="B19530" s="65"/>
      <c r="N19530" s="71"/>
    </row>
    <row r="19531" spans="2:14">
      <c r="B19531" s="65"/>
      <c r="N19531" s="71"/>
    </row>
    <row r="19532" spans="2:14">
      <c r="B19532" s="65"/>
      <c r="N19532" s="71"/>
    </row>
    <row r="19533" spans="2:14">
      <c r="B19533" s="65"/>
      <c r="N19533" s="71"/>
    </row>
    <row r="19534" spans="2:14">
      <c r="B19534" s="65"/>
      <c r="N19534" s="71"/>
    </row>
    <row r="19535" spans="2:14">
      <c r="B19535" s="65"/>
      <c r="N19535" s="71"/>
    </row>
    <row r="19536" spans="2:14">
      <c r="B19536" s="65"/>
      <c r="N19536" s="71"/>
    </row>
    <row r="19537" spans="2:14">
      <c r="B19537" s="65"/>
      <c r="N19537" s="71"/>
    </row>
    <row r="19538" spans="2:14">
      <c r="B19538" s="65"/>
      <c r="N19538" s="71"/>
    </row>
    <row r="19539" spans="2:14">
      <c r="B19539" s="65"/>
      <c r="N19539" s="71"/>
    </row>
    <row r="19540" spans="2:14">
      <c r="B19540" s="65"/>
      <c r="N19540" s="71"/>
    </row>
    <row r="19541" spans="2:14">
      <c r="B19541" s="65"/>
      <c r="N19541" s="71"/>
    </row>
    <row r="19542" spans="2:14">
      <c r="B19542" s="65"/>
      <c r="N19542" s="71"/>
    </row>
    <row r="19543" spans="2:14">
      <c r="B19543" s="65"/>
      <c r="N19543" s="71"/>
    </row>
    <row r="19544" spans="2:14">
      <c r="B19544" s="65"/>
      <c r="N19544" s="71"/>
    </row>
    <row r="19545" spans="2:14">
      <c r="B19545" s="65"/>
      <c r="N19545" s="71"/>
    </row>
    <row r="19546" spans="2:14">
      <c r="B19546" s="65"/>
      <c r="N19546" s="71"/>
    </row>
    <row r="19547" spans="2:14">
      <c r="B19547" s="65"/>
      <c r="N19547" s="71"/>
    </row>
    <row r="19548" spans="2:14">
      <c r="B19548" s="65"/>
      <c r="N19548" s="71"/>
    </row>
    <row r="19549" spans="2:14">
      <c r="B19549" s="65"/>
      <c r="N19549" s="71"/>
    </row>
    <row r="19550" spans="2:14">
      <c r="B19550" s="65"/>
      <c r="N19550" s="71"/>
    </row>
    <row r="19551" spans="2:14">
      <c r="B19551" s="65"/>
      <c r="N19551" s="71"/>
    </row>
    <row r="19552" spans="2:14">
      <c r="B19552" s="65"/>
      <c r="N19552" s="71"/>
    </row>
    <row r="19553" spans="2:14">
      <c r="B19553" s="65"/>
      <c r="N19553" s="71"/>
    </row>
    <row r="19554" spans="2:14">
      <c r="B19554" s="65"/>
      <c r="N19554" s="71"/>
    </row>
    <row r="19555" spans="2:14">
      <c r="B19555" s="65"/>
      <c r="N19555" s="71"/>
    </row>
    <row r="19556" spans="2:14">
      <c r="B19556" s="65"/>
      <c r="N19556" s="71"/>
    </row>
    <row r="19557" spans="2:14">
      <c r="B19557" s="65"/>
      <c r="N19557" s="71"/>
    </row>
    <row r="19558" spans="2:14">
      <c r="B19558" s="65"/>
      <c r="N19558" s="71"/>
    </row>
    <row r="19559" spans="2:14">
      <c r="B19559" s="65"/>
      <c r="N19559" s="71"/>
    </row>
    <row r="19560" spans="2:14">
      <c r="B19560" s="65"/>
      <c r="N19560" s="71"/>
    </row>
    <row r="19561" spans="2:14">
      <c r="B19561" s="65"/>
      <c r="N19561" s="71"/>
    </row>
    <row r="19562" spans="2:14">
      <c r="B19562" s="65"/>
      <c r="N19562" s="71"/>
    </row>
    <row r="19563" spans="2:14">
      <c r="B19563" s="65"/>
      <c r="N19563" s="71"/>
    </row>
    <row r="19564" spans="2:14">
      <c r="B19564" s="65"/>
      <c r="N19564" s="71"/>
    </row>
    <row r="19565" spans="2:14">
      <c r="B19565" s="65"/>
      <c r="N19565" s="71"/>
    </row>
    <row r="19566" spans="2:14">
      <c r="B19566" s="65"/>
      <c r="N19566" s="71"/>
    </row>
    <row r="19567" spans="2:14">
      <c r="B19567" s="65"/>
      <c r="N19567" s="71"/>
    </row>
    <row r="19568" spans="2:14">
      <c r="B19568" s="65"/>
      <c r="N19568" s="71"/>
    </row>
    <row r="19569" spans="2:14">
      <c r="B19569" s="65"/>
      <c r="N19569" s="71"/>
    </row>
    <row r="19570" spans="2:14">
      <c r="B19570" s="65"/>
      <c r="N19570" s="71"/>
    </row>
    <row r="19571" spans="2:14">
      <c r="B19571" s="65"/>
      <c r="N19571" s="71"/>
    </row>
    <row r="19572" spans="2:14">
      <c r="B19572" s="65"/>
      <c r="N19572" s="71"/>
    </row>
    <row r="19573" spans="2:14">
      <c r="B19573" s="65"/>
      <c r="N19573" s="71"/>
    </row>
    <row r="19574" spans="2:14">
      <c r="B19574" s="65"/>
      <c r="N19574" s="71"/>
    </row>
    <row r="19575" spans="2:14">
      <c r="B19575" s="65"/>
      <c r="N19575" s="71"/>
    </row>
    <row r="19576" spans="2:14">
      <c r="B19576" s="65"/>
      <c r="N19576" s="71"/>
    </row>
    <row r="19577" spans="2:14">
      <c r="B19577" s="65"/>
      <c r="N19577" s="71"/>
    </row>
    <row r="19578" spans="2:14">
      <c r="B19578" s="65"/>
      <c r="N19578" s="71"/>
    </row>
    <row r="19579" spans="2:14">
      <c r="B19579" s="65"/>
      <c r="N19579" s="71"/>
    </row>
    <row r="19580" spans="2:14">
      <c r="B19580" s="65"/>
      <c r="N19580" s="71"/>
    </row>
    <row r="19581" spans="2:14">
      <c r="B19581" s="65"/>
      <c r="N19581" s="71"/>
    </row>
    <row r="19582" spans="2:14">
      <c r="B19582" s="65"/>
      <c r="N19582" s="71"/>
    </row>
    <row r="19583" spans="2:14">
      <c r="B19583" s="65"/>
      <c r="N19583" s="71"/>
    </row>
    <row r="19584" spans="2:14">
      <c r="B19584" s="65"/>
      <c r="N19584" s="71"/>
    </row>
    <row r="19585" spans="2:14">
      <c r="B19585" s="65"/>
      <c r="N19585" s="71"/>
    </row>
    <row r="19586" spans="2:14">
      <c r="B19586" s="65"/>
      <c r="N19586" s="71"/>
    </row>
    <row r="19587" spans="2:14">
      <c r="B19587" s="65"/>
      <c r="N19587" s="71"/>
    </row>
    <row r="19588" spans="2:14">
      <c r="B19588" s="65"/>
      <c r="N19588" s="71"/>
    </row>
    <row r="19589" spans="2:14">
      <c r="B19589" s="65"/>
      <c r="N19589" s="71"/>
    </row>
    <row r="19590" spans="2:14">
      <c r="B19590" s="65"/>
      <c r="N19590" s="71"/>
    </row>
    <row r="19591" spans="2:14">
      <c r="B19591" s="65"/>
      <c r="N19591" s="71"/>
    </row>
    <row r="19592" spans="2:14">
      <c r="B19592" s="65"/>
      <c r="N19592" s="71"/>
    </row>
    <row r="19593" spans="2:14">
      <c r="B19593" s="65"/>
      <c r="N19593" s="71"/>
    </row>
    <row r="19594" spans="2:14">
      <c r="B19594" s="65"/>
      <c r="N19594" s="71"/>
    </row>
    <row r="19595" spans="2:14">
      <c r="B19595" s="65"/>
      <c r="N19595" s="71"/>
    </row>
    <row r="19596" spans="2:14">
      <c r="B19596" s="65"/>
      <c r="N19596" s="71"/>
    </row>
    <row r="19597" spans="2:14">
      <c r="B19597" s="65"/>
      <c r="N19597" s="71"/>
    </row>
    <row r="19598" spans="2:14">
      <c r="B19598" s="65"/>
      <c r="N19598" s="71"/>
    </row>
    <row r="19599" spans="2:14">
      <c r="B19599" s="65"/>
      <c r="N19599" s="71"/>
    </row>
    <row r="19600" spans="2:14">
      <c r="B19600" s="65"/>
      <c r="N19600" s="71"/>
    </row>
    <row r="19601" spans="2:14">
      <c r="B19601" s="65"/>
      <c r="N19601" s="71"/>
    </row>
    <row r="19602" spans="2:14">
      <c r="B19602" s="65"/>
      <c r="N19602" s="71"/>
    </row>
    <row r="19603" spans="2:14">
      <c r="B19603" s="65"/>
      <c r="N19603" s="71"/>
    </row>
    <row r="19604" spans="2:14">
      <c r="B19604" s="65"/>
      <c r="N19604" s="71"/>
    </row>
    <row r="19605" spans="2:14">
      <c r="B19605" s="65"/>
      <c r="N19605" s="71"/>
    </row>
    <row r="19606" spans="2:14">
      <c r="B19606" s="65"/>
      <c r="N19606" s="71"/>
    </row>
    <row r="19607" spans="2:14">
      <c r="B19607" s="65"/>
      <c r="N19607" s="71"/>
    </row>
    <row r="19608" spans="2:14">
      <c r="B19608" s="65"/>
      <c r="N19608" s="71"/>
    </row>
    <row r="19609" spans="2:14">
      <c r="B19609" s="65"/>
      <c r="N19609" s="71"/>
    </row>
    <row r="19610" spans="2:14">
      <c r="B19610" s="65"/>
      <c r="N19610" s="71"/>
    </row>
    <row r="19611" spans="2:14">
      <c r="B19611" s="65"/>
      <c r="N19611" s="71"/>
    </row>
    <row r="19612" spans="2:14">
      <c r="B19612" s="65"/>
      <c r="N19612" s="71"/>
    </row>
    <row r="19613" spans="2:14">
      <c r="B19613" s="65"/>
      <c r="N19613" s="71"/>
    </row>
    <row r="19614" spans="2:14">
      <c r="B19614" s="65"/>
      <c r="N19614" s="71"/>
    </row>
    <row r="19615" spans="2:14">
      <c r="B19615" s="65"/>
      <c r="N19615" s="71"/>
    </row>
    <row r="19616" spans="2:14">
      <c r="B19616" s="65"/>
      <c r="N19616" s="71"/>
    </row>
    <row r="19617" spans="2:14">
      <c r="B19617" s="65"/>
      <c r="N19617" s="71"/>
    </row>
    <row r="19618" spans="2:14">
      <c r="B19618" s="65"/>
      <c r="N19618" s="71"/>
    </row>
    <row r="19619" spans="2:14">
      <c r="B19619" s="65"/>
      <c r="N19619" s="71"/>
    </row>
    <row r="19620" spans="2:14">
      <c r="B19620" s="65"/>
      <c r="N19620" s="71"/>
    </row>
    <row r="19621" spans="2:14">
      <c r="B19621" s="65"/>
      <c r="N19621" s="71"/>
    </row>
    <row r="19622" spans="2:14">
      <c r="B19622" s="65"/>
      <c r="N19622" s="71"/>
    </row>
    <row r="19623" spans="2:14">
      <c r="B19623" s="65"/>
      <c r="N19623" s="71"/>
    </row>
    <row r="19624" spans="2:14">
      <c r="B19624" s="65"/>
      <c r="N19624" s="71"/>
    </row>
    <row r="19625" spans="2:14">
      <c r="B19625" s="65"/>
      <c r="N19625" s="71"/>
    </row>
    <row r="19626" spans="2:14">
      <c r="B19626" s="65"/>
      <c r="N19626" s="71"/>
    </row>
    <row r="19627" spans="2:14">
      <c r="B19627" s="65"/>
      <c r="N19627" s="71"/>
    </row>
    <row r="19628" spans="2:14">
      <c r="B19628" s="65"/>
      <c r="N19628" s="71"/>
    </row>
    <row r="19629" spans="2:14">
      <c r="B19629" s="65"/>
      <c r="N19629" s="71"/>
    </row>
    <row r="19630" spans="2:14">
      <c r="B19630" s="65"/>
      <c r="N19630" s="71"/>
    </row>
    <row r="19631" spans="2:14">
      <c r="B19631" s="65"/>
      <c r="N19631" s="71"/>
    </row>
    <row r="19632" spans="2:14">
      <c r="B19632" s="65"/>
      <c r="N19632" s="71"/>
    </row>
    <row r="19633" spans="2:14">
      <c r="B19633" s="65"/>
      <c r="N19633" s="71"/>
    </row>
    <row r="19634" spans="2:14">
      <c r="B19634" s="65"/>
      <c r="N19634" s="71"/>
    </row>
    <row r="19635" spans="2:14">
      <c r="B19635" s="65"/>
      <c r="N19635" s="71"/>
    </row>
    <row r="19636" spans="2:14">
      <c r="B19636" s="65"/>
      <c r="N19636" s="71"/>
    </row>
    <row r="19637" spans="2:14">
      <c r="B19637" s="65"/>
      <c r="N19637" s="71"/>
    </row>
    <row r="19638" spans="2:14">
      <c r="B19638" s="65"/>
      <c r="N19638" s="71"/>
    </row>
    <row r="19639" spans="2:14">
      <c r="B19639" s="65"/>
      <c r="N19639" s="71"/>
    </row>
    <row r="19640" spans="2:14">
      <c r="B19640" s="65"/>
      <c r="N19640" s="71"/>
    </row>
    <row r="19641" spans="2:14">
      <c r="B19641" s="65"/>
      <c r="N19641" s="71"/>
    </row>
    <row r="19642" spans="2:14">
      <c r="B19642" s="65"/>
      <c r="N19642" s="71"/>
    </row>
    <row r="19643" spans="2:14">
      <c r="B19643" s="65"/>
      <c r="N19643" s="71"/>
    </row>
    <row r="19644" spans="2:14">
      <c r="B19644" s="65"/>
      <c r="N19644" s="71"/>
    </row>
    <row r="19645" spans="2:14">
      <c r="B19645" s="65"/>
      <c r="N19645" s="71"/>
    </row>
    <row r="19646" spans="2:14">
      <c r="B19646" s="65"/>
      <c r="N19646" s="71"/>
    </row>
    <row r="19647" spans="2:14">
      <c r="B19647" s="65"/>
      <c r="N19647" s="71"/>
    </row>
    <row r="19648" spans="2:14">
      <c r="B19648" s="65"/>
      <c r="N19648" s="71"/>
    </row>
    <row r="19649" spans="2:14">
      <c r="B19649" s="65"/>
      <c r="N19649" s="71"/>
    </row>
    <row r="19650" spans="2:14">
      <c r="B19650" s="65"/>
      <c r="N19650" s="71"/>
    </row>
    <row r="19651" spans="2:14">
      <c r="B19651" s="65"/>
      <c r="N19651" s="71"/>
    </row>
    <row r="19652" spans="2:14">
      <c r="B19652" s="65"/>
      <c r="N19652" s="71"/>
    </row>
    <row r="19653" spans="2:14">
      <c r="B19653" s="65"/>
      <c r="N19653" s="71"/>
    </row>
    <row r="19654" spans="2:14">
      <c r="B19654" s="65"/>
      <c r="N19654" s="71"/>
    </row>
    <row r="19655" spans="2:14">
      <c r="B19655" s="65"/>
      <c r="N19655" s="71"/>
    </row>
    <row r="19656" spans="2:14">
      <c r="B19656" s="65"/>
      <c r="N19656" s="71"/>
    </row>
    <row r="19657" spans="2:14">
      <c r="B19657" s="65"/>
      <c r="N19657" s="71"/>
    </row>
    <row r="19658" spans="2:14">
      <c r="B19658" s="65"/>
      <c r="N19658" s="71"/>
    </row>
    <row r="19659" spans="2:14">
      <c r="B19659" s="65"/>
      <c r="N19659" s="71"/>
    </row>
    <row r="19660" spans="2:14">
      <c r="B19660" s="65"/>
      <c r="N19660" s="71"/>
    </row>
    <row r="19661" spans="2:14">
      <c r="B19661" s="65"/>
      <c r="N19661" s="71"/>
    </row>
    <row r="19662" spans="2:14">
      <c r="B19662" s="65"/>
      <c r="N19662" s="71"/>
    </row>
    <row r="19663" spans="2:14">
      <c r="B19663" s="65"/>
      <c r="N19663" s="71"/>
    </row>
    <row r="19664" spans="2:14">
      <c r="B19664" s="65"/>
      <c r="N19664" s="71"/>
    </row>
    <row r="19665" spans="2:14">
      <c r="B19665" s="65"/>
      <c r="N19665" s="71"/>
    </row>
    <row r="19666" spans="2:14">
      <c r="B19666" s="65"/>
      <c r="N19666" s="71"/>
    </row>
    <row r="19667" spans="2:14">
      <c r="B19667" s="65"/>
      <c r="N19667" s="71"/>
    </row>
    <row r="19668" spans="2:14">
      <c r="B19668" s="65"/>
      <c r="N19668" s="71"/>
    </row>
    <row r="19669" spans="2:14">
      <c r="B19669" s="65"/>
      <c r="N19669" s="71"/>
    </row>
    <row r="19670" spans="2:14">
      <c r="B19670" s="65"/>
      <c r="N19670" s="71"/>
    </row>
    <row r="19671" spans="2:14">
      <c r="B19671" s="65"/>
      <c r="N19671" s="71"/>
    </row>
    <row r="19672" spans="2:14">
      <c r="B19672" s="65"/>
      <c r="N19672" s="71"/>
    </row>
    <row r="19673" spans="2:14">
      <c r="B19673" s="65"/>
      <c r="N19673" s="71"/>
    </row>
    <row r="19674" spans="2:14">
      <c r="B19674" s="65"/>
      <c r="N19674" s="71"/>
    </row>
    <row r="19675" spans="2:14">
      <c r="B19675" s="65"/>
      <c r="N19675" s="71"/>
    </row>
    <row r="19676" spans="2:14">
      <c r="B19676" s="65"/>
      <c r="N19676" s="71"/>
    </row>
    <row r="19677" spans="2:14">
      <c r="B19677" s="65"/>
      <c r="N19677" s="71"/>
    </row>
    <row r="19678" spans="2:14">
      <c r="B19678" s="65"/>
      <c r="N19678" s="71"/>
    </row>
    <row r="19679" spans="2:14">
      <c r="B19679" s="65"/>
      <c r="N19679" s="71"/>
    </row>
    <row r="19680" spans="2:14">
      <c r="B19680" s="65"/>
      <c r="N19680" s="71"/>
    </row>
    <row r="19681" spans="2:14">
      <c r="B19681" s="65"/>
      <c r="N19681" s="71"/>
    </row>
    <row r="19682" spans="2:14">
      <c r="B19682" s="65"/>
      <c r="N19682" s="71"/>
    </row>
    <row r="19683" spans="2:14">
      <c r="B19683" s="65"/>
      <c r="N19683" s="71"/>
    </row>
    <row r="19684" spans="2:14">
      <c r="B19684" s="65"/>
      <c r="N19684" s="71"/>
    </row>
    <row r="19685" spans="2:14">
      <c r="B19685" s="65"/>
      <c r="N19685" s="71"/>
    </row>
    <row r="19686" spans="2:14">
      <c r="B19686" s="65"/>
      <c r="N19686" s="71"/>
    </row>
    <row r="19687" spans="2:14">
      <c r="B19687" s="65"/>
      <c r="N19687" s="71"/>
    </row>
    <row r="19688" spans="2:14">
      <c r="B19688" s="65"/>
      <c r="N19688" s="71"/>
    </row>
    <row r="19689" spans="2:14">
      <c r="B19689" s="65"/>
      <c r="N19689" s="71"/>
    </row>
    <row r="19690" spans="2:14">
      <c r="B19690" s="65"/>
      <c r="N19690" s="71"/>
    </row>
    <row r="19691" spans="2:14">
      <c r="B19691" s="65"/>
      <c r="N19691" s="71"/>
    </row>
    <row r="19692" spans="2:14">
      <c r="B19692" s="65"/>
      <c r="N19692" s="71"/>
    </row>
    <row r="19693" spans="2:14">
      <c r="B19693" s="65"/>
      <c r="N19693" s="71"/>
    </row>
    <row r="19694" spans="2:14">
      <c r="B19694" s="65"/>
      <c r="N19694" s="71"/>
    </row>
    <row r="19695" spans="2:14">
      <c r="B19695" s="65"/>
      <c r="N19695" s="71"/>
    </row>
    <row r="19696" spans="2:14">
      <c r="B19696" s="65"/>
      <c r="N19696" s="71"/>
    </row>
    <row r="19697" spans="2:14">
      <c r="B19697" s="65"/>
      <c r="N19697" s="71"/>
    </row>
    <row r="19698" spans="2:14">
      <c r="B19698" s="65"/>
      <c r="N19698" s="71"/>
    </row>
    <row r="19699" spans="2:14">
      <c r="B19699" s="65"/>
      <c r="N19699" s="71"/>
    </row>
    <row r="19700" spans="2:14">
      <c r="B19700" s="65"/>
      <c r="N19700" s="71"/>
    </row>
    <row r="19701" spans="2:14">
      <c r="B19701" s="65"/>
      <c r="N19701" s="71"/>
    </row>
    <row r="19702" spans="2:14">
      <c r="B19702" s="65"/>
      <c r="N19702" s="71"/>
    </row>
    <row r="19703" spans="2:14">
      <c r="B19703" s="65"/>
      <c r="N19703" s="71"/>
    </row>
    <row r="19704" spans="2:14">
      <c r="B19704" s="65"/>
      <c r="N19704" s="71"/>
    </row>
    <row r="19705" spans="2:14">
      <c r="B19705" s="65"/>
      <c r="N19705" s="71"/>
    </row>
    <row r="19706" spans="2:14">
      <c r="B19706" s="65"/>
      <c r="N19706" s="71"/>
    </row>
    <row r="19707" spans="2:14">
      <c r="B19707" s="65"/>
      <c r="N19707" s="71"/>
    </row>
    <row r="19708" spans="2:14">
      <c r="B19708" s="65"/>
      <c r="N19708" s="71"/>
    </row>
    <row r="19709" spans="2:14">
      <c r="B19709" s="65"/>
      <c r="N19709" s="71"/>
    </row>
    <row r="19710" spans="2:14">
      <c r="B19710" s="65"/>
      <c r="N19710" s="71"/>
    </row>
    <row r="19711" spans="2:14">
      <c r="B19711" s="65"/>
      <c r="N19711" s="71"/>
    </row>
    <row r="19712" spans="2:14">
      <c r="B19712" s="65"/>
      <c r="N19712" s="71"/>
    </row>
    <row r="19713" spans="2:14">
      <c r="B19713" s="65"/>
      <c r="N19713" s="71"/>
    </row>
    <row r="19714" spans="2:14">
      <c r="B19714" s="65"/>
      <c r="N19714" s="71"/>
    </row>
    <row r="19715" spans="2:14">
      <c r="B19715" s="65"/>
      <c r="N19715" s="71"/>
    </row>
    <row r="19716" spans="2:14">
      <c r="B19716" s="65"/>
      <c r="N19716" s="71"/>
    </row>
    <row r="19717" spans="2:14">
      <c r="B19717" s="65"/>
      <c r="N19717" s="71"/>
    </row>
    <row r="19718" spans="2:14">
      <c r="B19718" s="65"/>
      <c r="N19718" s="71"/>
    </row>
    <row r="19719" spans="2:14">
      <c r="B19719" s="65"/>
      <c r="N19719" s="71"/>
    </row>
    <row r="19720" spans="2:14">
      <c r="B19720" s="65"/>
      <c r="N19720" s="71"/>
    </row>
    <row r="19721" spans="2:14">
      <c r="B19721" s="65"/>
      <c r="N19721" s="71"/>
    </row>
    <row r="19722" spans="2:14">
      <c r="B19722" s="65"/>
      <c r="N19722" s="71"/>
    </row>
    <row r="19723" spans="2:14">
      <c r="B19723" s="65"/>
      <c r="N19723" s="71"/>
    </row>
    <row r="19724" spans="2:14">
      <c r="B19724" s="65"/>
      <c r="N19724" s="71"/>
    </row>
    <row r="19725" spans="2:14">
      <c r="B19725" s="65"/>
      <c r="N19725" s="71"/>
    </row>
    <row r="19726" spans="2:14">
      <c r="B19726" s="65"/>
      <c r="N19726" s="71"/>
    </row>
    <row r="19727" spans="2:14">
      <c r="B19727" s="65"/>
      <c r="N19727" s="71"/>
    </row>
    <row r="19728" spans="2:14">
      <c r="B19728" s="65"/>
      <c r="N19728" s="71"/>
    </row>
    <row r="19729" spans="2:14">
      <c r="B19729" s="65"/>
      <c r="N19729" s="71"/>
    </row>
    <row r="19730" spans="2:14">
      <c r="B19730" s="65"/>
      <c r="N19730" s="71"/>
    </row>
    <row r="19731" spans="2:14">
      <c r="B19731" s="65"/>
      <c r="N19731" s="71"/>
    </row>
    <row r="19732" spans="2:14">
      <c r="B19732" s="65"/>
      <c r="N19732" s="71"/>
    </row>
    <row r="19733" spans="2:14">
      <c r="B19733" s="65"/>
      <c r="N19733" s="71"/>
    </row>
    <row r="19734" spans="2:14">
      <c r="B19734" s="65"/>
      <c r="N19734" s="71"/>
    </row>
    <row r="19735" spans="2:14">
      <c r="B19735" s="65"/>
      <c r="N19735" s="71"/>
    </row>
    <row r="19736" spans="2:14">
      <c r="B19736" s="65"/>
      <c r="N19736" s="71"/>
    </row>
    <row r="19737" spans="2:14">
      <c r="B19737" s="65"/>
      <c r="N19737" s="71"/>
    </row>
    <row r="19738" spans="2:14">
      <c r="B19738" s="65"/>
      <c r="N19738" s="71"/>
    </row>
    <row r="19739" spans="2:14">
      <c r="B19739" s="65"/>
      <c r="N19739" s="71"/>
    </row>
    <row r="19740" spans="2:14">
      <c r="B19740" s="65"/>
      <c r="N19740" s="71"/>
    </row>
    <row r="19741" spans="2:14">
      <c r="B19741" s="65"/>
      <c r="N19741" s="71"/>
    </row>
    <row r="19742" spans="2:14">
      <c r="B19742" s="65"/>
      <c r="N19742" s="71"/>
    </row>
    <row r="19743" spans="2:14">
      <c r="B19743" s="65"/>
      <c r="N19743" s="71"/>
    </row>
    <row r="19744" spans="2:14">
      <c r="B19744" s="65"/>
      <c r="N19744" s="71"/>
    </row>
    <row r="19745" spans="2:14">
      <c r="B19745" s="65"/>
      <c r="N19745" s="71"/>
    </row>
    <row r="19746" spans="2:14">
      <c r="B19746" s="65"/>
      <c r="N19746" s="71"/>
    </row>
    <row r="19747" spans="2:14">
      <c r="B19747" s="65"/>
      <c r="N19747" s="71"/>
    </row>
    <row r="19748" spans="2:14">
      <c r="B19748" s="65"/>
      <c r="N19748" s="71"/>
    </row>
    <row r="19749" spans="2:14">
      <c r="B19749" s="65"/>
      <c r="N19749" s="71"/>
    </row>
    <row r="19750" spans="2:14">
      <c r="B19750" s="65"/>
      <c r="N19750" s="71"/>
    </row>
    <row r="19751" spans="2:14">
      <c r="B19751" s="65"/>
      <c r="N19751" s="71"/>
    </row>
    <row r="19752" spans="2:14">
      <c r="B19752" s="65"/>
      <c r="N19752" s="71"/>
    </row>
    <row r="19753" spans="2:14">
      <c r="B19753" s="65"/>
      <c r="N19753" s="71"/>
    </row>
    <row r="19754" spans="2:14">
      <c r="B19754" s="65"/>
      <c r="N19754" s="71"/>
    </row>
    <row r="19755" spans="2:14">
      <c r="B19755" s="65"/>
      <c r="N19755" s="71"/>
    </row>
    <row r="19756" spans="2:14">
      <c r="B19756" s="65"/>
      <c r="N19756" s="71"/>
    </row>
    <row r="19757" spans="2:14">
      <c r="B19757" s="65"/>
      <c r="N19757" s="71"/>
    </row>
    <row r="19758" spans="2:14">
      <c r="B19758" s="65"/>
      <c r="N19758" s="71"/>
    </row>
    <row r="19759" spans="2:14">
      <c r="B19759" s="65"/>
      <c r="N19759" s="71"/>
    </row>
    <row r="19760" spans="2:14">
      <c r="B19760" s="65"/>
      <c r="N19760" s="71"/>
    </row>
    <row r="19761" spans="2:14">
      <c r="B19761" s="65"/>
      <c r="N19761" s="71"/>
    </row>
    <row r="19762" spans="2:14">
      <c r="B19762" s="65"/>
      <c r="N19762" s="71"/>
    </row>
    <row r="19763" spans="2:14">
      <c r="B19763" s="65"/>
      <c r="N19763" s="71"/>
    </row>
    <row r="19764" spans="2:14">
      <c r="B19764" s="65"/>
      <c r="N19764" s="71"/>
    </row>
    <row r="19765" spans="2:14">
      <c r="B19765" s="65"/>
      <c r="N19765" s="71"/>
    </row>
    <row r="19766" spans="2:14">
      <c r="B19766" s="65"/>
      <c r="N19766" s="71"/>
    </row>
    <row r="19767" spans="2:14">
      <c r="B19767" s="65"/>
      <c r="N19767" s="71"/>
    </row>
    <row r="19768" spans="2:14">
      <c r="B19768" s="65"/>
      <c r="N19768" s="71"/>
    </row>
    <row r="19769" spans="2:14">
      <c r="B19769" s="65"/>
      <c r="N19769" s="71"/>
    </row>
    <row r="19770" spans="2:14">
      <c r="B19770" s="65"/>
      <c r="N19770" s="71"/>
    </row>
    <row r="19771" spans="2:14">
      <c r="B19771" s="65"/>
      <c r="N19771" s="71"/>
    </row>
    <row r="19772" spans="2:14">
      <c r="B19772" s="65"/>
      <c r="N19772" s="71"/>
    </row>
    <row r="19773" spans="2:14">
      <c r="B19773" s="65"/>
      <c r="N19773" s="71"/>
    </row>
    <row r="19774" spans="2:14">
      <c r="B19774" s="65"/>
      <c r="N19774" s="71"/>
    </row>
    <row r="19775" spans="2:14">
      <c r="B19775" s="65"/>
      <c r="N19775" s="71"/>
    </row>
    <row r="19776" spans="2:14">
      <c r="B19776" s="65"/>
      <c r="N19776" s="71"/>
    </row>
    <row r="19777" spans="2:14">
      <c r="B19777" s="65"/>
      <c r="N19777" s="71"/>
    </row>
    <row r="19778" spans="2:14">
      <c r="B19778" s="65"/>
      <c r="N19778" s="71"/>
    </row>
    <row r="19779" spans="2:14">
      <c r="B19779" s="65"/>
      <c r="N19779" s="71"/>
    </row>
    <row r="19780" spans="2:14">
      <c r="B19780" s="65"/>
      <c r="N19780" s="71"/>
    </row>
    <row r="19781" spans="2:14">
      <c r="B19781" s="65"/>
      <c r="N19781" s="71"/>
    </row>
    <row r="19782" spans="2:14">
      <c r="B19782" s="65"/>
      <c r="N19782" s="71"/>
    </row>
    <row r="19783" spans="2:14">
      <c r="B19783" s="65"/>
      <c r="N19783" s="71"/>
    </row>
    <row r="19784" spans="2:14">
      <c r="B19784" s="65"/>
      <c r="N19784" s="71"/>
    </row>
    <row r="19785" spans="2:14">
      <c r="B19785" s="65"/>
      <c r="N19785" s="71"/>
    </row>
    <row r="19786" spans="2:14">
      <c r="B19786" s="65"/>
      <c r="N19786" s="71"/>
    </row>
    <row r="19787" spans="2:14">
      <c r="B19787" s="65"/>
      <c r="N19787" s="71"/>
    </row>
    <row r="19788" spans="2:14">
      <c r="B19788" s="65"/>
      <c r="N19788" s="71"/>
    </row>
    <row r="19789" spans="2:14">
      <c r="B19789" s="65"/>
      <c r="N19789" s="71"/>
    </row>
    <row r="19790" spans="2:14">
      <c r="B19790" s="65"/>
      <c r="N19790" s="71"/>
    </row>
    <row r="19791" spans="2:14">
      <c r="B19791" s="65"/>
      <c r="N19791" s="71"/>
    </row>
    <row r="19792" spans="2:14">
      <c r="B19792" s="65"/>
      <c r="N19792" s="71"/>
    </row>
    <row r="19793" spans="2:14">
      <c r="B19793" s="65"/>
      <c r="N19793" s="71"/>
    </row>
    <row r="19794" spans="2:14">
      <c r="B19794" s="65"/>
      <c r="N19794" s="71"/>
    </row>
    <row r="19795" spans="2:14">
      <c r="B19795" s="65"/>
      <c r="N19795" s="71"/>
    </row>
    <row r="19796" spans="2:14">
      <c r="B19796" s="65"/>
      <c r="N19796" s="71"/>
    </row>
    <row r="19797" spans="2:14">
      <c r="B19797" s="65"/>
      <c r="N19797" s="71"/>
    </row>
    <row r="19798" spans="2:14">
      <c r="B19798" s="65"/>
      <c r="N19798" s="71"/>
    </row>
    <row r="19799" spans="2:14">
      <c r="B19799" s="65"/>
      <c r="N19799" s="71"/>
    </row>
    <row r="19800" spans="2:14">
      <c r="B19800" s="65"/>
      <c r="N19800" s="71"/>
    </row>
    <row r="19801" spans="2:14">
      <c r="B19801" s="65"/>
      <c r="N19801" s="71"/>
    </row>
    <row r="19802" spans="2:14">
      <c r="B19802" s="65"/>
      <c r="N19802" s="71"/>
    </row>
    <row r="19803" spans="2:14">
      <c r="B19803" s="65"/>
      <c r="N19803" s="71"/>
    </row>
    <row r="19804" spans="2:14">
      <c r="B19804" s="65"/>
      <c r="N19804" s="71"/>
    </row>
    <row r="19805" spans="2:14">
      <c r="B19805" s="65"/>
      <c r="N19805" s="71"/>
    </row>
    <row r="19806" spans="2:14">
      <c r="B19806" s="65"/>
      <c r="N19806" s="71"/>
    </row>
    <row r="19807" spans="2:14">
      <c r="B19807" s="65"/>
      <c r="N19807" s="71"/>
    </row>
    <row r="19808" spans="2:14">
      <c r="B19808" s="65"/>
      <c r="N19808" s="71"/>
    </row>
    <row r="19809" spans="2:14">
      <c r="B19809" s="65"/>
      <c r="N19809" s="71"/>
    </row>
    <row r="19810" spans="2:14">
      <c r="B19810" s="65"/>
      <c r="N19810" s="71"/>
    </row>
    <row r="19811" spans="2:14">
      <c r="B19811" s="65"/>
      <c r="N19811" s="71"/>
    </row>
    <row r="19812" spans="2:14">
      <c r="B19812" s="65"/>
      <c r="N19812" s="71"/>
    </row>
    <row r="19813" spans="2:14">
      <c r="B19813" s="65"/>
      <c r="N19813" s="71"/>
    </row>
    <row r="19814" spans="2:14">
      <c r="B19814" s="65"/>
      <c r="N19814" s="71"/>
    </row>
    <row r="19815" spans="2:14">
      <c r="B19815" s="65"/>
      <c r="N19815" s="71"/>
    </row>
    <row r="19816" spans="2:14">
      <c r="B19816" s="65"/>
      <c r="N19816" s="71"/>
    </row>
    <row r="19817" spans="2:14">
      <c r="B19817" s="65"/>
      <c r="N19817" s="71"/>
    </row>
    <row r="19818" spans="2:14">
      <c r="B19818" s="65"/>
      <c r="N19818" s="71"/>
    </row>
    <row r="19819" spans="2:14">
      <c r="B19819" s="65"/>
      <c r="N19819" s="71"/>
    </row>
    <row r="19820" spans="2:14">
      <c r="B19820" s="65"/>
      <c r="N19820" s="71"/>
    </row>
    <row r="19821" spans="2:14">
      <c r="B19821" s="65"/>
      <c r="N19821" s="71"/>
    </row>
    <row r="19822" spans="2:14">
      <c r="B19822" s="65"/>
      <c r="N19822" s="71"/>
    </row>
    <row r="19823" spans="2:14">
      <c r="B19823" s="65"/>
      <c r="N19823" s="71"/>
    </row>
    <row r="19824" spans="2:14">
      <c r="B19824" s="65"/>
      <c r="N19824" s="71"/>
    </row>
    <row r="19825" spans="2:14">
      <c r="B19825" s="65"/>
      <c r="N19825" s="71"/>
    </row>
    <row r="19826" spans="2:14">
      <c r="B19826" s="65"/>
      <c r="N19826" s="71"/>
    </row>
    <row r="19827" spans="2:14">
      <c r="B19827" s="65"/>
      <c r="N19827" s="71"/>
    </row>
    <row r="19828" spans="2:14">
      <c r="B19828" s="65"/>
      <c r="N19828" s="71"/>
    </row>
    <row r="19829" spans="2:14">
      <c r="B19829" s="65"/>
      <c r="N19829" s="71"/>
    </row>
    <row r="19830" spans="2:14">
      <c r="B19830" s="65"/>
      <c r="N19830" s="71"/>
    </row>
    <row r="19831" spans="2:14">
      <c r="B19831" s="65"/>
      <c r="N19831" s="71"/>
    </row>
    <row r="19832" spans="2:14">
      <c r="B19832" s="65"/>
      <c r="N19832" s="71"/>
    </row>
    <row r="19833" spans="2:14">
      <c r="B19833" s="65"/>
      <c r="N19833" s="71"/>
    </row>
    <row r="19834" spans="2:14">
      <c r="B19834" s="65"/>
      <c r="N19834" s="71"/>
    </row>
    <row r="19835" spans="2:14">
      <c r="B19835" s="65"/>
      <c r="N19835" s="71"/>
    </row>
    <row r="19836" spans="2:14">
      <c r="B19836" s="65"/>
      <c r="N19836" s="71"/>
    </row>
    <row r="19837" spans="2:14">
      <c r="B19837" s="65"/>
      <c r="N19837" s="71"/>
    </row>
    <row r="19838" spans="2:14">
      <c r="B19838" s="65"/>
      <c r="N19838" s="71"/>
    </row>
    <row r="19839" spans="2:14">
      <c r="B19839" s="65"/>
      <c r="N19839" s="71"/>
    </row>
    <row r="19840" spans="2:14">
      <c r="B19840" s="65"/>
      <c r="N19840" s="71"/>
    </row>
    <row r="19841" spans="2:14">
      <c r="B19841" s="65"/>
      <c r="N19841" s="71"/>
    </row>
    <row r="19842" spans="2:14">
      <c r="B19842" s="65"/>
      <c r="N19842" s="71"/>
    </row>
    <row r="19843" spans="2:14">
      <c r="B19843" s="65"/>
      <c r="N19843" s="71"/>
    </row>
    <row r="19844" spans="2:14">
      <c r="B19844" s="65"/>
      <c r="N19844" s="71"/>
    </row>
    <row r="19845" spans="2:14">
      <c r="B19845" s="65"/>
      <c r="N19845" s="71"/>
    </row>
    <row r="19846" spans="2:14">
      <c r="B19846" s="65"/>
      <c r="N19846" s="71"/>
    </row>
    <row r="19847" spans="2:14">
      <c r="B19847" s="65"/>
      <c r="N19847" s="71"/>
    </row>
    <row r="19848" spans="2:14">
      <c r="B19848" s="65"/>
      <c r="N19848" s="71"/>
    </row>
    <row r="19849" spans="2:14">
      <c r="B19849" s="65"/>
      <c r="N19849" s="71"/>
    </row>
    <row r="19850" spans="2:14">
      <c r="B19850" s="65"/>
      <c r="N19850" s="71"/>
    </row>
    <row r="19851" spans="2:14">
      <c r="B19851" s="65"/>
      <c r="N19851" s="71"/>
    </row>
    <row r="19852" spans="2:14">
      <c r="B19852" s="65"/>
      <c r="N19852" s="71"/>
    </row>
    <row r="19853" spans="2:14">
      <c r="B19853" s="65"/>
      <c r="N19853" s="71"/>
    </row>
    <row r="19854" spans="2:14">
      <c r="B19854" s="65"/>
      <c r="N19854" s="71"/>
    </row>
    <row r="19855" spans="2:14">
      <c r="B19855" s="65"/>
      <c r="N19855" s="71"/>
    </row>
    <row r="19856" spans="2:14">
      <c r="B19856" s="65"/>
      <c r="N19856" s="71"/>
    </row>
    <row r="19857" spans="2:14">
      <c r="B19857" s="65"/>
      <c r="N19857" s="71"/>
    </row>
    <row r="19858" spans="2:14">
      <c r="B19858" s="65"/>
      <c r="N19858" s="71"/>
    </row>
    <row r="19859" spans="2:14">
      <c r="B19859" s="65"/>
      <c r="N19859" s="71"/>
    </row>
    <row r="19860" spans="2:14">
      <c r="B19860" s="65"/>
      <c r="N19860" s="71"/>
    </row>
    <row r="19861" spans="2:14">
      <c r="B19861" s="65"/>
      <c r="N19861" s="71"/>
    </row>
    <row r="19862" spans="2:14">
      <c r="B19862" s="65"/>
      <c r="N19862" s="71"/>
    </row>
    <row r="19863" spans="2:14">
      <c r="B19863" s="65"/>
      <c r="N19863" s="71"/>
    </row>
    <row r="19864" spans="2:14">
      <c r="B19864" s="65"/>
      <c r="N19864" s="71"/>
    </row>
    <row r="19865" spans="2:14">
      <c r="B19865" s="65"/>
      <c r="N19865" s="71"/>
    </row>
    <row r="19866" spans="2:14">
      <c r="B19866" s="65"/>
      <c r="N19866" s="71"/>
    </row>
    <row r="19867" spans="2:14">
      <c r="B19867" s="65"/>
      <c r="N19867" s="71"/>
    </row>
    <row r="19868" spans="2:14">
      <c r="B19868" s="65"/>
      <c r="N19868" s="71"/>
    </row>
    <row r="19869" spans="2:14">
      <c r="B19869" s="65"/>
      <c r="N19869" s="71"/>
    </row>
    <row r="19870" spans="2:14">
      <c r="B19870" s="65"/>
      <c r="N19870" s="71"/>
    </row>
    <row r="19871" spans="2:14">
      <c r="B19871" s="65"/>
      <c r="N19871" s="71"/>
    </row>
    <row r="19872" spans="2:14">
      <c r="B19872" s="65"/>
      <c r="N19872" s="71"/>
    </row>
    <row r="19873" spans="2:14">
      <c r="B19873" s="65"/>
      <c r="N19873" s="71"/>
    </row>
    <row r="19874" spans="2:14">
      <c r="B19874" s="65"/>
      <c r="N19874" s="71"/>
    </row>
    <row r="19875" spans="2:14">
      <c r="B19875" s="65"/>
      <c r="N19875" s="71"/>
    </row>
    <row r="19876" spans="2:14">
      <c r="B19876" s="65"/>
      <c r="N19876" s="71"/>
    </row>
    <row r="19877" spans="2:14">
      <c r="B19877" s="65"/>
      <c r="N19877" s="71"/>
    </row>
    <row r="19878" spans="2:14">
      <c r="B19878" s="65"/>
      <c r="N19878" s="71"/>
    </row>
    <row r="19879" spans="2:14">
      <c r="B19879" s="65"/>
      <c r="N19879" s="71"/>
    </row>
    <row r="19880" spans="2:14">
      <c r="B19880" s="65"/>
      <c r="N19880" s="71"/>
    </row>
    <row r="19881" spans="2:14">
      <c r="B19881" s="65"/>
      <c r="N19881" s="71"/>
    </row>
    <row r="19882" spans="2:14">
      <c r="B19882" s="65"/>
      <c r="N19882" s="71"/>
    </row>
    <row r="19883" spans="2:14">
      <c r="B19883" s="65"/>
      <c r="N19883" s="71"/>
    </row>
    <row r="19884" spans="2:14">
      <c r="B19884" s="65"/>
      <c r="N19884" s="71"/>
    </row>
    <row r="19885" spans="2:14">
      <c r="B19885" s="65"/>
      <c r="N19885" s="71"/>
    </row>
    <row r="19886" spans="2:14">
      <c r="B19886" s="65"/>
      <c r="N19886" s="71"/>
    </row>
    <row r="19887" spans="2:14">
      <c r="B19887" s="65"/>
      <c r="N19887" s="71"/>
    </row>
    <row r="19888" spans="2:14">
      <c r="B19888" s="65"/>
      <c r="N19888" s="71"/>
    </row>
    <row r="19889" spans="2:14">
      <c r="B19889" s="65"/>
      <c r="N19889" s="71"/>
    </row>
    <row r="19890" spans="2:14">
      <c r="B19890" s="65"/>
      <c r="N19890" s="71"/>
    </row>
    <row r="19891" spans="2:14">
      <c r="B19891" s="65"/>
      <c r="N19891" s="71"/>
    </row>
    <row r="19892" spans="2:14">
      <c r="B19892" s="65"/>
      <c r="N19892" s="71"/>
    </row>
    <row r="19893" spans="2:14">
      <c r="B19893" s="65"/>
      <c r="N19893" s="71"/>
    </row>
    <row r="19894" spans="2:14">
      <c r="B19894" s="65"/>
      <c r="N19894" s="71"/>
    </row>
    <row r="19895" spans="2:14">
      <c r="B19895" s="65"/>
      <c r="N19895" s="71"/>
    </row>
    <row r="19896" spans="2:14">
      <c r="B19896" s="65"/>
      <c r="N19896" s="71"/>
    </row>
    <row r="19897" spans="2:14">
      <c r="B19897" s="65"/>
      <c r="N19897" s="71"/>
    </row>
    <row r="19898" spans="2:14">
      <c r="B19898" s="65"/>
      <c r="N19898" s="71"/>
    </row>
    <row r="19899" spans="2:14">
      <c r="B19899" s="65"/>
      <c r="N19899" s="71"/>
    </row>
    <row r="19900" spans="2:14">
      <c r="B19900" s="65"/>
      <c r="N19900" s="71"/>
    </row>
    <row r="19901" spans="2:14">
      <c r="B19901" s="65"/>
      <c r="N19901" s="71"/>
    </row>
    <row r="19902" spans="2:14">
      <c r="B19902" s="65"/>
      <c r="N19902" s="71"/>
    </row>
    <row r="19903" spans="2:14">
      <c r="B19903" s="65"/>
      <c r="N19903" s="71"/>
    </row>
    <row r="19904" spans="2:14">
      <c r="B19904" s="65"/>
      <c r="N19904" s="71"/>
    </row>
    <row r="19905" spans="2:14">
      <c r="B19905" s="65"/>
      <c r="N19905" s="71"/>
    </row>
    <row r="19906" spans="2:14">
      <c r="B19906" s="65"/>
      <c r="N19906" s="71"/>
    </row>
    <row r="19907" spans="2:14">
      <c r="B19907" s="65"/>
      <c r="N19907" s="71"/>
    </row>
    <row r="19908" spans="2:14">
      <c r="B19908" s="65"/>
      <c r="N19908" s="71"/>
    </row>
    <row r="19909" spans="2:14">
      <c r="B19909" s="65"/>
      <c r="N19909" s="71"/>
    </row>
    <row r="19910" spans="2:14">
      <c r="B19910" s="65"/>
      <c r="N19910" s="71"/>
    </row>
    <row r="19911" spans="2:14">
      <c r="B19911" s="65"/>
      <c r="N19911" s="71"/>
    </row>
    <row r="19912" spans="2:14">
      <c r="B19912" s="65"/>
      <c r="N19912" s="71"/>
    </row>
    <row r="19913" spans="2:14">
      <c r="B19913" s="65"/>
      <c r="N19913" s="71"/>
    </row>
    <row r="19914" spans="2:14">
      <c r="B19914" s="65"/>
      <c r="N19914" s="71"/>
    </row>
    <row r="19915" spans="2:14">
      <c r="B19915" s="65"/>
      <c r="N19915" s="71"/>
    </row>
    <row r="19916" spans="2:14">
      <c r="B19916" s="65"/>
      <c r="N19916" s="71"/>
    </row>
    <row r="19917" spans="2:14">
      <c r="B19917" s="65"/>
      <c r="N19917" s="71"/>
    </row>
    <row r="19918" spans="2:14">
      <c r="B19918" s="65"/>
      <c r="N19918" s="71"/>
    </row>
    <row r="19919" spans="2:14">
      <c r="B19919" s="65"/>
      <c r="N19919" s="71"/>
    </row>
    <row r="19920" spans="2:14">
      <c r="B19920" s="65"/>
      <c r="N19920" s="71"/>
    </row>
    <row r="19921" spans="2:14">
      <c r="B19921" s="65"/>
      <c r="N19921" s="71"/>
    </row>
    <row r="19922" spans="2:14">
      <c r="B19922" s="65"/>
      <c r="N19922" s="71"/>
    </row>
    <row r="19923" spans="2:14">
      <c r="B19923" s="65"/>
      <c r="N19923" s="71"/>
    </row>
    <row r="19924" spans="2:14">
      <c r="B19924" s="65"/>
      <c r="N19924" s="71"/>
    </row>
    <row r="19925" spans="2:14">
      <c r="B19925" s="65"/>
      <c r="N19925" s="71"/>
    </row>
    <row r="19926" spans="2:14">
      <c r="B19926" s="65"/>
      <c r="N19926" s="71"/>
    </row>
    <row r="19927" spans="2:14">
      <c r="B19927" s="65"/>
      <c r="N19927" s="71"/>
    </row>
    <row r="19928" spans="2:14">
      <c r="B19928" s="65"/>
      <c r="N19928" s="71"/>
    </row>
    <row r="19929" spans="2:14">
      <c r="B19929" s="65"/>
      <c r="N19929" s="71"/>
    </row>
    <row r="19930" spans="2:14">
      <c r="B19930" s="65"/>
      <c r="N19930" s="71"/>
    </row>
    <row r="19931" spans="2:14">
      <c r="B19931" s="65"/>
      <c r="N19931" s="71"/>
    </row>
    <row r="19932" spans="2:14">
      <c r="B19932" s="65"/>
      <c r="N19932" s="71"/>
    </row>
    <row r="19933" spans="2:14">
      <c r="B19933" s="65"/>
      <c r="N19933" s="71"/>
    </row>
    <row r="19934" spans="2:14">
      <c r="B19934" s="65"/>
      <c r="N19934" s="71"/>
    </row>
    <row r="19935" spans="2:14">
      <c r="B19935" s="65"/>
      <c r="N19935" s="71"/>
    </row>
    <row r="19936" spans="2:14">
      <c r="B19936" s="65"/>
      <c r="N19936" s="71"/>
    </row>
    <row r="19937" spans="2:14">
      <c r="B19937" s="65"/>
      <c r="N19937" s="71"/>
    </row>
    <row r="19938" spans="2:14">
      <c r="B19938" s="65"/>
      <c r="N19938" s="71"/>
    </row>
    <row r="19939" spans="2:14">
      <c r="B19939" s="65"/>
      <c r="N19939" s="71"/>
    </row>
    <row r="19940" spans="2:14">
      <c r="B19940" s="65"/>
      <c r="N19940" s="71"/>
    </row>
    <row r="19941" spans="2:14">
      <c r="B19941" s="65"/>
      <c r="N19941" s="71"/>
    </row>
    <row r="19942" spans="2:14">
      <c r="B19942" s="65"/>
      <c r="N19942" s="71"/>
    </row>
    <row r="19943" spans="2:14">
      <c r="B19943" s="65"/>
      <c r="N19943" s="71"/>
    </row>
    <row r="19944" spans="2:14">
      <c r="B19944" s="65"/>
      <c r="N19944" s="71"/>
    </row>
    <row r="19945" spans="2:14">
      <c r="B19945" s="65"/>
      <c r="N19945" s="71"/>
    </row>
    <row r="19946" spans="2:14">
      <c r="B19946" s="65"/>
      <c r="N19946" s="71"/>
    </row>
    <row r="19947" spans="2:14">
      <c r="B19947" s="65"/>
      <c r="N19947" s="71"/>
    </row>
    <row r="19948" spans="2:14">
      <c r="B19948" s="65"/>
      <c r="N19948" s="71"/>
    </row>
    <row r="19949" spans="2:14">
      <c r="B19949" s="65"/>
      <c r="N19949" s="71"/>
    </row>
    <row r="19950" spans="2:14">
      <c r="B19950" s="65"/>
      <c r="N19950" s="71"/>
    </row>
    <row r="19951" spans="2:14">
      <c r="B19951" s="65"/>
      <c r="N19951" s="71"/>
    </row>
    <row r="19952" spans="2:14">
      <c r="B19952" s="65"/>
      <c r="N19952" s="71"/>
    </row>
    <row r="19953" spans="2:14">
      <c r="B19953" s="65"/>
      <c r="N19953" s="71"/>
    </row>
    <row r="19954" spans="2:14">
      <c r="B19954" s="65"/>
      <c r="N19954" s="71"/>
    </row>
    <row r="19955" spans="2:14">
      <c r="B19955" s="65"/>
      <c r="N19955" s="71"/>
    </row>
    <row r="19956" spans="2:14">
      <c r="B19956" s="65"/>
      <c r="N19956" s="71"/>
    </row>
    <row r="19957" spans="2:14">
      <c r="B19957" s="65"/>
      <c r="N19957" s="71"/>
    </row>
    <row r="19958" spans="2:14">
      <c r="B19958" s="65"/>
      <c r="N19958" s="71"/>
    </row>
    <row r="19959" spans="2:14">
      <c r="B19959" s="65"/>
      <c r="N19959" s="71"/>
    </row>
    <row r="19960" spans="2:14">
      <c r="B19960" s="65"/>
      <c r="N19960" s="71"/>
    </row>
    <row r="19961" spans="2:14">
      <c r="B19961" s="65"/>
      <c r="N19961" s="71"/>
    </row>
    <row r="19962" spans="2:14">
      <c r="B19962" s="65"/>
      <c r="N19962" s="71"/>
    </row>
    <row r="19963" spans="2:14">
      <c r="B19963" s="65"/>
      <c r="N19963" s="71"/>
    </row>
    <row r="19964" spans="2:14">
      <c r="B19964" s="65"/>
      <c r="N19964" s="71"/>
    </row>
    <row r="19965" spans="2:14">
      <c r="B19965" s="65"/>
      <c r="N19965" s="71"/>
    </row>
    <row r="19966" spans="2:14">
      <c r="B19966" s="65"/>
      <c r="N19966" s="71"/>
    </row>
    <row r="19967" spans="2:14">
      <c r="B19967" s="65"/>
      <c r="N19967" s="71"/>
    </row>
    <row r="19968" spans="2:14">
      <c r="B19968" s="65"/>
      <c r="N19968" s="71"/>
    </row>
    <row r="19969" spans="2:14">
      <c r="B19969" s="65"/>
      <c r="N19969" s="71"/>
    </row>
    <row r="19970" spans="2:14">
      <c r="B19970" s="65"/>
      <c r="N19970" s="71"/>
    </row>
    <row r="19971" spans="2:14">
      <c r="B19971" s="65"/>
      <c r="N19971" s="71"/>
    </row>
    <row r="19972" spans="2:14">
      <c r="B19972" s="65"/>
      <c r="N19972" s="71"/>
    </row>
    <row r="19973" spans="2:14">
      <c r="B19973" s="65"/>
      <c r="N19973" s="71"/>
    </row>
    <row r="19974" spans="2:14">
      <c r="B19974" s="65"/>
      <c r="N19974" s="71"/>
    </row>
    <row r="19975" spans="2:14">
      <c r="B19975" s="65"/>
      <c r="N19975" s="71"/>
    </row>
    <row r="19976" spans="2:14">
      <c r="B19976" s="65"/>
      <c r="N19976" s="71"/>
    </row>
    <row r="19977" spans="2:14">
      <c r="B19977" s="65"/>
      <c r="N19977" s="71"/>
    </row>
    <row r="19978" spans="2:14">
      <c r="B19978" s="65"/>
      <c r="N19978" s="71"/>
    </row>
    <row r="19979" spans="2:14">
      <c r="B19979" s="65"/>
      <c r="N19979" s="71"/>
    </row>
    <row r="19980" spans="2:14">
      <c r="B19980" s="65"/>
      <c r="N19980" s="71"/>
    </row>
    <row r="19981" spans="2:14">
      <c r="B19981" s="65"/>
      <c r="N19981" s="71"/>
    </row>
    <row r="19982" spans="2:14">
      <c r="B19982" s="65"/>
      <c r="N19982" s="71"/>
    </row>
    <row r="19983" spans="2:14">
      <c r="B19983" s="65"/>
      <c r="N19983" s="71"/>
    </row>
    <row r="19984" spans="2:14">
      <c r="B19984" s="65"/>
      <c r="N19984" s="71"/>
    </row>
    <row r="19985" spans="2:14">
      <c r="B19985" s="65"/>
      <c r="N19985" s="71"/>
    </row>
    <row r="19986" spans="2:14">
      <c r="B19986" s="65"/>
      <c r="N19986" s="71"/>
    </row>
    <row r="19987" spans="2:14">
      <c r="B19987" s="65"/>
      <c r="N19987" s="71"/>
    </row>
    <row r="19988" spans="2:14">
      <c r="B19988" s="65"/>
      <c r="N19988" s="71"/>
    </row>
    <row r="19989" spans="2:14">
      <c r="B19989" s="65"/>
      <c r="N19989" s="71"/>
    </row>
    <row r="19990" spans="2:14">
      <c r="B19990" s="65"/>
      <c r="N19990" s="71"/>
    </row>
    <row r="19991" spans="2:14">
      <c r="B19991" s="65"/>
      <c r="N19991" s="71"/>
    </row>
    <row r="19992" spans="2:14">
      <c r="B19992" s="65"/>
      <c r="N19992" s="71"/>
    </row>
    <row r="19993" spans="2:14">
      <c r="B19993" s="65"/>
      <c r="N19993" s="71"/>
    </row>
    <row r="19994" spans="2:14">
      <c r="B19994" s="65"/>
      <c r="N19994" s="71"/>
    </row>
    <row r="19995" spans="2:14">
      <c r="B19995" s="65"/>
      <c r="N19995" s="71"/>
    </row>
    <row r="19996" spans="2:14">
      <c r="B19996" s="65"/>
      <c r="N19996" s="71"/>
    </row>
    <row r="19997" spans="2:14">
      <c r="B19997" s="65"/>
      <c r="N19997" s="71"/>
    </row>
    <row r="19998" spans="2:14">
      <c r="B19998" s="65"/>
      <c r="N19998" s="71"/>
    </row>
    <row r="19999" spans="2:14">
      <c r="B19999" s="65"/>
      <c r="N19999" s="71"/>
    </row>
    <row r="20000" spans="2:14">
      <c r="B20000" s="65"/>
      <c r="N20000" s="71"/>
    </row>
    <row r="20001" spans="2:14">
      <c r="B20001" s="65"/>
      <c r="N20001" s="71"/>
    </row>
    <row r="20002" spans="2:14">
      <c r="B20002" s="65"/>
      <c r="N20002" s="71"/>
    </row>
    <row r="20003" spans="2:14">
      <c r="B20003" s="65"/>
      <c r="N20003" s="71"/>
    </row>
    <row r="20004" spans="2:14">
      <c r="B20004" s="65"/>
      <c r="N20004" s="71"/>
    </row>
    <row r="20005" spans="2:14">
      <c r="B20005" s="65"/>
      <c r="N20005" s="71"/>
    </row>
    <row r="20006" spans="2:14">
      <c r="B20006" s="65"/>
      <c r="N20006" s="71"/>
    </row>
    <row r="20007" spans="2:14">
      <c r="B20007" s="65"/>
      <c r="N20007" s="71"/>
    </row>
    <row r="20008" spans="2:14">
      <c r="B20008" s="65"/>
      <c r="N20008" s="71"/>
    </row>
    <row r="20009" spans="2:14">
      <c r="B20009" s="65"/>
      <c r="N20009" s="71"/>
    </row>
    <row r="20010" spans="2:14">
      <c r="B20010" s="65"/>
      <c r="N20010" s="71"/>
    </row>
    <row r="20011" spans="2:14">
      <c r="B20011" s="65"/>
      <c r="N20011" s="71"/>
    </row>
    <row r="20012" spans="2:14">
      <c r="B20012" s="65"/>
      <c r="N20012" s="71"/>
    </row>
    <row r="20013" spans="2:14">
      <c r="B20013" s="65"/>
      <c r="N20013" s="71"/>
    </row>
    <row r="20014" spans="2:14">
      <c r="B20014" s="65"/>
      <c r="N20014" s="71"/>
    </row>
    <row r="20015" spans="2:14">
      <c r="B20015" s="65"/>
      <c r="N20015" s="71"/>
    </row>
    <row r="20016" spans="2:14">
      <c r="B20016" s="65"/>
      <c r="N20016" s="71"/>
    </row>
    <row r="20017" spans="2:14">
      <c r="B20017" s="65"/>
      <c r="N20017" s="71"/>
    </row>
    <row r="20018" spans="2:14">
      <c r="B20018" s="65"/>
      <c r="N20018" s="71"/>
    </row>
    <row r="20019" spans="2:14">
      <c r="B20019" s="65"/>
      <c r="N20019" s="71"/>
    </row>
    <row r="20020" spans="2:14">
      <c r="B20020" s="65"/>
      <c r="N20020" s="71"/>
    </row>
    <row r="20021" spans="2:14">
      <c r="B20021" s="65"/>
      <c r="N20021" s="71"/>
    </row>
    <row r="20022" spans="2:14">
      <c r="B20022" s="65"/>
      <c r="N20022" s="71"/>
    </row>
    <row r="20023" spans="2:14">
      <c r="B20023" s="65"/>
      <c r="N20023" s="71"/>
    </row>
    <row r="20024" spans="2:14">
      <c r="B20024" s="65"/>
      <c r="N20024" s="71"/>
    </row>
    <row r="20025" spans="2:14">
      <c r="B20025" s="65"/>
      <c r="N20025" s="71"/>
    </row>
    <row r="20026" spans="2:14">
      <c r="B20026" s="65"/>
      <c r="N20026" s="71"/>
    </row>
    <row r="20027" spans="2:14">
      <c r="B20027" s="65"/>
      <c r="N20027" s="71"/>
    </row>
    <row r="20028" spans="2:14">
      <c r="B20028" s="65"/>
      <c r="N20028" s="71"/>
    </row>
    <row r="20029" spans="2:14">
      <c r="B20029" s="65"/>
      <c r="N20029" s="71"/>
    </row>
    <row r="20030" spans="2:14">
      <c r="B20030" s="65"/>
      <c r="N20030" s="71"/>
    </row>
    <row r="20031" spans="2:14">
      <c r="B20031" s="65"/>
      <c r="N20031" s="71"/>
    </row>
    <row r="20032" spans="2:14">
      <c r="B20032" s="65"/>
      <c r="N20032" s="71"/>
    </row>
    <row r="20033" spans="2:14">
      <c r="B20033" s="65"/>
      <c r="N20033" s="71"/>
    </row>
    <row r="20034" spans="2:14">
      <c r="B20034" s="65"/>
      <c r="N20034" s="71"/>
    </row>
    <row r="20035" spans="2:14">
      <c r="B20035" s="65"/>
      <c r="N20035" s="71"/>
    </row>
    <row r="20036" spans="2:14">
      <c r="B20036" s="65"/>
      <c r="N20036" s="71"/>
    </row>
    <row r="20037" spans="2:14">
      <c r="B20037" s="65"/>
      <c r="N20037" s="71"/>
    </row>
    <row r="20038" spans="2:14">
      <c r="B20038" s="65"/>
      <c r="N20038" s="71"/>
    </row>
    <row r="20039" spans="2:14">
      <c r="B20039" s="65"/>
      <c r="N20039" s="71"/>
    </row>
    <row r="20040" spans="2:14">
      <c r="B20040" s="65"/>
      <c r="N20040" s="71"/>
    </row>
    <row r="20041" spans="2:14">
      <c r="B20041" s="65"/>
      <c r="N20041" s="71"/>
    </row>
    <row r="20042" spans="2:14">
      <c r="B20042" s="65"/>
      <c r="N20042" s="71"/>
    </row>
    <row r="20043" spans="2:14">
      <c r="B20043" s="65"/>
      <c r="N20043" s="71"/>
    </row>
    <row r="20044" spans="2:14">
      <c r="B20044" s="65"/>
      <c r="N20044" s="71"/>
    </row>
    <row r="20045" spans="2:14">
      <c r="B20045" s="65"/>
      <c r="N20045" s="71"/>
    </row>
    <row r="20046" spans="2:14">
      <c r="B20046" s="65"/>
      <c r="N20046" s="71"/>
    </row>
    <row r="20047" spans="2:14">
      <c r="B20047" s="65"/>
      <c r="N20047" s="71"/>
    </row>
    <row r="20048" spans="2:14">
      <c r="B20048" s="65"/>
      <c r="N20048" s="71"/>
    </row>
    <row r="20049" spans="2:14">
      <c r="B20049" s="65"/>
      <c r="N20049" s="71"/>
    </row>
    <row r="20050" spans="2:14">
      <c r="B20050" s="65"/>
      <c r="N20050" s="71"/>
    </row>
    <row r="20051" spans="2:14">
      <c r="B20051" s="65"/>
      <c r="N20051" s="71"/>
    </row>
    <row r="20052" spans="2:14">
      <c r="B20052" s="65"/>
      <c r="N20052" s="71"/>
    </row>
    <row r="20053" spans="2:14">
      <c r="B20053" s="65"/>
      <c r="N20053" s="71"/>
    </row>
    <row r="20054" spans="2:14">
      <c r="B20054" s="65"/>
      <c r="N20054" s="71"/>
    </row>
    <row r="20055" spans="2:14">
      <c r="B20055" s="65"/>
      <c r="N20055" s="71"/>
    </row>
    <row r="20056" spans="2:14">
      <c r="B20056" s="65"/>
      <c r="N20056" s="71"/>
    </row>
    <row r="20057" spans="2:14">
      <c r="B20057" s="65"/>
      <c r="N20057" s="71"/>
    </row>
    <row r="20058" spans="2:14">
      <c r="B20058" s="65"/>
      <c r="N20058" s="71"/>
    </row>
    <row r="20059" spans="2:14">
      <c r="B20059" s="65"/>
      <c r="N20059" s="71"/>
    </row>
    <row r="20060" spans="2:14">
      <c r="B20060" s="65"/>
      <c r="N20060" s="71"/>
    </row>
    <row r="20061" spans="2:14">
      <c r="B20061" s="65"/>
      <c r="N20061" s="71"/>
    </row>
    <row r="20062" spans="2:14">
      <c r="B20062" s="65"/>
      <c r="N20062" s="71"/>
    </row>
    <row r="20063" spans="2:14">
      <c r="B20063" s="65"/>
      <c r="N20063" s="71"/>
    </row>
    <row r="20064" spans="2:14">
      <c r="B20064" s="65"/>
      <c r="N20064" s="71"/>
    </row>
    <row r="20065" spans="2:14">
      <c r="B20065" s="65"/>
      <c r="N20065" s="71"/>
    </row>
    <row r="20066" spans="2:14">
      <c r="B20066" s="65"/>
      <c r="N20066" s="71"/>
    </row>
    <row r="20067" spans="2:14">
      <c r="B20067" s="65"/>
      <c r="N20067" s="71"/>
    </row>
    <row r="20068" spans="2:14">
      <c r="B20068" s="65"/>
      <c r="N20068" s="71"/>
    </row>
    <row r="20069" spans="2:14">
      <c r="B20069" s="65"/>
      <c r="N20069" s="71"/>
    </row>
    <row r="20070" spans="2:14">
      <c r="B20070" s="65"/>
      <c r="N20070" s="71"/>
    </row>
    <row r="20071" spans="2:14">
      <c r="B20071" s="65"/>
      <c r="N20071" s="71"/>
    </row>
    <row r="20072" spans="2:14">
      <c r="B20072" s="65"/>
      <c r="N20072" s="71"/>
    </row>
    <row r="20073" spans="2:14">
      <c r="B20073" s="65"/>
      <c r="N20073" s="71"/>
    </row>
    <row r="20074" spans="2:14">
      <c r="B20074" s="65"/>
      <c r="N20074" s="71"/>
    </row>
    <row r="20075" spans="2:14">
      <c r="B20075" s="65"/>
      <c r="N20075" s="71"/>
    </row>
    <row r="20076" spans="2:14">
      <c r="B20076" s="65"/>
      <c r="N20076" s="71"/>
    </row>
    <row r="20077" spans="2:14">
      <c r="B20077" s="65"/>
      <c r="N20077" s="71"/>
    </row>
    <row r="20078" spans="2:14">
      <c r="B20078" s="65"/>
      <c r="N20078" s="71"/>
    </row>
    <row r="20079" spans="2:14">
      <c r="B20079" s="65"/>
      <c r="N20079" s="71"/>
    </row>
    <row r="20080" spans="2:14">
      <c r="B20080" s="65"/>
      <c r="N20080" s="71"/>
    </row>
    <row r="20081" spans="2:14">
      <c r="B20081" s="65"/>
      <c r="N20081" s="71"/>
    </row>
    <row r="20082" spans="2:14">
      <c r="B20082" s="65"/>
      <c r="N20082" s="71"/>
    </row>
    <row r="20083" spans="2:14">
      <c r="B20083" s="65"/>
      <c r="N20083" s="71"/>
    </row>
    <row r="20084" spans="2:14">
      <c r="B20084" s="65"/>
      <c r="N20084" s="71"/>
    </row>
    <row r="20085" spans="2:14">
      <c r="B20085" s="65"/>
      <c r="N20085" s="71"/>
    </row>
    <row r="20086" spans="2:14">
      <c r="B20086" s="65"/>
      <c r="N20086" s="71"/>
    </row>
    <row r="20087" spans="2:14">
      <c r="B20087" s="65"/>
      <c r="N20087" s="71"/>
    </row>
    <row r="20088" spans="2:14">
      <c r="B20088" s="65"/>
      <c r="N20088" s="71"/>
    </row>
    <row r="20089" spans="2:14">
      <c r="B20089" s="65"/>
      <c r="N20089" s="71"/>
    </row>
    <row r="20090" spans="2:14">
      <c r="B20090" s="65"/>
      <c r="N20090" s="71"/>
    </row>
    <row r="20091" spans="2:14">
      <c r="B20091" s="65"/>
      <c r="N20091" s="71"/>
    </row>
    <row r="20092" spans="2:14">
      <c r="B20092" s="65"/>
      <c r="N20092" s="71"/>
    </row>
    <row r="20093" spans="2:14">
      <c r="B20093" s="65"/>
      <c r="N20093" s="71"/>
    </row>
    <row r="20094" spans="2:14">
      <c r="B20094" s="65"/>
      <c r="N20094" s="71"/>
    </row>
    <row r="20095" spans="2:14">
      <c r="B20095" s="65"/>
      <c r="N20095" s="71"/>
    </row>
    <row r="20096" spans="2:14">
      <c r="B20096" s="65"/>
      <c r="N20096" s="71"/>
    </row>
    <row r="20097" spans="2:14">
      <c r="B20097" s="65"/>
      <c r="N20097" s="71"/>
    </row>
    <row r="20098" spans="2:14">
      <c r="B20098" s="65"/>
      <c r="N20098" s="71"/>
    </row>
    <row r="20099" spans="2:14">
      <c r="B20099" s="65"/>
      <c r="N20099" s="71"/>
    </row>
    <row r="20100" spans="2:14">
      <c r="B20100" s="65"/>
      <c r="N20100" s="71"/>
    </row>
    <row r="20101" spans="2:14">
      <c r="B20101" s="65"/>
      <c r="N20101" s="71"/>
    </row>
    <row r="20102" spans="2:14">
      <c r="B20102" s="65"/>
      <c r="N20102" s="71"/>
    </row>
    <row r="20103" spans="2:14">
      <c r="B20103" s="65"/>
      <c r="N20103" s="71"/>
    </row>
    <row r="20104" spans="2:14">
      <c r="B20104" s="65"/>
      <c r="N20104" s="71"/>
    </row>
    <row r="20105" spans="2:14">
      <c r="B20105" s="65"/>
      <c r="N20105" s="71"/>
    </row>
    <row r="20106" spans="2:14">
      <c r="B20106" s="65"/>
      <c r="N20106" s="71"/>
    </row>
    <row r="20107" spans="2:14">
      <c r="B20107" s="65"/>
      <c r="N20107" s="71"/>
    </row>
    <row r="20108" spans="2:14">
      <c r="B20108" s="65"/>
      <c r="N20108" s="71"/>
    </row>
    <row r="20109" spans="2:14">
      <c r="B20109" s="65"/>
      <c r="N20109" s="71"/>
    </row>
    <row r="20110" spans="2:14">
      <c r="B20110" s="65"/>
      <c r="N20110" s="71"/>
    </row>
    <row r="20111" spans="2:14">
      <c r="B20111" s="65"/>
      <c r="N20111" s="71"/>
    </row>
    <row r="20112" spans="2:14">
      <c r="B20112" s="65"/>
      <c r="N20112" s="71"/>
    </row>
    <row r="20113" spans="2:14">
      <c r="B20113" s="65"/>
      <c r="N20113" s="71"/>
    </row>
    <row r="20114" spans="2:14">
      <c r="B20114" s="65"/>
      <c r="N20114" s="71"/>
    </row>
    <row r="20115" spans="2:14">
      <c r="B20115" s="65"/>
      <c r="N20115" s="71"/>
    </row>
    <row r="20116" spans="2:14">
      <c r="B20116" s="65"/>
      <c r="N20116" s="71"/>
    </row>
    <row r="20117" spans="2:14">
      <c r="B20117" s="65"/>
      <c r="N20117" s="71"/>
    </row>
    <row r="20118" spans="2:14">
      <c r="B20118" s="65"/>
      <c r="N20118" s="71"/>
    </row>
    <row r="20119" spans="2:14">
      <c r="B20119" s="65"/>
      <c r="N20119" s="71"/>
    </row>
    <row r="20120" spans="2:14">
      <c r="B20120" s="65"/>
      <c r="N20120" s="71"/>
    </row>
    <row r="20121" spans="2:14">
      <c r="B20121" s="65"/>
      <c r="N20121" s="71"/>
    </row>
    <row r="20122" spans="2:14">
      <c r="B20122" s="65"/>
      <c r="N20122" s="71"/>
    </row>
    <row r="20123" spans="2:14">
      <c r="B20123" s="65"/>
      <c r="N20123" s="71"/>
    </row>
    <row r="20124" spans="2:14">
      <c r="B20124" s="65"/>
      <c r="N20124" s="71"/>
    </row>
    <row r="20125" spans="2:14">
      <c r="B20125" s="65"/>
      <c r="N20125" s="71"/>
    </row>
    <row r="20126" spans="2:14">
      <c r="B20126" s="65"/>
      <c r="N20126" s="71"/>
    </row>
    <row r="20127" spans="2:14">
      <c r="B20127" s="65"/>
      <c r="N20127" s="71"/>
    </row>
    <row r="20128" spans="2:14">
      <c r="B20128" s="65"/>
      <c r="N20128" s="71"/>
    </row>
    <row r="20129" spans="2:14">
      <c r="B20129" s="65"/>
      <c r="N20129" s="71"/>
    </row>
    <row r="20130" spans="2:14">
      <c r="B20130" s="65"/>
      <c r="N20130" s="71"/>
    </row>
    <row r="20131" spans="2:14">
      <c r="B20131" s="65"/>
      <c r="N20131" s="71"/>
    </row>
    <row r="20132" spans="2:14">
      <c r="B20132" s="65"/>
      <c r="N20132" s="71"/>
    </row>
    <row r="20133" spans="2:14">
      <c r="B20133" s="65"/>
      <c r="N20133" s="71"/>
    </row>
    <row r="20134" spans="2:14">
      <c r="B20134" s="65"/>
      <c r="N20134" s="71"/>
    </row>
    <row r="20135" spans="2:14">
      <c r="B20135" s="65"/>
      <c r="N20135" s="71"/>
    </row>
    <row r="20136" spans="2:14">
      <c r="B20136" s="65"/>
      <c r="N20136" s="71"/>
    </row>
    <row r="20137" spans="2:14">
      <c r="B20137" s="65"/>
      <c r="N20137" s="71"/>
    </row>
    <row r="20138" spans="2:14">
      <c r="B20138" s="65"/>
      <c r="N20138" s="71"/>
    </row>
    <row r="20139" spans="2:14">
      <c r="B20139" s="65"/>
      <c r="N20139" s="71"/>
    </row>
    <row r="20140" spans="2:14">
      <c r="B20140" s="65"/>
      <c r="N20140" s="71"/>
    </row>
    <row r="20141" spans="2:14">
      <c r="B20141" s="65"/>
      <c r="N20141" s="71"/>
    </row>
    <row r="20142" spans="2:14">
      <c r="B20142" s="65"/>
      <c r="N20142" s="71"/>
    </row>
    <row r="20143" spans="2:14">
      <c r="B20143" s="65"/>
      <c r="N20143" s="71"/>
    </row>
    <row r="20144" spans="2:14">
      <c r="B20144" s="65"/>
      <c r="N20144" s="71"/>
    </row>
    <row r="20145" spans="2:14">
      <c r="B20145" s="65"/>
      <c r="N20145" s="71"/>
    </row>
    <row r="20146" spans="2:14">
      <c r="B20146" s="65"/>
      <c r="N20146" s="71"/>
    </row>
    <row r="20147" spans="2:14">
      <c r="B20147" s="65"/>
      <c r="N20147" s="71"/>
    </row>
    <row r="20148" spans="2:14">
      <c r="B20148" s="65"/>
      <c r="N20148" s="71"/>
    </row>
    <row r="20149" spans="2:14">
      <c r="B20149" s="65"/>
      <c r="N20149" s="71"/>
    </row>
    <row r="20150" spans="2:14">
      <c r="B20150" s="65"/>
      <c r="N20150" s="71"/>
    </row>
    <row r="20151" spans="2:14">
      <c r="B20151" s="65"/>
      <c r="N20151" s="71"/>
    </row>
    <row r="20152" spans="2:14">
      <c r="B20152" s="65"/>
      <c r="N20152" s="71"/>
    </row>
    <row r="20153" spans="2:14">
      <c r="B20153" s="65"/>
      <c r="N20153" s="71"/>
    </row>
    <row r="20154" spans="2:14">
      <c r="B20154" s="65"/>
      <c r="N20154" s="71"/>
    </row>
    <row r="20155" spans="2:14">
      <c r="B20155" s="65"/>
      <c r="N20155" s="71"/>
    </row>
    <row r="20156" spans="2:14">
      <c r="B20156" s="65"/>
      <c r="N20156" s="71"/>
    </row>
    <row r="20157" spans="2:14">
      <c r="B20157" s="65"/>
      <c r="N20157" s="71"/>
    </row>
    <row r="20158" spans="2:14">
      <c r="B20158" s="65"/>
      <c r="N20158" s="71"/>
    </row>
    <row r="20159" spans="2:14">
      <c r="B20159" s="65"/>
      <c r="N20159" s="71"/>
    </row>
    <row r="20160" spans="2:14">
      <c r="B20160" s="65"/>
      <c r="N20160" s="71"/>
    </row>
    <row r="20161" spans="2:14">
      <c r="B20161" s="65"/>
      <c r="N20161" s="71"/>
    </row>
    <row r="20162" spans="2:14">
      <c r="B20162" s="65"/>
      <c r="N20162" s="71"/>
    </row>
    <row r="20163" spans="2:14">
      <c r="B20163" s="65"/>
      <c r="N20163" s="71"/>
    </row>
    <row r="20164" spans="2:14">
      <c r="B20164" s="65"/>
      <c r="N20164" s="71"/>
    </row>
    <row r="20165" spans="2:14">
      <c r="B20165" s="65"/>
      <c r="N20165" s="71"/>
    </row>
    <row r="20166" spans="2:14">
      <c r="B20166" s="65"/>
      <c r="N20166" s="71"/>
    </row>
    <row r="20167" spans="2:14">
      <c r="B20167" s="65"/>
      <c r="N20167" s="71"/>
    </row>
    <row r="20168" spans="2:14">
      <c r="B20168" s="65"/>
      <c r="N20168" s="71"/>
    </row>
    <row r="20169" spans="2:14">
      <c r="B20169" s="65"/>
      <c r="N20169" s="71"/>
    </row>
    <row r="20170" spans="2:14">
      <c r="B20170" s="65"/>
      <c r="N20170" s="71"/>
    </row>
    <row r="20171" spans="2:14">
      <c r="B20171" s="65"/>
      <c r="N20171" s="71"/>
    </row>
    <row r="20172" spans="2:14">
      <c r="B20172" s="65"/>
      <c r="N20172" s="71"/>
    </row>
    <row r="20173" spans="2:14">
      <c r="B20173" s="65"/>
      <c r="N20173" s="71"/>
    </row>
    <row r="20174" spans="2:14">
      <c r="B20174" s="65"/>
      <c r="N20174" s="71"/>
    </row>
    <row r="20175" spans="2:14">
      <c r="B20175" s="65"/>
      <c r="N20175" s="71"/>
    </row>
    <row r="20176" spans="2:14">
      <c r="B20176" s="65"/>
      <c r="N20176" s="71"/>
    </row>
    <row r="20177" spans="2:14">
      <c r="B20177" s="65"/>
      <c r="N20177" s="71"/>
    </row>
    <row r="20178" spans="2:14">
      <c r="B20178" s="65"/>
      <c r="N20178" s="71"/>
    </row>
    <row r="20179" spans="2:14">
      <c r="B20179" s="65"/>
      <c r="N20179" s="71"/>
    </row>
    <row r="20180" spans="2:14">
      <c r="B20180" s="65"/>
      <c r="N20180" s="71"/>
    </row>
    <row r="20181" spans="2:14">
      <c r="B20181" s="65"/>
      <c r="N20181" s="71"/>
    </row>
    <row r="20182" spans="2:14">
      <c r="B20182" s="65"/>
      <c r="N20182" s="71"/>
    </row>
    <row r="20183" spans="2:14">
      <c r="B20183" s="65"/>
      <c r="N20183" s="71"/>
    </row>
    <row r="20184" spans="2:14">
      <c r="B20184" s="65"/>
      <c r="N20184" s="71"/>
    </row>
    <row r="20185" spans="2:14">
      <c r="B20185" s="65"/>
      <c r="N20185" s="71"/>
    </row>
    <row r="20186" spans="2:14">
      <c r="B20186" s="65"/>
      <c r="N20186" s="71"/>
    </row>
    <row r="20187" spans="2:14">
      <c r="B20187" s="65"/>
      <c r="N20187" s="71"/>
    </row>
    <row r="20188" spans="2:14">
      <c r="B20188" s="65"/>
      <c r="N20188" s="71"/>
    </row>
    <row r="20189" spans="2:14">
      <c r="B20189" s="65"/>
      <c r="N20189" s="71"/>
    </row>
    <row r="20190" spans="2:14">
      <c r="B20190" s="65"/>
      <c r="N20190" s="71"/>
    </row>
    <row r="20191" spans="2:14">
      <c r="B20191" s="65"/>
      <c r="N20191" s="71"/>
    </row>
    <row r="20192" spans="2:14">
      <c r="B20192" s="65"/>
      <c r="N20192" s="71"/>
    </row>
    <row r="20193" spans="2:14">
      <c r="B20193" s="65"/>
      <c r="N20193" s="71"/>
    </row>
    <row r="20194" spans="2:14">
      <c r="B20194" s="65"/>
      <c r="N20194" s="71"/>
    </row>
    <row r="20195" spans="2:14">
      <c r="B20195" s="65"/>
      <c r="N20195" s="71"/>
    </row>
    <row r="20196" spans="2:14">
      <c r="B20196" s="65"/>
      <c r="N20196" s="71"/>
    </row>
    <row r="20197" spans="2:14">
      <c r="B20197" s="65"/>
      <c r="N20197" s="71"/>
    </row>
    <row r="20198" spans="2:14">
      <c r="B20198" s="65"/>
      <c r="N20198" s="71"/>
    </row>
    <row r="20199" spans="2:14">
      <c r="B20199" s="65"/>
      <c r="N20199" s="71"/>
    </row>
    <row r="20200" spans="2:14">
      <c r="B20200" s="65"/>
      <c r="N20200" s="71"/>
    </row>
    <row r="20201" spans="2:14">
      <c r="B20201" s="65"/>
      <c r="N20201" s="71"/>
    </row>
    <row r="20202" spans="2:14">
      <c r="B20202" s="65"/>
      <c r="N20202" s="71"/>
    </row>
    <row r="20203" spans="2:14">
      <c r="B20203" s="65"/>
      <c r="N20203" s="71"/>
    </row>
    <row r="20204" spans="2:14">
      <c r="B20204" s="65"/>
      <c r="N20204" s="71"/>
    </row>
    <row r="20205" spans="2:14">
      <c r="B20205" s="65"/>
      <c r="N20205" s="71"/>
    </row>
    <row r="20206" spans="2:14">
      <c r="B20206" s="65"/>
      <c r="N20206" s="71"/>
    </row>
    <row r="20207" spans="2:14">
      <c r="B20207" s="65"/>
      <c r="N20207" s="71"/>
    </row>
    <row r="20208" spans="2:14">
      <c r="B20208" s="65"/>
      <c r="N20208" s="71"/>
    </row>
    <row r="20209" spans="2:14">
      <c r="B20209" s="65"/>
      <c r="N20209" s="71"/>
    </row>
    <row r="20210" spans="2:14">
      <c r="B20210" s="65"/>
      <c r="N20210" s="71"/>
    </row>
    <row r="20211" spans="2:14">
      <c r="B20211" s="65"/>
      <c r="N20211" s="71"/>
    </row>
    <row r="20212" spans="2:14">
      <c r="B20212" s="65"/>
      <c r="N20212" s="71"/>
    </row>
    <row r="20213" spans="2:14">
      <c r="B20213" s="65"/>
      <c r="N20213" s="71"/>
    </row>
    <row r="20214" spans="2:14">
      <c r="B20214" s="65"/>
      <c r="N20214" s="71"/>
    </row>
    <row r="20215" spans="2:14">
      <c r="B20215" s="65"/>
      <c r="N20215" s="71"/>
    </row>
    <row r="20216" spans="2:14">
      <c r="B20216" s="65"/>
      <c r="N20216" s="71"/>
    </row>
    <row r="20217" spans="2:14">
      <c r="B20217" s="65"/>
      <c r="N20217" s="71"/>
    </row>
    <row r="20218" spans="2:14">
      <c r="B20218" s="65"/>
      <c r="N20218" s="71"/>
    </row>
    <row r="20219" spans="2:14">
      <c r="B20219" s="65"/>
      <c r="N20219" s="71"/>
    </row>
    <row r="20220" spans="2:14">
      <c r="B20220" s="65"/>
      <c r="N20220" s="71"/>
    </row>
    <row r="20221" spans="2:14">
      <c r="B20221" s="65"/>
      <c r="N20221" s="71"/>
    </row>
    <row r="20222" spans="2:14">
      <c r="B20222" s="65"/>
      <c r="N20222" s="71"/>
    </row>
    <row r="20223" spans="2:14">
      <c r="B20223" s="65"/>
      <c r="N20223" s="71"/>
    </row>
    <row r="20224" spans="2:14">
      <c r="B20224" s="65"/>
      <c r="N20224" s="71"/>
    </row>
    <row r="20225" spans="2:14">
      <c r="B20225" s="65"/>
      <c r="N20225" s="71"/>
    </row>
    <row r="20226" spans="2:14">
      <c r="B20226" s="65"/>
      <c r="N20226" s="71"/>
    </row>
    <row r="20227" spans="2:14">
      <c r="B20227" s="65"/>
      <c r="N20227" s="71"/>
    </row>
    <row r="20228" spans="2:14">
      <c r="B20228" s="65"/>
      <c r="N20228" s="71"/>
    </row>
    <row r="20229" spans="2:14">
      <c r="B20229" s="65"/>
      <c r="N20229" s="71"/>
    </row>
    <row r="20230" spans="2:14">
      <c r="B20230" s="65"/>
      <c r="N20230" s="71"/>
    </row>
    <row r="20231" spans="2:14">
      <c r="B20231" s="65"/>
      <c r="N20231" s="71"/>
    </row>
    <row r="20232" spans="2:14">
      <c r="B20232" s="65"/>
      <c r="N20232" s="71"/>
    </row>
    <row r="20233" spans="2:14">
      <c r="B20233" s="65"/>
      <c r="N20233" s="71"/>
    </row>
    <row r="20234" spans="2:14">
      <c r="B20234" s="65"/>
      <c r="N20234" s="71"/>
    </row>
    <row r="20235" spans="2:14">
      <c r="B20235" s="65"/>
      <c r="N20235" s="71"/>
    </row>
    <row r="20236" spans="2:14">
      <c r="B20236" s="65"/>
      <c r="N20236" s="71"/>
    </row>
    <row r="20237" spans="2:14">
      <c r="B20237" s="65"/>
      <c r="N20237" s="71"/>
    </row>
    <row r="20238" spans="2:14">
      <c r="B20238" s="65"/>
      <c r="N20238" s="71"/>
    </row>
    <row r="20239" spans="2:14">
      <c r="B20239" s="65"/>
      <c r="N20239" s="71"/>
    </row>
    <row r="20240" spans="2:14">
      <c r="B20240" s="65"/>
      <c r="N20240" s="71"/>
    </row>
    <row r="20241" spans="2:14">
      <c r="B20241" s="65"/>
      <c r="N20241" s="71"/>
    </row>
    <row r="20242" spans="2:14">
      <c r="B20242" s="65"/>
      <c r="N20242" s="71"/>
    </row>
    <row r="20243" spans="2:14">
      <c r="B20243" s="65"/>
      <c r="N20243" s="71"/>
    </row>
    <row r="20244" spans="2:14">
      <c r="B20244" s="65"/>
      <c r="N20244" s="71"/>
    </row>
    <row r="20245" spans="2:14">
      <c r="B20245" s="65"/>
      <c r="N20245" s="71"/>
    </row>
    <row r="20246" spans="2:14">
      <c r="B20246" s="65"/>
      <c r="N20246" s="71"/>
    </row>
    <row r="20247" spans="2:14">
      <c r="B20247" s="65"/>
      <c r="N20247" s="71"/>
    </row>
    <row r="20248" spans="2:14">
      <c r="B20248" s="65"/>
      <c r="N20248" s="71"/>
    </row>
    <row r="20249" spans="2:14">
      <c r="B20249" s="65"/>
      <c r="N20249" s="71"/>
    </row>
    <row r="20250" spans="2:14">
      <c r="B20250" s="65"/>
      <c r="N20250" s="71"/>
    </row>
    <row r="20251" spans="2:14">
      <c r="B20251" s="65"/>
      <c r="N20251" s="71"/>
    </row>
    <row r="20252" spans="2:14">
      <c r="B20252" s="65"/>
      <c r="N20252" s="71"/>
    </row>
    <row r="20253" spans="2:14">
      <c r="B20253" s="65"/>
      <c r="N20253" s="71"/>
    </row>
    <row r="20254" spans="2:14">
      <c r="B20254" s="65"/>
      <c r="N20254" s="71"/>
    </row>
    <row r="20255" spans="2:14">
      <c r="B20255" s="65"/>
      <c r="N20255" s="71"/>
    </row>
    <row r="20256" spans="2:14">
      <c r="B20256" s="65"/>
      <c r="N20256" s="71"/>
    </row>
    <row r="20257" spans="2:14">
      <c r="B20257" s="65"/>
      <c r="N20257" s="71"/>
    </row>
    <row r="20258" spans="2:14">
      <c r="B20258" s="65"/>
      <c r="N20258" s="71"/>
    </row>
    <row r="20259" spans="2:14">
      <c r="B20259" s="65"/>
      <c r="N20259" s="71"/>
    </row>
    <row r="20260" spans="2:14">
      <c r="B20260" s="65"/>
      <c r="N20260" s="71"/>
    </row>
    <row r="20261" spans="2:14">
      <c r="B20261" s="65"/>
      <c r="N20261" s="71"/>
    </row>
    <row r="20262" spans="2:14">
      <c r="B20262" s="65"/>
      <c r="N20262" s="71"/>
    </row>
    <row r="20263" spans="2:14">
      <c r="B20263" s="65"/>
      <c r="N20263" s="71"/>
    </row>
    <row r="20264" spans="2:14">
      <c r="B20264" s="65"/>
      <c r="N20264" s="71"/>
    </row>
    <row r="20265" spans="2:14">
      <c r="B20265" s="65"/>
      <c r="N20265" s="71"/>
    </row>
    <row r="20266" spans="2:14">
      <c r="B20266" s="65"/>
      <c r="N20266" s="71"/>
    </row>
    <row r="20267" spans="2:14">
      <c r="B20267" s="65"/>
      <c r="N20267" s="71"/>
    </row>
    <row r="20268" spans="2:14">
      <c r="B20268" s="65"/>
      <c r="N20268" s="71"/>
    </row>
    <row r="20269" spans="2:14">
      <c r="B20269" s="65"/>
      <c r="N20269" s="71"/>
    </row>
    <row r="20270" spans="2:14">
      <c r="B20270" s="65"/>
      <c r="N20270" s="71"/>
    </row>
    <row r="20271" spans="2:14">
      <c r="B20271" s="65"/>
      <c r="N20271" s="71"/>
    </row>
    <row r="20272" spans="2:14">
      <c r="B20272" s="65"/>
      <c r="N20272" s="71"/>
    </row>
    <row r="20273" spans="2:14">
      <c r="B20273" s="65"/>
      <c r="N20273" s="71"/>
    </row>
    <row r="20274" spans="2:14">
      <c r="B20274" s="65"/>
      <c r="N20274" s="71"/>
    </row>
    <row r="20275" spans="2:14">
      <c r="B20275" s="65"/>
      <c r="N20275" s="71"/>
    </row>
    <row r="20276" spans="2:14">
      <c r="B20276" s="65"/>
      <c r="N20276" s="71"/>
    </row>
    <row r="20277" spans="2:14">
      <c r="B20277" s="65"/>
      <c r="N20277" s="71"/>
    </row>
    <row r="20278" spans="2:14">
      <c r="B20278" s="65"/>
      <c r="N20278" s="71"/>
    </row>
    <row r="20279" spans="2:14">
      <c r="B20279" s="65"/>
      <c r="N20279" s="71"/>
    </row>
    <row r="20280" spans="2:14">
      <c r="B20280" s="65"/>
      <c r="N20280" s="71"/>
    </row>
    <row r="20281" spans="2:14">
      <c r="B20281" s="65"/>
      <c r="N20281" s="71"/>
    </row>
    <row r="20282" spans="2:14">
      <c r="B20282" s="65"/>
      <c r="N20282" s="71"/>
    </row>
    <row r="20283" spans="2:14">
      <c r="B20283" s="65"/>
      <c r="N20283" s="71"/>
    </row>
    <row r="20284" spans="2:14">
      <c r="B20284" s="65"/>
      <c r="N20284" s="71"/>
    </row>
    <row r="20285" spans="2:14">
      <c r="B20285" s="65"/>
      <c r="N20285" s="71"/>
    </row>
    <row r="20286" spans="2:14">
      <c r="B20286" s="65"/>
      <c r="N20286" s="71"/>
    </row>
    <row r="20287" spans="2:14">
      <c r="B20287" s="65"/>
      <c r="N20287" s="71"/>
    </row>
    <row r="20288" spans="2:14">
      <c r="B20288" s="65"/>
      <c r="N20288" s="71"/>
    </row>
    <row r="20289" spans="2:14">
      <c r="B20289" s="65"/>
      <c r="N20289" s="71"/>
    </row>
    <row r="20290" spans="2:14">
      <c r="B20290" s="65"/>
      <c r="N20290" s="71"/>
    </row>
    <row r="20291" spans="2:14">
      <c r="B20291" s="65"/>
      <c r="N20291" s="71"/>
    </row>
    <row r="20292" spans="2:14">
      <c r="B20292" s="65"/>
      <c r="N20292" s="71"/>
    </row>
    <row r="20293" spans="2:14">
      <c r="B20293" s="65"/>
      <c r="N20293" s="71"/>
    </row>
    <row r="20294" spans="2:14">
      <c r="B20294" s="65"/>
      <c r="N20294" s="71"/>
    </row>
    <row r="20295" spans="2:14">
      <c r="B20295" s="65"/>
      <c r="N20295" s="71"/>
    </row>
    <row r="20296" spans="2:14">
      <c r="B20296" s="65"/>
      <c r="N20296" s="71"/>
    </row>
    <row r="20297" spans="2:14">
      <c r="B20297" s="65"/>
      <c r="N20297" s="71"/>
    </row>
    <row r="20298" spans="2:14">
      <c r="B20298" s="65"/>
      <c r="N20298" s="71"/>
    </row>
    <row r="20299" spans="2:14">
      <c r="B20299" s="65"/>
      <c r="N20299" s="71"/>
    </row>
    <row r="20300" spans="2:14">
      <c r="B20300" s="65"/>
      <c r="N20300" s="71"/>
    </row>
    <row r="20301" spans="2:14">
      <c r="B20301" s="65"/>
      <c r="N20301" s="71"/>
    </row>
    <row r="20302" spans="2:14">
      <c r="B20302" s="65"/>
      <c r="N20302" s="71"/>
    </row>
    <row r="20303" spans="2:14">
      <c r="B20303" s="65"/>
      <c r="N20303" s="71"/>
    </row>
    <row r="20304" spans="2:14">
      <c r="B20304" s="65"/>
      <c r="N20304" s="71"/>
    </row>
    <row r="20305" spans="2:14">
      <c r="B20305" s="65"/>
      <c r="N20305" s="71"/>
    </row>
    <row r="20306" spans="2:14">
      <c r="B20306" s="65"/>
      <c r="N20306" s="71"/>
    </row>
    <row r="20307" spans="2:14">
      <c r="B20307" s="65"/>
      <c r="N20307" s="71"/>
    </row>
    <row r="20308" spans="2:14">
      <c r="B20308" s="65"/>
      <c r="N20308" s="71"/>
    </row>
    <row r="20309" spans="2:14">
      <c r="B20309" s="65"/>
      <c r="N20309" s="71"/>
    </row>
    <row r="20310" spans="2:14">
      <c r="B20310" s="65"/>
      <c r="N20310" s="71"/>
    </row>
    <row r="20311" spans="2:14">
      <c r="B20311" s="65"/>
      <c r="N20311" s="71"/>
    </row>
    <row r="20312" spans="2:14">
      <c r="B20312" s="65"/>
      <c r="N20312" s="71"/>
    </row>
    <row r="20313" spans="2:14">
      <c r="B20313" s="65"/>
      <c r="N20313" s="71"/>
    </row>
    <row r="20314" spans="2:14">
      <c r="B20314" s="65"/>
      <c r="N20314" s="71"/>
    </row>
    <row r="20315" spans="2:14">
      <c r="B20315" s="65"/>
      <c r="N20315" s="71"/>
    </row>
    <row r="20316" spans="2:14">
      <c r="B20316" s="65"/>
      <c r="N20316" s="71"/>
    </row>
    <row r="20317" spans="2:14">
      <c r="B20317" s="65"/>
      <c r="N20317" s="71"/>
    </row>
    <row r="20318" spans="2:14">
      <c r="B20318" s="65"/>
      <c r="N20318" s="71"/>
    </row>
    <row r="20319" spans="2:14">
      <c r="B20319" s="65"/>
      <c r="N20319" s="71"/>
    </row>
    <row r="20320" spans="2:14">
      <c r="B20320" s="65"/>
      <c r="N20320" s="71"/>
    </row>
    <row r="20321" spans="2:14">
      <c r="B20321" s="65"/>
      <c r="N20321" s="71"/>
    </row>
    <row r="20322" spans="2:14">
      <c r="B20322" s="65"/>
      <c r="N20322" s="71"/>
    </row>
    <row r="20323" spans="2:14">
      <c r="B20323" s="65"/>
      <c r="N20323" s="71"/>
    </row>
    <row r="20324" spans="2:14">
      <c r="B20324" s="65"/>
      <c r="N20324" s="71"/>
    </row>
    <row r="20325" spans="2:14">
      <c r="B20325" s="65"/>
      <c r="N20325" s="71"/>
    </row>
    <row r="20326" spans="2:14">
      <c r="B20326" s="65"/>
      <c r="N20326" s="71"/>
    </row>
    <row r="20327" spans="2:14">
      <c r="B20327" s="65"/>
      <c r="N20327" s="71"/>
    </row>
    <row r="20328" spans="2:14">
      <c r="B20328" s="65"/>
      <c r="N20328" s="71"/>
    </row>
    <row r="20329" spans="2:14">
      <c r="B20329" s="65"/>
      <c r="N20329" s="71"/>
    </row>
    <row r="20330" spans="2:14">
      <c r="B20330" s="65"/>
      <c r="N20330" s="71"/>
    </row>
    <row r="20331" spans="2:14">
      <c r="B20331" s="65"/>
      <c r="N20331" s="71"/>
    </row>
    <row r="20332" spans="2:14">
      <c r="B20332" s="65"/>
      <c r="N20332" s="71"/>
    </row>
    <row r="20333" spans="2:14">
      <c r="B20333" s="65"/>
      <c r="N20333" s="71"/>
    </row>
    <row r="20334" spans="2:14">
      <c r="B20334" s="65"/>
      <c r="N20334" s="71"/>
    </row>
    <row r="20335" spans="2:14">
      <c r="B20335" s="65"/>
      <c r="N20335" s="71"/>
    </row>
    <row r="20336" spans="2:14">
      <c r="B20336" s="65"/>
      <c r="N20336" s="71"/>
    </row>
    <row r="20337" spans="2:14">
      <c r="B20337" s="65"/>
      <c r="N20337" s="71"/>
    </row>
    <row r="20338" spans="2:14">
      <c r="B20338" s="65"/>
      <c r="N20338" s="71"/>
    </row>
    <row r="20339" spans="2:14">
      <c r="B20339" s="65"/>
      <c r="N20339" s="71"/>
    </row>
    <row r="20340" spans="2:14">
      <c r="B20340" s="65"/>
      <c r="N20340" s="71"/>
    </row>
    <row r="20341" spans="2:14">
      <c r="B20341" s="65"/>
      <c r="N20341" s="71"/>
    </row>
    <row r="20342" spans="2:14">
      <c r="B20342" s="65"/>
      <c r="N20342" s="71"/>
    </row>
    <row r="20343" spans="2:14">
      <c r="B20343" s="65"/>
      <c r="N20343" s="71"/>
    </row>
    <row r="20344" spans="2:14">
      <c r="B20344" s="65"/>
      <c r="N20344" s="71"/>
    </row>
    <row r="20345" spans="2:14">
      <c r="B20345" s="65"/>
      <c r="N20345" s="71"/>
    </row>
    <row r="20346" spans="2:14">
      <c r="B20346" s="65"/>
      <c r="N20346" s="71"/>
    </row>
    <row r="20347" spans="2:14">
      <c r="B20347" s="65"/>
      <c r="N20347" s="71"/>
    </row>
    <row r="20348" spans="2:14">
      <c r="B20348" s="65"/>
      <c r="N20348" s="71"/>
    </row>
    <row r="20349" spans="2:14">
      <c r="B20349" s="65"/>
      <c r="N20349" s="71"/>
    </row>
    <row r="20350" spans="2:14">
      <c r="B20350" s="65"/>
      <c r="N20350" s="71"/>
    </row>
    <row r="20351" spans="2:14">
      <c r="B20351" s="65"/>
      <c r="N20351" s="71"/>
    </row>
    <row r="20352" spans="2:14">
      <c r="B20352" s="65"/>
      <c r="N20352" s="71"/>
    </row>
    <row r="20353" spans="2:14">
      <c r="B20353" s="65"/>
      <c r="N20353" s="71"/>
    </row>
    <row r="20354" spans="2:14">
      <c r="B20354" s="65"/>
      <c r="N20354" s="71"/>
    </row>
    <row r="20355" spans="2:14">
      <c r="B20355" s="65"/>
      <c r="N20355" s="71"/>
    </row>
    <row r="20356" spans="2:14">
      <c r="B20356" s="65"/>
      <c r="N20356" s="71"/>
    </row>
    <row r="20357" spans="2:14">
      <c r="B20357" s="65"/>
      <c r="N20357" s="71"/>
    </row>
    <row r="20358" spans="2:14">
      <c r="B20358" s="65"/>
      <c r="N20358" s="71"/>
    </row>
    <row r="20359" spans="2:14">
      <c r="B20359" s="65"/>
      <c r="N20359" s="71"/>
    </row>
    <row r="20360" spans="2:14">
      <c r="B20360" s="65"/>
      <c r="N20360" s="71"/>
    </row>
    <row r="20361" spans="2:14">
      <c r="B20361" s="65"/>
      <c r="N20361" s="71"/>
    </row>
    <row r="20362" spans="2:14">
      <c r="B20362" s="65"/>
      <c r="N20362" s="71"/>
    </row>
    <row r="20363" spans="2:14">
      <c r="B20363" s="65"/>
      <c r="N20363" s="71"/>
    </row>
    <row r="20364" spans="2:14">
      <c r="B20364" s="65"/>
      <c r="N20364" s="71"/>
    </row>
    <row r="20365" spans="2:14">
      <c r="B20365" s="65"/>
      <c r="N20365" s="71"/>
    </row>
    <row r="20366" spans="2:14">
      <c r="B20366" s="65"/>
      <c r="N20366" s="71"/>
    </row>
    <row r="20367" spans="2:14">
      <c r="B20367" s="65"/>
      <c r="N20367" s="71"/>
    </row>
    <row r="20368" spans="2:14">
      <c r="B20368" s="65"/>
      <c r="N20368" s="71"/>
    </row>
    <row r="20369" spans="2:14">
      <c r="B20369" s="65"/>
      <c r="N20369" s="71"/>
    </row>
    <row r="20370" spans="2:14">
      <c r="B20370" s="65"/>
      <c r="N20370" s="71"/>
    </row>
    <row r="20371" spans="2:14">
      <c r="B20371" s="65"/>
      <c r="N20371" s="71"/>
    </row>
    <row r="20372" spans="2:14">
      <c r="B20372" s="65"/>
      <c r="N20372" s="71"/>
    </row>
    <row r="20373" spans="2:14">
      <c r="B20373" s="65"/>
      <c r="N20373" s="71"/>
    </row>
    <row r="20374" spans="2:14">
      <c r="B20374" s="65"/>
      <c r="N20374" s="71"/>
    </row>
    <row r="20375" spans="2:14">
      <c r="B20375" s="65"/>
      <c r="N20375" s="71"/>
    </row>
    <row r="20376" spans="2:14">
      <c r="B20376" s="65"/>
      <c r="N20376" s="71"/>
    </row>
    <row r="20377" spans="2:14">
      <c r="B20377" s="65"/>
      <c r="N20377" s="71"/>
    </row>
    <row r="20378" spans="2:14">
      <c r="B20378" s="65"/>
      <c r="N20378" s="71"/>
    </row>
    <row r="20379" spans="2:14">
      <c r="B20379" s="65"/>
      <c r="N20379" s="71"/>
    </row>
    <row r="20380" spans="2:14">
      <c r="B20380" s="65"/>
      <c r="N20380" s="71"/>
    </row>
    <row r="20381" spans="2:14">
      <c r="B20381" s="65"/>
      <c r="N20381" s="71"/>
    </row>
    <row r="20382" spans="2:14">
      <c r="B20382" s="65"/>
      <c r="N20382" s="71"/>
    </row>
    <row r="20383" spans="2:14">
      <c r="B20383" s="65"/>
      <c r="N20383" s="71"/>
    </row>
    <row r="20384" spans="2:14">
      <c r="B20384" s="65"/>
      <c r="N20384" s="71"/>
    </row>
    <row r="20385" spans="2:14">
      <c r="B20385" s="65"/>
      <c r="N20385" s="71"/>
    </row>
    <row r="20386" spans="2:14">
      <c r="B20386" s="65"/>
      <c r="N20386" s="71"/>
    </row>
    <row r="20387" spans="2:14">
      <c r="B20387" s="65"/>
      <c r="N20387" s="71"/>
    </row>
    <row r="20388" spans="2:14">
      <c r="B20388" s="65"/>
      <c r="N20388" s="71"/>
    </row>
    <row r="20389" spans="2:14">
      <c r="B20389" s="65"/>
      <c r="N20389" s="71"/>
    </row>
    <row r="20390" spans="2:14">
      <c r="B20390" s="65"/>
      <c r="N20390" s="71"/>
    </row>
    <row r="20391" spans="2:14">
      <c r="B20391" s="65"/>
      <c r="N20391" s="71"/>
    </row>
    <row r="20392" spans="2:14">
      <c r="B20392" s="65"/>
      <c r="N20392" s="71"/>
    </row>
    <row r="20393" spans="2:14">
      <c r="B20393" s="65"/>
      <c r="N20393" s="71"/>
    </row>
    <row r="20394" spans="2:14">
      <c r="B20394" s="65"/>
      <c r="N20394" s="71"/>
    </row>
    <row r="20395" spans="2:14">
      <c r="B20395" s="65"/>
      <c r="N20395" s="71"/>
    </row>
    <row r="20396" spans="2:14">
      <c r="B20396" s="65"/>
      <c r="N20396" s="71"/>
    </row>
    <row r="20397" spans="2:14">
      <c r="B20397" s="65"/>
      <c r="N20397" s="71"/>
    </row>
    <row r="20398" spans="2:14">
      <c r="B20398" s="65"/>
      <c r="N20398" s="71"/>
    </row>
    <row r="20399" spans="2:14">
      <c r="B20399" s="65"/>
      <c r="N20399" s="71"/>
    </row>
    <row r="20400" spans="2:14">
      <c r="B20400" s="65"/>
      <c r="N20400" s="71"/>
    </row>
    <row r="20401" spans="2:14">
      <c r="B20401" s="65"/>
      <c r="N20401" s="71"/>
    </row>
    <row r="20402" spans="2:14">
      <c r="B20402" s="65"/>
      <c r="N20402" s="71"/>
    </row>
    <row r="20403" spans="2:14">
      <c r="B20403" s="65"/>
      <c r="N20403" s="71"/>
    </row>
    <row r="20404" spans="2:14">
      <c r="B20404" s="65"/>
      <c r="N20404" s="71"/>
    </row>
    <row r="20405" spans="2:14">
      <c r="B20405" s="65"/>
      <c r="N20405" s="71"/>
    </row>
    <row r="20406" spans="2:14">
      <c r="B20406" s="65"/>
      <c r="N20406" s="71"/>
    </row>
    <row r="20407" spans="2:14">
      <c r="B20407" s="65"/>
      <c r="N20407" s="71"/>
    </row>
    <row r="20408" spans="2:14">
      <c r="B20408" s="65"/>
      <c r="N20408" s="71"/>
    </row>
    <row r="20409" spans="2:14">
      <c r="B20409" s="65"/>
      <c r="N20409" s="71"/>
    </row>
    <row r="20410" spans="2:14">
      <c r="B20410" s="65"/>
      <c r="N20410" s="71"/>
    </row>
    <row r="20411" spans="2:14">
      <c r="B20411" s="65"/>
      <c r="N20411" s="71"/>
    </row>
    <row r="20412" spans="2:14">
      <c r="B20412" s="65"/>
      <c r="N20412" s="71"/>
    </row>
    <row r="20413" spans="2:14">
      <c r="B20413" s="65"/>
      <c r="N20413" s="71"/>
    </row>
    <row r="20414" spans="2:14">
      <c r="B20414" s="65"/>
      <c r="N20414" s="71"/>
    </row>
    <row r="20415" spans="2:14">
      <c r="B20415" s="65"/>
      <c r="N20415" s="71"/>
    </row>
    <row r="20416" spans="2:14">
      <c r="B20416" s="65"/>
      <c r="N20416" s="71"/>
    </row>
    <row r="20417" spans="2:14">
      <c r="B20417" s="65"/>
      <c r="N20417" s="71"/>
    </row>
    <row r="20418" spans="2:14">
      <c r="B20418" s="65"/>
      <c r="N20418" s="71"/>
    </row>
    <row r="20419" spans="2:14">
      <c r="B20419" s="65"/>
      <c r="N20419" s="71"/>
    </row>
    <row r="20420" spans="2:14">
      <c r="B20420" s="65"/>
      <c r="N20420" s="71"/>
    </row>
    <row r="20421" spans="2:14">
      <c r="B20421" s="65"/>
      <c r="N20421" s="71"/>
    </row>
    <row r="20422" spans="2:14">
      <c r="B20422" s="65"/>
      <c r="N20422" s="71"/>
    </row>
    <row r="20423" spans="2:14">
      <c r="B20423" s="65"/>
      <c r="N20423" s="71"/>
    </row>
    <row r="20424" spans="2:14">
      <c r="B20424" s="65"/>
      <c r="N20424" s="71"/>
    </row>
    <row r="20425" spans="2:14">
      <c r="B20425" s="65"/>
      <c r="N20425" s="71"/>
    </row>
    <row r="20426" spans="2:14">
      <c r="B20426" s="65"/>
      <c r="N20426" s="71"/>
    </row>
    <row r="20427" spans="2:14">
      <c r="B20427" s="65"/>
      <c r="N20427" s="71"/>
    </row>
    <row r="20428" spans="2:14">
      <c r="B20428" s="65"/>
      <c r="N20428" s="71"/>
    </row>
    <row r="20429" spans="2:14">
      <c r="B20429" s="65"/>
      <c r="N20429" s="71"/>
    </row>
    <row r="20430" spans="2:14">
      <c r="B20430" s="65"/>
      <c r="N20430" s="71"/>
    </row>
    <row r="20431" spans="2:14">
      <c r="B20431" s="65"/>
      <c r="N20431" s="71"/>
    </row>
    <row r="20432" spans="2:14">
      <c r="B20432" s="65"/>
      <c r="N20432" s="71"/>
    </row>
    <row r="20433" spans="2:14">
      <c r="B20433" s="65"/>
      <c r="N20433" s="71"/>
    </row>
    <row r="20434" spans="2:14">
      <c r="B20434" s="65"/>
      <c r="N20434" s="71"/>
    </row>
    <row r="20435" spans="2:14">
      <c r="B20435" s="65"/>
      <c r="N20435" s="71"/>
    </row>
    <row r="20436" spans="2:14">
      <c r="B20436" s="65"/>
      <c r="N20436" s="71"/>
    </row>
    <row r="20437" spans="2:14">
      <c r="B20437" s="65"/>
      <c r="N20437" s="71"/>
    </row>
    <row r="20438" spans="2:14">
      <c r="B20438" s="65"/>
      <c r="N20438" s="71"/>
    </row>
    <row r="20439" spans="2:14">
      <c r="B20439" s="65"/>
      <c r="N20439" s="71"/>
    </row>
    <row r="20440" spans="2:14">
      <c r="B20440" s="65"/>
      <c r="N20440" s="71"/>
    </row>
    <row r="20441" spans="2:14">
      <c r="B20441" s="65"/>
      <c r="N20441" s="71"/>
    </row>
    <row r="20442" spans="2:14">
      <c r="B20442" s="65"/>
      <c r="N20442" s="71"/>
    </row>
    <row r="20443" spans="2:14">
      <c r="B20443" s="65"/>
      <c r="N20443" s="71"/>
    </row>
    <row r="20444" spans="2:14">
      <c r="B20444" s="65"/>
      <c r="N20444" s="71"/>
    </row>
    <row r="20445" spans="2:14">
      <c r="B20445" s="65"/>
      <c r="N20445" s="71"/>
    </row>
    <row r="20446" spans="2:14">
      <c r="B20446" s="65"/>
      <c r="N20446" s="71"/>
    </row>
    <row r="20447" spans="2:14">
      <c r="B20447" s="65"/>
      <c r="N20447" s="71"/>
    </row>
    <row r="20448" spans="2:14">
      <c r="B20448" s="65"/>
      <c r="N20448" s="71"/>
    </row>
    <row r="20449" spans="2:14">
      <c r="B20449" s="65"/>
      <c r="N20449" s="71"/>
    </row>
    <row r="20450" spans="2:14">
      <c r="B20450" s="65"/>
      <c r="N20450" s="71"/>
    </row>
    <row r="20451" spans="2:14">
      <c r="B20451" s="65"/>
      <c r="N20451" s="71"/>
    </row>
    <row r="20452" spans="2:14">
      <c r="B20452" s="65"/>
      <c r="N20452" s="71"/>
    </row>
    <row r="20453" spans="2:14">
      <c r="B20453" s="65"/>
      <c r="N20453" s="71"/>
    </row>
    <row r="20454" spans="2:14">
      <c r="B20454" s="65"/>
      <c r="N20454" s="71"/>
    </row>
    <row r="20455" spans="2:14">
      <c r="B20455" s="65"/>
      <c r="N20455" s="71"/>
    </row>
    <row r="20456" spans="2:14">
      <c r="B20456" s="65"/>
      <c r="N20456" s="71"/>
    </row>
    <row r="20457" spans="2:14">
      <c r="B20457" s="65"/>
      <c r="N20457" s="71"/>
    </row>
    <row r="20458" spans="2:14">
      <c r="B20458" s="65"/>
      <c r="N20458" s="71"/>
    </row>
    <row r="20459" spans="2:14">
      <c r="B20459" s="65"/>
      <c r="N20459" s="71"/>
    </row>
    <row r="20460" spans="2:14">
      <c r="B20460" s="65"/>
      <c r="N20460" s="71"/>
    </row>
    <row r="20461" spans="2:14">
      <c r="B20461" s="65"/>
      <c r="N20461" s="71"/>
    </row>
    <row r="20462" spans="2:14">
      <c r="B20462" s="65"/>
      <c r="N20462" s="71"/>
    </row>
    <row r="20463" spans="2:14">
      <c r="B20463" s="65"/>
      <c r="N20463" s="71"/>
    </row>
    <row r="20464" spans="2:14">
      <c r="B20464" s="65"/>
      <c r="N20464" s="71"/>
    </row>
    <row r="20465" spans="2:14">
      <c r="B20465" s="65"/>
      <c r="N20465" s="71"/>
    </row>
    <row r="20466" spans="2:14">
      <c r="B20466" s="65"/>
      <c r="N20466" s="71"/>
    </row>
    <row r="20467" spans="2:14">
      <c r="B20467" s="65"/>
      <c r="N20467" s="71"/>
    </row>
    <row r="20468" spans="2:14">
      <c r="B20468" s="65"/>
      <c r="N20468" s="71"/>
    </row>
    <row r="20469" spans="2:14">
      <c r="B20469" s="65"/>
      <c r="N20469" s="71"/>
    </row>
    <row r="20470" spans="2:14">
      <c r="B20470" s="65"/>
      <c r="N20470" s="71"/>
    </row>
    <row r="20471" spans="2:14">
      <c r="B20471" s="65"/>
      <c r="N20471" s="71"/>
    </row>
    <row r="20472" spans="2:14">
      <c r="B20472" s="65"/>
      <c r="N20472" s="71"/>
    </row>
    <row r="20473" spans="2:14">
      <c r="B20473" s="65"/>
      <c r="N20473" s="71"/>
    </row>
    <row r="20474" spans="2:14">
      <c r="B20474" s="65"/>
      <c r="N20474" s="71"/>
    </row>
    <row r="20475" spans="2:14">
      <c r="B20475" s="65"/>
      <c r="N20475" s="71"/>
    </row>
    <row r="20476" spans="2:14">
      <c r="B20476" s="65"/>
      <c r="N20476" s="71"/>
    </row>
    <row r="20477" spans="2:14">
      <c r="B20477" s="65"/>
      <c r="N20477" s="71"/>
    </row>
    <row r="20478" spans="2:14">
      <c r="B20478" s="65"/>
      <c r="N20478" s="71"/>
    </row>
    <row r="20479" spans="2:14">
      <c r="B20479" s="65"/>
      <c r="N20479" s="71"/>
    </row>
    <row r="20480" spans="2:14">
      <c r="B20480" s="65"/>
      <c r="N20480" s="71"/>
    </row>
    <row r="20481" spans="2:14">
      <c r="B20481" s="65"/>
      <c r="N20481" s="71"/>
    </row>
    <row r="20482" spans="2:14">
      <c r="B20482" s="65"/>
      <c r="N20482" s="71"/>
    </row>
    <row r="20483" spans="2:14">
      <c r="B20483" s="65"/>
      <c r="N20483" s="71"/>
    </row>
    <row r="20484" spans="2:14">
      <c r="B20484" s="65"/>
      <c r="N20484" s="71"/>
    </row>
    <row r="20485" spans="2:14">
      <c r="B20485" s="65"/>
      <c r="N20485" s="71"/>
    </row>
    <row r="20486" spans="2:14">
      <c r="B20486" s="65"/>
      <c r="N20486" s="71"/>
    </row>
    <row r="20487" spans="2:14">
      <c r="B20487" s="65"/>
      <c r="N20487" s="71"/>
    </row>
    <row r="20488" spans="2:14">
      <c r="B20488" s="65"/>
      <c r="N20488" s="71"/>
    </row>
    <row r="20489" spans="2:14">
      <c r="B20489" s="65"/>
      <c r="N20489" s="71"/>
    </row>
    <row r="20490" spans="2:14">
      <c r="B20490" s="65"/>
      <c r="N20490" s="71"/>
    </row>
    <row r="20491" spans="2:14">
      <c r="B20491" s="65"/>
      <c r="N20491" s="71"/>
    </row>
    <row r="20492" spans="2:14">
      <c r="B20492" s="65"/>
      <c r="N20492" s="71"/>
    </row>
    <row r="20493" spans="2:14">
      <c r="B20493" s="65"/>
      <c r="N20493" s="71"/>
    </row>
    <row r="20494" spans="2:14">
      <c r="B20494" s="65"/>
      <c r="N20494" s="71"/>
    </row>
    <row r="20495" spans="2:14">
      <c r="B20495" s="65"/>
      <c r="N20495" s="71"/>
    </row>
    <row r="20496" spans="2:14">
      <c r="B20496" s="65"/>
      <c r="N20496" s="71"/>
    </row>
    <row r="20497" spans="2:14">
      <c r="B20497" s="65"/>
      <c r="N20497" s="71"/>
    </row>
    <row r="20498" spans="2:14">
      <c r="B20498" s="65"/>
      <c r="N20498" s="71"/>
    </row>
    <row r="20499" spans="2:14">
      <c r="B20499" s="65"/>
      <c r="N20499" s="71"/>
    </row>
    <row r="20500" spans="2:14">
      <c r="B20500" s="65"/>
      <c r="N20500" s="71"/>
    </row>
    <row r="20501" spans="2:14">
      <c r="B20501" s="65"/>
      <c r="N20501" s="71"/>
    </row>
    <row r="20502" spans="2:14">
      <c r="B20502" s="65"/>
      <c r="N20502" s="71"/>
    </row>
    <row r="20503" spans="2:14">
      <c r="B20503" s="65"/>
      <c r="N20503" s="71"/>
    </row>
    <row r="20504" spans="2:14">
      <c r="B20504" s="65"/>
      <c r="N20504" s="71"/>
    </row>
    <row r="20505" spans="2:14">
      <c r="B20505" s="65"/>
      <c r="N20505" s="71"/>
    </row>
    <row r="20506" spans="2:14">
      <c r="B20506" s="65"/>
      <c r="N20506" s="71"/>
    </row>
    <row r="20507" spans="2:14">
      <c r="B20507" s="65"/>
      <c r="N20507" s="71"/>
    </row>
    <row r="20508" spans="2:14">
      <c r="B20508" s="65"/>
      <c r="N20508" s="71"/>
    </row>
    <row r="20509" spans="2:14">
      <c r="B20509" s="65"/>
      <c r="N20509" s="71"/>
    </row>
    <row r="20510" spans="2:14">
      <c r="B20510" s="65"/>
      <c r="N20510" s="71"/>
    </row>
    <row r="20511" spans="2:14">
      <c r="B20511" s="65"/>
      <c r="N20511" s="71"/>
    </row>
    <row r="20512" spans="2:14">
      <c r="B20512" s="65"/>
      <c r="N20512" s="71"/>
    </row>
    <row r="20513" spans="2:14">
      <c r="B20513" s="65"/>
      <c r="N20513" s="71"/>
    </row>
    <row r="20514" spans="2:14">
      <c r="B20514" s="65"/>
      <c r="N20514" s="71"/>
    </row>
    <row r="20515" spans="2:14">
      <c r="B20515" s="65"/>
      <c r="N20515" s="71"/>
    </row>
    <row r="20516" spans="2:14">
      <c r="B20516" s="65"/>
      <c r="N20516" s="71"/>
    </row>
    <row r="20517" spans="2:14">
      <c r="B20517" s="65"/>
      <c r="N20517" s="71"/>
    </row>
    <row r="20518" spans="2:14">
      <c r="B20518" s="65"/>
      <c r="N20518" s="71"/>
    </row>
    <row r="20519" spans="2:14">
      <c r="B20519" s="65"/>
      <c r="N20519" s="71"/>
    </row>
    <row r="20520" spans="2:14">
      <c r="B20520" s="65"/>
      <c r="N20520" s="71"/>
    </row>
    <row r="20521" spans="2:14">
      <c r="B20521" s="65"/>
      <c r="N20521" s="71"/>
    </row>
    <row r="20522" spans="2:14">
      <c r="B20522" s="65"/>
      <c r="N20522" s="71"/>
    </row>
    <row r="20523" spans="2:14">
      <c r="B20523" s="65"/>
      <c r="N20523" s="71"/>
    </row>
    <row r="20524" spans="2:14">
      <c r="B20524" s="65"/>
      <c r="N20524" s="71"/>
    </row>
    <row r="20525" spans="2:14">
      <c r="B20525" s="65"/>
      <c r="N20525" s="71"/>
    </row>
    <row r="20526" spans="2:14">
      <c r="B20526" s="65"/>
      <c r="N20526" s="71"/>
    </row>
    <row r="20527" spans="2:14">
      <c r="B20527" s="65"/>
      <c r="N20527" s="71"/>
    </row>
    <row r="20528" spans="2:14">
      <c r="B20528" s="65"/>
      <c r="N20528" s="71"/>
    </row>
    <row r="20529" spans="2:14">
      <c r="B20529" s="65"/>
      <c r="N20529" s="71"/>
    </row>
    <row r="20530" spans="2:14">
      <c r="B20530" s="65"/>
      <c r="N20530" s="71"/>
    </row>
    <row r="20531" spans="2:14">
      <c r="B20531" s="65"/>
      <c r="N20531" s="71"/>
    </row>
    <row r="20532" spans="2:14">
      <c r="B20532" s="65"/>
      <c r="N20532" s="71"/>
    </row>
    <row r="20533" spans="2:14">
      <c r="B20533" s="65"/>
      <c r="N20533" s="71"/>
    </row>
    <row r="20534" spans="2:14">
      <c r="B20534" s="65"/>
      <c r="N20534" s="71"/>
    </row>
    <row r="20535" spans="2:14">
      <c r="B20535" s="65"/>
      <c r="N20535" s="71"/>
    </row>
    <row r="20536" spans="2:14">
      <c r="B20536" s="65"/>
      <c r="N20536" s="71"/>
    </row>
    <row r="20537" spans="2:14">
      <c r="B20537" s="65"/>
      <c r="N20537" s="71"/>
    </row>
    <row r="20538" spans="2:14">
      <c r="B20538" s="65"/>
      <c r="N20538" s="71"/>
    </row>
    <row r="20539" spans="2:14">
      <c r="B20539" s="65"/>
      <c r="N20539" s="71"/>
    </row>
    <row r="20540" spans="2:14">
      <c r="B20540" s="65"/>
      <c r="N20540" s="71"/>
    </row>
    <row r="20541" spans="2:14">
      <c r="B20541" s="65"/>
      <c r="N20541" s="71"/>
    </row>
    <row r="20542" spans="2:14">
      <c r="B20542" s="65"/>
      <c r="N20542" s="71"/>
    </row>
    <row r="20543" spans="2:14">
      <c r="B20543" s="65"/>
      <c r="N20543" s="71"/>
    </row>
    <row r="20544" spans="2:14">
      <c r="B20544" s="65"/>
      <c r="N20544" s="71"/>
    </row>
    <row r="20545" spans="2:14">
      <c r="B20545" s="65"/>
      <c r="N20545" s="71"/>
    </row>
    <row r="20546" spans="2:14">
      <c r="B20546" s="65"/>
      <c r="N20546" s="71"/>
    </row>
    <row r="20547" spans="2:14">
      <c r="B20547" s="65"/>
      <c r="N20547" s="71"/>
    </row>
    <row r="20548" spans="2:14">
      <c r="B20548" s="65"/>
      <c r="N20548" s="71"/>
    </row>
    <row r="20549" spans="2:14">
      <c r="B20549" s="65"/>
      <c r="N20549" s="71"/>
    </row>
    <row r="20550" spans="2:14">
      <c r="B20550" s="65"/>
      <c r="N20550" s="71"/>
    </row>
    <row r="20551" spans="2:14">
      <c r="B20551" s="65"/>
      <c r="N20551" s="71"/>
    </row>
    <row r="20552" spans="2:14">
      <c r="B20552" s="65"/>
      <c r="N20552" s="71"/>
    </row>
    <row r="20553" spans="2:14">
      <c r="B20553" s="65"/>
      <c r="N20553" s="71"/>
    </row>
    <row r="20554" spans="2:14">
      <c r="B20554" s="65"/>
      <c r="N20554" s="71"/>
    </row>
    <row r="20555" spans="2:14">
      <c r="B20555" s="65"/>
      <c r="N20555" s="71"/>
    </row>
    <row r="20556" spans="2:14">
      <c r="B20556" s="65"/>
      <c r="N20556" s="71"/>
    </row>
    <row r="20557" spans="2:14">
      <c r="B20557" s="65"/>
      <c r="N20557" s="71"/>
    </row>
    <row r="20558" spans="2:14">
      <c r="B20558" s="65"/>
      <c r="N20558" s="71"/>
    </row>
    <row r="20559" spans="2:14">
      <c r="B20559" s="65"/>
      <c r="N20559" s="71"/>
    </row>
    <row r="20560" spans="2:14">
      <c r="B20560" s="65"/>
      <c r="N20560" s="71"/>
    </row>
    <row r="20561" spans="2:14">
      <c r="B20561" s="65"/>
      <c r="N20561" s="71"/>
    </row>
    <row r="20562" spans="2:14">
      <c r="B20562" s="65"/>
      <c r="N20562" s="71"/>
    </row>
    <row r="20563" spans="2:14">
      <c r="B20563" s="65"/>
      <c r="N20563" s="71"/>
    </row>
    <row r="20564" spans="2:14">
      <c r="B20564" s="65"/>
      <c r="N20564" s="71"/>
    </row>
    <row r="20565" spans="2:14">
      <c r="B20565" s="65"/>
      <c r="N20565" s="71"/>
    </row>
    <row r="20566" spans="2:14">
      <c r="B20566" s="65"/>
      <c r="N20566" s="71"/>
    </row>
    <row r="20567" spans="2:14">
      <c r="B20567" s="65"/>
      <c r="N20567" s="71"/>
    </row>
    <row r="20568" spans="2:14">
      <c r="B20568" s="65"/>
      <c r="N20568" s="71"/>
    </row>
    <row r="20569" spans="2:14">
      <c r="B20569" s="65"/>
      <c r="N20569" s="71"/>
    </row>
    <row r="20570" spans="2:14">
      <c r="B20570" s="65"/>
      <c r="N20570" s="71"/>
    </row>
    <row r="20571" spans="2:14">
      <c r="B20571" s="65"/>
      <c r="N20571" s="71"/>
    </row>
    <row r="20572" spans="2:14">
      <c r="B20572" s="65"/>
      <c r="N20572" s="71"/>
    </row>
    <row r="20573" spans="2:14">
      <c r="B20573" s="65"/>
      <c r="N20573" s="71"/>
    </row>
    <row r="20574" spans="2:14">
      <c r="B20574" s="65"/>
      <c r="N20574" s="71"/>
    </row>
    <row r="20575" spans="2:14">
      <c r="B20575" s="65"/>
      <c r="N20575" s="71"/>
    </row>
    <row r="20576" spans="2:14">
      <c r="B20576" s="65"/>
      <c r="N20576" s="71"/>
    </row>
    <row r="20577" spans="2:14">
      <c r="B20577" s="65"/>
      <c r="N20577" s="71"/>
    </row>
    <row r="20578" spans="2:14">
      <c r="B20578" s="65"/>
      <c r="N20578" s="71"/>
    </row>
    <row r="20579" spans="2:14">
      <c r="B20579" s="65"/>
      <c r="N20579" s="71"/>
    </row>
    <row r="20580" spans="2:14">
      <c r="B20580" s="65"/>
      <c r="N20580" s="71"/>
    </row>
    <row r="20581" spans="2:14">
      <c r="B20581" s="65"/>
      <c r="N20581" s="71"/>
    </row>
    <row r="20582" spans="2:14">
      <c r="B20582" s="65"/>
      <c r="N20582" s="71"/>
    </row>
    <row r="20583" spans="2:14">
      <c r="B20583" s="65"/>
      <c r="N20583" s="71"/>
    </row>
    <row r="20584" spans="2:14">
      <c r="B20584" s="65"/>
      <c r="N20584" s="71"/>
    </row>
    <row r="20585" spans="2:14">
      <c r="B20585" s="65"/>
      <c r="N20585" s="71"/>
    </row>
    <row r="20586" spans="2:14">
      <c r="B20586" s="65"/>
      <c r="N20586" s="71"/>
    </row>
    <row r="20587" spans="2:14">
      <c r="B20587" s="65"/>
      <c r="N20587" s="71"/>
    </row>
    <row r="20588" spans="2:14">
      <c r="B20588" s="65"/>
      <c r="N20588" s="71"/>
    </row>
    <row r="20589" spans="2:14">
      <c r="B20589" s="65"/>
      <c r="N20589" s="71"/>
    </row>
    <row r="20590" spans="2:14">
      <c r="B20590" s="65"/>
      <c r="N20590" s="71"/>
    </row>
    <row r="20591" spans="2:14">
      <c r="B20591" s="65"/>
      <c r="N20591" s="71"/>
    </row>
    <row r="20592" spans="2:14">
      <c r="B20592" s="65"/>
      <c r="N20592" s="71"/>
    </row>
    <row r="20593" spans="2:14">
      <c r="B20593" s="65"/>
      <c r="N20593" s="71"/>
    </row>
    <row r="20594" spans="2:14">
      <c r="B20594" s="65"/>
      <c r="N20594" s="71"/>
    </row>
    <row r="20595" spans="2:14">
      <c r="B20595" s="65"/>
      <c r="N20595" s="71"/>
    </row>
    <row r="20596" spans="2:14">
      <c r="B20596" s="65"/>
      <c r="N20596" s="71"/>
    </row>
    <row r="20597" spans="2:14">
      <c r="B20597" s="65"/>
      <c r="N20597" s="71"/>
    </row>
    <row r="20598" spans="2:14">
      <c r="B20598" s="65"/>
      <c r="N20598" s="71"/>
    </row>
    <row r="20599" spans="2:14">
      <c r="B20599" s="65"/>
      <c r="N20599" s="71"/>
    </row>
    <row r="20600" spans="2:14">
      <c r="B20600" s="65"/>
      <c r="N20600" s="71"/>
    </row>
    <row r="20601" spans="2:14">
      <c r="B20601" s="65"/>
      <c r="N20601" s="71"/>
    </row>
    <row r="20602" spans="2:14">
      <c r="B20602" s="65"/>
      <c r="N20602" s="71"/>
    </row>
    <row r="20603" spans="2:14">
      <c r="B20603" s="65"/>
      <c r="N20603" s="71"/>
    </row>
    <row r="20604" spans="2:14">
      <c r="B20604" s="65"/>
      <c r="N20604" s="71"/>
    </row>
    <row r="20605" spans="2:14">
      <c r="B20605" s="65"/>
      <c r="N20605" s="71"/>
    </row>
    <row r="20606" spans="2:14">
      <c r="B20606" s="65"/>
      <c r="N20606" s="71"/>
    </row>
    <row r="20607" spans="2:14">
      <c r="B20607" s="65"/>
      <c r="N20607" s="71"/>
    </row>
    <row r="20608" spans="2:14">
      <c r="B20608" s="65"/>
      <c r="N20608" s="71"/>
    </row>
    <row r="20609" spans="2:14">
      <c r="B20609" s="65"/>
      <c r="N20609" s="71"/>
    </row>
    <row r="20610" spans="2:14">
      <c r="B20610" s="65"/>
      <c r="N20610" s="71"/>
    </row>
    <row r="20611" spans="2:14">
      <c r="B20611" s="65"/>
      <c r="N20611" s="71"/>
    </row>
    <row r="20612" spans="2:14">
      <c r="B20612" s="65"/>
      <c r="N20612" s="71"/>
    </row>
    <row r="20613" spans="2:14">
      <c r="B20613" s="65"/>
      <c r="N20613" s="71"/>
    </row>
    <row r="20614" spans="2:14">
      <c r="B20614" s="65"/>
      <c r="N20614" s="71"/>
    </row>
    <row r="20615" spans="2:14">
      <c r="B20615" s="65"/>
      <c r="N20615" s="71"/>
    </row>
    <row r="20616" spans="2:14">
      <c r="B20616" s="65"/>
      <c r="N20616" s="71"/>
    </row>
    <row r="20617" spans="2:14">
      <c r="B20617" s="65"/>
      <c r="N20617" s="71"/>
    </row>
    <row r="20618" spans="2:14">
      <c r="B20618" s="65"/>
      <c r="N20618" s="71"/>
    </row>
    <row r="20619" spans="2:14">
      <c r="B20619" s="65"/>
      <c r="N20619" s="71"/>
    </row>
    <row r="20620" spans="2:14">
      <c r="B20620" s="65"/>
      <c r="N20620" s="71"/>
    </row>
    <row r="20621" spans="2:14">
      <c r="B20621" s="65"/>
      <c r="N20621" s="71"/>
    </row>
    <row r="20622" spans="2:14">
      <c r="B20622" s="65"/>
      <c r="N20622" s="71"/>
    </row>
    <row r="20623" spans="2:14">
      <c r="B20623" s="65"/>
      <c r="N20623" s="71"/>
    </row>
    <row r="20624" spans="2:14">
      <c r="B20624" s="65"/>
      <c r="N20624" s="71"/>
    </row>
    <row r="20625" spans="2:14">
      <c r="B20625" s="65"/>
      <c r="N20625" s="71"/>
    </row>
    <row r="20626" spans="2:14">
      <c r="B20626" s="65"/>
      <c r="N20626" s="71"/>
    </row>
    <row r="20627" spans="2:14">
      <c r="B20627" s="65"/>
      <c r="N20627" s="71"/>
    </row>
    <row r="20628" spans="2:14">
      <c r="B20628" s="65"/>
      <c r="N20628" s="71"/>
    </row>
    <row r="20629" spans="2:14">
      <c r="B20629" s="65"/>
      <c r="N20629" s="71"/>
    </row>
    <row r="20630" spans="2:14">
      <c r="B20630" s="65"/>
      <c r="N20630" s="71"/>
    </row>
    <row r="20631" spans="2:14">
      <c r="B20631" s="65"/>
      <c r="N20631" s="71"/>
    </row>
    <row r="20632" spans="2:14">
      <c r="B20632" s="65"/>
      <c r="N20632" s="71"/>
    </row>
    <row r="20633" spans="2:14">
      <c r="B20633" s="65"/>
      <c r="N20633" s="71"/>
    </row>
    <row r="20634" spans="2:14">
      <c r="B20634" s="65"/>
      <c r="N20634" s="71"/>
    </row>
    <row r="20635" spans="2:14">
      <c r="B20635" s="65"/>
      <c r="N20635" s="71"/>
    </row>
    <row r="20636" spans="2:14">
      <c r="B20636" s="65"/>
      <c r="N20636" s="71"/>
    </row>
    <row r="20637" spans="2:14">
      <c r="B20637" s="65"/>
      <c r="N20637" s="71"/>
    </row>
    <row r="20638" spans="2:14">
      <c r="B20638" s="65"/>
      <c r="N20638" s="71"/>
    </row>
    <row r="20639" spans="2:14">
      <c r="B20639" s="65"/>
      <c r="N20639" s="71"/>
    </row>
    <row r="20640" spans="2:14">
      <c r="B20640" s="65"/>
      <c r="N20640" s="71"/>
    </row>
    <row r="20641" spans="2:14">
      <c r="B20641" s="65"/>
      <c r="N20641" s="71"/>
    </row>
    <row r="20642" spans="2:14">
      <c r="B20642" s="65"/>
      <c r="N20642" s="71"/>
    </row>
    <row r="20643" spans="2:14">
      <c r="B20643" s="65"/>
      <c r="N20643" s="71"/>
    </row>
    <row r="20644" spans="2:14">
      <c r="B20644" s="65"/>
      <c r="N20644" s="71"/>
    </row>
    <row r="20645" spans="2:14">
      <c r="B20645" s="65"/>
      <c r="N20645" s="71"/>
    </row>
    <row r="20646" spans="2:14">
      <c r="B20646" s="65"/>
      <c r="N20646" s="71"/>
    </row>
    <row r="20647" spans="2:14">
      <c r="B20647" s="65"/>
      <c r="N20647" s="71"/>
    </row>
    <row r="20648" spans="2:14">
      <c r="B20648" s="65"/>
      <c r="N20648" s="71"/>
    </row>
    <row r="20649" spans="2:14">
      <c r="B20649" s="65"/>
      <c r="N20649" s="71"/>
    </row>
    <row r="20650" spans="2:14">
      <c r="B20650" s="65"/>
      <c r="N20650" s="71"/>
    </row>
    <row r="20651" spans="2:14">
      <c r="B20651" s="65"/>
      <c r="N20651" s="71"/>
    </row>
    <row r="20652" spans="2:14">
      <c r="B20652" s="65"/>
      <c r="N20652" s="71"/>
    </row>
    <row r="20653" spans="2:14">
      <c r="B20653" s="65"/>
      <c r="N20653" s="71"/>
    </row>
    <row r="20654" spans="2:14">
      <c r="B20654" s="65"/>
      <c r="N20654" s="71"/>
    </row>
    <row r="20655" spans="2:14">
      <c r="B20655" s="65"/>
      <c r="N20655" s="71"/>
    </row>
    <row r="20656" spans="2:14">
      <c r="B20656" s="65"/>
      <c r="N20656" s="71"/>
    </row>
    <row r="20657" spans="2:14">
      <c r="B20657" s="65"/>
      <c r="N20657" s="71"/>
    </row>
    <row r="20658" spans="2:14">
      <c r="B20658" s="65"/>
      <c r="N20658" s="71"/>
    </row>
    <row r="20659" spans="2:14">
      <c r="B20659" s="65"/>
      <c r="N20659" s="71"/>
    </row>
    <row r="20660" spans="2:14">
      <c r="B20660" s="65"/>
      <c r="N20660" s="71"/>
    </row>
    <row r="20661" spans="2:14">
      <c r="B20661" s="65"/>
      <c r="N20661" s="71"/>
    </row>
    <row r="20662" spans="2:14">
      <c r="B20662" s="65"/>
      <c r="N20662" s="71"/>
    </row>
    <row r="20663" spans="2:14">
      <c r="B20663" s="65"/>
      <c r="N20663" s="71"/>
    </row>
    <row r="20664" spans="2:14">
      <c r="B20664" s="65"/>
      <c r="N20664" s="71"/>
    </row>
    <row r="20665" spans="2:14">
      <c r="B20665" s="65"/>
      <c r="N20665" s="71"/>
    </row>
    <row r="20666" spans="2:14">
      <c r="B20666" s="65"/>
      <c r="N20666" s="71"/>
    </row>
    <row r="20667" spans="2:14">
      <c r="B20667" s="65"/>
      <c r="N20667" s="71"/>
    </row>
    <row r="20668" spans="2:14">
      <c r="B20668" s="65"/>
      <c r="N20668" s="71"/>
    </row>
    <row r="20669" spans="2:14">
      <c r="B20669" s="65"/>
      <c r="N20669" s="71"/>
    </row>
    <row r="20670" spans="2:14">
      <c r="B20670" s="65"/>
      <c r="N20670" s="71"/>
    </row>
    <row r="20671" spans="2:14">
      <c r="B20671" s="65"/>
      <c r="N20671" s="71"/>
    </row>
    <row r="20672" spans="2:14">
      <c r="B20672" s="65"/>
      <c r="N20672" s="71"/>
    </row>
    <row r="20673" spans="2:14">
      <c r="B20673" s="65"/>
      <c r="N20673" s="71"/>
    </row>
    <row r="20674" spans="2:14">
      <c r="B20674" s="65"/>
      <c r="N20674" s="71"/>
    </row>
    <row r="20675" spans="2:14">
      <c r="B20675" s="65"/>
      <c r="N20675" s="71"/>
    </row>
    <row r="20676" spans="2:14">
      <c r="B20676" s="65"/>
      <c r="N20676" s="71"/>
    </row>
    <row r="20677" spans="2:14">
      <c r="B20677" s="65"/>
      <c r="N20677" s="71"/>
    </row>
    <row r="20678" spans="2:14">
      <c r="B20678" s="65"/>
      <c r="N20678" s="71"/>
    </row>
    <row r="20679" spans="2:14">
      <c r="B20679" s="65"/>
      <c r="N20679" s="71"/>
    </row>
    <row r="20680" spans="2:14">
      <c r="B20680" s="65"/>
      <c r="N20680" s="71"/>
    </row>
    <row r="20681" spans="2:14">
      <c r="B20681" s="65"/>
      <c r="N20681" s="71"/>
    </row>
    <row r="20682" spans="2:14">
      <c r="B20682" s="65"/>
      <c r="N20682" s="71"/>
    </row>
    <row r="20683" spans="2:14">
      <c r="B20683" s="65"/>
      <c r="N20683" s="71"/>
    </row>
    <row r="20684" spans="2:14">
      <c r="B20684" s="65"/>
      <c r="N20684" s="71"/>
    </row>
    <row r="20685" spans="2:14">
      <c r="B20685" s="65"/>
      <c r="N20685" s="71"/>
    </row>
    <row r="20686" spans="2:14">
      <c r="B20686" s="65"/>
      <c r="N20686" s="71"/>
    </row>
    <row r="20687" spans="2:14">
      <c r="B20687" s="65"/>
      <c r="N20687" s="71"/>
    </row>
    <row r="20688" spans="2:14">
      <c r="B20688" s="65"/>
      <c r="N20688" s="71"/>
    </row>
    <row r="20689" spans="2:14">
      <c r="B20689" s="65"/>
      <c r="N20689" s="71"/>
    </row>
    <row r="20690" spans="2:14">
      <c r="B20690" s="65"/>
      <c r="N20690" s="71"/>
    </row>
    <row r="20691" spans="2:14">
      <c r="B20691" s="65"/>
      <c r="N20691" s="71"/>
    </row>
    <row r="20692" spans="2:14">
      <c r="B20692" s="65"/>
      <c r="N20692" s="71"/>
    </row>
    <row r="20693" spans="2:14">
      <c r="B20693" s="65"/>
      <c r="N20693" s="71"/>
    </row>
    <row r="20694" spans="2:14">
      <c r="B20694" s="65"/>
      <c r="N20694" s="71"/>
    </row>
    <row r="20695" spans="2:14">
      <c r="B20695" s="65"/>
      <c r="N20695" s="71"/>
    </row>
    <row r="20696" spans="2:14">
      <c r="B20696" s="65"/>
      <c r="N20696" s="71"/>
    </row>
    <row r="20697" spans="2:14">
      <c r="B20697" s="65"/>
      <c r="N20697" s="71"/>
    </row>
    <row r="20698" spans="2:14">
      <c r="B20698" s="65"/>
      <c r="N20698" s="71"/>
    </row>
    <row r="20699" spans="2:14">
      <c r="B20699" s="65"/>
      <c r="N20699" s="71"/>
    </row>
    <row r="20700" spans="2:14">
      <c r="B20700" s="65"/>
      <c r="N20700" s="71"/>
    </row>
    <row r="20701" spans="2:14">
      <c r="B20701" s="65"/>
      <c r="N20701" s="71"/>
    </row>
    <row r="20702" spans="2:14">
      <c r="B20702" s="65"/>
      <c r="N20702" s="71"/>
    </row>
    <row r="20703" spans="2:14">
      <c r="B20703" s="65"/>
      <c r="N20703" s="71"/>
    </row>
    <row r="20704" spans="2:14">
      <c r="B20704" s="65"/>
      <c r="N20704" s="71"/>
    </row>
    <row r="20705" spans="2:14">
      <c r="B20705" s="65"/>
      <c r="N20705" s="71"/>
    </row>
    <row r="20706" spans="2:14">
      <c r="B20706" s="65"/>
      <c r="N20706" s="71"/>
    </row>
    <row r="20707" spans="2:14">
      <c r="B20707" s="65"/>
      <c r="N20707" s="71"/>
    </row>
    <row r="20708" spans="2:14">
      <c r="B20708" s="65"/>
      <c r="N20708" s="71"/>
    </row>
    <row r="20709" spans="2:14">
      <c r="B20709" s="65"/>
      <c r="N20709" s="71"/>
    </row>
    <row r="20710" spans="2:14">
      <c r="B20710" s="65"/>
      <c r="N20710" s="71"/>
    </row>
    <row r="20711" spans="2:14">
      <c r="B20711" s="65"/>
      <c r="N20711" s="71"/>
    </row>
    <row r="20712" spans="2:14">
      <c r="B20712" s="65"/>
      <c r="N20712" s="71"/>
    </row>
    <row r="20713" spans="2:14">
      <c r="B20713" s="65"/>
      <c r="N20713" s="71"/>
    </row>
    <row r="20714" spans="2:14">
      <c r="B20714" s="65"/>
      <c r="N20714" s="71"/>
    </row>
    <row r="20715" spans="2:14">
      <c r="B20715" s="65"/>
      <c r="N20715" s="71"/>
    </row>
    <row r="20716" spans="2:14">
      <c r="B20716" s="65"/>
      <c r="N20716" s="71"/>
    </row>
    <row r="20717" spans="2:14">
      <c r="B20717" s="65"/>
      <c r="N20717" s="71"/>
    </row>
    <row r="20718" spans="2:14">
      <c r="B20718" s="65"/>
      <c r="N20718" s="71"/>
    </row>
    <row r="20719" spans="2:14">
      <c r="B20719" s="65"/>
      <c r="N20719" s="71"/>
    </row>
    <row r="20720" spans="2:14">
      <c r="B20720" s="65"/>
      <c r="N20720" s="71"/>
    </row>
    <row r="20721" spans="2:14">
      <c r="B20721" s="65"/>
      <c r="N20721" s="71"/>
    </row>
    <row r="20722" spans="2:14">
      <c r="B20722" s="65"/>
      <c r="N20722" s="71"/>
    </row>
    <row r="20723" spans="2:14">
      <c r="B20723" s="65"/>
      <c r="N20723" s="71"/>
    </row>
    <row r="20724" spans="2:14">
      <c r="B20724" s="65"/>
      <c r="N20724" s="71"/>
    </row>
    <row r="20725" spans="2:14">
      <c r="B20725" s="65"/>
      <c r="N20725" s="71"/>
    </row>
    <row r="20726" spans="2:14">
      <c r="B20726" s="65"/>
      <c r="N20726" s="71"/>
    </row>
    <row r="20727" spans="2:14">
      <c r="B20727" s="65"/>
      <c r="N20727" s="71"/>
    </row>
    <row r="20728" spans="2:14">
      <c r="B20728" s="65"/>
      <c r="N20728" s="71"/>
    </row>
    <row r="20729" spans="2:14">
      <c r="B20729" s="65"/>
      <c r="N20729" s="71"/>
    </row>
    <row r="20730" spans="2:14">
      <c r="B20730" s="65"/>
      <c r="N20730" s="71"/>
    </row>
    <row r="20731" spans="2:14">
      <c r="B20731" s="65"/>
      <c r="N20731" s="71"/>
    </row>
    <row r="20732" spans="2:14">
      <c r="B20732" s="65"/>
      <c r="N20732" s="71"/>
    </row>
    <row r="20733" spans="2:14">
      <c r="B20733" s="65"/>
      <c r="N20733" s="71"/>
    </row>
    <row r="20734" spans="2:14">
      <c r="B20734" s="65"/>
      <c r="N20734" s="71"/>
    </row>
    <row r="20735" spans="2:14">
      <c r="B20735" s="65"/>
      <c r="N20735" s="71"/>
    </row>
    <row r="20736" spans="2:14">
      <c r="B20736" s="65"/>
      <c r="N20736" s="71"/>
    </row>
    <row r="20737" spans="2:14">
      <c r="B20737" s="65"/>
      <c r="N20737" s="71"/>
    </row>
    <row r="20738" spans="2:14">
      <c r="B20738" s="65"/>
      <c r="N20738" s="71"/>
    </row>
    <row r="20739" spans="2:14">
      <c r="B20739" s="65"/>
      <c r="N20739" s="71"/>
    </row>
    <row r="20740" spans="2:14">
      <c r="B20740" s="65"/>
      <c r="N20740" s="71"/>
    </row>
    <row r="20741" spans="2:14">
      <c r="B20741" s="65"/>
      <c r="N20741" s="71"/>
    </row>
    <row r="20742" spans="2:14">
      <c r="B20742" s="65"/>
      <c r="N20742" s="71"/>
    </row>
    <row r="20743" spans="2:14">
      <c r="B20743" s="65"/>
      <c r="N20743" s="71"/>
    </row>
    <row r="20744" spans="2:14">
      <c r="B20744" s="65"/>
      <c r="N20744" s="71"/>
    </row>
    <row r="20745" spans="2:14">
      <c r="B20745" s="65"/>
      <c r="N20745" s="71"/>
    </row>
    <row r="20746" spans="2:14">
      <c r="B20746" s="65"/>
      <c r="N20746" s="71"/>
    </row>
    <row r="20747" spans="2:14">
      <c r="B20747" s="65"/>
      <c r="N20747" s="71"/>
    </row>
    <row r="20748" spans="2:14">
      <c r="B20748" s="65"/>
      <c r="N20748" s="71"/>
    </row>
    <row r="20749" spans="2:14">
      <c r="B20749" s="65"/>
      <c r="N20749" s="71"/>
    </row>
    <row r="20750" spans="2:14">
      <c r="B20750" s="65"/>
      <c r="N20750" s="71"/>
    </row>
    <row r="20751" spans="2:14">
      <c r="B20751" s="65"/>
      <c r="N20751" s="71"/>
    </row>
    <row r="20752" spans="2:14">
      <c r="B20752" s="65"/>
      <c r="N20752" s="71"/>
    </row>
    <row r="20753" spans="2:14">
      <c r="B20753" s="65"/>
      <c r="N20753" s="71"/>
    </row>
    <row r="20754" spans="2:14">
      <c r="B20754" s="65"/>
      <c r="N20754" s="71"/>
    </row>
    <row r="20755" spans="2:14">
      <c r="B20755" s="65"/>
      <c r="N20755" s="71"/>
    </row>
    <row r="20756" spans="2:14">
      <c r="B20756" s="65"/>
      <c r="N20756" s="71"/>
    </row>
    <row r="20757" spans="2:14">
      <c r="B20757" s="65"/>
      <c r="N20757" s="71"/>
    </row>
    <row r="20758" spans="2:14">
      <c r="B20758" s="65"/>
      <c r="N20758" s="71"/>
    </row>
    <row r="20759" spans="2:14">
      <c r="B20759" s="65"/>
      <c r="N20759" s="71"/>
    </row>
    <row r="20760" spans="2:14">
      <c r="B20760" s="65"/>
      <c r="N20760" s="71"/>
    </row>
    <row r="20761" spans="2:14">
      <c r="B20761" s="65"/>
      <c r="N20761" s="71"/>
    </row>
    <row r="20762" spans="2:14">
      <c r="B20762" s="65"/>
      <c r="N20762" s="71"/>
    </row>
    <row r="20763" spans="2:14">
      <c r="B20763" s="65"/>
      <c r="N20763" s="71"/>
    </row>
    <row r="20764" spans="2:14">
      <c r="B20764" s="65"/>
      <c r="N20764" s="71"/>
    </row>
    <row r="20765" spans="2:14">
      <c r="B20765" s="65"/>
      <c r="N20765" s="71"/>
    </row>
    <row r="20766" spans="2:14">
      <c r="B20766" s="65"/>
      <c r="N20766" s="71"/>
    </row>
    <row r="20767" spans="2:14">
      <c r="B20767" s="65"/>
      <c r="N20767" s="71"/>
    </row>
    <row r="20768" spans="2:14">
      <c r="B20768" s="65"/>
      <c r="N20768" s="71"/>
    </row>
    <row r="20769" spans="2:14">
      <c r="B20769" s="65"/>
      <c r="N20769" s="71"/>
    </row>
    <row r="20770" spans="2:14">
      <c r="B20770" s="65"/>
      <c r="N20770" s="71"/>
    </row>
    <row r="20771" spans="2:14">
      <c r="B20771" s="65"/>
      <c r="N20771" s="71"/>
    </row>
    <row r="20772" spans="2:14">
      <c r="B20772" s="65"/>
      <c r="N20772" s="71"/>
    </row>
    <row r="20773" spans="2:14">
      <c r="B20773" s="65"/>
      <c r="N20773" s="71"/>
    </row>
    <row r="20774" spans="2:14">
      <c r="B20774" s="65"/>
      <c r="N20774" s="71"/>
    </row>
    <row r="20775" spans="2:14">
      <c r="B20775" s="65"/>
      <c r="N20775" s="71"/>
    </row>
    <row r="20776" spans="2:14">
      <c r="B20776" s="65"/>
      <c r="N20776" s="71"/>
    </row>
    <row r="20777" spans="2:14">
      <c r="B20777" s="65"/>
      <c r="N20777" s="71"/>
    </row>
    <row r="20778" spans="2:14">
      <c r="B20778" s="65"/>
      <c r="N20778" s="71"/>
    </row>
    <row r="20779" spans="2:14">
      <c r="B20779" s="65"/>
      <c r="N20779" s="71"/>
    </row>
    <row r="20780" spans="2:14">
      <c r="B20780" s="65"/>
      <c r="N20780" s="71"/>
    </row>
    <row r="20781" spans="2:14">
      <c r="B20781" s="65"/>
      <c r="N20781" s="71"/>
    </row>
    <row r="20782" spans="2:14">
      <c r="B20782" s="65"/>
      <c r="N20782" s="71"/>
    </row>
    <row r="20783" spans="2:14">
      <c r="B20783" s="65"/>
      <c r="N20783" s="71"/>
    </row>
    <row r="20784" spans="2:14">
      <c r="B20784" s="65"/>
      <c r="N20784" s="71"/>
    </row>
    <row r="20785" spans="2:14">
      <c r="B20785" s="65"/>
      <c r="N20785" s="71"/>
    </row>
    <row r="20786" spans="2:14">
      <c r="B20786" s="65"/>
      <c r="N20786" s="71"/>
    </row>
    <row r="20787" spans="2:14">
      <c r="B20787" s="65"/>
      <c r="N20787" s="71"/>
    </row>
    <row r="20788" spans="2:14">
      <c r="B20788" s="65"/>
      <c r="N20788" s="71"/>
    </row>
    <row r="20789" spans="2:14">
      <c r="B20789" s="65"/>
      <c r="N20789" s="71"/>
    </row>
    <row r="20790" spans="2:14">
      <c r="B20790" s="65"/>
      <c r="N20790" s="71"/>
    </row>
    <row r="20791" spans="2:14">
      <c r="B20791" s="65"/>
      <c r="N20791" s="71"/>
    </row>
    <row r="20792" spans="2:14">
      <c r="B20792" s="65"/>
      <c r="N20792" s="71"/>
    </row>
    <row r="20793" spans="2:14">
      <c r="B20793" s="65"/>
      <c r="N20793" s="71"/>
    </row>
    <row r="20794" spans="2:14">
      <c r="B20794" s="65"/>
      <c r="N20794" s="71"/>
    </row>
    <row r="20795" spans="2:14">
      <c r="B20795" s="65"/>
      <c r="N20795" s="71"/>
    </row>
    <row r="20796" spans="2:14">
      <c r="B20796" s="65"/>
      <c r="N20796" s="71"/>
    </row>
    <row r="20797" spans="2:14">
      <c r="B20797" s="65"/>
      <c r="N20797" s="71"/>
    </row>
    <row r="20798" spans="2:14">
      <c r="B20798" s="65"/>
      <c r="N20798" s="71"/>
    </row>
    <row r="20799" spans="2:14">
      <c r="B20799" s="65"/>
      <c r="N20799" s="71"/>
    </row>
    <row r="20800" spans="2:14">
      <c r="B20800" s="65"/>
      <c r="N20800" s="71"/>
    </row>
    <row r="20801" spans="2:14">
      <c r="B20801" s="65"/>
      <c r="N20801" s="71"/>
    </row>
    <row r="20802" spans="2:14">
      <c r="B20802" s="65"/>
      <c r="N20802" s="71"/>
    </row>
    <row r="20803" spans="2:14">
      <c r="B20803" s="65"/>
      <c r="N20803" s="71"/>
    </row>
    <row r="20804" spans="2:14">
      <c r="B20804" s="65"/>
      <c r="N20804" s="71"/>
    </row>
    <row r="20805" spans="2:14">
      <c r="B20805" s="65"/>
      <c r="N20805" s="71"/>
    </row>
    <row r="20806" spans="2:14">
      <c r="B20806" s="65"/>
      <c r="N20806" s="71"/>
    </row>
    <row r="20807" spans="2:14">
      <c r="B20807" s="65"/>
      <c r="N20807" s="71"/>
    </row>
    <row r="20808" spans="2:14">
      <c r="B20808" s="65"/>
      <c r="N20808" s="71"/>
    </row>
    <row r="20809" spans="2:14">
      <c r="B20809" s="65"/>
      <c r="N20809" s="71"/>
    </row>
    <row r="20810" spans="2:14">
      <c r="B20810" s="65"/>
      <c r="N20810" s="71"/>
    </row>
    <row r="20811" spans="2:14">
      <c r="B20811" s="65"/>
      <c r="N20811" s="71"/>
    </row>
    <row r="20812" spans="2:14">
      <c r="B20812" s="65"/>
      <c r="N20812" s="71"/>
    </row>
    <row r="20813" spans="2:14">
      <c r="B20813" s="65"/>
      <c r="N20813" s="71"/>
    </row>
    <row r="20814" spans="2:14">
      <c r="B20814" s="65"/>
      <c r="N20814" s="71"/>
    </row>
    <row r="20815" spans="2:14">
      <c r="B20815" s="65"/>
      <c r="N20815" s="71"/>
    </row>
    <row r="20816" spans="2:14">
      <c r="B20816" s="65"/>
      <c r="N20816" s="71"/>
    </row>
    <row r="20817" spans="2:14">
      <c r="B20817" s="65"/>
      <c r="N20817" s="71"/>
    </row>
    <row r="20818" spans="2:14">
      <c r="B20818" s="65"/>
      <c r="N20818" s="71"/>
    </row>
    <row r="20819" spans="2:14">
      <c r="B20819" s="65"/>
      <c r="N20819" s="71"/>
    </row>
    <row r="20820" spans="2:14">
      <c r="B20820" s="65"/>
      <c r="N20820" s="71"/>
    </row>
    <row r="20821" spans="2:14">
      <c r="B20821" s="65"/>
      <c r="N20821" s="71"/>
    </row>
    <row r="20822" spans="2:14">
      <c r="B20822" s="65"/>
      <c r="N20822" s="71"/>
    </row>
    <row r="20823" spans="2:14">
      <c r="B20823" s="65"/>
      <c r="N20823" s="71"/>
    </row>
    <row r="20824" spans="2:14">
      <c r="B20824" s="65"/>
      <c r="N20824" s="71"/>
    </row>
    <row r="20825" spans="2:14">
      <c r="B20825" s="65"/>
      <c r="N20825" s="71"/>
    </row>
    <row r="20826" spans="2:14">
      <c r="B20826" s="65"/>
      <c r="N20826" s="71"/>
    </row>
    <row r="20827" spans="2:14">
      <c r="B20827" s="65"/>
      <c r="N20827" s="71"/>
    </row>
    <row r="20828" spans="2:14">
      <c r="B20828" s="65"/>
      <c r="N20828" s="71"/>
    </row>
    <row r="20829" spans="2:14">
      <c r="B20829" s="65"/>
      <c r="N20829" s="71"/>
    </row>
    <row r="20830" spans="2:14">
      <c r="B20830" s="65"/>
      <c r="N20830" s="71"/>
    </row>
    <row r="20831" spans="2:14">
      <c r="B20831" s="65"/>
      <c r="N20831" s="71"/>
    </row>
    <row r="20832" spans="2:14">
      <c r="B20832" s="65"/>
      <c r="N20832" s="71"/>
    </row>
    <row r="20833" spans="2:14">
      <c r="B20833" s="65"/>
      <c r="N20833" s="71"/>
    </row>
    <row r="20834" spans="2:14">
      <c r="B20834" s="65"/>
      <c r="N20834" s="71"/>
    </row>
    <row r="20835" spans="2:14">
      <c r="B20835" s="65"/>
      <c r="N20835" s="71"/>
    </row>
    <row r="20836" spans="2:14">
      <c r="B20836" s="65"/>
      <c r="N20836" s="71"/>
    </row>
    <row r="20837" spans="2:14">
      <c r="B20837" s="65"/>
      <c r="N20837" s="71"/>
    </row>
    <row r="20838" spans="2:14">
      <c r="B20838" s="65"/>
      <c r="N20838" s="71"/>
    </row>
    <row r="20839" spans="2:14">
      <c r="B20839" s="65"/>
      <c r="N20839" s="71"/>
    </row>
    <row r="20840" spans="2:14">
      <c r="B20840" s="65"/>
      <c r="N20840" s="71"/>
    </row>
    <row r="20841" spans="2:14">
      <c r="B20841" s="65"/>
      <c r="N20841" s="71"/>
    </row>
    <row r="20842" spans="2:14">
      <c r="B20842" s="65"/>
      <c r="N20842" s="71"/>
    </row>
    <row r="20843" spans="2:14">
      <c r="B20843" s="65"/>
      <c r="N20843" s="71"/>
    </row>
    <row r="20844" spans="2:14">
      <c r="B20844" s="65"/>
      <c r="N20844" s="71"/>
    </row>
    <row r="20845" spans="2:14">
      <c r="B20845" s="65"/>
      <c r="N20845" s="71"/>
    </row>
    <row r="20846" spans="2:14">
      <c r="B20846" s="65"/>
      <c r="N20846" s="71"/>
    </row>
    <row r="20847" spans="2:14">
      <c r="B20847" s="65"/>
      <c r="N20847" s="71"/>
    </row>
    <row r="20848" spans="2:14">
      <c r="B20848" s="65"/>
      <c r="N20848" s="71"/>
    </row>
    <row r="20849" spans="2:14">
      <c r="B20849" s="65"/>
      <c r="N20849" s="71"/>
    </row>
    <row r="20850" spans="2:14">
      <c r="B20850" s="65"/>
      <c r="N20850" s="71"/>
    </row>
    <row r="20851" spans="2:14">
      <c r="B20851" s="65"/>
      <c r="N20851" s="71"/>
    </row>
    <row r="20852" spans="2:14">
      <c r="B20852" s="65"/>
      <c r="N20852" s="71"/>
    </row>
    <row r="20853" spans="2:14">
      <c r="B20853" s="65"/>
      <c r="N20853" s="71"/>
    </row>
    <row r="20854" spans="2:14">
      <c r="B20854" s="65"/>
      <c r="N20854" s="71"/>
    </row>
    <row r="20855" spans="2:14">
      <c r="B20855" s="65"/>
      <c r="N20855" s="71"/>
    </row>
    <row r="20856" spans="2:14">
      <c r="B20856" s="65"/>
      <c r="N20856" s="71"/>
    </row>
    <row r="20857" spans="2:14">
      <c r="B20857" s="65"/>
      <c r="N20857" s="71"/>
    </row>
    <row r="20858" spans="2:14">
      <c r="B20858" s="65"/>
      <c r="N20858" s="71"/>
    </row>
    <row r="20859" spans="2:14">
      <c r="B20859" s="65"/>
      <c r="N20859" s="71"/>
    </row>
    <row r="20860" spans="2:14">
      <c r="B20860" s="65"/>
      <c r="N20860" s="71"/>
    </row>
    <row r="20861" spans="2:14">
      <c r="B20861" s="65"/>
      <c r="N20861" s="71"/>
    </row>
    <row r="20862" spans="2:14">
      <c r="B20862" s="65"/>
      <c r="N20862" s="71"/>
    </row>
    <row r="20863" spans="2:14">
      <c r="B20863" s="65"/>
      <c r="N20863" s="71"/>
    </row>
    <row r="20864" spans="2:14">
      <c r="B20864" s="65"/>
      <c r="N20864" s="71"/>
    </row>
    <row r="20865" spans="2:14">
      <c r="B20865" s="65"/>
      <c r="N20865" s="71"/>
    </row>
    <row r="20866" spans="2:14">
      <c r="B20866" s="65"/>
      <c r="N20866" s="71"/>
    </row>
    <row r="20867" spans="2:14">
      <c r="B20867" s="65"/>
      <c r="N20867" s="71"/>
    </row>
    <row r="20868" spans="2:14">
      <c r="B20868" s="65"/>
      <c r="N20868" s="71"/>
    </row>
    <row r="20869" spans="2:14">
      <c r="B20869" s="65"/>
      <c r="N20869" s="71"/>
    </row>
    <row r="20870" spans="2:14">
      <c r="B20870" s="65"/>
      <c r="N20870" s="71"/>
    </row>
    <row r="20871" spans="2:14">
      <c r="B20871" s="65"/>
      <c r="N20871" s="71"/>
    </row>
    <row r="20872" spans="2:14">
      <c r="B20872" s="65"/>
      <c r="N20872" s="71"/>
    </row>
    <row r="20873" spans="2:14">
      <c r="B20873" s="65"/>
      <c r="N20873" s="71"/>
    </row>
    <row r="20874" spans="2:14">
      <c r="B20874" s="65"/>
      <c r="N20874" s="71"/>
    </row>
    <row r="20875" spans="2:14">
      <c r="B20875" s="65"/>
      <c r="N20875" s="71"/>
    </row>
    <row r="20876" spans="2:14">
      <c r="B20876" s="65"/>
      <c r="N20876" s="71"/>
    </row>
    <row r="20877" spans="2:14">
      <c r="B20877" s="65"/>
      <c r="N20877" s="71"/>
    </row>
    <row r="20878" spans="2:14">
      <c r="B20878" s="65"/>
      <c r="N20878" s="71"/>
    </row>
    <row r="20879" spans="2:14">
      <c r="B20879" s="65"/>
      <c r="N20879" s="71"/>
    </row>
    <row r="20880" spans="2:14">
      <c r="B20880" s="65"/>
      <c r="N20880" s="71"/>
    </row>
    <row r="20881" spans="2:14">
      <c r="B20881" s="65"/>
      <c r="N20881" s="71"/>
    </row>
    <row r="20882" spans="2:14">
      <c r="B20882" s="65"/>
      <c r="N20882" s="71"/>
    </row>
    <row r="20883" spans="2:14">
      <c r="B20883" s="65"/>
      <c r="N20883" s="71"/>
    </row>
    <row r="20884" spans="2:14">
      <c r="B20884" s="65"/>
      <c r="N20884" s="71"/>
    </row>
    <row r="20885" spans="2:14">
      <c r="B20885" s="65"/>
      <c r="N20885" s="71"/>
    </row>
    <row r="20886" spans="2:14">
      <c r="B20886" s="65"/>
      <c r="N20886" s="71"/>
    </row>
    <row r="20887" spans="2:14">
      <c r="B20887" s="65"/>
      <c r="N20887" s="71"/>
    </row>
    <row r="20888" spans="2:14">
      <c r="B20888" s="65"/>
      <c r="N20888" s="71"/>
    </row>
    <row r="20889" spans="2:14">
      <c r="B20889" s="65"/>
      <c r="N20889" s="71"/>
    </row>
    <row r="20890" spans="2:14">
      <c r="B20890" s="65"/>
      <c r="N20890" s="71"/>
    </row>
    <row r="20891" spans="2:14">
      <c r="B20891" s="65"/>
      <c r="N20891" s="71"/>
    </row>
    <row r="20892" spans="2:14">
      <c r="B20892" s="65"/>
      <c r="N20892" s="71"/>
    </row>
    <row r="20893" spans="2:14">
      <c r="B20893" s="65"/>
      <c r="N20893" s="71"/>
    </row>
    <row r="20894" spans="2:14">
      <c r="B20894" s="65"/>
      <c r="N20894" s="71"/>
    </row>
    <row r="20895" spans="2:14">
      <c r="B20895" s="65"/>
      <c r="N20895" s="71"/>
    </row>
    <row r="20896" spans="2:14">
      <c r="B20896" s="65"/>
      <c r="N20896" s="71"/>
    </row>
    <row r="20897" spans="2:14">
      <c r="B20897" s="65"/>
      <c r="N20897" s="71"/>
    </row>
    <row r="20898" spans="2:14">
      <c r="B20898" s="65"/>
      <c r="N20898" s="71"/>
    </row>
    <row r="20899" spans="2:14">
      <c r="B20899" s="65"/>
      <c r="N20899" s="71"/>
    </row>
    <row r="20900" spans="2:14">
      <c r="B20900" s="65"/>
      <c r="N20900" s="71"/>
    </row>
    <row r="20901" spans="2:14">
      <c r="B20901" s="65"/>
      <c r="N20901" s="71"/>
    </row>
    <row r="20902" spans="2:14">
      <c r="B20902" s="65"/>
      <c r="N20902" s="71"/>
    </row>
    <row r="20903" spans="2:14">
      <c r="B20903" s="65"/>
      <c r="N20903" s="71"/>
    </row>
    <row r="20904" spans="2:14">
      <c r="B20904" s="65"/>
      <c r="N20904" s="71"/>
    </row>
    <row r="20905" spans="2:14">
      <c r="B20905" s="65"/>
      <c r="N20905" s="71"/>
    </row>
    <row r="20906" spans="2:14">
      <c r="B20906" s="65"/>
      <c r="N20906" s="71"/>
    </row>
    <row r="20907" spans="2:14">
      <c r="B20907" s="65"/>
      <c r="N20907" s="71"/>
    </row>
    <row r="20908" spans="2:14">
      <c r="B20908" s="65"/>
      <c r="N20908" s="71"/>
    </row>
    <row r="20909" spans="2:14">
      <c r="B20909" s="65"/>
      <c r="N20909" s="71"/>
    </row>
    <row r="20910" spans="2:14">
      <c r="B20910" s="65"/>
      <c r="N20910" s="71"/>
    </row>
    <row r="20911" spans="2:14">
      <c r="B20911" s="65"/>
      <c r="N20911" s="71"/>
    </row>
    <row r="20912" spans="2:14">
      <c r="B20912" s="65"/>
      <c r="N20912" s="71"/>
    </row>
    <row r="20913" spans="2:14">
      <c r="B20913" s="65"/>
      <c r="N20913" s="71"/>
    </row>
    <row r="20914" spans="2:14">
      <c r="B20914" s="65"/>
      <c r="N20914" s="71"/>
    </row>
    <row r="20915" spans="2:14">
      <c r="B20915" s="65"/>
      <c r="N20915" s="71"/>
    </row>
    <row r="20916" spans="2:14">
      <c r="B20916" s="65"/>
      <c r="N20916" s="71"/>
    </row>
    <row r="20917" spans="2:14">
      <c r="B20917" s="65"/>
      <c r="N20917" s="71"/>
    </row>
    <row r="20918" spans="2:14">
      <c r="B20918" s="65"/>
      <c r="N20918" s="71"/>
    </row>
    <row r="20919" spans="2:14">
      <c r="B20919" s="65"/>
      <c r="N20919" s="71"/>
    </row>
    <row r="20920" spans="2:14">
      <c r="B20920" s="65"/>
      <c r="N20920" s="71"/>
    </row>
    <row r="20921" spans="2:14">
      <c r="B20921" s="65"/>
      <c r="N20921" s="71"/>
    </row>
    <row r="20922" spans="2:14">
      <c r="B20922" s="65"/>
      <c r="N20922" s="71"/>
    </row>
    <row r="20923" spans="2:14">
      <c r="B20923" s="65"/>
      <c r="N20923" s="71"/>
    </row>
    <row r="20924" spans="2:14">
      <c r="B20924" s="65"/>
      <c r="N20924" s="71"/>
    </row>
    <row r="20925" spans="2:14">
      <c r="B20925" s="65"/>
      <c r="N20925" s="71"/>
    </row>
    <row r="20926" spans="2:14">
      <c r="B20926" s="65"/>
      <c r="N20926" s="71"/>
    </row>
    <row r="20927" spans="2:14">
      <c r="B20927" s="65"/>
      <c r="N20927" s="71"/>
    </row>
    <row r="20928" spans="2:14">
      <c r="B20928" s="65"/>
      <c r="N20928" s="71"/>
    </row>
    <row r="20929" spans="2:14">
      <c r="B20929" s="65"/>
      <c r="N20929" s="71"/>
    </row>
    <row r="20930" spans="2:14">
      <c r="B20930" s="65"/>
      <c r="N20930" s="71"/>
    </row>
    <row r="20931" spans="2:14">
      <c r="B20931" s="65"/>
      <c r="N20931" s="71"/>
    </row>
    <row r="20932" spans="2:14">
      <c r="B20932" s="65"/>
      <c r="N20932" s="71"/>
    </row>
    <row r="20933" spans="2:14">
      <c r="B20933" s="65"/>
      <c r="N20933" s="71"/>
    </row>
    <row r="20934" spans="2:14">
      <c r="B20934" s="65"/>
      <c r="N20934" s="71"/>
    </row>
    <row r="20935" spans="2:14">
      <c r="B20935" s="65"/>
      <c r="N20935" s="71"/>
    </row>
    <row r="20936" spans="2:14">
      <c r="B20936" s="65"/>
      <c r="N20936" s="71"/>
    </row>
    <row r="20937" spans="2:14">
      <c r="B20937" s="65"/>
      <c r="N20937" s="71"/>
    </row>
    <row r="20938" spans="2:14">
      <c r="B20938" s="65"/>
      <c r="N20938" s="71"/>
    </row>
    <row r="20939" spans="2:14">
      <c r="B20939" s="65"/>
      <c r="N20939" s="71"/>
    </row>
    <row r="20940" spans="2:14">
      <c r="B20940" s="65"/>
      <c r="N20940" s="71"/>
    </row>
    <row r="20941" spans="2:14">
      <c r="B20941" s="65"/>
      <c r="N20941" s="71"/>
    </row>
    <row r="20942" spans="2:14">
      <c r="B20942" s="65"/>
      <c r="N20942" s="71"/>
    </row>
    <row r="20943" spans="2:14">
      <c r="B20943" s="65"/>
      <c r="N20943" s="71"/>
    </row>
    <row r="20944" spans="2:14">
      <c r="B20944" s="65"/>
      <c r="N20944" s="71"/>
    </row>
    <row r="20945" spans="2:14">
      <c r="B20945" s="65"/>
      <c r="N20945" s="71"/>
    </row>
    <row r="20946" spans="2:14">
      <c r="B20946" s="65"/>
      <c r="N20946" s="71"/>
    </row>
    <row r="20947" spans="2:14">
      <c r="B20947" s="65"/>
      <c r="N20947" s="71"/>
    </row>
    <row r="20948" spans="2:14">
      <c r="B20948" s="65"/>
      <c r="N20948" s="71"/>
    </row>
    <row r="20949" spans="2:14">
      <c r="B20949" s="65"/>
      <c r="N20949" s="71"/>
    </row>
    <row r="20950" spans="2:14">
      <c r="B20950" s="65"/>
      <c r="N20950" s="71"/>
    </row>
    <row r="20951" spans="2:14">
      <c r="B20951" s="65"/>
      <c r="N20951" s="71"/>
    </row>
    <row r="20952" spans="2:14">
      <c r="B20952" s="65"/>
      <c r="N20952" s="71"/>
    </row>
    <row r="20953" spans="2:14">
      <c r="B20953" s="65"/>
      <c r="N20953" s="71"/>
    </row>
    <row r="20954" spans="2:14">
      <c r="B20954" s="65"/>
      <c r="N20954" s="71"/>
    </row>
    <row r="20955" spans="2:14">
      <c r="B20955" s="65"/>
      <c r="N20955" s="71"/>
    </row>
    <row r="20956" spans="2:14">
      <c r="B20956" s="65"/>
      <c r="N20956" s="71"/>
    </row>
    <row r="20957" spans="2:14">
      <c r="B20957" s="65"/>
      <c r="N20957" s="71"/>
    </row>
    <row r="20958" spans="2:14">
      <c r="B20958" s="65"/>
      <c r="N20958" s="71"/>
    </row>
    <row r="20959" spans="2:14">
      <c r="B20959" s="65"/>
      <c r="N20959" s="71"/>
    </row>
    <row r="20960" spans="2:14">
      <c r="B20960" s="65"/>
      <c r="N20960" s="71"/>
    </row>
    <row r="20961" spans="2:14">
      <c r="B20961" s="65"/>
      <c r="N20961" s="71"/>
    </row>
    <row r="20962" spans="2:14">
      <c r="B20962" s="65"/>
      <c r="N20962" s="71"/>
    </row>
    <row r="20963" spans="2:14">
      <c r="B20963" s="65"/>
      <c r="N20963" s="71"/>
    </row>
    <row r="20964" spans="2:14">
      <c r="B20964" s="65"/>
      <c r="N20964" s="71"/>
    </row>
    <row r="20965" spans="2:14">
      <c r="B20965" s="65"/>
      <c r="N20965" s="71"/>
    </row>
    <row r="20966" spans="2:14">
      <c r="B20966" s="65"/>
      <c r="N20966" s="71"/>
    </row>
    <row r="20967" spans="2:14">
      <c r="B20967" s="65"/>
      <c r="N20967" s="71"/>
    </row>
    <row r="20968" spans="2:14">
      <c r="B20968" s="65"/>
      <c r="N20968" s="71"/>
    </row>
    <row r="20969" spans="2:14">
      <c r="B20969" s="65"/>
      <c r="N20969" s="71"/>
    </row>
    <row r="20970" spans="2:14">
      <c r="B20970" s="65"/>
      <c r="N20970" s="71"/>
    </row>
    <row r="20971" spans="2:14">
      <c r="B20971" s="65"/>
      <c r="N20971" s="71"/>
    </row>
    <row r="20972" spans="2:14">
      <c r="B20972" s="65"/>
      <c r="N20972" s="71"/>
    </row>
    <row r="20973" spans="2:14">
      <c r="B20973" s="65"/>
      <c r="N20973" s="71"/>
    </row>
    <row r="20974" spans="2:14">
      <c r="B20974" s="65"/>
      <c r="N20974" s="71"/>
    </row>
    <row r="20975" spans="2:14">
      <c r="B20975" s="65"/>
      <c r="N20975" s="71"/>
    </row>
    <row r="20976" spans="2:14">
      <c r="B20976" s="65"/>
      <c r="N20976" s="71"/>
    </row>
    <row r="20977" spans="2:14">
      <c r="B20977" s="65"/>
      <c r="N20977" s="71"/>
    </row>
    <row r="20978" spans="2:14">
      <c r="B20978" s="65"/>
      <c r="N20978" s="71"/>
    </row>
    <row r="20979" spans="2:14">
      <c r="B20979" s="65"/>
      <c r="N20979" s="71"/>
    </row>
    <row r="20980" spans="2:14">
      <c r="B20980" s="65"/>
      <c r="N20980" s="71"/>
    </row>
    <row r="20981" spans="2:14">
      <c r="B20981" s="65"/>
      <c r="N20981" s="71"/>
    </row>
    <row r="20982" spans="2:14">
      <c r="B20982" s="65"/>
      <c r="N20982" s="71"/>
    </row>
    <row r="20983" spans="2:14">
      <c r="B20983" s="65"/>
      <c r="N20983" s="71"/>
    </row>
    <row r="20984" spans="2:14">
      <c r="B20984" s="65"/>
      <c r="N20984" s="71"/>
    </row>
    <row r="20985" spans="2:14">
      <c r="B20985" s="65"/>
      <c r="N20985" s="71"/>
    </row>
    <row r="20986" spans="2:14">
      <c r="B20986" s="65"/>
      <c r="N20986" s="71"/>
    </row>
    <row r="20987" spans="2:14">
      <c r="B20987" s="65"/>
      <c r="N20987" s="71"/>
    </row>
    <row r="20988" spans="2:14">
      <c r="B20988" s="65"/>
      <c r="N20988" s="71"/>
    </row>
    <row r="20989" spans="2:14">
      <c r="B20989" s="65"/>
      <c r="N20989" s="71"/>
    </row>
    <row r="20990" spans="2:14">
      <c r="B20990" s="65"/>
      <c r="N20990" s="71"/>
    </row>
    <row r="20991" spans="2:14">
      <c r="B20991" s="65"/>
      <c r="N20991" s="71"/>
    </row>
    <row r="20992" spans="2:14">
      <c r="B20992" s="65"/>
      <c r="N20992" s="71"/>
    </row>
    <row r="20993" spans="2:14">
      <c r="B20993" s="65"/>
      <c r="N20993" s="71"/>
    </row>
    <row r="20994" spans="2:14">
      <c r="B20994" s="65"/>
      <c r="N20994" s="71"/>
    </row>
    <row r="20995" spans="2:14">
      <c r="B20995" s="65"/>
      <c r="N20995" s="71"/>
    </row>
    <row r="20996" spans="2:14">
      <c r="B20996" s="65"/>
      <c r="N20996" s="71"/>
    </row>
    <row r="20997" spans="2:14">
      <c r="B20997" s="65"/>
      <c r="N20997" s="71"/>
    </row>
    <row r="20998" spans="2:14">
      <c r="B20998" s="65"/>
      <c r="N20998" s="71"/>
    </row>
    <row r="20999" spans="2:14">
      <c r="B20999" s="65"/>
      <c r="N20999" s="71"/>
    </row>
    <row r="21000" spans="2:14">
      <c r="B21000" s="65"/>
      <c r="N21000" s="71"/>
    </row>
    <row r="21001" spans="2:14">
      <c r="B21001" s="65"/>
      <c r="N21001" s="71"/>
    </row>
    <row r="21002" spans="2:14">
      <c r="B21002" s="65"/>
      <c r="N21002" s="71"/>
    </row>
    <row r="21003" spans="2:14">
      <c r="B21003" s="65"/>
      <c r="N21003" s="71"/>
    </row>
    <row r="21004" spans="2:14">
      <c r="B21004" s="65"/>
      <c r="N21004" s="71"/>
    </row>
    <row r="21005" spans="2:14">
      <c r="B21005" s="65"/>
      <c r="N21005" s="71"/>
    </row>
    <row r="21006" spans="2:14">
      <c r="B21006" s="65"/>
      <c r="N21006" s="71"/>
    </row>
    <row r="21007" spans="2:14">
      <c r="B21007" s="65"/>
      <c r="N21007" s="71"/>
    </row>
    <row r="21008" spans="2:14">
      <c r="B21008" s="65"/>
      <c r="N21008" s="71"/>
    </row>
    <row r="21009" spans="2:14">
      <c r="B21009" s="65"/>
      <c r="N21009" s="71"/>
    </row>
    <row r="21010" spans="2:14">
      <c r="B21010" s="65"/>
      <c r="N21010" s="71"/>
    </row>
    <row r="21011" spans="2:14">
      <c r="B21011" s="65"/>
      <c r="N21011" s="71"/>
    </row>
    <row r="21012" spans="2:14">
      <c r="B21012" s="65"/>
      <c r="N21012" s="71"/>
    </row>
    <row r="21013" spans="2:14">
      <c r="B21013" s="65"/>
      <c r="N21013" s="71"/>
    </row>
    <row r="21014" spans="2:14">
      <c r="B21014" s="65"/>
      <c r="N21014" s="71"/>
    </row>
    <row r="21015" spans="2:14">
      <c r="B21015" s="65"/>
      <c r="N21015" s="71"/>
    </row>
    <row r="21016" spans="2:14">
      <c r="B21016" s="65"/>
      <c r="N21016" s="71"/>
    </row>
    <row r="21017" spans="2:14">
      <c r="B21017" s="65"/>
      <c r="N21017" s="71"/>
    </row>
    <row r="21018" spans="2:14">
      <c r="B21018" s="65"/>
      <c r="N21018" s="71"/>
    </row>
    <row r="21019" spans="2:14">
      <c r="B21019" s="65"/>
      <c r="N21019" s="71"/>
    </row>
    <row r="21020" spans="2:14">
      <c r="B21020" s="65"/>
      <c r="N21020" s="71"/>
    </row>
    <row r="21021" spans="2:14">
      <c r="B21021" s="65"/>
      <c r="N21021" s="71"/>
    </row>
    <row r="21022" spans="2:14">
      <c r="B21022" s="65"/>
      <c r="N21022" s="71"/>
    </row>
    <row r="21023" spans="2:14">
      <c r="B21023" s="65"/>
      <c r="N21023" s="71"/>
    </row>
    <row r="21024" spans="2:14">
      <c r="B21024" s="65"/>
      <c r="N21024" s="71"/>
    </row>
    <row r="21025" spans="2:14">
      <c r="B21025" s="65"/>
      <c r="N21025" s="71"/>
    </row>
    <row r="21026" spans="2:14">
      <c r="B21026" s="65"/>
      <c r="N21026" s="71"/>
    </row>
    <row r="21027" spans="2:14">
      <c r="B21027" s="65"/>
      <c r="N21027" s="71"/>
    </row>
    <row r="21028" spans="2:14">
      <c r="B21028" s="65"/>
      <c r="N21028" s="71"/>
    </row>
    <row r="21029" spans="2:14">
      <c r="B21029" s="65"/>
      <c r="N21029" s="71"/>
    </row>
    <row r="21030" spans="2:14">
      <c r="B21030" s="65"/>
      <c r="N21030" s="71"/>
    </row>
    <row r="21031" spans="2:14">
      <c r="B21031" s="65"/>
      <c r="N21031" s="71"/>
    </row>
    <row r="21032" spans="2:14">
      <c r="B21032" s="65"/>
      <c r="N21032" s="71"/>
    </row>
    <row r="21033" spans="2:14">
      <c r="B21033" s="65"/>
      <c r="N21033" s="71"/>
    </row>
    <row r="21034" spans="2:14">
      <c r="B21034" s="65"/>
      <c r="N21034" s="71"/>
    </row>
    <row r="21035" spans="2:14">
      <c r="B21035" s="65"/>
      <c r="N21035" s="71"/>
    </row>
    <row r="21036" spans="2:14">
      <c r="B21036" s="65"/>
      <c r="N21036" s="71"/>
    </row>
    <row r="21037" spans="2:14">
      <c r="B21037" s="65"/>
      <c r="N21037" s="71"/>
    </row>
    <row r="21038" spans="2:14">
      <c r="B21038" s="65"/>
      <c r="N21038" s="71"/>
    </row>
    <row r="21039" spans="2:14">
      <c r="B21039" s="65"/>
      <c r="N21039" s="71"/>
    </row>
    <row r="21040" spans="2:14">
      <c r="B21040" s="65"/>
      <c r="N21040" s="71"/>
    </row>
    <row r="21041" spans="2:14">
      <c r="B21041" s="65"/>
      <c r="N21041" s="71"/>
    </row>
    <row r="21042" spans="2:14">
      <c r="B21042" s="65"/>
      <c r="N21042" s="71"/>
    </row>
    <row r="21043" spans="2:14">
      <c r="B21043" s="65"/>
      <c r="N21043" s="71"/>
    </row>
    <row r="21044" spans="2:14">
      <c r="B21044" s="65"/>
      <c r="N21044" s="71"/>
    </row>
    <row r="21045" spans="2:14">
      <c r="B21045" s="65"/>
      <c r="N21045" s="71"/>
    </row>
    <row r="21046" spans="2:14">
      <c r="B21046" s="65"/>
      <c r="N21046" s="71"/>
    </row>
    <row r="21047" spans="2:14">
      <c r="B21047" s="65"/>
      <c r="N21047" s="71"/>
    </row>
    <row r="21048" spans="2:14">
      <c r="B21048" s="65"/>
      <c r="N21048" s="71"/>
    </row>
    <row r="21049" spans="2:14">
      <c r="B21049" s="65"/>
      <c r="N21049" s="71"/>
    </row>
    <row r="21050" spans="2:14">
      <c r="B21050" s="65"/>
      <c r="N21050" s="71"/>
    </row>
    <row r="21051" spans="2:14">
      <c r="B21051" s="65"/>
      <c r="N21051" s="71"/>
    </row>
    <row r="21052" spans="2:14">
      <c r="B21052" s="65"/>
      <c r="N21052" s="71"/>
    </row>
    <row r="21053" spans="2:14">
      <c r="B21053" s="65"/>
      <c r="N21053" s="71"/>
    </row>
    <row r="21054" spans="2:14">
      <c r="B21054" s="65"/>
      <c r="N21054" s="71"/>
    </row>
    <row r="21055" spans="2:14">
      <c r="B21055" s="65"/>
      <c r="N21055" s="71"/>
    </row>
    <row r="21056" spans="2:14">
      <c r="B21056" s="65"/>
      <c r="N21056" s="71"/>
    </row>
    <row r="21057" spans="2:14">
      <c r="B21057" s="65"/>
      <c r="N21057" s="71"/>
    </row>
    <row r="21058" spans="2:14">
      <c r="B21058" s="65"/>
      <c r="N21058" s="71"/>
    </row>
    <row r="21059" spans="2:14">
      <c r="B21059" s="65"/>
      <c r="N21059" s="71"/>
    </row>
    <row r="21060" spans="2:14">
      <c r="B21060" s="65"/>
      <c r="N21060" s="71"/>
    </row>
    <row r="21061" spans="2:14">
      <c r="B21061" s="65"/>
      <c r="N21061" s="71"/>
    </row>
    <row r="21062" spans="2:14">
      <c r="B21062" s="65"/>
      <c r="N21062" s="71"/>
    </row>
    <row r="21063" spans="2:14">
      <c r="B21063" s="65"/>
      <c r="N21063" s="71"/>
    </row>
    <row r="21064" spans="2:14">
      <c r="B21064" s="65"/>
      <c r="N21064" s="71"/>
    </row>
    <row r="21065" spans="2:14">
      <c r="B21065" s="65"/>
      <c r="N21065" s="71"/>
    </row>
    <row r="21066" spans="2:14">
      <c r="B21066" s="65"/>
      <c r="N21066" s="71"/>
    </row>
    <row r="21067" spans="2:14">
      <c r="B21067" s="65"/>
      <c r="N21067" s="71"/>
    </row>
    <row r="21068" spans="2:14">
      <c r="B21068" s="65"/>
      <c r="N21068" s="71"/>
    </row>
    <row r="21069" spans="2:14">
      <c r="B21069" s="65"/>
      <c r="N21069" s="71"/>
    </row>
    <row r="21070" spans="2:14">
      <c r="B21070" s="65"/>
      <c r="N21070" s="71"/>
    </row>
    <row r="21071" spans="2:14">
      <c r="B21071" s="65"/>
      <c r="N21071" s="71"/>
    </row>
    <row r="21072" spans="2:14">
      <c r="B21072" s="65"/>
      <c r="N21072" s="71"/>
    </row>
    <row r="21073" spans="2:14">
      <c r="B21073" s="65"/>
      <c r="N21073" s="71"/>
    </row>
    <row r="21074" spans="2:14">
      <c r="B21074" s="65"/>
      <c r="N21074" s="71"/>
    </row>
    <row r="21075" spans="2:14">
      <c r="B21075" s="65"/>
      <c r="N21075" s="71"/>
    </row>
    <row r="21076" spans="2:14">
      <c r="B21076" s="65"/>
      <c r="N21076" s="71"/>
    </row>
    <row r="21077" spans="2:14">
      <c r="B21077" s="65"/>
      <c r="N21077" s="71"/>
    </row>
    <row r="21078" spans="2:14">
      <c r="B21078" s="65"/>
      <c r="N21078" s="71"/>
    </row>
    <row r="21079" spans="2:14">
      <c r="B21079" s="65"/>
      <c r="N21079" s="71"/>
    </row>
    <row r="21080" spans="2:14">
      <c r="B21080" s="65"/>
      <c r="N21080" s="71"/>
    </row>
    <row r="21081" spans="2:14">
      <c r="B21081" s="65"/>
      <c r="N21081" s="71"/>
    </row>
    <row r="21082" spans="2:14">
      <c r="B21082" s="65"/>
      <c r="N21082" s="71"/>
    </row>
    <row r="21083" spans="2:14">
      <c r="B21083" s="65"/>
      <c r="N21083" s="71"/>
    </row>
    <row r="21084" spans="2:14">
      <c r="B21084" s="65"/>
      <c r="N21084" s="71"/>
    </row>
    <row r="21085" spans="2:14">
      <c r="B21085" s="65"/>
      <c r="N21085" s="71"/>
    </row>
    <row r="21086" spans="2:14">
      <c r="B21086" s="65"/>
      <c r="N21086" s="71"/>
    </row>
    <row r="21087" spans="2:14">
      <c r="B21087" s="65"/>
      <c r="N21087" s="71"/>
    </row>
    <row r="21088" spans="2:14">
      <c r="B21088" s="65"/>
      <c r="N21088" s="71"/>
    </row>
    <row r="21089" spans="2:14">
      <c r="B21089" s="65"/>
      <c r="N21089" s="71"/>
    </row>
    <row r="21090" spans="2:14">
      <c r="B21090" s="65"/>
      <c r="N21090" s="71"/>
    </row>
    <row r="21091" spans="2:14">
      <c r="B21091" s="65"/>
      <c r="N21091" s="71"/>
    </row>
    <row r="21092" spans="2:14">
      <c r="B21092" s="65"/>
      <c r="N21092" s="71"/>
    </row>
    <row r="21093" spans="2:14">
      <c r="B21093" s="65"/>
      <c r="N21093" s="71"/>
    </row>
    <row r="21094" spans="2:14">
      <c r="B21094" s="65"/>
      <c r="N21094" s="71"/>
    </row>
    <row r="21095" spans="2:14">
      <c r="B21095" s="65"/>
      <c r="N21095" s="71"/>
    </row>
    <row r="21096" spans="2:14">
      <c r="B21096" s="65"/>
      <c r="N21096" s="71"/>
    </row>
    <row r="21097" spans="2:14">
      <c r="B21097" s="65"/>
      <c r="N21097" s="71"/>
    </row>
    <row r="21098" spans="2:14">
      <c r="B21098" s="65"/>
      <c r="N21098" s="71"/>
    </row>
    <row r="21099" spans="2:14">
      <c r="B21099" s="65"/>
      <c r="N21099" s="71"/>
    </row>
    <row r="21100" spans="2:14">
      <c r="B21100" s="65"/>
      <c r="N21100" s="71"/>
    </row>
    <row r="21101" spans="2:14">
      <c r="B21101" s="65"/>
      <c r="N21101" s="71"/>
    </row>
    <row r="21102" spans="2:14">
      <c r="B21102" s="65"/>
      <c r="N21102" s="71"/>
    </row>
    <row r="21103" spans="2:14">
      <c r="B21103" s="65"/>
      <c r="N21103" s="71"/>
    </row>
    <row r="21104" spans="2:14">
      <c r="B21104" s="65"/>
      <c r="N21104" s="71"/>
    </row>
    <row r="21105" spans="2:14">
      <c r="B21105" s="65"/>
      <c r="N21105" s="71"/>
    </row>
    <row r="21106" spans="2:14">
      <c r="B21106" s="65"/>
      <c r="N21106" s="71"/>
    </row>
    <row r="21107" spans="2:14">
      <c r="B21107" s="65"/>
      <c r="N21107" s="71"/>
    </row>
    <row r="21108" spans="2:14">
      <c r="B21108" s="65"/>
      <c r="N21108" s="71"/>
    </row>
    <row r="21109" spans="2:14">
      <c r="B21109" s="65"/>
      <c r="N21109" s="71"/>
    </row>
    <row r="21110" spans="2:14">
      <c r="B21110" s="65"/>
      <c r="N21110" s="71"/>
    </row>
    <row r="21111" spans="2:14">
      <c r="B21111" s="65"/>
      <c r="N21111" s="71"/>
    </row>
    <row r="21112" spans="2:14">
      <c r="B21112" s="65"/>
      <c r="N21112" s="71"/>
    </row>
    <row r="21113" spans="2:14">
      <c r="B21113" s="65"/>
      <c r="N21113" s="71"/>
    </row>
    <row r="21114" spans="2:14">
      <c r="B21114" s="65"/>
      <c r="N21114" s="71"/>
    </row>
    <row r="21115" spans="2:14">
      <c r="B21115" s="65"/>
      <c r="N21115" s="71"/>
    </row>
    <row r="21116" spans="2:14">
      <c r="B21116" s="65"/>
      <c r="N21116" s="71"/>
    </row>
    <row r="21117" spans="2:14">
      <c r="B21117" s="65"/>
      <c r="N21117" s="71"/>
    </row>
    <row r="21118" spans="2:14">
      <c r="B21118" s="65"/>
      <c r="N21118" s="71"/>
    </row>
    <row r="21119" spans="2:14">
      <c r="B21119" s="65"/>
      <c r="N21119" s="71"/>
    </row>
    <row r="21120" spans="2:14">
      <c r="B21120" s="65"/>
      <c r="N21120" s="71"/>
    </row>
    <row r="21121" spans="2:14">
      <c r="B21121" s="65"/>
      <c r="N21121" s="71"/>
    </row>
    <row r="21122" spans="2:14">
      <c r="B21122" s="65"/>
      <c r="N21122" s="71"/>
    </row>
    <row r="21123" spans="2:14">
      <c r="B21123" s="65"/>
      <c r="N21123" s="71"/>
    </row>
    <row r="21124" spans="2:14">
      <c r="B21124" s="65"/>
      <c r="N21124" s="71"/>
    </row>
    <row r="21125" spans="2:14">
      <c r="B21125" s="65"/>
      <c r="N21125" s="71"/>
    </row>
    <row r="21126" spans="2:14">
      <c r="B21126" s="65"/>
      <c r="N21126" s="71"/>
    </row>
    <row r="21127" spans="2:14">
      <c r="B21127" s="65"/>
      <c r="N21127" s="71"/>
    </row>
    <row r="21128" spans="2:14">
      <c r="B21128" s="65"/>
      <c r="N21128" s="71"/>
    </row>
    <row r="21129" spans="2:14">
      <c r="B21129" s="65"/>
      <c r="N21129" s="71"/>
    </row>
    <row r="21130" spans="2:14">
      <c r="B21130" s="65"/>
      <c r="N21130" s="71"/>
    </row>
    <row r="21131" spans="2:14">
      <c r="B21131" s="65"/>
      <c r="N21131" s="71"/>
    </row>
    <row r="21132" spans="2:14">
      <c r="B21132" s="65"/>
      <c r="N21132" s="71"/>
    </row>
    <row r="21133" spans="2:14">
      <c r="B21133" s="65"/>
      <c r="N21133" s="71"/>
    </row>
    <row r="21134" spans="2:14">
      <c r="B21134" s="65"/>
      <c r="N21134" s="71"/>
    </row>
    <row r="21135" spans="2:14">
      <c r="B21135" s="65"/>
      <c r="N21135" s="71"/>
    </row>
    <row r="21136" spans="2:14">
      <c r="B21136" s="65"/>
      <c r="N21136" s="71"/>
    </row>
    <row r="21137" spans="2:14">
      <c r="B21137" s="65"/>
      <c r="N21137" s="71"/>
    </row>
    <row r="21138" spans="2:14">
      <c r="B21138" s="65"/>
      <c r="N21138" s="71"/>
    </row>
    <row r="21139" spans="2:14">
      <c r="B21139" s="65"/>
      <c r="N21139" s="71"/>
    </row>
    <row r="21140" spans="2:14">
      <c r="B21140" s="65"/>
      <c r="N21140" s="71"/>
    </row>
    <row r="21141" spans="2:14">
      <c r="B21141" s="65"/>
      <c r="N21141" s="71"/>
    </row>
    <row r="21142" spans="2:14">
      <c r="B21142" s="65"/>
      <c r="N21142" s="71"/>
    </row>
    <row r="21143" spans="2:14">
      <c r="B21143" s="65"/>
      <c r="N21143" s="71"/>
    </row>
    <row r="21144" spans="2:14">
      <c r="B21144" s="65"/>
      <c r="N21144" s="71"/>
    </row>
    <row r="21145" spans="2:14">
      <c r="B21145" s="65"/>
      <c r="N21145" s="71"/>
    </row>
    <row r="21146" spans="2:14">
      <c r="B21146" s="65"/>
      <c r="N21146" s="71"/>
    </row>
    <row r="21147" spans="2:14">
      <c r="B21147" s="65"/>
      <c r="N21147" s="71"/>
    </row>
    <row r="21148" spans="2:14">
      <c r="B21148" s="65"/>
      <c r="N21148" s="71"/>
    </row>
    <row r="21149" spans="2:14">
      <c r="B21149" s="65"/>
      <c r="N21149" s="71"/>
    </row>
    <row r="21150" spans="2:14">
      <c r="B21150" s="65"/>
      <c r="N21150" s="71"/>
    </row>
    <row r="21151" spans="2:14">
      <c r="B21151" s="65"/>
      <c r="N21151" s="71"/>
    </row>
    <row r="21152" spans="2:14">
      <c r="B21152" s="65"/>
      <c r="N21152" s="71"/>
    </row>
    <row r="21153" spans="2:14">
      <c r="B21153" s="65"/>
      <c r="N21153" s="71"/>
    </row>
    <row r="21154" spans="2:14">
      <c r="B21154" s="65"/>
      <c r="N21154" s="71"/>
    </row>
    <row r="21155" spans="2:14">
      <c r="B21155" s="65"/>
      <c r="N21155" s="71"/>
    </row>
    <row r="21156" spans="2:14">
      <c r="B21156" s="65"/>
      <c r="N21156" s="71"/>
    </row>
    <row r="21157" spans="2:14">
      <c r="B21157" s="65"/>
      <c r="N21157" s="71"/>
    </row>
    <row r="21158" spans="2:14">
      <c r="B21158" s="65"/>
      <c r="N21158" s="71"/>
    </row>
    <row r="21159" spans="2:14">
      <c r="B21159" s="65"/>
      <c r="N21159" s="71"/>
    </row>
    <row r="21160" spans="2:14">
      <c r="B21160" s="65"/>
      <c r="N21160" s="71"/>
    </row>
    <row r="21161" spans="2:14">
      <c r="B21161" s="65"/>
      <c r="N21161" s="71"/>
    </row>
    <row r="21162" spans="2:14">
      <c r="B21162" s="65"/>
      <c r="N21162" s="71"/>
    </row>
    <row r="21163" spans="2:14">
      <c r="B21163" s="65"/>
      <c r="N21163" s="71"/>
    </row>
    <row r="21164" spans="2:14">
      <c r="B21164" s="65"/>
      <c r="N21164" s="71"/>
    </row>
    <row r="21165" spans="2:14">
      <c r="B21165" s="65"/>
      <c r="N21165" s="71"/>
    </row>
    <row r="21166" spans="2:14">
      <c r="B21166" s="65"/>
      <c r="N21166" s="71"/>
    </row>
    <row r="21167" spans="2:14">
      <c r="B21167" s="65"/>
      <c r="N21167" s="71"/>
    </row>
    <row r="21168" spans="2:14">
      <c r="B21168" s="65"/>
      <c r="N21168" s="71"/>
    </row>
    <row r="21169" spans="2:14">
      <c r="B21169" s="65"/>
      <c r="N21169" s="71"/>
    </row>
    <row r="21170" spans="2:14">
      <c r="B21170" s="65"/>
      <c r="N21170" s="71"/>
    </row>
    <row r="21171" spans="2:14">
      <c r="B21171" s="65"/>
      <c r="N21171" s="71"/>
    </row>
    <row r="21172" spans="2:14">
      <c r="B21172" s="65"/>
      <c r="N21172" s="71"/>
    </row>
    <row r="21173" spans="2:14">
      <c r="B21173" s="65"/>
      <c r="N21173" s="71"/>
    </row>
    <row r="21174" spans="2:14">
      <c r="B21174" s="65"/>
      <c r="N21174" s="71"/>
    </row>
    <row r="21175" spans="2:14">
      <c r="B21175" s="65"/>
      <c r="N21175" s="71"/>
    </row>
    <row r="21176" spans="2:14">
      <c r="B21176" s="65"/>
      <c r="N21176" s="71"/>
    </row>
    <row r="21177" spans="2:14">
      <c r="B21177" s="65"/>
      <c r="N21177" s="71"/>
    </row>
    <row r="21178" spans="2:14">
      <c r="B21178" s="65"/>
      <c r="N21178" s="71"/>
    </row>
    <row r="21179" spans="2:14">
      <c r="B21179" s="65"/>
      <c r="N21179" s="71"/>
    </row>
    <row r="21180" spans="2:14">
      <c r="B21180" s="65"/>
      <c r="N21180" s="71"/>
    </row>
    <row r="21181" spans="2:14">
      <c r="B21181" s="65"/>
      <c r="N21181" s="71"/>
    </row>
    <row r="21182" spans="2:14">
      <c r="B21182" s="65"/>
      <c r="N21182" s="71"/>
    </row>
    <row r="21183" spans="2:14">
      <c r="B21183" s="65"/>
      <c r="N21183" s="71"/>
    </row>
    <row r="21184" spans="2:14">
      <c r="B21184" s="65"/>
      <c r="N21184" s="71"/>
    </row>
    <row r="21185" spans="2:14">
      <c r="B21185" s="65"/>
      <c r="N21185" s="71"/>
    </row>
    <row r="21186" spans="2:14">
      <c r="B21186" s="65"/>
      <c r="N21186" s="71"/>
    </row>
    <row r="21187" spans="2:14">
      <c r="B21187" s="65"/>
      <c r="N21187" s="71"/>
    </row>
    <row r="21188" spans="2:14">
      <c r="B21188" s="65"/>
      <c r="N21188" s="71"/>
    </row>
    <row r="21189" spans="2:14">
      <c r="B21189" s="65"/>
      <c r="N21189" s="71"/>
    </row>
    <row r="21190" spans="2:14">
      <c r="B21190" s="65"/>
      <c r="N21190" s="71"/>
    </row>
    <row r="21191" spans="2:14">
      <c r="B21191" s="65"/>
      <c r="N21191" s="71"/>
    </row>
    <row r="21192" spans="2:14">
      <c r="B21192" s="65"/>
      <c r="N21192" s="71"/>
    </row>
    <row r="21193" spans="2:14">
      <c r="B21193" s="65"/>
      <c r="N21193" s="71"/>
    </row>
    <row r="21194" spans="2:14">
      <c r="B21194" s="65"/>
      <c r="N21194" s="71"/>
    </row>
    <row r="21195" spans="2:14">
      <c r="B21195" s="65"/>
      <c r="N21195" s="71"/>
    </row>
    <row r="21196" spans="2:14">
      <c r="B21196" s="65"/>
      <c r="N21196" s="71"/>
    </row>
    <row r="21197" spans="2:14">
      <c r="B21197" s="65"/>
      <c r="N21197" s="71"/>
    </row>
    <row r="21198" spans="2:14">
      <c r="B21198" s="65"/>
      <c r="N21198" s="71"/>
    </row>
    <row r="21199" spans="2:14">
      <c r="B21199" s="65"/>
      <c r="N21199" s="71"/>
    </row>
    <row r="21200" spans="2:14">
      <c r="B21200" s="65"/>
      <c r="N21200" s="71"/>
    </row>
    <row r="21201" spans="2:14">
      <c r="B21201" s="65"/>
      <c r="N21201" s="71"/>
    </row>
    <row r="21202" spans="2:14">
      <c r="B21202" s="65"/>
      <c r="N21202" s="71"/>
    </row>
    <row r="21203" spans="2:14">
      <c r="B21203" s="65"/>
      <c r="N21203" s="71"/>
    </row>
    <row r="21204" spans="2:14">
      <c r="B21204" s="65"/>
      <c r="N21204" s="71"/>
    </row>
    <row r="21205" spans="2:14">
      <c r="B21205" s="65"/>
      <c r="N21205" s="71"/>
    </row>
    <row r="21206" spans="2:14">
      <c r="B21206" s="65"/>
      <c r="N21206" s="71"/>
    </row>
    <row r="21207" spans="2:14">
      <c r="B21207" s="65"/>
      <c r="N21207" s="71"/>
    </row>
    <row r="21208" spans="2:14">
      <c r="B21208" s="65"/>
      <c r="N21208" s="71"/>
    </row>
    <row r="21209" spans="2:14">
      <c r="B21209" s="65"/>
      <c r="N21209" s="71"/>
    </row>
    <row r="21210" spans="2:14">
      <c r="B21210" s="65"/>
      <c r="N21210" s="71"/>
    </row>
    <row r="21211" spans="2:14">
      <c r="B21211" s="65"/>
      <c r="N21211" s="71"/>
    </row>
    <row r="21212" spans="2:14">
      <c r="B21212" s="65"/>
      <c r="N21212" s="71"/>
    </row>
    <row r="21213" spans="2:14">
      <c r="B21213" s="65"/>
      <c r="N21213" s="71"/>
    </row>
    <row r="21214" spans="2:14">
      <c r="B21214" s="65"/>
      <c r="N21214" s="71"/>
    </row>
    <row r="21215" spans="2:14">
      <c r="B21215" s="65"/>
      <c r="N21215" s="71"/>
    </row>
    <row r="21216" spans="2:14">
      <c r="B21216" s="65"/>
      <c r="N21216" s="71"/>
    </row>
    <row r="21217" spans="2:14">
      <c r="B21217" s="65"/>
      <c r="N21217" s="71"/>
    </row>
    <row r="21218" spans="2:14">
      <c r="B21218" s="65"/>
      <c r="N21218" s="71"/>
    </row>
    <row r="21219" spans="2:14">
      <c r="B21219" s="65"/>
      <c r="N21219" s="71"/>
    </row>
    <row r="21220" spans="2:14">
      <c r="B21220" s="65"/>
      <c r="N21220" s="71"/>
    </row>
    <row r="21221" spans="2:14">
      <c r="B21221" s="65"/>
      <c r="N21221" s="71"/>
    </row>
    <row r="21222" spans="2:14">
      <c r="B21222" s="65"/>
      <c r="N21222" s="71"/>
    </row>
    <row r="21223" spans="2:14">
      <c r="B21223" s="65"/>
      <c r="N21223" s="71"/>
    </row>
    <row r="21224" spans="2:14">
      <c r="B21224" s="65"/>
      <c r="N21224" s="71"/>
    </row>
    <row r="21225" spans="2:14">
      <c r="B21225" s="65"/>
      <c r="N21225" s="71"/>
    </row>
    <row r="21226" spans="2:14">
      <c r="B21226" s="65"/>
      <c r="N21226" s="71"/>
    </row>
    <row r="21227" spans="2:14">
      <c r="B21227" s="65"/>
      <c r="N21227" s="71"/>
    </row>
    <row r="21228" spans="2:14">
      <c r="B21228" s="65"/>
      <c r="N21228" s="71"/>
    </row>
    <row r="21229" spans="2:14">
      <c r="B21229" s="65"/>
      <c r="N21229" s="71"/>
    </row>
    <row r="21230" spans="2:14">
      <c r="B21230" s="65"/>
      <c r="N21230" s="71"/>
    </row>
    <row r="21231" spans="2:14">
      <c r="B21231" s="65"/>
      <c r="N21231" s="71"/>
    </row>
    <row r="21232" spans="2:14">
      <c r="B21232" s="65"/>
      <c r="N21232" s="71"/>
    </row>
    <row r="21233" spans="2:14">
      <c r="B21233" s="65"/>
      <c r="N21233" s="71"/>
    </row>
    <row r="21234" spans="2:14">
      <c r="B21234" s="65"/>
      <c r="N21234" s="71"/>
    </row>
    <row r="21235" spans="2:14">
      <c r="B21235" s="65"/>
      <c r="N21235" s="71"/>
    </row>
    <row r="21236" spans="2:14">
      <c r="B21236" s="65"/>
      <c r="N21236" s="71"/>
    </row>
    <row r="21237" spans="2:14">
      <c r="B21237" s="65"/>
      <c r="N21237" s="71"/>
    </row>
    <row r="21238" spans="2:14">
      <c r="B21238" s="65"/>
      <c r="N21238" s="71"/>
    </row>
    <row r="21239" spans="2:14">
      <c r="B21239" s="65"/>
      <c r="N21239" s="71"/>
    </row>
    <row r="21240" spans="2:14">
      <c r="B21240" s="65"/>
      <c r="N21240" s="71"/>
    </row>
    <row r="21241" spans="2:14">
      <c r="B21241" s="65"/>
      <c r="N21241" s="71"/>
    </row>
    <row r="21242" spans="2:14">
      <c r="B21242" s="65"/>
      <c r="N21242" s="71"/>
    </row>
    <row r="21243" spans="2:14">
      <c r="B21243" s="65"/>
      <c r="N21243" s="71"/>
    </row>
    <row r="21244" spans="2:14">
      <c r="B21244" s="65"/>
      <c r="N21244" s="71"/>
    </row>
    <row r="21245" spans="2:14">
      <c r="B21245" s="65"/>
      <c r="N21245" s="71"/>
    </row>
    <row r="21246" spans="2:14">
      <c r="B21246" s="65"/>
      <c r="N21246" s="71"/>
    </row>
    <row r="21247" spans="2:14">
      <c r="B21247" s="65"/>
      <c r="N21247" s="71"/>
    </row>
    <row r="21248" spans="2:14">
      <c r="B21248" s="65"/>
      <c r="N21248" s="71"/>
    </row>
    <row r="21249" spans="2:14">
      <c r="B21249" s="65"/>
      <c r="N21249" s="71"/>
    </row>
    <row r="21250" spans="2:14">
      <c r="B21250" s="65"/>
      <c r="N21250" s="71"/>
    </row>
    <row r="21251" spans="2:14">
      <c r="B21251" s="65"/>
      <c r="N21251" s="71"/>
    </row>
    <row r="21252" spans="2:14">
      <c r="B21252" s="65"/>
      <c r="N21252" s="71"/>
    </row>
    <row r="21253" spans="2:14">
      <c r="B21253" s="65"/>
      <c r="N21253" s="71"/>
    </row>
    <row r="21254" spans="2:14">
      <c r="B21254" s="65"/>
      <c r="N21254" s="71"/>
    </row>
    <row r="21255" spans="2:14">
      <c r="B21255" s="65"/>
      <c r="N21255" s="71"/>
    </row>
    <row r="21256" spans="2:14">
      <c r="B21256" s="65"/>
      <c r="N21256" s="71"/>
    </row>
    <row r="21257" spans="2:14">
      <c r="B21257" s="65"/>
      <c r="N21257" s="71"/>
    </row>
    <row r="21258" spans="2:14">
      <c r="B21258" s="65"/>
      <c r="N21258" s="71"/>
    </row>
    <row r="21259" spans="2:14">
      <c r="B21259" s="65"/>
      <c r="N21259" s="71"/>
    </row>
    <row r="21260" spans="2:14">
      <c r="B21260" s="65"/>
      <c r="N21260" s="71"/>
    </row>
    <row r="21261" spans="2:14">
      <c r="B21261" s="65"/>
      <c r="N21261" s="71"/>
    </row>
    <row r="21262" spans="2:14">
      <c r="B21262" s="65"/>
      <c r="N21262" s="71"/>
    </row>
    <row r="21263" spans="2:14">
      <c r="B21263" s="65"/>
      <c r="N21263" s="71"/>
    </row>
    <row r="21264" spans="2:14">
      <c r="B21264" s="65"/>
      <c r="N21264" s="71"/>
    </row>
    <row r="21265" spans="2:14">
      <c r="B21265" s="65"/>
      <c r="N21265" s="71"/>
    </row>
    <row r="21266" spans="2:14">
      <c r="B21266" s="65"/>
      <c r="N21266" s="71"/>
    </row>
    <row r="21267" spans="2:14">
      <c r="B21267" s="65"/>
      <c r="N21267" s="71"/>
    </row>
    <row r="21268" spans="2:14">
      <c r="B21268" s="65"/>
      <c r="N21268" s="71"/>
    </row>
    <row r="21269" spans="2:14">
      <c r="B21269" s="65"/>
      <c r="N21269" s="71"/>
    </row>
    <row r="21270" spans="2:14">
      <c r="B21270" s="65"/>
      <c r="N21270" s="71"/>
    </row>
    <row r="21271" spans="2:14">
      <c r="B21271" s="65"/>
      <c r="N21271" s="71"/>
    </row>
    <row r="21272" spans="2:14">
      <c r="B21272" s="65"/>
      <c r="N21272" s="71"/>
    </row>
    <row r="21273" spans="2:14">
      <c r="B21273" s="65"/>
      <c r="N21273" s="71"/>
    </row>
    <row r="21274" spans="2:14">
      <c r="B21274" s="65"/>
      <c r="N21274" s="71"/>
    </row>
    <row r="21275" spans="2:14">
      <c r="B21275" s="65"/>
      <c r="N21275" s="71"/>
    </row>
    <row r="21276" spans="2:14">
      <c r="B21276" s="65"/>
      <c r="N21276" s="71"/>
    </row>
    <row r="21277" spans="2:14">
      <c r="B21277" s="65"/>
      <c r="N21277" s="71"/>
    </row>
    <row r="21278" spans="2:14">
      <c r="B21278" s="65"/>
      <c r="N21278" s="71"/>
    </row>
    <row r="21279" spans="2:14">
      <c r="B21279" s="65"/>
      <c r="N21279" s="71"/>
    </row>
    <row r="21280" spans="2:14">
      <c r="B21280" s="65"/>
      <c r="N21280" s="71"/>
    </row>
    <row r="21281" spans="2:14">
      <c r="B21281" s="65"/>
      <c r="N21281" s="71"/>
    </row>
    <row r="21282" spans="2:14">
      <c r="B21282" s="65"/>
      <c r="N21282" s="71"/>
    </row>
    <row r="21283" spans="2:14">
      <c r="B21283" s="65"/>
      <c r="N21283" s="71"/>
    </row>
    <row r="21284" spans="2:14">
      <c r="B21284" s="65"/>
      <c r="N21284" s="71"/>
    </row>
    <row r="21285" spans="2:14">
      <c r="B21285" s="65"/>
      <c r="N21285" s="71"/>
    </row>
    <row r="21286" spans="2:14">
      <c r="B21286" s="65"/>
      <c r="N21286" s="71"/>
    </row>
    <row r="21287" spans="2:14">
      <c r="B21287" s="65"/>
      <c r="N21287" s="71"/>
    </row>
    <row r="21288" spans="2:14">
      <c r="B21288" s="65"/>
      <c r="N21288" s="71"/>
    </row>
    <row r="21289" spans="2:14">
      <c r="B21289" s="65"/>
      <c r="N21289" s="71"/>
    </row>
    <row r="21290" spans="2:14">
      <c r="B21290" s="65"/>
      <c r="N21290" s="71"/>
    </row>
    <row r="21291" spans="2:14">
      <c r="B21291" s="65"/>
      <c r="N21291" s="71"/>
    </row>
    <row r="21292" spans="2:14">
      <c r="B21292" s="65"/>
      <c r="N21292" s="71"/>
    </row>
    <row r="21293" spans="2:14">
      <c r="B21293" s="65"/>
      <c r="N21293" s="71"/>
    </row>
    <row r="21294" spans="2:14">
      <c r="B21294" s="65"/>
      <c r="N21294" s="71"/>
    </row>
    <row r="21295" spans="2:14">
      <c r="B21295" s="65"/>
      <c r="N21295" s="71"/>
    </row>
    <row r="21296" spans="2:14">
      <c r="B21296" s="65"/>
      <c r="N21296" s="71"/>
    </row>
    <row r="21297" spans="2:14">
      <c r="B21297" s="65"/>
      <c r="N21297" s="71"/>
    </row>
    <row r="21298" spans="2:14">
      <c r="B21298" s="65"/>
      <c r="N21298" s="71"/>
    </row>
    <row r="21299" spans="2:14">
      <c r="B21299" s="65"/>
      <c r="N21299" s="71"/>
    </row>
    <row r="21300" spans="2:14">
      <c r="B21300" s="65"/>
      <c r="N21300" s="71"/>
    </row>
    <row r="21301" spans="2:14">
      <c r="B21301" s="65"/>
      <c r="N21301" s="71"/>
    </row>
    <row r="21302" spans="2:14">
      <c r="B21302" s="65"/>
      <c r="N21302" s="71"/>
    </row>
    <row r="21303" spans="2:14">
      <c r="B21303" s="65"/>
      <c r="N21303" s="71"/>
    </row>
    <row r="21304" spans="2:14">
      <c r="B21304" s="65"/>
      <c r="N21304" s="71"/>
    </row>
    <row r="21305" spans="2:14">
      <c r="B21305" s="65"/>
      <c r="N21305" s="71"/>
    </row>
    <row r="21306" spans="2:14">
      <c r="B21306" s="65"/>
      <c r="N21306" s="71"/>
    </row>
    <row r="21307" spans="2:14">
      <c r="B21307" s="65"/>
      <c r="N21307" s="71"/>
    </row>
    <row r="21308" spans="2:14">
      <c r="B21308" s="65"/>
      <c r="N21308" s="71"/>
    </row>
    <row r="21309" spans="2:14">
      <c r="B21309" s="65"/>
      <c r="N21309" s="71"/>
    </row>
    <row r="21310" spans="2:14">
      <c r="B21310" s="65"/>
      <c r="N21310" s="71"/>
    </row>
    <row r="21311" spans="2:14">
      <c r="B21311" s="65"/>
      <c r="N21311" s="71"/>
    </row>
    <row r="21312" spans="2:14">
      <c r="B21312" s="65"/>
      <c r="N21312" s="71"/>
    </row>
    <row r="21313" spans="2:14">
      <c r="B21313" s="65"/>
      <c r="N21313" s="71"/>
    </row>
    <row r="21314" spans="2:14">
      <c r="B21314" s="65"/>
      <c r="N21314" s="71"/>
    </row>
    <row r="21315" spans="2:14">
      <c r="B21315" s="65"/>
      <c r="N21315" s="71"/>
    </row>
    <row r="21316" spans="2:14">
      <c r="B21316" s="65"/>
      <c r="N21316" s="71"/>
    </row>
    <row r="21317" spans="2:14">
      <c r="B21317" s="65"/>
      <c r="N21317" s="71"/>
    </row>
    <row r="21318" spans="2:14">
      <c r="B21318" s="65"/>
      <c r="N21318" s="71"/>
    </row>
    <row r="21319" spans="2:14">
      <c r="B21319" s="65"/>
      <c r="N21319" s="71"/>
    </row>
    <row r="21320" spans="2:14">
      <c r="B21320" s="65"/>
      <c r="N21320" s="71"/>
    </row>
    <row r="21321" spans="2:14">
      <c r="B21321" s="65"/>
      <c r="N21321" s="71"/>
    </row>
    <row r="21322" spans="2:14">
      <c r="B21322" s="65"/>
      <c r="N21322" s="71"/>
    </row>
    <row r="21323" spans="2:14">
      <c r="B21323" s="65"/>
      <c r="N21323" s="71"/>
    </row>
    <row r="21324" spans="2:14">
      <c r="B21324" s="65"/>
      <c r="N21324" s="71"/>
    </row>
    <row r="21325" spans="2:14">
      <c r="B21325" s="65"/>
      <c r="N21325" s="71"/>
    </row>
    <row r="21326" spans="2:14">
      <c r="B21326" s="65"/>
      <c r="N21326" s="71"/>
    </row>
    <row r="21327" spans="2:14">
      <c r="B21327" s="65"/>
      <c r="N21327" s="71"/>
    </row>
    <row r="21328" spans="2:14">
      <c r="B21328" s="65"/>
      <c r="N21328" s="71"/>
    </row>
    <row r="21329" spans="2:14">
      <c r="B21329" s="65"/>
      <c r="N21329" s="71"/>
    </row>
    <row r="21330" spans="2:14">
      <c r="B21330" s="65"/>
      <c r="N21330" s="71"/>
    </row>
    <row r="21331" spans="2:14">
      <c r="B21331" s="65"/>
      <c r="N21331" s="71"/>
    </row>
    <row r="21332" spans="2:14">
      <c r="B21332" s="65"/>
      <c r="N21332" s="71"/>
    </row>
    <row r="21333" spans="2:14">
      <c r="B21333" s="65"/>
      <c r="N21333" s="71"/>
    </row>
    <row r="21334" spans="2:14">
      <c r="B21334" s="65"/>
      <c r="N21334" s="71"/>
    </row>
    <row r="21335" spans="2:14">
      <c r="B21335" s="65"/>
      <c r="N21335" s="71"/>
    </row>
    <row r="21336" spans="2:14">
      <c r="B21336" s="65"/>
      <c r="N21336" s="71"/>
    </row>
    <row r="21337" spans="2:14">
      <c r="B21337" s="65"/>
      <c r="N21337" s="71"/>
    </row>
    <row r="21338" spans="2:14">
      <c r="B21338" s="65"/>
      <c r="N21338" s="71"/>
    </row>
    <row r="21339" spans="2:14">
      <c r="B21339" s="65"/>
      <c r="N21339" s="71"/>
    </row>
    <row r="21340" spans="2:14">
      <c r="B21340" s="65"/>
      <c r="N21340" s="71"/>
    </row>
    <row r="21341" spans="2:14">
      <c r="B21341" s="65"/>
      <c r="N21341" s="71"/>
    </row>
    <row r="21342" spans="2:14">
      <c r="B21342" s="65"/>
      <c r="N21342" s="71"/>
    </row>
    <row r="21343" spans="2:14">
      <c r="B21343" s="65"/>
      <c r="N21343" s="71"/>
    </row>
    <row r="21344" spans="2:14">
      <c r="B21344" s="65"/>
      <c r="N21344" s="71"/>
    </row>
    <row r="21345" spans="2:14">
      <c r="B21345" s="65"/>
      <c r="N21345" s="71"/>
    </row>
    <row r="21346" spans="2:14">
      <c r="B21346" s="65"/>
      <c r="N21346" s="71"/>
    </row>
    <row r="21347" spans="2:14">
      <c r="B21347" s="65"/>
      <c r="N21347" s="71"/>
    </row>
    <row r="21348" spans="2:14">
      <c r="B21348" s="65"/>
      <c r="N21348" s="71"/>
    </row>
    <row r="21349" spans="2:14">
      <c r="B21349" s="65"/>
      <c r="N21349" s="71"/>
    </row>
    <row r="21350" spans="2:14">
      <c r="B21350" s="65"/>
      <c r="N21350" s="71"/>
    </row>
    <row r="21351" spans="2:14">
      <c r="B21351" s="65"/>
      <c r="N21351" s="71"/>
    </row>
    <row r="21352" spans="2:14">
      <c r="B21352" s="65"/>
      <c r="N21352" s="71"/>
    </row>
    <row r="21353" spans="2:14">
      <c r="B21353" s="65"/>
      <c r="N21353" s="71"/>
    </row>
    <row r="21354" spans="2:14">
      <c r="B21354" s="65"/>
      <c r="N21354" s="71"/>
    </row>
    <row r="21355" spans="2:14">
      <c r="B21355" s="65"/>
      <c r="N21355" s="71"/>
    </row>
    <row r="21356" spans="2:14">
      <c r="B21356" s="65"/>
      <c r="N21356" s="71"/>
    </row>
    <row r="21357" spans="2:14">
      <c r="B21357" s="65"/>
      <c r="N21357" s="71"/>
    </row>
    <row r="21358" spans="2:14">
      <c r="B21358" s="65"/>
      <c r="N21358" s="71"/>
    </row>
    <row r="21359" spans="2:14">
      <c r="B21359" s="65"/>
      <c r="N21359" s="71"/>
    </row>
    <row r="21360" spans="2:14">
      <c r="B21360" s="65"/>
      <c r="N21360" s="71"/>
    </row>
    <row r="21361" spans="2:14">
      <c r="B21361" s="65"/>
      <c r="N21361" s="71"/>
    </row>
    <row r="21362" spans="2:14">
      <c r="B21362" s="65"/>
      <c r="N21362" s="71"/>
    </row>
    <row r="21363" spans="2:14">
      <c r="B21363" s="65"/>
      <c r="N21363" s="71"/>
    </row>
    <row r="21364" spans="2:14">
      <c r="B21364" s="65"/>
      <c r="N21364" s="71"/>
    </row>
    <row r="21365" spans="2:14">
      <c r="B21365" s="65"/>
      <c r="N21365" s="71"/>
    </row>
    <row r="21366" spans="2:14">
      <c r="B21366" s="65"/>
      <c r="N21366" s="71"/>
    </row>
    <row r="21367" spans="2:14">
      <c r="B21367" s="65"/>
      <c r="N21367" s="71"/>
    </row>
    <row r="21368" spans="2:14">
      <c r="B21368" s="65"/>
      <c r="N21368" s="71"/>
    </row>
    <row r="21369" spans="2:14">
      <c r="B21369" s="65"/>
      <c r="N21369" s="71"/>
    </row>
    <row r="21370" spans="2:14">
      <c r="B21370" s="65"/>
      <c r="N21370" s="71"/>
    </row>
    <row r="21371" spans="2:14">
      <c r="B21371" s="65"/>
      <c r="N21371" s="71"/>
    </row>
    <row r="21372" spans="2:14">
      <c r="B21372" s="65"/>
      <c r="N21372" s="71"/>
    </row>
    <row r="21373" spans="2:14">
      <c r="B21373" s="65"/>
      <c r="N21373" s="71"/>
    </row>
    <row r="21374" spans="2:14">
      <c r="B21374" s="65"/>
      <c r="N21374" s="71"/>
    </row>
    <row r="21375" spans="2:14">
      <c r="B21375" s="65"/>
      <c r="N21375" s="71"/>
    </row>
    <row r="21376" spans="2:14">
      <c r="B21376" s="65"/>
      <c r="N21376" s="71"/>
    </row>
    <row r="21377" spans="2:14">
      <c r="B21377" s="65"/>
      <c r="N21377" s="71"/>
    </row>
    <row r="21378" spans="2:14">
      <c r="B21378" s="65"/>
      <c r="N21378" s="71"/>
    </row>
    <row r="21379" spans="2:14">
      <c r="B21379" s="65"/>
      <c r="N21379" s="71"/>
    </row>
    <row r="21380" spans="2:14">
      <c r="B21380" s="65"/>
      <c r="N21380" s="71"/>
    </row>
    <row r="21381" spans="2:14">
      <c r="B21381" s="65"/>
      <c r="N21381" s="71"/>
    </row>
    <row r="21382" spans="2:14">
      <c r="B21382" s="65"/>
      <c r="N21382" s="71"/>
    </row>
    <row r="21383" spans="2:14">
      <c r="B21383" s="65"/>
      <c r="N21383" s="71"/>
    </row>
    <row r="21384" spans="2:14">
      <c r="B21384" s="65"/>
      <c r="N21384" s="71"/>
    </row>
    <row r="21385" spans="2:14">
      <c r="B21385" s="65"/>
      <c r="N21385" s="71"/>
    </row>
    <row r="21386" spans="2:14">
      <c r="B21386" s="65"/>
      <c r="N21386" s="71"/>
    </row>
    <row r="21387" spans="2:14">
      <c r="B21387" s="65"/>
      <c r="N21387" s="71"/>
    </row>
    <row r="21388" spans="2:14">
      <c r="B21388" s="65"/>
      <c r="N21388" s="71"/>
    </row>
    <row r="21389" spans="2:14">
      <c r="B21389" s="65"/>
      <c r="N21389" s="71"/>
    </row>
    <row r="21390" spans="2:14">
      <c r="B21390" s="65"/>
      <c r="N21390" s="71"/>
    </row>
    <row r="21391" spans="2:14">
      <c r="B21391" s="65"/>
      <c r="N21391" s="71"/>
    </row>
    <row r="21392" spans="2:14">
      <c r="B21392" s="65"/>
      <c r="N21392" s="71"/>
    </row>
    <row r="21393" spans="2:14">
      <c r="B21393" s="65"/>
      <c r="N21393" s="71"/>
    </row>
    <row r="21394" spans="2:14">
      <c r="B21394" s="65"/>
      <c r="N21394" s="71"/>
    </row>
    <row r="21395" spans="2:14">
      <c r="B21395" s="65"/>
      <c r="N21395" s="71"/>
    </row>
    <row r="21396" spans="2:14">
      <c r="B21396" s="65"/>
      <c r="N21396" s="71"/>
    </row>
    <row r="21397" spans="2:14">
      <c r="B21397" s="65"/>
      <c r="N21397" s="71"/>
    </row>
    <row r="21398" spans="2:14">
      <c r="B21398" s="65"/>
      <c r="N21398" s="71"/>
    </row>
    <row r="21399" spans="2:14">
      <c r="B21399" s="65"/>
      <c r="N21399" s="71"/>
    </row>
    <row r="21400" spans="2:14">
      <c r="B21400" s="65"/>
      <c r="N21400" s="71"/>
    </row>
    <row r="21401" spans="2:14">
      <c r="B21401" s="65"/>
      <c r="N21401" s="71"/>
    </row>
    <row r="21402" spans="2:14">
      <c r="B21402" s="65"/>
      <c r="N21402" s="71"/>
    </row>
    <row r="21403" spans="2:14">
      <c r="B21403" s="65"/>
      <c r="N21403" s="71"/>
    </row>
    <row r="21404" spans="2:14">
      <c r="B21404" s="65"/>
      <c r="N21404" s="71"/>
    </row>
    <row r="21405" spans="2:14">
      <c r="B21405" s="65"/>
      <c r="N21405" s="71"/>
    </row>
    <row r="21406" spans="2:14">
      <c r="B21406" s="65"/>
      <c r="N21406" s="71"/>
    </row>
    <row r="21407" spans="2:14">
      <c r="B21407" s="65"/>
      <c r="N21407" s="71"/>
    </row>
    <row r="21408" spans="2:14">
      <c r="B21408" s="65"/>
      <c r="N21408" s="71"/>
    </row>
    <row r="21409" spans="2:14">
      <c r="B21409" s="65"/>
      <c r="N21409" s="71"/>
    </row>
    <row r="21410" spans="2:14">
      <c r="B21410" s="65"/>
      <c r="N21410" s="71"/>
    </row>
    <row r="21411" spans="2:14">
      <c r="B21411" s="65"/>
      <c r="N21411" s="71"/>
    </row>
    <row r="21412" spans="2:14">
      <c r="B21412" s="65"/>
      <c r="N21412" s="71"/>
    </row>
    <row r="21413" spans="2:14">
      <c r="B21413" s="65"/>
      <c r="N21413" s="71"/>
    </row>
    <row r="21414" spans="2:14">
      <c r="B21414" s="65"/>
      <c r="N21414" s="71"/>
    </row>
    <row r="21415" spans="2:14">
      <c r="B21415" s="65"/>
      <c r="N21415" s="71"/>
    </row>
    <row r="21416" spans="2:14">
      <c r="B21416" s="65"/>
      <c r="N21416" s="71"/>
    </row>
    <row r="21417" spans="2:14">
      <c r="B21417" s="65"/>
      <c r="N21417" s="71"/>
    </row>
    <row r="21418" spans="2:14">
      <c r="B21418" s="65"/>
      <c r="N21418" s="71"/>
    </row>
    <row r="21419" spans="2:14">
      <c r="B21419" s="65"/>
      <c r="N21419" s="71"/>
    </row>
    <row r="21420" spans="2:14">
      <c r="B21420" s="65"/>
      <c r="N21420" s="71"/>
    </row>
    <row r="21421" spans="2:14">
      <c r="B21421" s="65"/>
      <c r="N21421" s="71"/>
    </row>
    <row r="21422" spans="2:14">
      <c r="B21422" s="65"/>
      <c r="N21422" s="71"/>
    </row>
    <row r="21423" spans="2:14">
      <c r="B21423" s="65"/>
      <c r="N21423" s="71"/>
    </row>
    <row r="21424" spans="2:14">
      <c r="B21424" s="65"/>
      <c r="N21424" s="71"/>
    </row>
    <row r="21425" spans="2:14">
      <c r="B21425" s="65"/>
      <c r="N21425" s="71"/>
    </row>
    <row r="21426" spans="2:14">
      <c r="B21426" s="65"/>
      <c r="N21426" s="71"/>
    </row>
    <row r="21427" spans="2:14">
      <c r="B21427" s="65"/>
      <c r="N21427" s="71"/>
    </row>
    <row r="21428" spans="2:14">
      <c r="B21428" s="65"/>
      <c r="N21428" s="71"/>
    </row>
    <row r="21429" spans="2:14">
      <c r="B21429" s="65"/>
      <c r="N21429" s="71"/>
    </row>
    <row r="21430" spans="2:14">
      <c r="B21430" s="65"/>
      <c r="N21430" s="71"/>
    </row>
    <row r="21431" spans="2:14">
      <c r="B21431" s="65"/>
      <c r="N21431" s="71"/>
    </row>
    <row r="21432" spans="2:14">
      <c r="B21432" s="65"/>
      <c r="N21432" s="71"/>
    </row>
    <row r="21433" spans="2:14">
      <c r="B21433" s="65"/>
      <c r="N21433" s="71"/>
    </row>
    <row r="21434" spans="2:14">
      <c r="B21434" s="65"/>
      <c r="N21434" s="71"/>
    </row>
    <row r="21435" spans="2:14">
      <c r="B21435" s="65"/>
      <c r="N21435" s="71"/>
    </row>
    <row r="21436" spans="2:14">
      <c r="B21436" s="65"/>
      <c r="N21436" s="71"/>
    </row>
    <row r="21437" spans="2:14">
      <c r="B21437" s="65"/>
      <c r="N21437" s="71"/>
    </row>
    <row r="21438" spans="2:14">
      <c r="B21438" s="65"/>
      <c r="N21438" s="71"/>
    </row>
    <row r="21439" spans="2:14">
      <c r="B21439" s="65"/>
      <c r="N21439" s="71"/>
    </row>
    <row r="21440" spans="2:14">
      <c r="B21440" s="65"/>
      <c r="N21440" s="71"/>
    </row>
    <row r="21441" spans="2:14">
      <c r="B21441" s="65"/>
      <c r="N21441" s="71"/>
    </row>
    <row r="21442" spans="2:14">
      <c r="B21442" s="65"/>
      <c r="N21442" s="71"/>
    </row>
    <row r="21443" spans="2:14">
      <c r="B21443" s="65"/>
      <c r="N21443" s="71"/>
    </row>
    <row r="21444" spans="2:14">
      <c r="B21444" s="65"/>
      <c r="N21444" s="71"/>
    </row>
    <row r="21445" spans="2:14">
      <c r="B21445" s="65"/>
      <c r="N21445" s="71"/>
    </row>
    <row r="21446" spans="2:14">
      <c r="B21446" s="65"/>
      <c r="N21446" s="71"/>
    </row>
    <row r="21447" spans="2:14">
      <c r="B21447" s="65"/>
      <c r="N21447" s="71"/>
    </row>
    <row r="21448" spans="2:14">
      <c r="B21448" s="65"/>
      <c r="N21448" s="71"/>
    </row>
    <row r="21449" spans="2:14">
      <c r="B21449" s="65"/>
      <c r="N21449" s="71"/>
    </row>
    <row r="21450" spans="2:14">
      <c r="B21450" s="65"/>
      <c r="N21450" s="71"/>
    </row>
    <row r="21451" spans="2:14">
      <c r="B21451" s="65"/>
      <c r="N21451" s="71"/>
    </row>
    <row r="21452" spans="2:14">
      <c r="B21452" s="65"/>
      <c r="N21452" s="71"/>
    </row>
    <row r="21453" spans="2:14">
      <c r="B21453" s="65"/>
      <c r="N21453" s="71"/>
    </row>
    <row r="21454" spans="2:14">
      <c r="B21454" s="65"/>
      <c r="N21454" s="71"/>
    </row>
    <row r="21455" spans="2:14">
      <c r="B21455" s="65"/>
      <c r="N21455" s="71"/>
    </row>
    <row r="21456" spans="2:14">
      <c r="B21456" s="65"/>
      <c r="N21456" s="71"/>
    </row>
    <row r="21457" spans="2:14">
      <c r="B21457" s="65"/>
      <c r="N21457" s="71"/>
    </row>
    <row r="21458" spans="2:14">
      <c r="B21458" s="65"/>
      <c r="N21458" s="71"/>
    </row>
    <row r="21459" spans="2:14">
      <c r="B21459" s="65"/>
      <c r="N21459" s="71"/>
    </row>
    <row r="21460" spans="2:14">
      <c r="B21460" s="65"/>
      <c r="N21460" s="71"/>
    </row>
    <row r="21461" spans="2:14">
      <c r="B21461" s="65"/>
      <c r="N21461" s="71"/>
    </row>
    <row r="21462" spans="2:14">
      <c r="B21462" s="65"/>
      <c r="N21462" s="71"/>
    </row>
    <row r="21463" spans="2:14">
      <c r="B21463" s="65"/>
      <c r="N21463" s="71"/>
    </row>
    <row r="21464" spans="2:14">
      <c r="B21464" s="65"/>
      <c r="N21464" s="71"/>
    </row>
    <row r="21465" spans="2:14">
      <c r="B21465" s="65"/>
      <c r="N21465" s="71"/>
    </row>
    <row r="21466" spans="2:14">
      <c r="B21466" s="65"/>
      <c r="N21466" s="71"/>
    </row>
    <row r="21467" spans="2:14">
      <c r="B21467" s="65"/>
      <c r="N21467" s="71"/>
    </row>
    <row r="21468" spans="2:14">
      <c r="B21468" s="65"/>
      <c r="N21468" s="71"/>
    </row>
    <row r="21469" spans="2:14">
      <c r="B21469" s="65"/>
      <c r="N21469" s="71"/>
    </row>
    <row r="21470" spans="2:14">
      <c r="B21470" s="65"/>
      <c r="N21470" s="71"/>
    </row>
    <row r="21471" spans="2:14">
      <c r="B21471" s="65"/>
      <c r="N21471" s="71"/>
    </row>
    <row r="21472" spans="2:14">
      <c r="B21472" s="65"/>
      <c r="N21472" s="71"/>
    </row>
    <row r="21473" spans="2:14">
      <c r="B21473" s="65"/>
      <c r="N21473" s="71"/>
    </row>
    <row r="21474" spans="2:14">
      <c r="B21474" s="65"/>
      <c r="N21474" s="71"/>
    </row>
    <row r="21475" spans="2:14">
      <c r="B21475" s="65"/>
      <c r="N21475" s="71"/>
    </row>
    <row r="21476" spans="2:14">
      <c r="B21476" s="65"/>
      <c r="N21476" s="71"/>
    </row>
    <row r="21477" spans="2:14">
      <c r="B21477" s="65"/>
      <c r="N21477" s="71"/>
    </row>
    <row r="21478" spans="2:14">
      <c r="B21478" s="65"/>
      <c r="N21478" s="71"/>
    </row>
    <row r="21479" spans="2:14">
      <c r="B21479" s="65"/>
      <c r="N21479" s="71"/>
    </row>
    <row r="21480" spans="2:14">
      <c r="B21480" s="65"/>
      <c r="N21480" s="71"/>
    </row>
    <row r="21481" spans="2:14">
      <c r="B21481" s="65"/>
      <c r="N21481" s="71"/>
    </row>
    <row r="21482" spans="2:14">
      <c r="B21482" s="65"/>
      <c r="N21482" s="71"/>
    </row>
    <row r="21483" spans="2:14">
      <c r="B21483" s="65"/>
      <c r="N21483" s="71"/>
    </row>
    <row r="21484" spans="2:14">
      <c r="B21484" s="65"/>
      <c r="N21484" s="71"/>
    </row>
    <row r="21485" spans="2:14">
      <c r="B21485" s="65"/>
      <c r="N21485" s="71"/>
    </row>
    <row r="21486" spans="2:14">
      <c r="B21486" s="65"/>
      <c r="N21486" s="71"/>
    </row>
    <row r="21487" spans="2:14">
      <c r="B21487" s="65"/>
      <c r="N21487" s="71"/>
    </row>
    <row r="21488" spans="2:14">
      <c r="B21488" s="65"/>
      <c r="N21488" s="71"/>
    </row>
    <row r="21489" spans="2:14">
      <c r="B21489" s="65"/>
      <c r="N21489" s="71"/>
    </row>
    <row r="21490" spans="2:14">
      <c r="B21490" s="65"/>
      <c r="N21490" s="71"/>
    </row>
    <row r="21491" spans="2:14">
      <c r="B21491" s="65"/>
      <c r="N21491" s="71"/>
    </row>
    <row r="21492" spans="2:14">
      <c r="B21492" s="65"/>
      <c r="N21492" s="71"/>
    </row>
    <row r="21493" spans="2:14">
      <c r="B21493" s="65"/>
      <c r="N21493" s="71"/>
    </row>
    <row r="21494" spans="2:14">
      <c r="B21494" s="65"/>
      <c r="N21494" s="71"/>
    </row>
    <row r="21495" spans="2:14">
      <c r="B21495" s="65"/>
      <c r="N21495" s="71"/>
    </row>
    <row r="21496" spans="2:14">
      <c r="B21496" s="65"/>
      <c r="N21496" s="71"/>
    </row>
    <row r="21497" spans="2:14">
      <c r="B21497" s="65"/>
      <c r="N21497" s="71"/>
    </row>
    <row r="21498" spans="2:14">
      <c r="B21498" s="65"/>
      <c r="N21498" s="71"/>
    </row>
    <row r="21499" spans="2:14">
      <c r="B21499" s="65"/>
      <c r="N21499" s="71"/>
    </row>
    <row r="21500" spans="2:14">
      <c r="B21500" s="65"/>
      <c r="N21500" s="71"/>
    </row>
    <row r="21501" spans="2:14">
      <c r="B21501" s="65"/>
      <c r="N21501" s="71"/>
    </row>
    <row r="21502" spans="2:14">
      <c r="B21502" s="65"/>
      <c r="N21502" s="71"/>
    </row>
    <row r="21503" spans="2:14">
      <c r="B21503" s="65"/>
      <c r="N21503" s="71"/>
    </row>
    <row r="21504" spans="2:14">
      <c r="B21504" s="65"/>
      <c r="N21504" s="71"/>
    </row>
    <row r="21505" spans="2:14">
      <c r="B21505" s="65"/>
      <c r="N21505" s="71"/>
    </row>
    <row r="21506" spans="2:14">
      <c r="B21506" s="65"/>
      <c r="N21506" s="71"/>
    </row>
    <row r="21507" spans="2:14">
      <c r="B21507" s="65"/>
      <c r="N21507" s="71"/>
    </row>
    <row r="21508" spans="2:14">
      <c r="B21508" s="65"/>
      <c r="N21508" s="71"/>
    </row>
    <row r="21509" spans="2:14">
      <c r="B21509" s="65"/>
      <c r="N21509" s="71"/>
    </row>
    <row r="21510" spans="2:14">
      <c r="B21510" s="65"/>
      <c r="N21510" s="71"/>
    </row>
    <row r="21511" spans="2:14">
      <c r="B21511" s="65"/>
      <c r="N21511" s="71"/>
    </row>
    <row r="21512" spans="2:14">
      <c r="B21512" s="65"/>
      <c r="N21512" s="71"/>
    </row>
    <row r="21513" spans="2:14">
      <c r="B21513" s="65"/>
      <c r="N21513" s="71"/>
    </row>
    <row r="21514" spans="2:14">
      <c r="B21514" s="65"/>
      <c r="N21514" s="71"/>
    </row>
    <row r="21515" spans="2:14">
      <c r="B21515" s="65"/>
      <c r="N21515" s="71"/>
    </row>
    <row r="21516" spans="2:14">
      <c r="B21516" s="65"/>
      <c r="N21516" s="71"/>
    </row>
    <row r="21517" spans="2:14">
      <c r="B21517" s="65"/>
      <c r="N21517" s="71"/>
    </row>
    <row r="21518" spans="2:14">
      <c r="B21518" s="65"/>
      <c r="N21518" s="71"/>
    </row>
    <row r="21519" spans="2:14">
      <c r="B21519" s="65"/>
      <c r="N21519" s="71"/>
    </row>
    <row r="21520" spans="2:14">
      <c r="B21520" s="65"/>
      <c r="N21520" s="71"/>
    </row>
    <row r="21521" spans="2:14">
      <c r="B21521" s="65"/>
      <c r="N21521" s="71"/>
    </row>
    <row r="21522" spans="2:14">
      <c r="B21522" s="65"/>
      <c r="N21522" s="71"/>
    </row>
    <row r="21523" spans="2:14">
      <c r="B21523" s="65"/>
      <c r="N21523" s="71"/>
    </row>
    <row r="21524" spans="2:14">
      <c r="B21524" s="65"/>
      <c r="N21524" s="71"/>
    </row>
    <row r="21525" spans="2:14">
      <c r="B21525" s="65"/>
      <c r="N21525" s="71"/>
    </row>
    <row r="21526" spans="2:14">
      <c r="B21526" s="65"/>
      <c r="N21526" s="71"/>
    </row>
    <row r="21527" spans="2:14">
      <c r="B21527" s="65"/>
      <c r="N21527" s="71"/>
    </row>
    <row r="21528" spans="2:14">
      <c r="B21528" s="65"/>
      <c r="N21528" s="71"/>
    </row>
    <row r="21529" spans="2:14">
      <c r="B21529" s="65"/>
      <c r="N21529" s="71"/>
    </row>
    <row r="21530" spans="2:14">
      <c r="B21530" s="65"/>
      <c r="N21530" s="71"/>
    </row>
    <row r="21531" spans="2:14">
      <c r="B21531" s="65"/>
      <c r="N21531" s="71"/>
    </row>
    <row r="21532" spans="2:14">
      <c r="B21532" s="65"/>
      <c r="N21532" s="71"/>
    </row>
    <row r="21533" spans="2:14">
      <c r="B21533" s="65"/>
      <c r="N21533" s="71"/>
    </row>
    <row r="21534" spans="2:14">
      <c r="B21534" s="65"/>
      <c r="N21534" s="71"/>
    </row>
    <row r="21535" spans="2:14">
      <c r="B21535" s="65"/>
      <c r="N21535" s="71"/>
    </row>
    <row r="21536" spans="2:14">
      <c r="B21536" s="65"/>
      <c r="N21536" s="71"/>
    </row>
    <row r="21537" spans="2:14">
      <c r="B21537" s="65"/>
      <c r="N21537" s="71"/>
    </row>
    <row r="21538" spans="2:14">
      <c r="B21538" s="65"/>
      <c r="N21538" s="71"/>
    </row>
    <row r="21539" spans="2:14">
      <c r="B21539" s="65"/>
      <c r="N21539" s="71"/>
    </row>
    <row r="21540" spans="2:14">
      <c r="B21540" s="65"/>
      <c r="N21540" s="71"/>
    </row>
    <row r="21541" spans="2:14">
      <c r="B21541" s="65"/>
      <c r="N21541" s="71"/>
    </row>
    <row r="21542" spans="2:14">
      <c r="B21542" s="65"/>
      <c r="N21542" s="71"/>
    </row>
    <row r="21543" spans="2:14">
      <c r="B21543" s="65"/>
      <c r="N21543" s="71"/>
    </row>
    <row r="21544" spans="2:14">
      <c r="B21544" s="65"/>
      <c r="N21544" s="71"/>
    </row>
    <row r="21545" spans="2:14">
      <c r="B21545" s="65"/>
      <c r="N21545" s="71"/>
    </row>
    <row r="21546" spans="2:14">
      <c r="B21546" s="65"/>
      <c r="N21546" s="71"/>
    </row>
    <row r="21547" spans="2:14">
      <c r="B21547" s="65"/>
      <c r="N21547" s="71"/>
    </row>
    <row r="21548" spans="2:14">
      <c r="B21548" s="65"/>
      <c r="N21548" s="71"/>
    </row>
    <row r="21549" spans="2:14">
      <c r="B21549" s="65"/>
      <c r="N21549" s="71"/>
    </row>
    <row r="21550" spans="2:14">
      <c r="B21550" s="65"/>
      <c r="N21550" s="71"/>
    </row>
    <row r="21551" spans="2:14">
      <c r="B21551" s="65"/>
      <c r="N21551" s="71"/>
    </row>
    <row r="21552" spans="2:14">
      <c r="B21552" s="65"/>
      <c r="N21552" s="71"/>
    </row>
    <row r="21553" spans="2:14">
      <c r="B21553" s="65"/>
      <c r="N21553" s="71"/>
    </row>
    <row r="21554" spans="2:14">
      <c r="B21554" s="65"/>
      <c r="N21554" s="71"/>
    </row>
    <row r="21555" spans="2:14">
      <c r="B21555" s="65"/>
      <c r="N21555" s="71"/>
    </row>
    <row r="21556" spans="2:14">
      <c r="B21556" s="65"/>
      <c r="N21556" s="71"/>
    </row>
    <row r="21557" spans="2:14">
      <c r="B21557" s="65"/>
      <c r="N21557" s="71"/>
    </row>
    <row r="21558" spans="2:14">
      <c r="B21558" s="65"/>
      <c r="N21558" s="71"/>
    </row>
    <row r="21559" spans="2:14">
      <c r="B21559" s="65"/>
      <c r="N21559" s="71"/>
    </row>
    <row r="21560" spans="2:14">
      <c r="B21560" s="65"/>
      <c r="N21560" s="71"/>
    </row>
    <row r="21561" spans="2:14">
      <c r="B21561" s="65"/>
      <c r="N21561" s="71"/>
    </row>
    <row r="21562" spans="2:14">
      <c r="B21562" s="65"/>
      <c r="N21562" s="71"/>
    </row>
    <row r="21563" spans="2:14">
      <c r="B21563" s="65"/>
      <c r="N21563" s="71"/>
    </row>
    <row r="21564" spans="2:14">
      <c r="B21564" s="65"/>
      <c r="N21564" s="71"/>
    </row>
    <row r="21565" spans="2:14">
      <c r="B21565" s="65"/>
      <c r="N21565" s="71"/>
    </row>
    <row r="21566" spans="2:14">
      <c r="B21566" s="65"/>
      <c r="N21566" s="71"/>
    </row>
    <row r="21567" spans="2:14">
      <c r="B21567" s="65"/>
      <c r="N21567" s="71"/>
    </row>
    <row r="21568" spans="2:14">
      <c r="B21568" s="65"/>
      <c r="N21568" s="71"/>
    </row>
    <row r="21569" spans="2:14">
      <c r="B21569" s="65"/>
      <c r="N21569" s="71"/>
    </row>
    <row r="21570" spans="2:14">
      <c r="B21570" s="65"/>
      <c r="N21570" s="71"/>
    </row>
    <row r="21571" spans="2:14">
      <c r="B21571" s="65"/>
      <c r="N21571" s="71"/>
    </row>
    <row r="21572" spans="2:14">
      <c r="B21572" s="65"/>
      <c r="N21572" s="71"/>
    </row>
    <row r="21573" spans="2:14">
      <c r="B21573" s="65"/>
      <c r="N21573" s="71"/>
    </row>
    <row r="21574" spans="2:14">
      <c r="B21574" s="65"/>
      <c r="N21574" s="71"/>
    </row>
    <row r="21575" spans="2:14">
      <c r="B21575" s="65"/>
      <c r="N21575" s="71"/>
    </row>
    <row r="21576" spans="2:14">
      <c r="B21576" s="65"/>
      <c r="N21576" s="71"/>
    </row>
    <row r="21577" spans="2:14">
      <c r="B21577" s="65"/>
      <c r="N21577" s="71"/>
    </row>
    <row r="21578" spans="2:14">
      <c r="B21578" s="65"/>
      <c r="N21578" s="71"/>
    </row>
    <row r="21579" spans="2:14">
      <c r="B21579" s="65"/>
      <c r="N21579" s="71"/>
    </row>
    <row r="21580" spans="2:14">
      <c r="B21580" s="65"/>
      <c r="N21580" s="71"/>
    </row>
    <row r="21581" spans="2:14">
      <c r="B21581" s="65"/>
      <c r="N21581" s="71"/>
    </row>
    <row r="21582" spans="2:14">
      <c r="B21582" s="65"/>
      <c r="N21582" s="71"/>
    </row>
    <row r="21583" spans="2:14">
      <c r="B21583" s="65"/>
      <c r="N21583" s="71"/>
    </row>
    <row r="21584" spans="2:14">
      <c r="B21584" s="65"/>
      <c r="N21584" s="71"/>
    </row>
    <row r="21585" spans="2:14">
      <c r="B21585" s="65"/>
      <c r="N21585" s="71"/>
    </row>
    <row r="21586" spans="2:14">
      <c r="B21586" s="65"/>
      <c r="N21586" s="71"/>
    </row>
    <row r="21587" spans="2:14">
      <c r="B21587" s="65"/>
      <c r="N21587" s="71"/>
    </row>
    <row r="21588" spans="2:14">
      <c r="B21588" s="65"/>
      <c r="N21588" s="71"/>
    </row>
    <row r="21589" spans="2:14">
      <c r="B21589" s="65"/>
      <c r="N21589" s="71"/>
    </row>
    <row r="21590" spans="2:14">
      <c r="B21590" s="65"/>
      <c r="N21590" s="71"/>
    </row>
    <row r="21591" spans="2:14">
      <c r="B21591" s="65"/>
      <c r="N21591" s="71"/>
    </row>
    <row r="21592" spans="2:14">
      <c r="B21592" s="65"/>
      <c r="N21592" s="71"/>
    </row>
    <row r="21593" spans="2:14">
      <c r="B21593" s="65"/>
      <c r="N21593" s="71"/>
    </row>
    <row r="21594" spans="2:14">
      <c r="B21594" s="65"/>
      <c r="N21594" s="71"/>
    </row>
    <row r="21595" spans="2:14">
      <c r="B21595" s="65"/>
      <c r="N21595" s="71"/>
    </row>
    <row r="21596" spans="2:14">
      <c r="B21596" s="65"/>
      <c r="N21596" s="71"/>
    </row>
    <row r="21597" spans="2:14">
      <c r="B21597" s="65"/>
      <c r="N21597" s="71"/>
    </row>
    <row r="21598" spans="2:14">
      <c r="B21598" s="65"/>
      <c r="N21598" s="71"/>
    </row>
    <row r="21599" spans="2:14">
      <c r="B21599" s="65"/>
      <c r="N21599" s="71"/>
    </row>
    <row r="21600" spans="2:14">
      <c r="B21600" s="65"/>
      <c r="N21600" s="71"/>
    </row>
    <row r="21601" spans="2:14">
      <c r="B21601" s="65"/>
      <c r="N21601" s="71"/>
    </row>
    <row r="21602" spans="2:14">
      <c r="B21602" s="65"/>
      <c r="N21602" s="71"/>
    </row>
    <row r="21603" spans="2:14">
      <c r="B21603" s="65"/>
      <c r="N21603" s="71"/>
    </row>
    <row r="21604" spans="2:14">
      <c r="B21604" s="65"/>
      <c r="N21604" s="71"/>
    </row>
    <row r="21605" spans="2:14">
      <c r="B21605" s="65"/>
      <c r="N21605" s="71"/>
    </row>
    <row r="21606" spans="2:14">
      <c r="B21606" s="65"/>
      <c r="N21606" s="71"/>
    </row>
    <row r="21607" spans="2:14">
      <c r="B21607" s="65"/>
      <c r="N21607" s="71"/>
    </row>
    <row r="21608" spans="2:14">
      <c r="B21608" s="65"/>
      <c r="N21608" s="71"/>
    </row>
    <row r="21609" spans="2:14">
      <c r="B21609" s="65"/>
      <c r="N21609" s="71"/>
    </row>
    <row r="21610" spans="2:14">
      <c r="B21610" s="65"/>
      <c r="N21610" s="71"/>
    </row>
    <row r="21611" spans="2:14">
      <c r="B21611" s="65"/>
      <c r="N21611" s="71"/>
    </row>
    <row r="21612" spans="2:14">
      <c r="B21612" s="65"/>
      <c r="N21612" s="71"/>
    </row>
    <row r="21613" spans="2:14">
      <c r="B21613" s="65"/>
      <c r="N21613" s="71"/>
    </row>
    <row r="21614" spans="2:14">
      <c r="B21614" s="65"/>
      <c r="N21614" s="71"/>
    </row>
    <row r="21615" spans="2:14">
      <c r="B21615" s="65"/>
      <c r="N21615" s="71"/>
    </row>
    <row r="21616" spans="2:14">
      <c r="B21616" s="65"/>
      <c r="N21616" s="71"/>
    </row>
    <row r="21617" spans="2:14">
      <c r="B21617" s="65"/>
      <c r="N21617" s="71"/>
    </row>
    <row r="21618" spans="2:14">
      <c r="B21618" s="65"/>
      <c r="N21618" s="71"/>
    </row>
    <row r="21619" spans="2:14">
      <c r="B21619" s="65"/>
      <c r="N21619" s="71"/>
    </row>
    <row r="21620" spans="2:14">
      <c r="B21620" s="65"/>
      <c r="N21620" s="71"/>
    </row>
    <row r="21621" spans="2:14">
      <c r="B21621" s="65"/>
      <c r="N21621" s="71"/>
    </row>
    <row r="21622" spans="2:14">
      <c r="B21622" s="65"/>
      <c r="N21622" s="71"/>
    </row>
    <row r="21623" spans="2:14">
      <c r="B21623" s="65"/>
      <c r="N21623" s="71"/>
    </row>
    <row r="21624" spans="2:14">
      <c r="B21624" s="65"/>
      <c r="N21624" s="71"/>
    </row>
    <row r="21625" spans="2:14">
      <c r="B21625" s="65"/>
      <c r="N21625" s="71"/>
    </row>
    <row r="21626" spans="2:14">
      <c r="B21626" s="65"/>
      <c r="N21626" s="71"/>
    </row>
    <row r="21627" spans="2:14">
      <c r="B21627" s="65"/>
      <c r="N21627" s="71"/>
    </row>
    <row r="21628" spans="2:14">
      <c r="B21628" s="65"/>
      <c r="N21628" s="71"/>
    </row>
    <row r="21629" spans="2:14">
      <c r="B21629" s="65"/>
      <c r="N21629" s="71"/>
    </row>
    <row r="21630" spans="2:14">
      <c r="B21630" s="65"/>
      <c r="N21630" s="71"/>
    </row>
    <row r="21631" spans="2:14">
      <c r="B21631" s="65"/>
      <c r="N21631" s="71"/>
    </row>
    <row r="21632" spans="2:14">
      <c r="B21632" s="65"/>
      <c r="N21632" s="71"/>
    </row>
    <row r="21633" spans="2:14">
      <c r="B21633" s="65"/>
      <c r="N21633" s="71"/>
    </row>
    <row r="21634" spans="2:14">
      <c r="B21634" s="65"/>
      <c r="N21634" s="71"/>
    </row>
    <row r="21635" spans="2:14">
      <c r="B21635" s="65"/>
      <c r="N21635" s="71"/>
    </row>
    <row r="21636" spans="2:14">
      <c r="B21636" s="65"/>
      <c r="N21636" s="71"/>
    </row>
    <row r="21637" spans="2:14">
      <c r="B21637" s="65"/>
      <c r="N21637" s="71"/>
    </row>
    <row r="21638" spans="2:14">
      <c r="B21638" s="65"/>
      <c r="N21638" s="71"/>
    </row>
    <row r="21639" spans="2:14">
      <c r="B21639" s="65"/>
      <c r="N21639" s="71"/>
    </row>
    <row r="21640" spans="2:14">
      <c r="B21640" s="65"/>
      <c r="N21640" s="71"/>
    </row>
    <row r="21641" spans="2:14">
      <c r="B21641" s="65"/>
      <c r="N21641" s="71"/>
    </row>
    <row r="21642" spans="2:14">
      <c r="B21642" s="65"/>
      <c r="N21642" s="71"/>
    </row>
    <row r="21643" spans="2:14">
      <c r="B21643" s="65"/>
      <c r="N21643" s="71"/>
    </row>
    <row r="21644" spans="2:14">
      <c r="B21644" s="65"/>
      <c r="N21644" s="71"/>
    </row>
    <row r="21645" spans="2:14">
      <c r="B21645" s="65"/>
      <c r="N21645" s="71"/>
    </row>
    <row r="21646" spans="2:14">
      <c r="B21646" s="65"/>
      <c r="N21646" s="71"/>
    </row>
    <row r="21647" spans="2:14">
      <c r="B21647" s="65"/>
      <c r="N21647" s="71"/>
    </row>
    <row r="21648" spans="2:14">
      <c r="B21648" s="65"/>
      <c r="N21648" s="71"/>
    </row>
    <row r="21649" spans="2:14">
      <c r="B21649" s="65"/>
      <c r="N21649" s="71"/>
    </row>
    <row r="21650" spans="2:14">
      <c r="B21650" s="65"/>
      <c r="N21650" s="71"/>
    </row>
    <row r="21651" spans="2:14">
      <c r="B21651" s="65"/>
      <c r="N21651" s="71"/>
    </row>
    <row r="21652" spans="2:14">
      <c r="B21652" s="65"/>
      <c r="N21652" s="71"/>
    </row>
    <row r="21653" spans="2:14">
      <c r="B21653" s="65"/>
      <c r="N21653" s="71"/>
    </row>
    <row r="21654" spans="2:14">
      <c r="B21654" s="65"/>
      <c r="N21654" s="71"/>
    </row>
    <row r="21655" spans="2:14">
      <c r="B21655" s="65"/>
      <c r="N21655" s="71"/>
    </row>
    <row r="21656" spans="2:14">
      <c r="B21656" s="65"/>
      <c r="N21656" s="71"/>
    </row>
    <row r="21657" spans="2:14">
      <c r="B21657" s="65"/>
      <c r="N21657" s="71"/>
    </row>
    <row r="21658" spans="2:14">
      <c r="B21658" s="65"/>
      <c r="N21658" s="71"/>
    </row>
    <row r="21659" spans="2:14">
      <c r="B21659" s="65"/>
      <c r="N21659" s="71"/>
    </row>
    <row r="21660" spans="2:14">
      <c r="B21660" s="65"/>
      <c r="N21660" s="71"/>
    </row>
    <row r="21661" spans="2:14">
      <c r="B21661" s="65"/>
      <c r="N21661" s="71"/>
    </row>
    <row r="21662" spans="2:14">
      <c r="B21662" s="65"/>
      <c r="N21662" s="71"/>
    </row>
    <row r="21663" spans="2:14">
      <c r="B21663" s="65"/>
      <c r="N21663" s="71"/>
    </row>
    <row r="21664" spans="2:14">
      <c r="B21664" s="65"/>
      <c r="N21664" s="71"/>
    </row>
    <row r="21665" spans="2:14">
      <c r="B21665" s="65"/>
      <c r="N21665" s="71"/>
    </row>
    <row r="21666" spans="2:14">
      <c r="B21666" s="65"/>
      <c r="N21666" s="71"/>
    </row>
    <row r="21667" spans="2:14">
      <c r="B21667" s="65"/>
      <c r="N21667" s="71"/>
    </row>
    <row r="21668" spans="2:14">
      <c r="B21668" s="65"/>
      <c r="N21668" s="71"/>
    </row>
    <row r="21669" spans="2:14">
      <c r="B21669" s="65"/>
      <c r="N21669" s="71"/>
    </row>
    <row r="21670" spans="2:14">
      <c r="B21670" s="65"/>
      <c r="N21670" s="71"/>
    </row>
    <row r="21671" spans="2:14">
      <c r="B21671" s="65"/>
      <c r="N21671" s="71"/>
    </row>
    <row r="21672" spans="2:14">
      <c r="B21672" s="65"/>
      <c r="N21672" s="71"/>
    </row>
    <row r="21673" spans="2:14">
      <c r="B21673" s="65"/>
      <c r="N21673" s="71"/>
    </row>
    <row r="21674" spans="2:14">
      <c r="B21674" s="65"/>
      <c r="N21674" s="71"/>
    </row>
    <row r="21675" spans="2:14">
      <c r="B21675" s="65"/>
      <c r="N21675" s="71"/>
    </row>
    <row r="21676" spans="2:14">
      <c r="B21676" s="65"/>
      <c r="N21676" s="71"/>
    </row>
    <row r="21677" spans="2:14">
      <c r="B21677" s="65"/>
      <c r="N21677" s="71"/>
    </row>
    <row r="21678" spans="2:14">
      <c r="B21678" s="65"/>
      <c r="N21678" s="71"/>
    </row>
    <row r="21679" spans="2:14">
      <c r="B21679" s="65"/>
      <c r="N21679" s="71"/>
    </row>
    <row r="21680" spans="2:14">
      <c r="B21680" s="65"/>
      <c r="N21680" s="71"/>
    </row>
    <row r="21681" spans="2:14">
      <c r="B21681" s="65"/>
      <c r="N21681" s="71"/>
    </row>
    <row r="21682" spans="2:14">
      <c r="B21682" s="65"/>
      <c r="N21682" s="71"/>
    </row>
    <row r="21683" spans="2:14">
      <c r="B21683" s="65"/>
      <c r="N21683" s="71"/>
    </row>
    <row r="21684" spans="2:14">
      <c r="B21684" s="65"/>
      <c r="N21684" s="71"/>
    </row>
    <row r="21685" spans="2:14">
      <c r="B21685" s="65"/>
      <c r="N21685" s="71"/>
    </row>
    <row r="21686" spans="2:14">
      <c r="B21686" s="65"/>
      <c r="N21686" s="71"/>
    </row>
    <row r="21687" spans="2:14">
      <c r="B21687" s="65"/>
      <c r="N21687" s="71"/>
    </row>
    <row r="21688" spans="2:14">
      <c r="B21688" s="65"/>
      <c r="N21688" s="71"/>
    </row>
    <row r="21689" spans="2:14">
      <c r="B21689" s="65"/>
      <c r="N21689" s="71"/>
    </row>
    <row r="21690" spans="2:14">
      <c r="B21690" s="65"/>
      <c r="N21690" s="71"/>
    </row>
    <row r="21691" spans="2:14">
      <c r="B21691" s="65"/>
      <c r="N21691" s="71"/>
    </row>
    <row r="21692" spans="2:14">
      <c r="B21692" s="65"/>
      <c r="N21692" s="71"/>
    </row>
    <row r="21693" spans="2:14">
      <c r="B21693" s="65"/>
      <c r="N21693" s="71"/>
    </row>
    <row r="21694" spans="2:14">
      <c r="B21694" s="65"/>
      <c r="N21694" s="71"/>
    </row>
    <row r="21695" spans="2:14">
      <c r="B21695" s="65"/>
      <c r="N21695" s="71"/>
    </row>
    <row r="21696" spans="2:14">
      <c r="B21696" s="65"/>
      <c r="N21696" s="71"/>
    </row>
    <row r="21697" spans="2:14">
      <c r="B21697" s="65"/>
      <c r="N21697" s="71"/>
    </row>
    <row r="21698" spans="2:14">
      <c r="B21698" s="65"/>
      <c r="N21698" s="71"/>
    </row>
    <row r="21699" spans="2:14">
      <c r="B21699" s="65"/>
      <c r="N21699" s="71"/>
    </row>
    <row r="21700" spans="2:14">
      <c r="B21700" s="65"/>
      <c r="N21700" s="71"/>
    </row>
    <row r="21701" spans="2:14">
      <c r="B21701" s="65"/>
      <c r="N21701" s="71"/>
    </row>
    <row r="21702" spans="2:14">
      <c r="B21702" s="65"/>
      <c r="N21702" s="71"/>
    </row>
    <row r="21703" spans="2:14">
      <c r="B21703" s="65"/>
      <c r="N21703" s="71"/>
    </row>
    <row r="21704" spans="2:14">
      <c r="B21704" s="65"/>
      <c r="N21704" s="71"/>
    </row>
    <row r="21705" spans="2:14">
      <c r="B21705" s="65"/>
      <c r="N21705" s="71"/>
    </row>
    <row r="21706" spans="2:14">
      <c r="B21706" s="65"/>
      <c r="N21706" s="71"/>
    </row>
    <row r="21707" spans="2:14">
      <c r="B21707" s="65"/>
      <c r="N21707" s="71"/>
    </row>
    <row r="21708" spans="2:14">
      <c r="B21708" s="65"/>
      <c r="N21708" s="71"/>
    </row>
    <row r="21709" spans="2:14">
      <c r="B21709" s="65"/>
      <c r="N21709" s="71"/>
    </row>
    <row r="21710" spans="2:14">
      <c r="B21710" s="65"/>
      <c r="N21710" s="71"/>
    </row>
    <row r="21711" spans="2:14">
      <c r="B21711" s="65"/>
      <c r="N21711" s="71"/>
    </row>
    <row r="21712" spans="2:14">
      <c r="B21712" s="65"/>
      <c r="N21712" s="71"/>
    </row>
    <row r="21713" spans="2:14">
      <c r="B21713" s="65"/>
      <c r="N21713" s="71"/>
    </row>
    <row r="21714" spans="2:14">
      <c r="B21714" s="65"/>
      <c r="N21714" s="71"/>
    </row>
    <row r="21715" spans="2:14">
      <c r="B21715" s="65"/>
      <c r="N21715" s="71"/>
    </row>
    <row r="21716" spans="2:14">
      <c r="B21716" s="65"/>
      <c r="N21716" s="71"/>
    </row>
    <row r="21717" spans="2:14">
      <c r="B21717" s="65"/>
      <c r="N21717" s="71"/>
    </row>
    <row r="21718" spans="2:14">
      <c r="B21718" s="65"/>
      <c r="N21718" s="71"/>
    </row>
    <row r="21719" spans="2:14">
      <c r="B21719" s="65"/>
      <c r="N21719" s="71"/>
    </row>
    <row r="21720" spans="2:14">
      <c r="B21720" s="65"/>
      <c r="N21720" s="71"/>
    </row>
    <row r="21721" spans="2:14">
      <c r="B21721" s="65"/>
      <c r="N21721" s="71"/>
    </row>
    <row r="21722" spans="2:14">
      <c r="B21722" s="65"/>
      <c r="N21722" s="71"/>
    </row>
    <row r="21723" spans="2:14">
      <c r="B21723" s="65"/>
      <c r="N21723" s="71"/>
    </row>
    <row r="21724" spans="2:14">
      <c r="B21724" s="65"/>
      <c r="N21724" s="71"/>
    </row>
    <row r="21725" spans="2:14">
      <c r="B21725" s="65"/>
      <c r="N21725" s="71"/>
    </row>
    <row r="21726" spans="2:14">
      <c r="B21726" s="65"/>
      <c r="N21726" s="71"/>
    </row>
    <row r="21727" spans="2:14">
      <c r="B21727" s="65"/>
      <c r="N21727" s="71"/>
    </row>
    <row r="21728" spans="2:14">
      <c r="B21728" s="65"/>
      <c r="N21728" s="71"/>
    </row>
    <row r="21729" spans="2:14">
      <c r="B21729" s="65"/>
      <c r="N21729" s="71"/>
    </row>
    <row r="21730" spans="2:14">
      <c r="B21730" s="65"/>
      <c r="N21730" s="71"/>
    </row>
    <row r="21731" spans="2:14">
      <c r="B21731" s="65"/>
      <c r="N21731" s="71"/>
    </row>
    <row r="21732" spans="2:14">
      <c r="B21732" s="65"/>
      <c r="N21732" s="71"/>
    </row>
    <row r="21733" spans="2:14">
      <c r="B21733" s="65"/>
      <c r="N21733" s="71"/>
    </row>
    <row r="21734" spans="2:14">
      <c r="B21734" s="65"/>
      <c r="N21734" s="71"/>
    </row>
    <row r="21735" spans="2:14">
      <c r="B21735" s="65"/>
      <c r="N21735" s="71"/>
    </row>
    <row r="21736" spans="2:14">
      <c r="B21736" s="65"/>
      <c r="N21736" s="71"/>
    </row>
    <row r="21737" spans="2:14">
      <c r="B21737" s="65"/>
      <c r="N21737" s="71"/>
    </row>
    <row r="21738" spans="2:14">
      <c r="B21738" s="65"/>
      <c r="N21738" s="71"/>
    </row>
    <row r="21739" spans="2:14">
      <c r="B21739" s="65"/>
      <c r="N21739" s="71"/>
    </row>
    <row r="21740" spans="2:14">
      <c r="B21740" s="65"/>
      <c r="N21740" s="71"/>
    </row>
    <row r="21741" spans="2:14">
      <c r="B21741" s="65"/>
      <c r="N21741" s="71"/>
    </row>
    <row r="21742" spans="2:14">
      <c r="B21742" s="65"/>
      <c r="N21742" s="71"/>
    </row>
    <row r="21743" spans="2:14">
      <c r="B21743" s="65"/>
      <c r="N21743" s="71"/>
    </row>
    <row r="21744" spans="2:14">
      <c r="B21744" s="65"/>
      <c r="N21744" s="71"/>
    </row>
    <row r="21745" spans="2:14">
      <c r="B21745" s="65"/>
      <c r="N21745" s="71"/>
    </row>
    <row r="21746" spans="2:14">
      <c r="B21746" s="65"/>
      <c r="N21746" s="71"/>
    </row>
    <row r="21747" spans="2:14">
      <c r="B21747" s="65"/>
      <c r="N21747" s="71"/>
    </row>
    <row r="21748" spans="2:14">
      <c r="B21748" s="65"/>
      <c r="N21748" s="71"/>
    </row>
    <row r="21749" spans="2:14">
      <c r="B21749" s="65"/>
      <c r="N21749" s="71"/>
    </row>
    <row r="21750" spans="2:14">
      <c r="B21750" s="65"/>
      <c r="N21750" s="71"/>
    </row>
    <row r="21751" spans="2:14">
      <c r="B21751" s="65"/>
      <c r="N21751" s="71"/>
    </row>
    <row r="21752" spans="2:14">
      <c r="B21752" s="65"/>
      <c r="N21752" s="71"/>
    </row>
    <row r="21753" spans="2:14">
      <c r="B21753" s="65"/>
      <c r="N21753" s="71"/>
    </row>
    <row r="21754" spans="2:14">
      <c r="B21754" s="65"/>
      <c r="N21754" s="71"/>
    </row>
    <row r="21755" spans="2:14">
      <c r="B21755" s="65"/>
      <c r="N21755" s="71"/>
    </row>
    <row r="21756" spans="2:14">
      <c r="B21756" s="65"/>
      <c r="N21756" s="71"/>
    </row>
    <row r="21757" spans="2:14">
      <c r="B21757" s="65"/>
      <c r="N21757" s="71"/>
    </row>
    <row r="21758" spans="2:14">
      <c r="B21758" s="65"/>
      <c r="N21758" s="71"/>
    </row>
    <row r="21759" spans="2:14">
      <c r="B21759" s="65"/>
      <c r="N21759" s="71"/>
    </row>
    <row r="21760" spans="2:14">
      <c r="B21760" s="65"/>
      <c r="N21760" s="71"/>
    </row>
    <row r="21761" spans="2:14">
      <c r="B21761" s="65"/>
      <c r="N21761" s="71"/>
    </row>
    <row r="21762" spans="2:14">
      <c r="B21762" s="65"/>
      <c r="N21762" s="71"/>
    </row>
    <row r="21763" spans="2:14">
      <c r="B21763" s="65"/>
      <c r="N21763" s="71"/>
    </row>
    <row r="21764" spans="2:14">
      <c r="B21764" s="65"/>
      <c r="N21764" s="71"/>
    </row>
    <row r="21765" spans="2:14">
      <c r="B21765" s="65"/>
      <c r="N21765" s="71"/>
    </row>
    <row r="21766" spans="2:14">
      <c r="B21766" s="65"/>
      <c r="N21766" s="71"/>
    </row>
    <row r="21767" spans="2:14">
      <c r="B21767" s="65"/>
      <c r="N21767" s="71"/>
    </row>
    <row r="21768" spans="2:14">
      <c r="B21768" s="65"/>
      <c r="N21768" s="71"/>
    </row>
    <row r="21769" spans="2:14">
      <c r="B21769" s="65"/>
      <c r="N21769" s="71"/>
    </row>
    <row r="21770" spans="2:14">
      <c r="B21770" s="65"/>
      <c r="N21770" s="71"/>
    </row>
    <row r="21771" spans="2:14">
      <c r="B21771" s="65"/>
      <c r="N21771" s="71"/>
    </row>
    <row r="21772" spans="2:14">
      <c r="B21772" s="65"/>
      <c r="N21772" s="71"/>
    </row>
    <row r="21773" spans="2:14">
      <c r="B21773" s="65"/>
      <c r="N21773" s="71"/>
    </row>
    <row r="21774" spans="2:14">
      <c r="B21774" s="65"/>
      <c r="N21774" s="71"/>
    </row>
    <row r="21775" spans="2:14">
      <c r="B21775" s="65"/>
      <c r="N21775" s="71"/>
    </row>
    <row r="21776" spans="2:14">
      <c r="B21776" s="65"/>
      <c r="N21776" s="71"/>
    </row>
    <row r="21777" spans="2:14">
      <c r="B21777" s="65"/>
      <c r="N21777" s="71"/>
    </row>
    <row r="21778" spans="2:14">
      <c r="B21778" s="65"/>
      <c r="N21778" s="71"/>
    </row>
    <row r="21779" spans="2:14">
      <c r="B21779" s="65"/>
      <c r="N21779" s="71"/>
    </row>
    <row r="21780" spans="2:14">
      <c r="B21780" s="65"/>
      <c r="N21780" s="71"/>
    </row>
    <row r="21781" spans="2:14">
      <c r="B21781" s="65"/>
      <c r="N21781" s="71"/>
    </row>
    <row r="21782" spans="2:14">
      <c r="B21782" s="65"/>
      <c r="N21782" s="71"/>
    </row>
    <row r="21783" spans="2:14">
      <c r="B21783" s="65"/>
      <c r="N21783" s="71"/>
    </row>
    <row r="21784" spans="2:14">
      <c r="B21784" s="65"/>
      <c r="N21784" s="71"/>
    </row>
    <row r="21785" spans="2:14">
      <c r="B21785" s="65"/>
      <c r="N21785" s="71"/>
    </row>
    <row r="21786" spans="2:14">
      <c r="B21786" s="65"/>
      <c r="N21786" s="71"/>
    </row>
    <row r="21787" spans="2:14">
      <c r="B21787" s="65"/>
      <c r="N21787" s="71"/>
    </row>
    <row r="21788" spans="2:14">
      <c r="B21788" s="65"/>
      <c r="N21788" s="71"/>
    </row>
    <row r="21789" spans="2:14">
      <c r="B21789" s="65"/>
      <c r="N21789" s="71"/>
    </row>
    <row r="21790" spans="2:14">
      <c r="B21790" s="65"/>
      <c r="N21790" s="71"/>
    </row>
    <row r="21791" spans="2:14">
      <c r="B21791" s="65"/>
      <c r="N21791" s="71"/>
    </row>
    <row r="21792" spans="2:14">
      <c r="B21792" s="65"/>
      <c r="N21792" s="71"/>
    </row>
    <row r="21793" spans="2:14">
      <c r="B21793" s="65"/>
      <c r="N21793" s="71"/>
    </row>
    <row r="21794" spans="2:14">
      <c r="B21794" s="65"/>
      <c r="N21794" s="71"/>
    </row>
    <row r="21795" spans="2:14">
      <c r="B21795" s="65"/>
      <c r="N21795" s="71"/>
    </row>
    <row r="21796" spans="2:14">
      <c r="B21796" s="65"/>
      <c r="N21796" s="71"/>
    </row>
    <row r="21797" spans="2:14">
      <c r="B21797" s="65"/>
      <c r="N21797" s="71"/>
    </row>
    <row r="21798" spans="2:14">
      <c r="B21798" s="65"/>
      <c r="N21798" s="71"/>
    </row>
    <row r="21799" spans="2:14">
      <c r="B21799" s="65"/>
      <c r="N21799" s="71"/>
    </row>
    <row r="21800" spans="2:14">
      <c r="B21800" s="65"/>
      <c r="N21800" s="71"/>
    </row>
    <row r="21801" spans="2:14">
      <c r="B21801" s="65"/>
      <c r="N21801" s="71"/>
    </row>
    <row r="21802" spans="2:14">
      <c r="B21802" s="65"/>
      <c r="N21802" s="71"/>
    </row>
    <row r="21803" spans="2:14">
      <c r="B21803" s="65"/>
      <c r="N21803" s="71"/>
    </row>
    <row r="21804" spans="2:14">
      <c r="B21804" s="65"/>
      <c r="N21804" s="71"/>
    </row>
    <row r="21805" spans="2:14">
      <c r="B21805" s="65"/>
      <c r="N21805" s="71"/>
    </row>
    <row r="21806" spans="2:14">
      <c r="B21806" s="65"/>
      <c r="N21806" s="71"/>
    </row>
    <row r="21807" spans="2:14">
      <c r="B21807" s="65"/>
      <c r="N21807" s="71"/>
    </row>
    <row r="21808" spans="2:14">
      <c r="B21808" s="65"/>
      <c r="N21808" s="71"/>
    </row>
    <row r="21809" spans="2:14">
      <c r="B21809" s="65"/>
      <c r="N21809" s="71"/>
    </row>
    <row r="21810" spans="2:14">
      <c r="B21810" s="65"/>
      <c r="N21810" s="71"/>
    </row>
    <row r="21811" spans="2:14">
      <c r="B21811" s="65"/>
      <c r="N21811" s="71"/>
    </row>
    <row r="21812" spans="2:14">
      <c r="B21812" s="65"/>
      <c r="N21812" s="71"/>
    </row>
    <row r="21813" spans="2:14">
      <c r="B21813" s="65"/>
      <c r="N21813" s="71"/>
    </row>
    <row r="21814" spans="2:14">
      <c r="B21814" s="65"/>
      <c r="N21814" s="71"/>
    </row>
    <row r="21815" spans="2:14">
      <c r="B21815" s="65"/>
      <c r="N21815" s="71"/>
    </row>
    <row r="21816" spans="2:14">
      <c r="B21816" s="65"/>
      <c r="N21816" s="71"/>
    </row>
    <row r="21817" spans="2:14">
      <c r="B21817" s="65"/>
      <c r="N21817" s="71"/>
    </row>
    <row r="21818" spans="2:14">
      <c r="B21818" s="65"/>
      <c r="N21818" s="71"/>
    </row>
    <row r="21819" spans="2:14">
      <c r="B21819" s="65"/>
      <c r="N21819" s="71"/>
    </row>
    <row r="21820" spans="2:14">
      <c r="B21820" s="65"/>
      <c r="N21820" s="71"/>
    </row>
    <row r="21821" spans="2:14">
      <c r="B21821" s="65"/>
      <c r="N21821" s="71"/>
    </row>
    <row r="21822" spans="2:14">
      <c r="B21822" s="65"/>
      <c r="N21822" s="71"/>
    </row>
    <row r="21823" spans="2:14">
      <c r="B21823" s="65"/>
      <c r="N21823" s="71"/>
    </row>
    <row r="21824" spans="2:14">
      <c r="B21824" s="65"/>
      <c r="N21824" s="71"/>
    </row>
    <row r="21825" spans="2:14">
      <c r="B21825" s="65"/>
      <c r="N21825" s="71"/>
    </row>
    <row r="21826" spans="2:14">
      <c r="B21826" s="65"/>
      <c r="N21826" s="71"/>
    </row>
    <row r="21827" spans="2:14">
      <c r="B21827" s="65"/>
      <c r="N21827" s="71"/>
    </row>
    <row r="21828" spans="2:14">
      <c r="B21828" s="65"/>
      <c r="N21828" s="71"/>
    </row>
    <row r="21829" spans="2:14">
      <c r="B21829" s="65"/>
      <c r="N21829" s="71"/>
    </row>
    <row r="21830" spans="2:14">
      <c r="B21830" s="65"/>
      <c r="N21830" s="71"/>
    </row>
    <row r="21831" spans="2:14">
      <c r="B21831" s="65"/>
      <c r="N21831" s="71"/>
    </row>
    <row r="21832" spans="2:14">
      <c r="B21832" s="65"/>
      <c r="N21832" s="71"/>
    </row>
    <row r="21833" spans="2:14">
      <c r="B21833" s="65"/>
      <c r="N21833" s="71"/>
    </row>
    <row r="21834" spans="2:14">
      <c r="B21834" s="65"/>
      <c r="N21834" s="71"/>
    </row>
    <row r="21835" spans="2:14">
      <c r="B21835" s="65"/>
      <c r="N21835" s="71"/>
    </row>
    <row r="21836" spans="2:14">
      <c r="B21836" s="65"/>
      <c r="N21836" s="71"/>
    </row>
    <row r="21837" spans="2:14">
      <c r="B21837" s="65"/>
      <c r="N21837" s="71"/>
    </row>
    <row r="21838" spans="2:14">
      <c r="B21838" s="65"/>
      <c r="N21838" s="71"/>
    </row>
    <row r="21839" spans="2:14">
      <c r="B21839" s="65"/>
      <c r="N21839" s="71"/>
    </row>
    <row r="21840" spans="2:14">
      <c r="B21840" s="65"/>
      <c r="N21840" s="71"/>
    </row>
    <row r="21841" spans="2:14">
      <c r="B21841" s="65"/>
      <c r="N21841" s="71"/>
    </row>
    <row r="21842" spans="2:14">
      <c r="B21842" s="65"/>
      <c r="N21842" s="71"/>
    </row>
    <row r="21843" spans="2:14">
      <c r="B21843" s="65"/>
      <c r="N21843" s="71"/>
    </row>
    <row r="21844" spans="2:14">
      <c r="B21844" s="65"/>
      <c r="N21844" s="71"/>
    </row>
    <row r="21845" spans="2:14">
      <c r="B21845" s="65"/>
      <c r="N21845" s="71"/>
    </row>
    <row r="21846" spans="2:14">
      <c r="B21846" s="65"/>
      <c r="N21846" s="71"/>
    </row>
    <row r="21847" spans="2:14">
      <c r="B21847" s="65"/>
      <c r="N21847" s="71"/>
    </row>
    <row r="21848" spans="2:14">
      <c r="B21848" s="65"/>
      <c r="N21848" s="71"/>
    </row>
    <row r="21849" spans="2:14">
      <c r="B21849" s="65"/>
      <c r="N21849" s="71"/>
    </row>
    <row r="21850" spans="2:14">
      <c r="B21850" s="65"/>
      <c r="N21850" s="71"/>
    </row>
    <row r="21851" spans="2:14">
      <c r="B21851" s="65"/>
      <c r="N21851" s="71"/>
    </row>
    <row r="21852" spans="2:14">
      <c r="B21852" s="65"/>
      <c r="N21852" s="71"/>
    </row>
    <row r="21853" spans="2:14">
      <c r="B21853" s="65"/>
      <c r="N21853" s="71"/>
    </row>
    <row r="21854" spans="2:14">
      <c r="B21854" s="65"/>
      <c r="N21854" s="71"/>
    </row>
    <row r="21855" spans="2:14">
      <c r="B21855" s="65"/>
      <c r="N21855" s="71"/>
    </row>
    <row r="21856" spans="2:14">
      <c r="B21856" s="65"/>
      <c r="N21856" s="71"/>
    </row>
    <row r="21857" spans="2:14">
      <c r="B21857" s="65"/>
      <c r="N21857" s="71"/>
    </row>
    <row r="21858" spans="2:14">
      <c r="B21858" s="65"/>
      <c r="N21858" s="71"/>
    </row>
    <row r="21859" spans="2:14">
      <c r="B21859" s="65"/>
      <c r="N21859" s="71"/>
    </row>
    <row r="21860" spans="2:14">
      <c r="B21860" s="65"/>
      <c r="N21860" s="71"/>
    </row>
    <row r="21861" spans="2:14">
      <c r="B21861" s="65"/>
      <c r="N21861" s="71"/>
    </row>
    <row r="21862" spans="2:14">
      <c r="B21862" s="65"/>
      <c r="N21862" s="71"/>
    </row>
    <row r="21863" spans="2:14">
      <c r="B21863" s="65"/>
      <c r="N21863" s="71"/>
    </row>
    <row r="21864" spans="2:14">
      <c r="B21864" s="65"/>
      <c r="N21864" s="71"/>
    </row>
    <row r="21865" spans="2:14">
      <c r="B21865" s="65"/>
      <c r="N21865" s="71"/>
    </row>
    <row r="21866" spans="2:14">
      <c r="B21866" s="65"/>
      <c r="N21866" s="71"/>
    </row>
    <row r="21867" spans="2:14">
      <c r="B21867" s="65"/>
      <c r="N21867" s="71"/>
    </row>
    <row r="21868" spans="2:14">
      <c r="B21868" s="65"/>
      <c r="N21868" s="71"/>
    </row>
    <row r="21869" spans="2:14">
      <c r="B21869" s="65"/>
      <c r="N21869" s="71"/>
    </row>
    <row r="21870" spans="2:14">
      <c r="B21870" s="65"/>
      <c r="N21870" s="71"/>
    </row>
    <row r="21871" spans="2:14">
      <c r="B21871" s="65"/>
      <c r="N21871" s="71"/>
    </row>
    <row r="21872" spans="2:14">
      <c r="B21872" s="65"/>
      <c r="N21872" s="71"/>
    </row>
    <row r="21873" spans="2:14">
      <c r="B21873" s="65"/>
      <c r="N21873" s="71"/>
    </row>
    <row r="21874" spans="2:14">
      <c r="B21874" s="65"/>
      <c r="N21874" s="71"/>
    </row>
    <row r="21875" spans="2:14">
      <c r="B21875" s="65"/>
      <c r="N21875" s="71"/>
    </row>
    <row r="21876" spans="2:14">
      <c r="B21876" s="65"/>
      <c r="N21876" s="71"/>
    </row>
    <row r="21877" spans="2:14">
      <c r="B21877" s="65"/>
      <c r="N21877" s="71"/>
    </row>
    <row r="21878" spans="2:14">
      <c r="B21878" s="65"/>
      <c r="N21878" s="71"/>
    </row>
    <row r="21879" spans="2:14">
      <c r="B21879" s="65"/>
      <c r="N21879" s="71"/>
    </row>
    <row r="21880" spans="2:14">
      <c r="B21880" s="65"/>
      <c r="N21880" s="71"/>
    </row>
    <row r="21881" spans="2:14">
      <c r="B21881" s="65"/>
      <c r="N21881" s="71"/>
    </row>
    <row r="21882" spans="2:14">
      <c r="B21882" s="65"/>
      <c r="N21882" s="71"/>
    </row>
    <row r="21883" spans="2:14">
      <c r="B21883" s="65"/>
      <c r="N21883" s="71"/>
    </row>
    <row r="21884" spans="2:14">
      <c r="B21884" s="65"/>
      <c r="N21884" s="71"/>
    </row>
    <row r="21885" spans="2:14">
      <c r="B21885" s="65"/>
      <c r="N21885" s="71"/>
    </row>
    <row r="21886" spans="2:14">
      <c r="B21886" s="65"/>
      <c r="N21886" s="71"/>
    </row>
    <row r="21887" spans="2:14">
      <c r="B21887" s="65"/>
      <c r="N21887" s="71"/>
    </row>
    <row r="21888" spans="2:14">
      <c r="B21888" s="65"/>
      <c r="N21888" s="71"/>
    </row>
    <row r="21889" spans="2:14">
      <c r="B21889" s="65"/>
      <c r="N21889" s="71"/>
    </row>
    <row r="21890" spans="2:14">
      <c r="B21890" s="65"/>
      <c r="N21890" s="71"/>
    </row>
    <row r="21891" spans="2:14">
      <c r="B21891" s="65"/>
      <c r="N21891" s="71"/>
    </row>
    <row r="21892" spans="2:14">
      <c r="B21892" s="65"/>
      <c r="N21892" s="71"/>
    </row>
    <row r="21893" spans="2:14">
      <c r="B21893" s="65"/>
      <c r="N21893" s="71"/>
    </row>
    <row r="21894" spans="2:14">
      <c r="B21894" s="65"/>
      <c r="N21894" s="71"/>
    </row>
    <row r="21895" spans="2:14">
      <c r="B21895" s="65"/>
      <c r="N21895" s="71"/>
    </row>
    <row r="21896" spans="2:14">
      <c r="B21896" s="65"/>
      <c r="N21896" s="71"/>
    </row>
    <row r="21897" spans="2:14">
      <c r="B21897" s="65"/>
      <c r="N21897" s="71"/>
    </row>
    <row r="21898" spans="2:14">
      <c r="B21898" s="65"/>
      <c r="N21898" s="71"/>
    </row>
    <row r="21899" spans="2:14">
      <c r="B21899" s="65"/>
      <c r="N21899" s="71"/>
    </row>
    <row r="21900" spans="2:14">
      <c r="B21900" s="65"/>
      <c r="N21900" s="71"/>
    </row>
    <row r="21901" spans="2:14">
      <c r="B21901" s="65"/>
      <c r="N21901" s="71"/>
    </row>
    <row r="21902" spans="2:14">
      <c r="B21902" s="65"/>
      <c r="N21902" s="71"/>
    </row>
    <row r="21903" spans="2:14">
      <c r="B21903" s="65"/>
      <c r="N21903" s="71"/>
    </row>
    <row r="21904" spans="2:14">
      <c r="B21904" s="65"/>
      <c r="N21904" s="71"/>
    </row>
    <row r="21905" spans="2:14">
      <c r="B21905" s="65"/>
      <c r="N21905" s="71"/>
    </row>
    <row r="21906" spans="2:14">
      <c r="B21906" s="65"/>
      <c r="N21906" s="71"/>
    </row>
    <row r="21907" spans="2:14">
      <c r="B21907" s="65"/>
      <c r="N21907" s="71"/>
    </row>
    <row r="21908" spans="2:14">
      <c r="B21908" s="65"/>
      <c r="N21908" s="71"/>
    </row>
    <row r="21909" spans="2:14">
      <c r="B21909" s="65"/>
      <c r="N21909" s="71"/>
    </row>
    <row r="21910" spans="2:14">
      <c r="B21910" s="65"/>
      <c r="N21910" s="71"/>
    </row>
    <row r="21911" spans="2:14">
      <c r="B21911" s="65"/>
      <c r="N21911" s="71"/>
    </row>
    <row r="21912" spans="2:14">
      <c r="B21912" s="65"/>
      <c r="N21912" s="71"/>
    </row>
    <row r="21913" spans="2:14">
      <c r="B21913" s="65"/>
      <c r="N21913" s="71"/>
    </row>
    <row r="21914" spans="2:14">
      <c r="B21914" s="65"/>
      <c r="N21914" s="71"/>
    </row>
    <row r="21915" spans="2:14">
      <c r="B21915" s="65"/>
      <c r="N21915" s="71"/>
    </row>
    <row r="21916" spans="2:14">
      <c r="B21916" s="65"/>
      <c r="N21916" s="71"/>
    </row>
    <row r="21917" spans="2:14">
      <c r="B21917" s="65"/>
      <c r="N21917" s="71"/>
    </row>
    <row r="21918" spans="2:14">
      <c r="B21918" s="65"/>
      <c r="N21918" s="71"/>
    </row>
    <row r="21919" spans="2:14">
      <c r="B21919" s="65"/>
      <c r="N21919" s="71"/>
    </row>
    <row r="21920" spans="2:14">
      <c r="B21920" s="65"/>
      <c r="N21920" s="71"/>
    </row>
    <row r="21921" spans="2:14">
      <c r="B21921" s="65"/>
      <c r="N21921" s="71"/>
    </row>
    <row r="21922" spans="2:14">
      <c r="B21922" s="65"/>
      <c r="N21922" s="71"/>
    </row>
    <row r="21923" spans="2:14">
      <c r="B21923" s="65"/>
      <c r="N21923" s="71"/>
    </row>
    <row r="21924" spans="2:14">
      <c r="B21924" s="65"/>
      <c r="N21924" s="71"/>
    </row>
    <row r="21925" spans="2:14">
      <c r="B21925" s="65"/>
      <c r="N21925" s="71"/>
    </row>
    <row r="21926" spans="2:14">
      <c r="B21926" s="65"/>
      <c r="N21926" s="71"/>
    </row>
    <row r="21927" spans="2:14">
      <c r="B21927" s="65"/>
      <c r="N21927" s="71"/>
    </row>
    <row r="21928" spans="2:14">
      <c r="B21928" s="65"/>
      <c r="N21928" s="71"/>
    </row>
    <row r="21929" spans="2:14">
      <c r="B21929" s="65"/>
      <c r="N21929" s="71"/>
    </row>
    <row r="21930" spans="2:14">
      <c r="B21930" s="65"/>
      <c r="N21930" s="71"/>
    </row>
    <row r="21931" spans="2:14">
      <c r="B21931" s="65"/>
      <c r="N21931" s="71"/>
    </row>
    <row r="21932" spans="2:14">
      <c r="B21932" s="65"/>
      <c r="N21932" s="71"/>
    </row>
    <row r="21933" spans="2:14">
      <c r="B21933" s="65"/>
      <c r="N21933" s="71"/>
    </row>
    <row r="21934" spans="2:14">
      <c r="B21934" s="65"/>
      <c r="N21934" s="71"/>
    </row>
    <row r="21935" spans="2:14">
      <c r="B21935" s="65"/>
      <c r="N21935" s="71"/>
    </row>
    <row r="21936" spans="2:14">
      <c r="B21936" s="65"/>
      <c r="N21936" s="71"/>
    </row>
    <row r="21937" spans="2:14">
      <c r="B21937" s="65"/>
      <c r="N21937" s="71"/>
    </row>
    <row r="21938" spans="2:14">
      <c r="B21938" s="65"/>
      <c r="N21938" s="71"/>
    </row>
    <row r="21939" spans="2:14">
      <c r="B21939" s="65"/>
      <c r="N21939" s="71"/>
    </row>
    <row r="21940" spans="2:14">
      <c r="B21940" s="65"/>
      <c r="N21940" s="71"/>
    </row>
    <row r="21941" spans="2:14">
      <c r="B21941" s="65"/>
      <c r="N21941" s="71"/>
    </row>
    <row r="21942" spans="2:14">
      <c r="B21942" s="65"/>
      <c r="N21942" s="71"/>
    </row>
    <row r="21943" spans="2:14">
      <c r="B21943" s="65"/>
      <c r="N21943" s="71"/>
    </row>
    <row r="21944" spans="2:14">
      <c r="B21944" s="65"/>
      <c r="N21944" s="71"/>
    </row>
    <row r="21945" spans="2:14">
      <c r="B21945" s="65"/>
      <c r="N21945" s="71"/>
    </row>
    <row r="21946" spans="2:14">
      <c r="B21946" s="65"/>
      <c r="N21946" s="71"/>
    </row>
    <row r="21947" spans="2:14">
      <c r="B21947" s="65"/>
      <c r="N21947" s="71"/>
    </row>
    <row r="21948" spans="2:14">
      <c r="B21948" s="65"/>
      <c r="N21948" s="71"/>
    </row>
    <row r="21949" spans="2:14">
      <c r="B21949" s="65"/>
      <c r="N21949" s="71"/>
    </row>
    <row r="21950" spans="2:14">
      <c r="B21950" s="65"/>
      <c r="N21950" s="71"/>
    </row>
    <row r="21951" spans="2:14">
      <c r="B21951" s="65"/>
      <c r="N21951" s="71"/>
    </row>
    <row r="21952" spans="2:14">
      <c r="B21952" s="65"/>
      <c r="N21952" s="71"/>
    </row>
    <row r="21953" spans="2:14">
      <c r="B21953" s="65"/>
      <c r="N21953" s="71"/>
    </row>
    <row r="21954" spans="2:14">
      <c r="B21954" s="65"/>
      <c r="N21954" s="71"/>
    </row>
    <row r="21955" spans="2:14">
      <c r="B21955" s="65"/>
      <c r="N21955" s="71"/>
    </row>
    <row r="21956" spans="2:14">
      <c r="B21956" s="65"/>
      <c r="N21956" s="71"/>
    </row>
    <row r="21957" spans="2:14">
      <c r="B21957" s="65"/>
      <c r="N21957" s="71"/>
    </row>
    <row r="21958" spans="2:14">
      <c r="B21958" s="65"/>
      <c r="N21958" s="71"/>
    </row>
    <row r="21959" spans="2:14">
      <c r="B21959" s="65"/>
      <c r="N21959" s="71"/>
    </row>
    <row r="21960" spans="2:14">
      <c r="B21960" s="65"/>
      <c r="N21960" s="71"/>
    </row>
    <row r="21961" spans="2:14">
      <c r="B21961" s="65"/>
      <c r="N21961" s="71"/>
    </row>
    <row r="21962" spans="2:14">
      <c r="B21962" s="65"/>
      <c r="N21962" s="71"/>
    </row>
    <row r="21963" spans="2:14">
      <c r="B21963" s="65"/>
      <c r="N21963" s="71"/>
    </row>
    <row r="21964" spans="2:14">
      <c r="B21964" s="65"/>
      <c r="N21964" s="71"/>
    </row>
    <row r="21965" spans="2:14">
      <c r="B21965" s="65"/>
      <c r="N21965" s="71"/>
    </row>
    <row r="21966" spans="2:14">
      <c r="B21966" s="65"/>
      <c r="N21966" s="71"/>
    </row>
    <row r="21967" spans="2:14">
      <c r="B21967" s="65"/>
      <c r="N21967" s="71"/>
    </row>
    <row r="21968" spans="2:14">
      <c r="B21968" s="65"/>
      <c r="N21968" s="71"/>
    </row>
    <row r="21969" spans="2:14">
      <c r="B21969" s="65"/>
      <c r="N21969" s="71"/>
    </row>
    <row r="21970" spans="2:14">
      <c r="B21970" s="65"/>
      <c r="N21970" s="71"/>
    </row>
    <row r="21971" spans="2:14">
      <c r="B21971" s="65"/>
      <c r="N21971" s="71"/>
    </row>
    <row r="21972" spans="2:14">
      <c r="B21972" s="65"/>
      <c r="N21972" s="71"/>
    </row>
    <row r="21973" spans="2:14">
      <c r="B21973" s="65"/>
      <c r="N21973" s="71"/>
    </row>
    <row r="21974" spans="2:14">
      <c r="B21974" s="65"/>
      <c r="N21974" s="71"/>
    </row>
    <row r="21975" spans="2:14">
      <c r="B21975" s="65"/>
      <c r="N21975" s="71"/>
    </row>
    <row r="21976" spans="2:14">
      <c r="B21976" s="65"/>
      <c r="N21976" s="71"/>
    </row>
    <row r="21977" spans="2:14">
      <c r="B21977" s="65"/>
      <c r="N21977" s="71"/>
    </row>
    <row r="21978" spans="2:14">
      <c r="B21978" s="65"/>
      <c r="N21978" s="71"/>
    </row>
    <row r="21979" spans="2:14">
      <c r="B21979" s="65"/>
      <c r="N21979" s="71"/>
    </row>
    <row r="21980" spans="2:14">
      <c r="B21980" s="65"/>
      <c r="N21980" s="71"/>
    </row>
    <row r="21981" spans="2:14">
      <c r="B21981" s="65"/>
      <c r="N21981" s="71"/>
    </row>
    <row r="21982" spans="2:14">
      <c r="B21982" s="65"/>
      <c r="N21982" s="71"/>
    </row>
    <row r="21983" spans="2:14">
      <c r="B21983" s="65"/>
      <c r="N21983" s="71"/>
    </row>
    <row r="21984" spans="2:14">
      <c r="B21984" s="65"/>
      <c r="N21984" s="71"/>
    </row>
    <row r="21985" spans="2:14">
      <c r="B21985" s="65"/>
      <c r="N21985" s="71"/>
    </row>
    <row r="21986" spans="2:14">
      <c r="B21986" s="65"/>
      <c r="N21986" s="71"/>
    </row>
    <row r="21987" spans="2:14">
      <c r="B21987" s="65"/>
      <c r="N21987" s="71"/>
    </row>
    <row r="21988" spans="2:14">
      <c r="B21988" s="65"/>
      <c r="N21988" s="71"/>
    </row>
    <row r="21989" spans="2:14">
      <c r="B21989" s="65"/>
      <c r="N21989" s="71"/>
    </row>
    <row r="21990" spans="2:14">
      <c r="B21990" s="65"/>
      <c r="N21990" s="71"/>
    </row>
    <row r="21991" spans="2:14">
      <c r="B21991" s="65"/>
      <c r="N21991" s="71"/>
    </row>
    <row r="21992" spans="2:14">
      <c r="B21992" s="65"/>
      <c r="N21992" s="71"/>
    </row>
    <row r="21993" spans="2:14">
      <c r="B21993" s="65"/>
      <c r="N21993" s="71"/>
    </row>
    <row r="21994" spans="2:14">
      <c r="B21994" s="65"/>
      <c r="N21994" s="71"/>
    </row>
    <row r="21995" spans="2:14">
      <c r="B21995" s="65"/>
      <c r="N21995" s="71"/>
    </row>
    <row r="21996" spans="2:14">
      <c r="B21996" s="65"/>
      <c r="N21996" s="71"/>
    </row>
    <row r="21997" spans="2:14">
      <c r="B21997" s="65"/>
      <c r="N21997" s="71"/>
    </row>
    <row r="21998" spans="2:14">
      <c r="B21998" s="65"/>
      <c r="N21998" s="71"/>
    </row>
    <row r="21999" spans="2:14">
      <c r="B21999" s="65"/>
      <c r="N21999" s="71"/>
    </row>
    <row r="22000" spans="2:14">
      <c r="B22000" s="65"/>
      <c r="N22000" s="71"/>
    </row>
    <row r="22001" spans="2:14">
      <c r="B22001" s="65"/>
      <c r="N22001" s="71"/>
    </row>
    <row r="22002" spans="2:14">
      <c r="B22002" s="65"/>
      <c r="N22002" s="71"/>
    </row>
    <row r="22003" spans="2:14">
      <c r="B22003" s="65"/>
      <c r="N22003" s="71"/>
    </row>
    <row r="22004" spans="2:14">
      <c r="B22004" s="65"/>
      <c r="N22004" s="71"/>
    </row>
    <row r="22005" spans="2:14">
      <c r="B22005" s="65"/>
      <c r="N22005" s="71"/>
    </row>
    <row r="22006" spans="2:14">
      <c r="B22006" s="65"/>
      <c r="N22006" s="71"/>
    </row>
    <row r="22007" spans="2:14">
      <c r="B22007" s="65"/>
      <c r="N22007" s="71"/>
    </row>
    <row r="22008" spans="2:14">
      <c r="B22008" s="65"/>
      <c r="N22008" s="71"/>
    </row>
    <row r="22009" spans="2:14">
      <c r="B22009" s="65"/>
      <c r="N22009" s="71"/>
    </row>
    <row r="22010" spans="2:14">
      <c r="B22010" s="65"/>
      <c r="N22010" s="71"/>
    </row>
    <row r="22011" spans="2:14">
      <c r="B22011" s="65"/>
      <c r="N22011" s="71"/>
    </row>
    <row r="22012" spans="2:14">
      <c r="B22012" s="65"/>
      <c r="N22012" s="71"/>
    </row>
    <row r="22013" spans="2:14">
      <c r="B22013" s="65"/>
      <c r="N22013" s="71"/>
    </row>
    <row r="22014" spans="2:14">
      <c r="B22014" s="65"/>
      <c r="N22014" s="71"/>
    </row>
    <row r="22015" spans="2:14">
      <c r="B22015" s="65"/>
      <c r="N22015" s="71"/>
    </row>
    <row r="22016" spans="2:14">
      <c r="B22016" s="65"/>
      <c r="N22016" s="71"/>
    </row>
    <row r="22017" spans="2:14">
      <c r="B22017" s="65"/>
      <c r="N22017" s="71"/>
    </row>
    <row r="22018" spans="2:14">
      <c r="B22018" s="65"/>
      <c r="N22018" s="71"/>
    </row>
    <row r="22019" spans="2:14">
      <c r="B22019" s="65"/>
      <c r="N22019" s="71"/>
    </row>
    <row r="22020" spans="2:14">
      <c r="B22020" s="65"/>
      <c r="N22020" s="71"/>
    </row>
    <row r="22021" spans="2:14">
      <c r="B22021" s="65"/>
      <c r="N22021" s="71"/>
    </row>
    <row r="22022" spans="2:14">
      <c r="B22022" s="65"/>
      <c r="N22022" s="71"/>
    </row>
    <row r="22023" spans="2:14">
      <c r="B22023" s="65"/>
      <c r="N22023" s="71"/>
    </row>
    <row r="22024" spans="2:14">
      <c r="B22024" s="65"/>
      <c r="N22024" s="71"/>
    </row>
    <row r="22025" spans="2:14">
      <c r="B22025" s="65"/>
      <c r="N22025" s="71"/>
    </row>
    <row r="22026" spans="2:14">
      <c r="B22026" s="65"/>
      <c r="N22026" s="71"/>
    </row>
    <row r="22027" spans="2:14">
      <c r="B22027" s="65"/>
      <c r="N22027" s="71"/>
    </row>
    <row r="22028" spans="2:14">
      <c r="B22028" s="65"/>
      <c r="N22028" s="71"/>
    </row>
    <row r="22029" spans="2:14">
      <c r="B22029" s="65"/>
      <c r="N22029" s="71"/>
    </row>
    <row r="22030" spans="2:14">
      <c r="B22030" s="65"/>
      <c r="N22030" s="71"/>
    </row>
    <row r="22031" spans="2:14">
      <c r="B22031" s="65"/>
      <c r="N22031" s="71"/>
    </row>
    <row r="22032" spans="2:14">
      <c r="B22032" s="65"/>
      <c r="N22032" s="71"/>
    </row>
    <row r="22033" spans="2:14">
      <c r="B22033" s="65"/>
      <c r="N22033" s="71"/>
    </row>
    <row r="22034" spans="2:14">
      <c r="B22034" s="65"/>
      <c r="N22034" s="71"/>
    </row>
    <row r="22035" spans="2:14">
      <c r="B22035" s="65"/>
      <c r="N22035" s="71"/>
    </row>
    <row r="22036" spans="2:14">
      <c r="B22036" s="65"/>
      <c r="N22036" s="71"/>
    </row>
    <row r="22037" spans="2:14">
      <c r="B22037" s="65"/>
      <c r="N22037" s="71"/>
    </row>
    <row r="22038" spans="2:14">
      <c r="B22038" s="65"/>
      <c r="N22038" s="71"/>
    </row>
    <row r="22039" spans="2:14">
      <c r="B22039" s="65"/>
      <c r="N22039" s="71"/>
    </row>
    <row r="22040" spans="2:14">
      <c r="B22040" s="65"/>
      <c r="N22040" s="71"/>
    </row>
    <row r="22041" spans="2:14">
      <c r="B22041" s="65"/>
      <c r="N22041" s="71"/>
    </row>
    <row r="22042" spans="2:14">
      <c r="B22042" s="65"/>
      <c r="N22042" s="71"/>
    </row>
    <row r="22043" spans="2:14">
      <c r="B22043" s="65"/>
      <c r="N22043" s="71"/>
    </row>
    <row r="22044" spans="2:14">
      <c r="B22044" s="65"/>
      <c r="N22044" s="71"/>
    </row>
    <row r="22045" spans="2:14">
      <c r="B22045" s="65"/>
      <c r="N22045" s="71"/>
    </row>
    <row r="22046" spans="2:14">
      <c r="B22046" s="65"/>
      <c r="N22046" s="71"/>
    </row>
    <row r="22047" spans="2:14">
      <c r="B22047" s="65"/>
      <c r="N22047" s="71"/>
    </row>
    <row r="22048" spans="2:14">
      <c r="B22048" s="65"/>
      <c r="N22048" s="71"/>
    </row>
    <row r="22049" spans="2:14">
      <c r="B22049" s="65"/>
      <c r="N22049" s="71"/>
    </row>
    <row r="22050" spans="2:14">
      <c r="B22050" s="65"/>
      <c r="N22050" s="71"/>
    </row>
    <row r="22051" spans="2:14">
      <c r="B22051" s="65"/>
      <c r="N22051" s="71"/>
    </row>
    <row r="22052" spans="2:14">
      <c r="B22052" s="65"/>
      <c r="N22052" s="71"/>
    </row>
    <row r="22053" spans="2:14">
      <c r="B22053" s="65"/>
      <c r="N22053" s="71"/>
    </row>
    <row r="22054" spans="2:14">
      <c r="B22054" s="65"/>
      <c r="N22054" s="71"/>
    </row>
    <row r="22055" spans="2:14">
      <c r="B22055" s="65"/>
      <c r="N22055" s="71"/>
    </row>
    <row r="22056" spans="2:14">
      <c r="B22056" s="65"/>
      <c r="N22056" s="71"/>
    </row>
    <row r="22057" spans="2:14">
      <c r="B22057" s="65"/>
      <c r="N22057" s="71"/>
    </row>
    <row r="22058" spans="2:14">
      <c r="B22058" s="65"/>
      <c r="N22058" s="71"/>
    </row>
    <row r="22059" spans="2:14">
      <c r="B22059" s="65"/>
      <c r="N22059" s="71"/>
    </row>
    <row r="22060" spans="2:14">
      <c r="B22060" s="65"/>
      <c r="N22060" s="71"/>
    </row>
    <row r="22061" spans="2:14">
      <c r="B22061" s="65"/>
      <c r="N22061" s="71"/>
    </row>
    <row r="22062" spans="2:14">
      <c r="B22062" s="65"/>
      <c r="N22062" s="71"/>
    </row>
    <row r="22063" spans="2:14">
      <c r="B22063" s="65"/>
      <c r="N22063" s="71"/>
    </row>
    <row r="22064" spans="2:14">
      <c r="B22064" s="65"/>
      <c r="N22064" s="71"/>
    </row>
    <row r="22065" spans="2:14">
      <c r="B22065" s="65"/>
      <c r="N22065" s="71"/>
    </row>
    <row r="22066" spans="2:14">
      <c r="B22066" s="65"/>
      <c r="N22066" s="71"/>
    </row>
    <row r="22067" spans="2:14">
      <c r="B22067" s="65"/>
      <c r="N22067" s="71"/>
    </row>
    <row r="22068" spans="2:14">
      <c r="B22068" s="65"/>
      <c r="N22068" s="71"/>
    </row>
    <row r="22069" spans="2:14">
      <c r="B22069" s="65"/>
      <c r="N22069" s="71"/>
    </row>
    <row r="22070" spans="2:14">
      <c r="B22070" s="65"/>
      <c r="N22070" s="71"/>
    </row>
    <row r="22071" spans="2:14">
      <c r="B22071" s="65"/>
      <c r="N22071" s="71"/>
    </row>
    <row r="22072" spans="2:14">
      <c r="B22072" s="65"/>
      <c r="N22072" s="71"/>
    </row>
    <row r="22073" spans="2:14">
      <c r="B22073" s="65"/>
      <c r="N22073" s="71"/>
    </row>
    <row r="22074" spans="2:14">
      <c r="B22074" s="65"/>
      <c r="N22074" s="71"/>
    </row>
    <row r="22075" spans="2:14">
      <c r="B22075" s="65"/>
      <c r="N22075" s="71"/>
    </row>
    <row r="22076" spans="2:14">
      <c r="B22076" s="65"/>
      <c r="N22076" s="71"/>
    </row>
    <row r="22077" spans="2:14">
      <c r="B22077" s="65"/>
      <c r="N22077" s="71"/>
    </row>
    <row r="22078" spans="2:14">
      <c r="B22078" s="65"/>
      <c r="N22078" s="71"/>
    </row>
    <row r="22079" spans="2:14">
      <c r="B22079" s="65"/>
      <c r="N22079" s="71"/>
    </row>
    <row r="22080" spans="2:14">
      <c r="B22080" s="65"/>
      <c r="N22080" s="71"/>
    </row>
    <row r="22081" spans="2:14">
      <c r="B22081" s="65"/>
      <c r="N22081" s="71"/>
    </row>
    <row r="22082" spans="2:14">
      <c r="B22082" s="65"/>
      <c r="N22082" s="71"/>
    </row>
    <row r="22083" spans="2:14">
      <c r="B22083" s="65"/>
      <c r="N22083" s="71"/>
    </row>
    <row r="22084" spans="2:14">
      <c r="B22084" s="65"/>
      <c r="N22084" s="71"/>
    </row>
    <row r="22085" spans="2:14">
      <c r="B22085" s="65"/>
      <c r="N22085" s="71"/>
    </row>
    <row r="22086" spans="2:14">
      <c r="B22086" s="65"/>
      <c r="N22086" s="71"/>
    </row>
    <row r="22087" spans="2:14">
      <c r="B22087" s="65"/>
      <c r="N22087" s="71"/>
    </row>
    <row r="22088" spans="2:14">
      <c r="B22088" s="65"/>
      <c r="N22088" s="71"/>
    </row>
    <row r="22089" spans="2:14">
      <c r="B22089" s="65"/>
      <c r="N22089" s="71"/>
    </row>
    <row r="22090" spans="2:14">
      <c r="B22090" s="65"/>
      <c r="N22090" s="71"/>
    </row>
    <row r="22091" spans="2:14">
      <c r="B22091" s="65"/>
      <c r="N22091" s="71"/>
    </row>
    <row r="22092" spans="2:14">
      <c r="B22092" s="65"/>
      <c r="N22092" s="71"/>
    </row>
    <row r="22093" spans="2:14">
      <c r="B22093" s="65"/>
      <c r="N22093" s="71"/>
    </row>
    <row r="22094" spans="2:14">
      <c r="B22094" s="65"/>
      <c r="N22094" s="71"/>
    </row>
    <row r="22095" spans="2:14">
      <c r="B22095" s="65"/>
      <c r="N22095" s="71"/>
    </row>
    <row r="22096" spans="2:14">
      <c r="B22096" s="65"/>
      <c r="N22096" s="71"/>
    </row>
    <row r="22097" spans="2:14">
      <c r="B22097" s="65"/>
      <c r="N22097" s="71"/>
    </row>
    <row r="22098" spans="2:14">
      <c r="B22098" s="65"/>
      <c r="N22098" s="71"/>
    </row>
    <row r="22099" spans="2:14">
      <c r="B22099" s="65"/>
      <c r="N22099" s="71"/>
    </row>
    <row r="22100" spans="2:14">
      <c r="B22100" s="65"/>
      <c r="N22100" s="71"/>
    </row>
    <row r="22101" spans="2:14">
      <c r="B22101" s="65"/>
      <c r="N22101" s="71"/>
    </row>
    <row r="22102" spans="2:14">
      <c r="B22102" s="65"/>
      <c r="N22102" s="71"/>
    </row>
    <row r="22103" spans="2:14">
      <c r="B22103" s="65"/>
      <c r="N22103" s="71"/>
    </row>
    <row r="22104" spans="2:14">
      <c r="B22104" s="65"/>
      <c r="N22104" s="71"/>
    </row>
    <row r="22105" spans="2:14">
      <c r="B22105" s="65"/>
      <c r="N22105" s="71"/>
    </row>
    <row r="22106" spans="2:14">
      <c r="B22106" s="65"/>
      <c r="N22106" s="71"/>
    </row>
    <row r="22107" spans="2:14">
      <c r="B22107" s="65"/>
      <c r="N22107" s="71"/>
    </row>
    <row r="22108" spans="2:14">
      <c r="B22108" s="65"/>
      <c r="N22108" s="71"/>
    </row>
    <row r="22109" spans="2:14">
      <c r="B22109" s="65"/>
      <c r="N22109" s="71"/>
    </row>
    <row r="22110" spans="2:14">
      <c r="B22110" s="65"/>
      <c r="N22110" s="71"/>
    </row>
    <row r="22111" spans="2:14">
      <c r="B22111" s="65"/>
      <c r="N22111" s="71"/>
    </row>
    <row r="22112" spans="2:14">
      <c r="B22112" s="65"/>
      <c r="N22112" s="71"/>
    </row>
    <row r="22113" spans="2:14">
      <c r="B22113" s="65"/>
      <c r="N22113" s="71"/>
    </row>
    <row r="22114" spans="2:14">
      <c r="B22114" s="65"/>
      <c r="N22114" s="71"/>
    </row>
    <row r="22115" spans="2:14">
      <c r="B22115" s="65"/>
      <c r="N22115" s="71"/>
    </row>
    <row r="22116" spans="2:14">
      <c r="B22116" s="65"/>
      <c r="N22116" s="71"/>
    </row>
    <row r="22117" spans="2:14">
      <c r="B22117" s="65"/>
      <c r="N22117" s="71"/>
    </row>
    <row r="22118" spans="2:14">
      <c r="B22118" s="65"/>
      <c r="N22118" s="71"/>
    </row>
    <row r="22119" spans="2:14">
      <c r="B22119" s="65"/>
      <c r="N22119" s="71"/>
    </row>
    <row r="22120" spans="2:14">
      <c r="B22120" s="65"/>
      <c r="N22120" s="71"/>
    </row>
    <row r="22121" spans="2:14">
      <c r="B22121" s="65"/>
      <c r="N22121" s="71"/>
    </row>
    <row r="22122" spans="2:14">
      <c r="B22122" s="65"/>
      <c r="N22122" s="71"/>
    </row>
    <row r="22123" spans="2:14">
      <c r="B22123" s="65"/>
      <c r="N22123" s="71"/>
    </row>
    <row r="22124" spans="2:14">
      <c r="B22124" s="65"/>
      <c r="N22124" s="71"/>
    </row>
    <row r="22125" spans="2:14">
      <c r="B22125" s="65"/>
      <c r="N22125" s="71"/>
    </row>
    <row r="22126" spans="2:14">
      <c r="B22126" s="65"/>
      <c r="N22126" s="71"/>
    </row>
    <row r="22127" spans="2:14">
      <c r="B22127" s="65"/>
      <c r="N22127" s="71"/>
    </row>
    <row r="22128" spans="2:14">
      <c r="B22128" s="65"/>
      <c r="N22128" s="71"/>
    </row>
    <row r="22129" spans="2:14">
      <c r="B22129" s="65"/>
      <c r="N22129" s="71"/>
    </row>
    <row r="22130" spans="2:14">
      <c r="B22130" s="65"/>
      <c r="N22130" s="71"/>
    </row>
    <row r="22131" spans="2:14">
      <c r="B22131" s="65"/>
      <c r="N22131" s="71"/>
    </row>
    <row r="22132" spans="2:14">
      <c r="B22132" s="65"/>
      <c r="N22132" s="71"/>
    </row>
    <row r="22133" spans="2:14">
      <c r="B22133" s="65"/>
      <c r="N22133" s="71"/>
    </row>
    <row r="22134" spans="2:14">
      <c r="B22134" s="65"/>
      <c r="N22134" s="71"/>
    </row>
    <row r="22135" spans="2:14">
      <c r="B22135" s="65"/>
      <c r="N22135" s="71"/>
    </row>
    <row r="22136" spans="2:14">
      <c r="B22136" s="65"/>
      <c r="N22136" s="71"/>
    </row>
    <row r="22137" spans="2:14">
      <c r="B22137" s="65"/>
      <c r="N22137" s="71"/>
    </row>
    <row r="22138" spans="2:14">
      <c r="B22138" s="65"/>
      <c r="N22138" s="71"/>
    </row>
    <row r="22139" spans="2:14">
      <c r="B22139" s="65"/>
      <c r="N22139" s="71"/>
    </row>
    <row r="22140" spans="2:14">
      <c r="B22140" s="65"/>
      <c r="N22140" s="71"/>
    </row>
    <row r="22141" spans="2:14">
      <c r="B22141" s="65"/>
      <c r="N22141" s="71"/>
    </row>
    <row r="22142" spans="2:14">
      <c r="B22142" s="65"/>
      <c r="N22142" s="71"/>
    </row>
    <row r="22143" spans="2:14">
      <c r="B22143" s="65"/>
      <c r="N22143" s="71"/>
    </row>
    <row r="22144" spans="2:14">
      <c r="B22144" s="65"/>
      <c r="N22144" s="71"/>
    </row>
    <row r="22145" spans="2:14">
      <c r="B22145" s="65"/>
      <c r="N22145" s="71"/>
    </row>
    <row r="22146" spans="2:14">
      <c r="B22146" s="65"/>
      <c r="N22146" s="71"/>
    </row>
    <row r="22147" spans="2:14">
      <c r="B22147" s="65"/>
      <c r="N22147" s="71"/>
    </row>
    <row r="22148" spans="2:14">
      <c r="B22148" s="65"/>
      <c r="N22148" s="71"/>
    </row>
    <row r="22149" spans="2:14">
      <c r="B22149" s="65"/>
      <c r="N22149" s="71"/>
    </row>
    <row r="22150" spans="2:14">
      <c r="B22150" s="65"/>
      <c r="N22150" s="71"/>
    </row>
    <row r="22151" spans="2:14">
      <c r="B22151" s="65"/>
      <c r="N22151" s="71"/>
    </row>
    <row r="22152" spans="2:14">
      <c r="B22152" s="65"/>
      <c r="N22152" s="71"/>
    </row>
    <row r="22153" spans="2:14">
      <c r="B22153" s="65"/>
      <c r="N22153" s="71"/>
    </row>
    <row r="22154" spans="2:14">
      <c r="B22154" s="65"/>
      <c r="N22154" s="71"/>
    </row>
    <row r="22155" spans="2:14">
      <c r="B22155" s="65"/>
      <c r="N22155" s="71"/>
    </row>
    <row r="22156" spans="2:14">
      <c r="B22156" s="65"/>
      <c r="N22156" s="71"/>
    </row>
    <row r="22157" spans="2:14">
      <c r="B22157" s="65"/>
      <c r="N22157" s="71"/>
    </row>
    <row r="22158" spans="2:14">
      <c r="B22158" s="65"/>
      <c r="N22158" s="71"/>
    </row>
    <row r="22159" spans="2:14">
      <c r="B22159" s="65"/>
      <c r="N22159" s="71"/>
    </row>
    <row r="22160" spans="2:14">
      <c r="B22160" s="65"/>
      <c r="N22160" s="71"/>
    </row>
    <row r="22161" spans="2:14">
      <c r="B22161" s="65"/>
      <c r="N22161" s="71"/>
    </row>
    <row r="22162" spans="2:14">
      <c r="B22162" s="65"/>
      <c r="N22162" s="71"/>
    </row>
    <row r="22163" spans="2:14">
      <c r="B22163" s="65"/>
      <c r="N22163" s="71"/>
    </row>
    <row r="22164" spans="2:14">
      <c r="B22164" s="65"/>
      <c r="N22164" s="71"/>
    </row>
    <row r="22165" spans="2:14">
      <c r="B22165" s="65"/>
      <c r="N22165" s="71"/>
    </row>
    <row r="22166" spans="2:14">
      <c r="B22166" s="65"/>
      <c r="N22166" s="71"/>
    </row>
    <row r="22167" spans="2:14">
      <c r="B22167" s="65"/>
      <c r="N22167" s="71"/>
    </row>
    <row r="22168" spans="2:14">
      <c r="B22168" s="65"/>
      <c r="N22168" s="71"/>
    </row>
    <row r="22169" spans="2:14">
      <c r="B22169" s="65"/>
      <c r="N22169" s="71"/>
    </row>
    <row r="22170" spans="2:14">
      <c r="B22170" s="65"/>
      <c r="N22170" s="71"/>
    </row>
    <row r="22171" spans="2:14">
      <c r="B22171" s="65"/>
      <c r="N22171" s="71"/>
    </row>
    <row r="22172" spans="2:14">
      <c r="B22172" s="65"/>
      <c r="N22172" s="71"/>
    </row>
    <row r="22173" spans="2:14">
      <c r="B22173" s="65"/>
      <c r="N22173" s="71"/>
    </row>
    <row r="22174" spans="2:14">
      <c r="B22174" s="65"/>
      <c r="N22174" s="71"/>
    </row>
    <row r="22175" spans="2:14">
      <c r="B22175" s="65"/>
      <c r="N22175" s="71"/>
    </row>
    <row r="22176" spans="2:14">
      <c r="B22176" s="65"/>
      <c r="N22176" s="71"/>
    </row>
    <row r="22177" spans="2:14">
      <c r="B22177" s="65"/>
      <c r="N22177" s="71"/>
    </row>
    <row r="22178" spans="2:14">
      <c r="B22178" s="65"/>
      <c r="N22178" s="71"/>
    </row>
    <row r="22179" spans="2:14">
      <c r="B22179" s="65"/>
      <c r="N22179" s="71"/>
    </row>
    <row r="22180" spans="2:14">
      <c r="B22180" s="65"/>
      <c r="N22180" s="71"/>
    </row>
    <row r="22181" spans="2:14">
      <c r="B22181" s="65"/>
      <c r="N22181" s="71"/>
    </row>
    <row r="22182" spans="2:14">
      <c r="B22182" s="65"/>
      <c r="N22182" s="71"/>
    </row>
    <row r="22183" spans="2:14">
      <c r="B22183" s="65"/>
      <c r="N22183" s="71"/>
    </row>
    <row r="22184" spans="2:14">
      <c r="B22184" s="65"/>
      <c r="N22184" s="71"/>
    </row>
    <row r="22185" spans="2:14">
      <c r="B22185" s="65"/>
      <c r="N22185" s="71"/>
    </row>
    <row r="22186" spans="2:14">
      <c r="B22186" s="65"/>
      <c r="N22186" s="71"/>
    </row>
    <row r="22187" spans="2:14">
      <c r="B22187" s="65"/>
      <c r="N22187" s="71"/>
    </row>
    <row r="22188" spans="2:14">
      <c r="B22188" s="65"/>
      <c r="N22188" s="71"/>
    </row>
    <row r="22189" spans="2:14">
      <c r="B22189" s="65"/>
      <c r="N22189" s="71"/>
    </row>
    <row r="22190" spans="2:14">
      <c r="B22190" s="65"/>
      <c r="N22190" s="71"/>
    </row>
    <row r="22191" spans="2:14">
      <c r="B22191" s="65"/>
      <c r="N22191" s="71"/>
    </row>
    <row r="22192" spans="2:14">
      <c r="B22192" s="65"/>
      <c r="N22192" s="71"/>
    </row>
    <row r="22193" spans="2:14">
      <c r="B22193" s="65"/>
      <c r="N22193" s="71"/>
    </row>
    <row r="22194" spans="2:14">
      <c r="B22194" s="65"/>
      <c r="N22194" s="71"/>
    </row>
    <row r="22195" spans="2:14">
      <c r="B22195" s="65"/>
      <c r="N22195" s="71"/>
    </row>
    <row r="22196" spans="2:14">
      <c r="B22196" s="65"/>
      <c r="N22196" s="71"/>
    </row>
    <row r="22197" spans="2:14">
      <c r="B22197" s="65"/>
      <c r="N22197" s="71"/>
    </row>
    <row r="22198" spans="2:14">
      <c r="B22198" s="65"/>
      <c r="N22198" s="71"/>
    </row>
    <row r="22199" spans="2:14">
      <c r="B22199" s="65"/>
      <c r="N22199" s="71"/>
    </row>
    <row r="22200" spans="2:14">
      <c r="B22200" s="65"/>
      <c r="N22200" s="71"/>
    </row>
    <row r="22201" spans="2:14">
      <c r="B22201" s="65"/>
      <c r="N22201" s="71"/>
    </row>
    <row r="22202" spans="2:14">
      <c r="B22202" s="65"/>
      <c r="N22202" s="71"/>
    </row>
    <row r="22203" spans="2:14">
      <c r="B22203" s="65"/>
      <c r="N22203" s="71"/>
    </row>
    <row r="22204" spans="2:14">
      <c r="B22204" s="65"/>
      <c r="N22204" s="71"/>
    </row>
    <row r="22205" spans="2:14">
      <c r="B22205" s="65"/>
      <c r="N22205" s="71"/>
    </row>
    <row r="22206" spans="2:14">
      <c r="B22206" s="65"/>
      <c r="N22206" s="71"/>
    </row>
    <row r="22207" spans="2:14">
      <c r="B22207" s="65"/>
      <c r="N22207" s="71"/>
    </row>
    <row r="22208" spans="2:14">
      <c r="B22208" s="65"/>
      <c r="N22208" s="71"/>
    </row>
    <row r="22209" spans="2:14">
      <c r="B22209" s="65"/>
      <c r="N22209" s="71"/>
    </row>
    <row r="22210" spans="2:14">
      <c r="B22210" s="65"/>
      <c r="N22210" s="71"/>
    </row>
    <row r="22211" spans="2:14">
      <c r="B22211" s="65"/>
      <c r="N22211" s="71"/>
    </row>
    <row r="22212" spans="2:14">
      <c r="B22212" s="65"/>
      <c r="N22212" s="71"/>
    </row>
    <row r="22213" spans="2:14">
      <c r="B22213" s="65"/>
      <c r="N22213" s="71"/>
    </row>
    <row r="22214" spans="2:14">
      <c r="B22214" s="65"/>
      <c r="N22214" s="71"/>
    </row>
    <row r="22215" spans="2:14">
      <c r="B22215" s="65"/>
      <c r="N22215" s="71"/>
    </row>
    <row r="22216" spans="2:14">
      <c r="B22216" s="65"/>
      <c r="N22216" s="71"/>
    </row>
    <row r="22217" spans="2:14">
      <c r="B22217" s="65"/>
      <c r="N22217" s="71"/>
    </row>
    <row r="22218" spans="2:14">
      <c r="B22218" s="65"/>
      <c r="N22218" s="71"/>
    </row>
    <row r="22219" spans="2:14">
      <c r="B22219" s="65"/>
      <c r="N22219" s="71"/>
    </row>
    <row r="22220" spans="2:14">
      <c r="B22220" s="65"/>
      <c r="N22220" s="71"/>
    </row>
    <row r="22221" spans="2:14">
      <c r="B22221" s="65"/>
      <c r="N22221" s="71"/>
    </row>
    <row r="22222" spans="2:14">
      <c r="B22222" s="65"/>
      <c r="N22222" s="71"/>
    </row>
    <row r="22223" spans="2:14">
      <c r="B22223" s="65"/>
      <c r="N22223" s="71"/>
    </row>
    <row r="22224" spans="2:14">
      <c r="B22224" s="65"/>
      <c r="N22224" s="71"/>
    </row>
    <row r="22225" spans="2:14">
      <c r="B22225" s="65"/>
      <c r="N22225" s="71"/>
    </row>
    <row r="22226" spans="2:14">
      <c r="B22226" s="65"/>
      <c r="N22226" s="71"/>
    </row>
    <row r="22227" spans="2:14">
      <c r="B22227" s="65"/>
      <c r="N22227" s="71"/>
    </row>
    <row r="22228" spans="2:14">
      <c r="B22228" s="65"/>
      <c r="N22228" s="71"/>
    </row>
    <row r="22229" spans="2:14">
      <c r="B22229" s="65"/>
      <c r="N22229" s="71"/>
    </row>
    <row r="22230" spans="2:14">
      <c r="B22230" s="65"/>
      <c r="N22230" s="71"/>
    </row>
    <row r="22231" spans="2:14">
      <c r="B22231" s="65"/>
      <c r="N22231" s="71"/>
    </row>
    <row r="22232" spans="2:14">
      <c r="B22232" s="65"/>
      <c r="N22232" s="71"/>
    </row>
    <row r="22233" spans="2:14">
      <c r="B22233" s="65"/>
      <c r="N22233" s="71"/>
    </row>
    <row r="22234" spans="2:14">
      <c r="B22234" s="65"/>
      <c r="N22234" s="71"/>
    </row>
    <row r="22235" spans="2:14">
      <c r="B22235" s="65"/>
      <c r="N22235" s="71"/>
    </row>
    <row r="22236" spans="2:14">
      <c r="B22236" s="65"/>
      <c r="N22236" s="71"/>
    </row>
    <row r="22237" spans="2:14">
      <c r="B22237" s="65"/>
      <c r="N22237" s="71"/>
    </row>
    <row r="22238" spans="2:14">
      <c r="B22238" s="65"/>
      <c r="N22238" s="71"/>
    </row>
    <row r="22239" spans="2:14">
      <c r="B22239" s="65"/>
      <c r="N22239" s="71"/>
    </row>
    <row r="22240" spans="2:14">
      <c r="B22240" s="65"/>
      <c r="N22240" s="71"/>
    </row>
    <row r="22241" spans="2:14">
      <c r="B22241" s="65"/>
      <c r="N22241" s="71"/>
    </row>
    <row r="22242" spans="2:14">
      <c r="B22242" s="65"/>
      <c r="N22242" s="71"/>
    </row>
    <row r="22243" spans="2:14">
      <c r="B22243" s="65"/>
      <c r="N22243" s="71"/>
    </row>
    <row r="22244" spans="2:14">
      <c r="B22244" s="65"/>
      <c r="N22244" s="71"/>
    </row>
    <row r="22245" spans="2:14">
      <c r="B22245" s="65"/>
      <c r="N22245" s="71"/>
    </row>
    <row r="22246" spans="2:14">
      <c r="B22246" s="65"/>
      <c r="N22246" s="71"/>
    </row>
    <row r="22247" spans="2:14">
      <c r="B22247" s="65"/>
      <c r="N22247" s="71"/>
    </row>
    <row r="22248" spans="2:14">
      <c r="B22248" s="65"/>
      <c r="N22248" s="71"/>
    </row>
    <row r="22249" spans="2:14">
      <c r="B22249" s="65"/>
      <c r="N22249" s="71"/>
    </row>
    <row r="22250" spans="2:14">
      <c r="B22250" s="65"/>
      <c r="N22250" s="71"/>
    </row>
    <row r="22251" spans="2:14">
      <c r="B22251" s="65"/>
      <c r="N22251" s="71"/>
    </row>
    <row r="22252" spans="2:14">
      <c r="B22252" s="65"/>
      <c r="N22252" s="71"/>
    </row>
    <row r="22253" spans="2:14">
      <c r="B22253" s="65"/>
      <c r="N22253" s="71"/>
    </row>
    <row r="22254" spans="2:14">
      <c r="B22254" s="65"/>
      <c r="N22254" s="71"/>
    </row>
    <row r="22255" spans="2:14">
      <c r="B22255" s="65"/>
      <c r="N22255" s="71"/>
    </row>
    <row r="22256" spans="2:14">
      <c r="B22256" s="65"/>
      <c r="N22256" s="71"/>
    </row>
    <row r="22257" spans="2:14">
      <c r="B22257" s="65"/>
      <c r="N22257" s="71"/>
    </row>
    <row r="22258" spans="2:14">
      <c r="B22258" s="65"/>
      <c r="N22258" s="71"/>
    </row>
    <row r="22259" spans="2:14">
      <c r="B22259" s="65"/>
      <c r="N22259" s="71"/>
    </row>
    <row r="22260" spans="2:14">
      <c r="B22260" s="65"/>
      <c r="N22260" s="71"/>
    </row>
    <row r="22261" spans="2:14">
      <c r="B22261" s="65"/>
      <c r="N22261" s="71"/>
    </row>
    <row r="22262" spans="2:14">
      <c r="B22262" s="65"/>
      <c r="N22262" s="71"/>
    </row>
    <row r="22263" spans="2:14">
      <c r="B22263" s="65"/>
      <c r="N22263" s="71"/>
    </row>
    <row r="22264" spans="2:14">
      <c r="B22264" s="65"/>
      <c r="N22264" s="71"/>
    </row>
    <row r="22265" spans="2:14">
      <c r="B22265" s="65"/>
      <c r="N22265" s="71"/>
    </row>
    <row r="22266" spans="2:14">
      <c r="B22266" s="65"/>
      <c r="N22266" s="71"/>
    </row>
    <row r="22267" spans="2:14">
      <c r="B22267" s="65"/>
      <c r="N22267" s="71"/>
    </row>
    <row r="22268" spans="2:14">
      <c r="B22268" s="65"/>
      <c r="N22268" s="71"/>
    </row>
    <row r="22269" spans="2:14">
      <c r="B22269" s="65"/>
      <c r="N22269" s="71"/>
    </row>
    <row r="22270" spans="2:14">
      <c r="B22270" s="65"/>
      <c r="N22270" s="71"/>
    </row>
    <row r="22271" spans="2:14">
      <c r="B22271" s="65"/>
      <c r="N22271" s="71"/>
    </row>
    <row r="22272" spans="2:14">
      <c r="B22272" s="65"/>
      <c r="N22272" s="71"/>
    </row>
    <row r="22273" spans="2:14">
      <c r="B22273" s="65"/>
      <c r="N22273" s="71"/>
    </row>
    <row r="22274" spans="2:14">
      <c r="B22274" s="65"/>
      <c r="N22274" s="71"/>
    </row>
    <row r="22275" spans="2:14">
      <c r="B22275" s="65"/>
      <c r="N22275" s="71"/>
    </row>
    <row r="22276" spans="2:14">
      <c r="B22276" s="65"/>
      <c r="N22276" s="71"/>
    </row>
    <row r="22277" spans="2:14">
      <c r="B22277" s="65"/>
      <c r="N22277" s="71"/>
    </row>
    <row r="22278" spans="2:14">
      <c r="B22278" s="65"/>
      <c r="N22278" s="71"/>
    </row>
    <row r="22279" spans="2:14">
      <c r="B22279" s="65"/>
      <c r="N22279" s="71"/>
    </row>
    <row r="22280" spans="2:14">
      <c r="B22280" s="65"/>
      <c r="N22280" s="71"/>
    </row>
    <row r="22281" spans="2:14">
      <c r="B22281" s="65"/>
      <c r="N22281" s="71"/>
    </row>
    <row r="22282" spans="2:14">
      <c r="B22282" s="65"/>
      <c r="N22282" s="71"/>
    </row>
    <row r="22283" spans="2:14">
      <c r="B22283" s="65"/>
      <c r="N22283" s="71"/>
    </row>
    <row r="22284" spans="2:14">
      <c r="B22284" s="65"/>
      <c r="N22284" s="71"/>
    </row>
    <row r="22285" spans="2:14">
      <c r="B22285" s="65"/>
      <c r="N22285" s="71"/>
    </row>
    <row r="22286" spans="2:14">
      <c r="B22286" s="65"/>
      <c r="N22286" s="71"/>
    </row>
    <row r="22287" spans="2:14">
      <c r="B22287" s="65"/>
      <c r="N22287" s="71"/>
    </row>
    <row r="22288" spans="2:14">
      <c r="B22288" s="65"/>
      <c r="N22288" s="71"/>
    </row>
    <row r="22289" spans="2:14">
      <c r="B22289" s="65"/>
      <c r="N22289" s="71"/>
    </row>
    <row r="22290" spans="2:14">
      <c r="B22290" s="65"/>
      <c r="N22290" s="71"/>
    </row>
    <row r="22291" spans="2:14">
      <c r="B22291" s="65"/>
      <c r="N22291" s="71"/>
    </row>
    <row r="22292" spans="2:14">
      <c r="B22292" s="65"/>
      <c r="N22292" s="71"/>
    </row>
    <row r="22293" spans="2:14">
      <c r="B22293" s="65"/>
      <c r="N22293" s="71"/>
    </row>
    <row r="22294" spans="2:14">
      <c r="B22294" s="65"/>
      <c r="N22294" s="71"/>
    </row>
    <row r="22295" spans="2:14">
      <c r="B22295" s="65"/>
      <c r="N22295" s="71"/>
    </row>
    <row r="22296" spans="2:14">
      <c r="B22296" s="65"/>
      <c r="N22296" s="71"/>
    </row>
    <row r="22297" spans="2:14">
      <c r="B22297" s="65"/>
      <c r="N22297" s="71"/>
    </row>
    <row r="22298" spans="2:14">
      <c r="B22298" s="65"/>
      <c r="N22298" s="71"/>
    </row>
    <row r="22299" spans="2:14">
      <c r="B22299" s="65"/>
      <c r="N22299" s="71"/>
    </row>
    <row r="22300" spans="2:14">
      <c r="B22300" s="65"/>
      <c r="N22300" s="71"/>
    </row>
    <row r="22301" spans="2:14">
      <c r="B22301" s="65"/>
      <c r="N22301" s="71"/>
    </row>
    <row r="22302" spans="2:14">
      <c r="B22302" s="65"/>
      <c r="N22302" s="71"/>
    </row>
    <row r="22303" spans="2:14">
      <c r="B22303" s="65"/>
      <c r="N22303" s="71"/>
    </row>
    <row r="22304" spans="2:14">
      <c r="B22304" s="65"/>
      <c r="N22304" s="71"/>
    </row>
    <row r="22305" spans="2:14">
      <c r="B22305" s="65"/>
      <c r="N22305" s="71"/>
    </row>
    <row r="22306" spans="2:14">
      <c r="B22306" s="65"/>
      <c r="N22306" s="71"/>
    </row>
    <row r="22307" spans="2:14">
      <c r="B22307" s="65"/>
      <c r="N22307" s="71"/>
    </row>
    <row r="22308" spans="2:14">
      <c r="B22308" s="65"/>
      <c r="N22308" s="71"/>
    </row>
    <row r="22309" spans="2:14">
      <c r="B22309" s="65"/>
      <c r="N22309" s="71"/>
    </row>
    <row r="22310" spans="2:14">
      <c r="B22310" s="65"/>
      <c r="N22310" s="71"/>
    </row>
    <row r="22311" spans="2:14">
      <c r="B22311" s="65"/>
      <c r="N22311" s="71"/>
    </row>
    <row r="22312" spans="2:14">
      <c r="B22312" s="65"/>
      <c r="N22312" s="71"/>
    </row>
    <row r="22313" spans="2:14">
      <c r="B22313" s="65"/>
      <c r="N22313" s="71"/>
    </row>
    <row r="22314" spans="2:14">
      <c r="B22314" s="65"/>
      <c r="N22314" s="71"/>
    </row>
    <row r="22315" spans="2:14">
      <c r="B22315" s="65"/>
      <c r="N22315" s="71"/>
    </row>
    <row r="22316" spans="2:14">
      <c r="B22316" s="65"/>
      <c r="N22316" s="71"/>
    </row>
    <row r="22317" spans="2:14">
      <c r="B22317" s="65"/>
      <c r="N22317" s="71"/>
    </row>
    <row r="22318" spans="2:14">
      <c r="B22318" s="65"/>
      <c r="N22318" s="71"/>
    </row>
    <row r="22319" spans="2:14">
      <c r="B22319" s="65"/>
      <c r="N22319" s="71"/>
    </row>
    <row r="22320" spans="2:14">
      <c r="B22320" s="65"/>
      <c r="N22320" s="71"/>
    </row>
    <row r="22321" spans="2:14">
      <c r="B22321" s="65"/>
      <c r="N22321" s="71"/>
    </row>
    <row r="22322" spans="2:14">
      <c r="B22322" s="65"/>
      <c r="N22322" s="71"/>
    </row>
    <row r="22323" spans="2:14">
      <c r="B22323" s="65"/>
      <c r="N22323" s="71"/>
    </row>
    <row r="22324" spans="2:14">
      <c r="B22324" s="65"/>
      <c r="N22324" s="71"/>
    </row>
    <row r="22325" spans="2:14">
      <c r="B22325" s="65"/>
      <c r="N22325" s="71"/>
    </row>
    <row r="22326" spans="2:14">
      <c r="B22326" s="65"/>
      <c r="N22326" s="71"/>
    </row>
    <row r="22327" spans="2:14">
      <c r="B22327" s="65"/>
      <c r="N22327" s="71"/>
    </row>
    <row r="22328" spans="2:14">
      <c r="B22328" s="65"/>
      <c r="N22328" s="71"/>
    </row>
    <row r="22329" spans="2:14">
      <c r="B22329" s="65"/>
      <c r="N22329" s="71"/>
    </row>
    <row r="22330" spans="2:14">
      <c r="B22330" s="65"/>
      <c r="N22330" s="71"/>
    </row>
    <row r="22331" spans="2:14">
      <c r="B22331" s="65"/>
      <c r="N22331" s="71"/>
    </row>
    <row r="22332" spans="2:14">
      <c r="B22332" s="65"/>
      <c r="N22332" s="71"/>
    </row>
    <row r="22333" spans="2:14">
      <c r="B22333" s="65"/>
      <c r="N22333" s="71"/>
    </row>
    <row r="22334" spans="2:14">
      <c r="B22334" s="65"/>
      <c r="N22334" s="71"/>
    </row>
    <row r="22335" spans="2:14">
      <c r="B22335" s="65"/>
      <c r="N22335" s="71"/>
    </row>
    <row r="22336" spans="2:14">
      <c r="B22336" s="65"/>
      <c r="N22336" s="71"/>
    </row>
    <row r="22337" spans="2:14">
      <c r="B22337" s="65"/>
      <c r="N22337" s="71"/>
    </row>
    <row r="22338" spans="2:14">
      <c r="B22338" s="65"/>
      <c r="N22338" s="71"/>
    </row>
    <row r="22339" spans="2:14">
      <c r="B22339" s="65"/>
      <c r="N22339" s="71"/>
    </row>
    <row r="22340" spans="2:14">
      <c r="B22340" s="65"/>
      <c r="N22340" s="71"/>
    </row>
    <row r="22341" spans="2:14">
      <c r="B22341" s="65"/>
      <c r="N22341" s="71"/>
    </row>
    <row r="22342" spans="2:14">
      <c r="B22342" s="65"/>
      <c r="N22342" s="71"/>
    </row>
    <row r="22343" spans="2:14">
      <c r="B22343" s="65"/>
      <c r="N22343" s="71"/>
    </row>
    <row r="22344" spans="2:14">
      <c r="B22344" s="65"/>
      <c r="N22344" s="71"/>
    </row>
    <row r="22345" spans="2:14">
      <c r="B22345" s="65"/>
      <c r="N22345" s="71"/>
    </row>
    <row r="22346" spans="2:14">
      <c r="B22346" s="65"/>
      <c r="N22346" s="71"/>
    </row>
    <row r="22347" spans="2:14">
      <c r="B22347" s="65"/>
      <c r="N22347" s="71"/>
    </row>
    <row r="22348" spans="2:14">
      <c r="B22348" s="65"/>
      <c r="N22348" s="71"/>
    </row>
    <row r="22349" spans="2:14">
      <c r="B22349" s="65"/>
      <c r="N22349" s="71"/>
    </row>
    <row r="22350" spans="2:14">
      <c r="B22350" s="65"/>
      <c r="N22350" s="71"/>
    </row>
    <row r="22351" spans="2:14">
      <c r="B22351" s="65"/>
      <c r="N22351" s="71"/>
    </row>
    <row r="22352" spans="2:14">
      <c r="B22352" s="65"/>
      <c r="N22352" s="71"/>
    </row>
    <row r="22353" spans="2:14">
      <c r="B22353" s="65"/>
      <c r="N22353" s="71"/>
    </row>
    <row r="22354" spans="2:14">
      <c r="B22354" s="65"/>
      <c r="N22354" s="71"/>
    </row>
    <row r="22355" spans="2:14">
      <c r="B22355" s="65"/>
      <c r="N22355" s="71"/>
    </row>
    <row r="22356" spans="2:14">
      <c r="B22356" s="65"/>
      <c r="N22356" s="71"/>
    </row>
    <row r="22357" spans="2:14">
      <c r="B22357" s="65"/>
      <c r="N22357" s="71"/>
    </row>
    <row r="22358" spans="2:14">
      <c r="B22358" s="65"/>
      <c r="N22358" s="71"/>
    </row>
    <row r="22359" spans="2:14">
      <c r="B22359" s="65"/>
      <c r="N22359" s="71"/>
    </row>
    <row r="22360" spans="2:14">
      <c r="B22360" s="65"/>
      <c r="N22360" s="71"/>
    </row>
    <row r="22361" spans="2:14">
      <c r="B22361" s="65"/>
      <c r="N22361" s="71"/>
    </row>
    <row r="22362" spans="2:14">
      <c r="B22362" s="65"/>
      <c r="N22362" s="71"/>
    </row>
    <row r="22363" spans="2:14">
      <c r="B22363" s="65"/>
      <c r="N22363" s="71"/>
    </row>
    <row r="22364" spans="2:14">
      <c r="B22364" s="65"/>
      <c r="N22364" s="71"/>
    </row>
    <row r="22365" spans="2:14">
      <c r="B22365" s="65"/>
      <c r="N22365" s="71"/>
    </row>
    <row r="22366" spans="2:14">
      <c r="B22366" s="65"/>
      <c r="N22366" s="71"/>
    </row>
    <row r="22367" spans="2:14">
      <c r="B22367" s="65"/>
      <c r="N22367" s="71"/>
    </row>
    <row r="22368" spans="2:14">
      <c r="B22368" s="65"/>
      <c r="N22368" s="71"/>
    </row>
    <row r="22369" spans="2:14">
      <c r="B22369" s="65"/>
      <c r="N22369" s="71"/>
    </row>
    <row r="22370" spans="2:14">
      <c r="B22370" s="65"/>
      <c r="N22370" s="71"/>
    </row>
    <row r="22371" spans="2:14">
      <c r="B22371" s="65"/>
      <c r="N22371" s="71"/>
    </row>
    <row r="22372" spans="2:14">
      <c r="B22372" s="65"/>
      <c r="N22372" s="71"/>
    </row>
    <row r="22373" spans="2:14">
      <c r="B22373" s="65"/>
      <c r="N22373" s="71"/>
    </row>
    <row r="22374" spans="2:14">
      <c r="B22374" s="65"/>
      <c r="N22374" s="71"/>
    </row>
    <row r="22375" spans="2:14">
      <c r="B22375" s="65"/>
      <c r="N22375" s="71"/>
    </row>
    <row r="22376" spans="2:14">
      <c r="B22376" s="65"/>
      <c r="N22376" s="71"/>
    </row>
    <row r="22377" spans="2:14">
      <c r="B22377" s="65"/>
      <c r="N22377" s="71"/>
    </row>
    <row r="22378" spans="2:14">
      <c r="B22378" s="65"/>
      <c r="N22378" s="71"/>
    </row>
    <row r="22379" spans="2:14">
      <c r="B22379" s="65"/>
      <c r="N22379" s="71"/>
    </row>
    <row r="22380" spans="2:14">
      <c r="B22380" s="65"/>
      <c r="N22380" s="71"/>
    </row>
    <row r="22381" spans="2:14">
      <c r="B22381" s="65"/>
      <c r="N22381" s="71"/>
    </row>
    <row r="22382" spans="2:14">
      <c r="B22382" s="65"/>
      <c r="N22382" s="71"/>
    </row>
    <row r="22383" spans="2:14">
      <c r="B22383" s="65"/>
      <c r="N22383" s="71"/>
    </row>
    <row r="22384" spans="2:14">
      <c r="B22384" s="65"/>
      <c r="N22384" s="71"/>
    </row>
    <row r="22385" spans="2:14">
      <c r="B22385" s="65"/>
      <c r="N22385" s="71"/>
    </row>
    <row r="22386" spans="2:14">
      <c r="B22386" s="65"/>
      <c r="N22386" s="71"/>
    </row>
    <row r="22387" spans="2:14">
      <c r="B22387" s="65"/>
      <c r="N22387" s="71"/>
    </row>
    <row r="22388" spans="2:14">
      <c r="B22388" s="65"/>
      <c r="N22388" s="71"/>
    </row>
    <row r="22389" spans="2:14">
      <c r="B22389" s="65"/>
      <c r="N22389" s="71"/>
    </row>
    <row r="22390" spans="2:14">
      <c r="B22390" s="65"/>
      <c r="N22390" s="71"/>
    </row>
    <row r="22391" spans="2:14">
      <c r="B22391" s="65"/>
      <c r="N22391" s="71"/>
    </row>
    <row r="22392" spans="2:14">
      <c r="B22392" s="65"/>
      <c r="N22392" s="71"/>
    </row>
    <row r="22393" spans="2:14">
      <c r="B22393" s="65"/>
      <c r="N22393" s="71"/>
    </row>
    <row r="22394" spans="2:14">
      <c r="B22394" s="65"/>
      <c r="N22394" s="71"/>
    </row>
    <row r="22395" spans="2:14">
      <c r="B22395" s="65"/>
      <c r="N22395" s="71"/>
    </row>
    <row r="22396" spans="2:14">
      <c r="B22396" s="65"/>
      <c r="N22396" s="71"/>
    </row>
    <row r="22397" spans="2:14">
      <c r="B22397" s="65"/>
      <c r="N22397" s="71"/>
    </row>
    <row r="22398" spans="2:14">
      <c r="B22398" s="65"/>
      <c r="N22398" s="71"/>
    </row>
    <row r="22399" spans="2:14">
      <c r="B22399" s="65"/>
      <c r="N22399" s="71"/>
    </row>
    <row r="22400" spans="2:14">
      <c r="B22400" s="65"/>
      <c r="N22400" s="71"/>
    </row>
    <row r="22401" spans="2:14">
      <c r="B22401" s="65"/>
      <c r="N22401" s="71"/>
    </row>
    <row r="22402" spans="2:14">
      <c r="B22402" s="65"/>
      <c r="N22402" s="71"/>
    </row>
    <row r="22403" spans="2:14">
      <c r="B22403" s="65"/>
      <c r="N22403" s="71"/>
    </row>
    <row r="22404" spans="2:14">
      <c r="B22404" s="65"/>
      <c r="N22404" s="71"/>
    </row>
    <row r="22405" spans="2:14">
      <c r="B22405" s="65"/>
      <c r="N22405" s="71"/>
    </row>
    <row r="22406" spans="2:14">
      <c r="B22406" s="65"/>
      <c r="N22406" s="71"/>
    </row>
    <row r="22407" spans="2:14">
      <c r="B22407" s="65"/>
      <c r="N22407" s="71"/>
    </row>
    <row r="22408" spans="2:14">
      <c r="B22408" s="65"/>
      <c r="N22408" s="71"/>
    </row>
    <row r="22409" spans="2:14">
      <c r="B22409" s="65"/>
      <c r="N22409" s="71"/>
    </row>
    <row r="22410" spans="2:14">
      <c r="B22410" s="65"/>
      <c r="N22410" s="71"/>
    </row>
    <row r="22411" spans="2:14">
      <c r="B22411" s="65"/>
      <c r="N22411" s="71"/>
    </row>
    <row r="22412" spans="2:14">
      <c r="B22412" s="65"/>
      <c r="N22412" s="71"/>
    </row>
    <row r="22413" spans="2:14">
      <c r="B22413" s="65"/>
      <c r="N22413" s="71"/>
    </row>
    <row r="22414" spans="2:14">
      <c r="B22414" s="65"/>
      <c r="N22414" s="71"/>
    </row>
    <row r="22415" spans="2:14">
      <c r="B22415" s="65"/>
      <c r="N22415" s="71"/>
    </row>
    <row r="22416" spans="2:14">
      <c r="B22416" s="65"/>
      <c r="N22416" s="71"/>
    </row>
    <row r="22417" spans="2:14">
      <c r="B22417" s="65"/>
      <c r="N22417" s="71"/>
    </row>
    <row r="22418" spans="2:14">
      <c r="B22418" s="65"/>
      <c r="N22418" s="71"/>
    </row>
    <row r="22419" spans="2:14">
      <c r="B22419" s="65"/>
      <c r="N22419" s="71"/>
    </row>
    <row r="22420" spans="2:14">
      <c r="B22420" s="65"/>
      <c r="N22420" s="71"/>
    </row>
    <row r="22421" spans="2:14">
      <c r="B22421" s="65"/>
      <c r="N22421" s="71"/>
    </row>
    <row r="22422" spans="2:14">
      <c r="B22422" s="65"/>
      <c r="N22422" s="71"/>
    </row>
    <row r="22423" spans="2:14">
      <c r="B22423" s="65"/>
      <c r="N22423" s="71"/>
    </row>
    <row r="22424" spans="2:14">
      <c r="B22424" s="65"/>
      <c r="N22424" s="71"/>
    </row>
    <row r="22425" spans="2:14">
      <c r="B22425" s="65"/>
      <c r="N22425" s="71"/>
    </row>
    <row r="22426" spans="2:14">
      <c r="B22426" s="65"/>
      <c r="N22426" s="71"/>
    </row>
    <row r="22427" spans="2:14">
      <c r="B22427" s="65"/>
      <c r="N22427" s="71"/>
    </row>
    <row r="22428" spans="2:14">
      <c r="B22428" s="65"/>
      <c r="N22428" s="71"/>
    </row>
    <row r="22429" spans="2:14">
      <c r="B22429" s="65"/>
      <c r="N22429" s="71"/>
    </row>
    <row r="22430" spans="2:14">
      <c r="B22430" s="65"/>
      <c r="N22430" s="71"/>
    </row>
    <row r="22431" spans="2:14">
      <c r="B22431" s="65"/>
      <c r="N22431" s="71"/>
    </row>
    <row r="22432" spans="2:14">
      <c r="B22432" s="65"/>
      <c r="N22432" s="71"/>
    </row>
    <row r="22433" spans="2:14">
      <c r="B22433" s="65"/>
      <c r="N22433" s="71"/>
    </row>
    <row r="22434" spans="2:14">
      <c r="B22434" s="65"/>
      <c r="N22434" s="71"/>
    </row>
    <row r="22435" spans="2:14">
      <c r="B22435" s="65"/>
      <c r="N22435" s="71"/>
    </row>
    <row r="22436" spans="2:14">
      <c r="B22436" s="65"/>
      <c r="N22436" s="71"/>
    </row>
    <row r="22437" spans="2:14">
      <c r="B22437" s="65"/>
      <c r="N22437" s="71"/>
    </row>
    <row r="22438" spans="2:14">
      <c r="B22438" s="65"/>
      <c r="N22438" s="71"/>
    </row>
    <row r="22439" spans="2:14">
      <c r="B22439" s="65"/>
      <c r="N22439" s="71"/>
    </row>
    <row r="22440" spans="2:14">
      <c r="B22440" s="65"/>
      <c r="N22440" s="71"/>
    </row>
    <row r="22441" spans="2:14">
      <c r="B22441" s="65"/>
      <c r="N22441" s="71"/>
    </row>
    <row r="22442" spans="2:14">
      <c r="B22442" s="65"/>
      <c r="N22442" s="71"/>
    </row>
    <row r="22443" spans="2:14">
      <c r="B22443" s="65"/>
      <c r="N22443" s="71"/>
    </row>
    <row r="22444" spans="2:14">
      <c r="B22444" s="65"/>
      <c r="N22444" s="71"/>
    </row>
    <row r="22445" spans="2:14">
      <c r="B22445" s="65"/>
      <c r="N22445" s="71"/>
    </row>
    <row r="22446" spans="2:14">
      <c r="B22446" s="65"/>
      <c r="N22446" s="71"/>
    </row>
    <row r="22447" spans="2:14">
      <c r="B22447" s="65"/>
      <c r="N22447" s="71"/>
    </row>
    <row r="22448" spans="2:14">
      <c r="B22448" s="65"/>
      <c r="N22448" s="71"/>
    </row>
    <row r="22449" spans="2:14">
      <c r="B22449" s="65"/>
      <c r="N22449" s="71"/>
    </row>
    <row r="22450" spans="2:14">
      <c r="B22450" s="65"/>
      <c r="N22450" s="71"/>
    </row>
    <row r="22451" spans="2:14">
      <c r="B22451" s="65"/>
      <c r="N22451" s="71"/>
    </row>
    <row r="22452" spans="2:14">
      <c r="B22452" s="65"/>
      <c r="N22452" s="71"/>
    </row>
    <row r="22453" spans="2:14">
      <c r="B22453" s="65"/>
      <c r="N22453" s="71"/>
    </row>
    <row r="22454" spans="2:14">
      <c r="B22454" s="65"/>
      <c r="N22454" s="71"/>
    </row>
    <row r="22455" spans="2:14">
      <c r="B22455" s="65"/>
      <c r="N22455" s="71"/>
    </row>
    <row r="22456" spans="2:14">
      <c r="B22456" s="65"/>
      <c r="N22456" s="71"/>
    </row>
    <row r="22457" spans="2:14">
      <c r="B22457" s="65"/>
      <c r="N22457" s="71"/>
    </row>
    <row r="22458" spans="2:14">
      <c r="B22458" s="65"/>
      <c r="N22458" s="71"/>
    </row>
    <row r="22459" spans="2:14">
      <c r="B22459" s="65"/>
      <c r="N22459" s="71"/>
    </row>
    <row r="22460" spans="2:14">
      <c r="B22460" s="65"/>
      <c r="N22460" s="71"/>
    </row>
    <row r="22461" spans="2:14">
      <c r="B22461" s="65"/>
      <c r="N22461" s="71"/>
    </row>
    <row r="22462" spans="2:14">
      <c r="B22462" s="65"/>
      <c r="N22462" s="71"/>
    </row>
    <row r="22463" spans="2:14">
      <c r="B22463" s="65"/>
      <c r="N22463" s="71"/>
    </row>
    <row r="22464" spans="2:14">
      <c r="B22464" s="65"/>
      <c r="N22464" s="71"/>
    </row>
    <row r="22465" spans="2:14">
      <c r="B22465" s="65"/>
      <c r="N22465" s="71"/>
    </row>
    <row r="22466" spans="2:14">
      <c r="B22466" s="65"/>
      <c r="N22466" s="71"/>
    </row>
    <row r="22467" spans="2:14">
      <c r="B22467" s="65"/>
      <c r="N22467" s="71"/>
    </row>
    <row r="22468" spans="2:14">
      <c r="B22468" s="65"/>
      <c r="N22468" s="71"/>
    </row>
    <row r="22469" spans="2:14">
      <c r="B22469" s="65"/>
      <c r="N22469" s="71"/>
    </row>
    <row r="22470" spans="2:14">
      <c r="B22470" s="65"/>
      <c r="N22470" s="71"/>
    </row>
    <row r="22471" spans="2:14">
      <c r="B22471" s="65"/>
      <c r="N22471" s="71"/>
    </row>
    <row r="22472" spans="2:14">
      <c r="B22472" s="65"/>
      <c r="N22472" s="71"/>
    </row>
    <row r="22473" spans="2:14">
      <c r="B22473" s="65"/>
      <c r="N22473" s="71"/>
    </row>
    <row r="22474" spans="2:14">
      <c r="B22474" s="65"/>
      <c r="N22474" s="71"/>
    </row>
    <row r="22475" spans="2:14">
      <c r="B22475" s="65"/>
      <c r="N22475" s="71"/>
    </row>
    <row r="22476" spans="2:14">
      <c r="B22476" s="65"/>
      <c r="N22476" s="71"/>
    </row>
    <row r="22477" spans="2:14">
      <c r="B22477" s="65"/>
      <c r="N22477" s="71"/>
    </row>
    <row r="22478" spans="2:14">
      <c r="B22478" s="65"/>
      <c r="N22478" s="71"/>
    </row>
    <row r="22479" spans="2:14">
      <c r="B22479" s="65"/>
      <c r="N22479" s="71"/>
    </row>
    <row r="22480" spans="2:14">
      <c r="B22480" s="65"/>
      <c r="N22480" s="71"/>
    </row>
    <row r="22481" spans="2:14">
      <c r="B22481" s="65"/>
      <c r="N22481" s="71"/>
    </row>
    <row r="22482" spans="2:14">
      <c r="B22482" s="65"/>
      <c r="N22482" s="71"/>
    </row>
    <row r="22483" spans="2:14">
      <c r="B22483" s="65"/>
      <c r="N22483" s="71"/>
    </row>
    <row r="22484" spans="2:14">
      <c r="B22484" s="65"/>
      <c r="N22484" s="71"/>
    </row>
    <row r="22485" spans="2:14">
      <c r="B22485" s="65"/>
      <c r="N22485" s="71"/>
    </row>
    <row r="22486" spans="2:14">
      <c r="B22486" s="65"/>
      <c r="N22486" s="71"/>
    </row>
    <row r="22487" spans="2:14">
      <c r="B22487" s="65"/>
      <c r="N22487" s="71"/>
    </row>
    <row r="22488" spans="2:14">
      <c r="B22488" s="65"/>
      <c r="N22488" s="71"/>
    </row>
    <row r="22489" spans="2:14">
      <c r="B22489" s="65"/>
      <c r="N22489" s="71"/>
    </row>
    <row r="22490" spans="2:14">
      <c r="B22490" s="65"/>
      <c r="N22490" s="71"/>
    </row>
    <row r="22491" spans="2:14">
      <c r="B22491" s="65"/>
      <c r="N22491" s="71"/>
    </row>
    <row r="22492" spans="2:14">
      <c r="B22492" s="65"/>
      <c r="N22492" s="71"/>
    </row>
    <row r="22493" spans="2:14">
      <c r="B22493" s="65"/>
      <c r="N22493" s="71"/>
    </row>
    <row r="22494" spans="2:14">
      <c r="B22494" s="65"/>
      <c r="N22494" s="71"/>
    </row>
    <row r="22495" spans="2:14">
      <c r="B22495" s="65"/>
      <c r="N22495" s="71"/>
    </row>
    <row r="22496" spans="2:14">
      <c r="B22496" s="65"/>
      <c r="N22496" s="71"/>
    </row>
    <row r="22497" spans="2:14">
      <c r="B22497" s="65"/>
      <c r="N22497" s="71"/>
    </row>
    <row r="22498" spans="2:14">
      <c r="B22498" s="65"/>
      <c r="N22498" s="71"/>
    </row>
    <row r="22499" spans="2:14">
      <c r="B22499" s="65"/>
      <c r="N22499" s="71"/>
    </row>
    <row r="22500" spans="2:14">
      <c r="B22500" s="65"/>
      <c r="N22500" s="71"/>
    </row>
    <row r="22501" spans="2:14">
      <c r="B22501" s="65"/>
      <c r="N22501" s="71"/>
    </row>
    <row r="22502" spans="2:14">
      <c r="B22502" s="65"/>
      <c r="N22502" s="71"/>
    </row>
    <row r="22503" spans="2:14">
      <c r="B22503" s="65"/>
      <c r="N22503" s="71"/>
    </row>
    <row r="22504" spans="2:14">
      <c r="B22504" s="65"/>
      <c r="N22504" s="71"/>
    </row>
    <row r="22505" spans="2:14">
      <c r="B22505" s="65"/>
      <c r="N22505" s="71"/>
    </row>
    <row r="22506" spans="2:14">
      <c r="B22506" s="65"/>
      <c r="N22506" s="71"/>
    </row>
    <row r="22507" spans="2:14">
      <c r="B22507" s="65"/>
      <c r="N22507" s="71"/>
    </row>
    <row r="22508" spans="2:14">
      <c r="B22508" s="65"/>
      <c r="N22508" s="71"/>
    </row>
    <row r="22509" spans="2:14">
      <c r="B22509" s="65"/>
      <c r="N22509" s="71"/>
    </row>
    <row r="22510" spans="2:14">
      <c r="B22510" s="65"/>
      <c r="N22510" s="71"/>
    </row>
    <row r="22511" spans="2:14">
      <c r="B22511" s="65"/>
      <c r="N22511" s="71"/>
    </row>
    <row r="22512" spans="2:14">
      <c r="B22512" s="65"/>
      <c r="N22512" s="71"/>
    </row>
    <row r="22513" spans="2:14">
      <c r="B22513" s="65"/>
      <c r="N22513" s="71"/>
    </row>
    <row r="22514" spans="2:14">
      <c r="B22514" s="65"/>
      <c r="N22514" s="71"/>
    </row>
    <row r="22515" spans="2:14">
      <c r="B22515" s="65"/>
      <c r="N22515" s="71"/>
    </row>
    <row r="22516" spans="2:14">
      <c r="B22516" s="65"/>
      <c r="N22516" s="71"/>
    </row>
    <row r="22517" spans="2:14">
      <c r="B22517" s="65"/>
      <c r="N22517" s="71"/>
    </row>
    <row r="22518" spans="2:14">
      <c r="B22518" s="65"/>
      <c r="N22518" s="71"/>
    </row>
    <row r="22519" spans="2:14">
      <c r="B22519" s="65"/>
      <c r="N22519" s="71"/>
    </row>
    <row r="22520" spans="2:14">
      <c r="B22520" s="65"/>
      <c r="N22520" s="71"/>
    </row>
    <row r="22521" spans="2:14">
      <c r="B22521" s="65"/>
      <c r="N22521" s="71"/>
    </row>
    <row r="22522" spans="2:14">
      <c r="B22522" s="65"/>
      <c r="N22522" s="71"/>
    </row>
    <row r="22523" spans="2:14">
      <c r="B22523" s="65"/>
      <c r="N22523" s="71"/>
    </row>
    <row r="22524" spans="2:14">
      <c r="B22524" s="65"/>
      <c r="N22524" s="71"/>
    </row>
    <row r="22525" spans="2:14">
      <c r="B22525" s="65"/>
      <c r="N22525" s="71"/>
    </row>
    <row r="22526" spans="2:14">
      <c r="B22526" s="65"/>
      <c r="N22526" s="71"/>
    </row>
    <row r="22527" spans="2:14">
      <c r="B22527" s="65"/>
      <c r="N22527" s="71"/>
    </row>
    <row r="22528" spans="2:14">
      <c r="B22528" s="65"/>
      <c r="N22528" s="71"/>
    </row>
    <row r="22529" spans="2:14">
      <c r="B22529" s="65"/>
      <c r="N22529" s="71"/>
    </row>
    <row r="22530" spans="2:14">
      <c r="B22530" s="65"/>
      <c r="N22530" s="71"/>
    </row>
    <row r="22531" spans="2:14">
      <c r="B22531" s="65"/>
      <c r="N22531" s="71"/>
    </row>
    <row r="22532" spans="2:14">
      <c r="B22532" s="65"/>
      <c r="N22532" s="71"/>
    </row>
    <row r="22533" spans="2:14">
      <c r="B22533" s="65"/>
      <c r="N22533" s="71"/>
    </row>
    <row r="22534" spans="2:14">
      <c r="B22534" s="65"/>
      <c r="N22534" s="71"/>
    </row>
    <row r="22535" spans="2:14">
      <c r="B22535" s="65"/>
      <c r="N22535" s="71"/>
    </row>
    <row r="22536" spans="2:14">
      <c r="B22536" s="65"/>
      <c r="N22536" s="71"/>
    </row>
    <row r="22537" spans="2:14">
      <c r="B22537" s="65"/>
      <c r="N22537" s="71"/>
    </row>
    <row r="22538" spans="2:14">
      <c r="B22538" s="65"/>
      <c r="N22538" s="71"/>
    </row>
    <row r="22539" spans="2:14">
      <c r="B22539" s="65"/>
      <c r="N22539" s="71"/>
    </row>
    <row r="22540" spans="2:14">
      <c r="B22540" s="65"/>
      <c r="N22540" s="71"/>
    </row>
    <row r="22541" spans="2:14">
      <c r="B22541" s="65"/>
      <c r="N22541" s="71"/>
    </row>
    <row r="22542" spans="2:14">
      <c r="B22542" s="65"/>
      <c r="N22542" s="71"/>
    </row>
    <row r="22543" spans="2:14">
      <c r="B22543" s="65"/>
      <c r="N22543" s="71"/>
    </row>
    <row r="22544" spans="2:14">
      <c r="B22544" s="65"/>
      <c r="N22544" s="71"/>
    </row>
    <row r="22545" spans="2:14">
      <c r="B22545" s="65"/>
      <c r="N22545" s="71"/>
    </row>
    <row r="22546" spans="2:14">
      <c r="B22546" s="65"/>
      <c r="N22546" s="71"/>
    </row>
    <row r="22547" spans="2:14">
      <c r="B22547" s="65"/>
      <c r="N22547" s="71"/>
    </row>
    <row r="22548" spans="2:14">
      <c r="B22548" s="65"/>
      <c r="N22548" s="71"/>
    </row>
    <row r="22549" spans="2:14">
      <c r="B22549" s="65"/>
      <c r="N22549" s="71"/>
    </row>
    <row r="22550" spans="2:14">
      <c r="B22550" s="65"/>
      <c r="N22550" s="71"/>
    </row>
    <row r="22551" spans="2:14">
      <c r="B22551" s="65"/>
      <c r="N22551" s="71"/>
    </row>
    <row r="22552" spans="2:14">
      <c r="B22552" s="65"/>
      <c r="N22552" s="71"/>
    </row>
    <row r="22553" spans="2:14">
      <c r="B22553" s="65"/>
      <c r="N22553" s="71"/>
    </row>
    <row r="22554" spans="2:14">
      <c r="B22554" s="65"/>
      <c r="N22554" s="71"/>
    </row>
    <row r="22555" spans="2:14">
      <c r="B22555" s="65"/>
      <c r="N22555" s="71"/>
    </row>
    <row r="22556" spans="2:14">
      <c r="B22556" s="65"/>
      <c r="N22556" s="71"/>
    </row>
    <row r="22557" spans="2:14">
      <c r="B22557" s="65"/>
      <c r="N22557" s="71"/>
    </row>
    <row r="22558" spans="2:14">
      <c r="B22558" s="65"/>
      <c r="N22558" s="71"/>
    </row>
    <row r="22559" spans="2:14">
      <c r="B22559" s="65"/>
      <c r="N22559" s="71"/>
    </row>
    <row r="22560" spans="2:14">
      <c r="B22560" s="65"/>
      <c r="N22560" s="71"/>
    </row>
    <row r="22561" spans="2:14">
      <c r="B22561" s="65"/>
      <c r="N22561" s="71"/>
    </row>
    <row r="22562" spans="2:14">
      <c r="B22562" s="65"/>
      <c r="N22562" s="71"/>
    </row>
    <row r="22563" spans="2:14">
      <c r="B22563" s="65"/>
      <c r="N22563" s="71"/>
    </row>
    <row r="22564" spans="2:14">
      <c r="B22564" s="65"/>
      <c r="N22564" s="71"/>
    </row>
    <row r="22565" spans="2:14">
      <c r="B22565" s="65"/>
      <c r="N22565" s="71"/>
    </row>
    <row r="22566" spans="2:14">
      <c r="B22566" s="65"/>
      <c r="N22566" s="71"/>
    </row>
    <row r="22567" spans="2:14">
      <c r="B22567" s="65"/>
      <c r="N22567" s="71"/>
    </row>
    <row r="22568" spans="2:14">
      <c r="B22568" s="65"/>
      <c r="N22568" s="71"/>
    </row>
    <row r="22569" spans="2:14">
      <c r="B22569" s="65"/>
      <c r="N22569" s="71"/>
    </row>
    <row r="22570" spans="2:14">
      <c r="B22570" s="65"/>
      <c r="N22570" s="71"/>
    </row>
    <row r="22571" spans="2:14">
      <c r="B22571" s="65"/>
      <c r="N22571" s="71"/>
    </row>
    <row r="22572" spans="2:14">
      <c r="B22572" s="65"/>
      <c r="N22572" s="71"/>
    </row>
    <row r="22573" spans="2:14">
      <c r="B22573" s="65"/>
      <c r="N22573" s="71"/>
    </row>
    <row r="22574" spans="2:14">
      <c r="B22574" s="65"/>
      <c r="N22574" s="71"/>
    </row>
    <row r="22575" spans="2:14">
      <c r="B22575" s="65"/>
      <c r="N22575" s="71"/>
    </row>
    <row r="22576" spans="2:14">
      <c r="B22576" s="65"/>
      <c r="N22576" s="71"/>
    </row>
    <row r="22577" spans="2:14">
      <c r="B22577" s="65"/>
      <c r="N22577" s="71"/>
    </row>
    <row r="22578" spans="2:14">
      <c r="B22578" s="65"/>
      <c r="N22578" s="71"/>
    </row>
    <row r="22579" spans="2:14">
      <c r="B22579" s="65"/>
      <c r="N22579" s="71"/>
    </row>
    <row r="22580" spans="2:14">
      <c r="B22580" s="65"/>
      <c r="N22580" s="71"/>
    </row>
    <row r="22581" spans="2:14">
      <c r="B22581" s="65"/>
      <c r="N22581" s="71"/>
    </row>
    <row r="22582" spans="2:14">
      <c r="B22582" s="65"/>
      <c r="N22582" s="71"/>
    </row>
    <row r="22583" spans="2:14">
      <c r="B22583" s="65"/>
      <c r="N22583" s="71"/>
    </row>
    <row r="22584" spans="2:14">
      <c r="B22584" s="65"/>
      <c r="N22584" s="71"/>
    </row>
    <row r="22585" spans="2:14">
      <c r="B22585" s="65"/>
      <c r="N22585" s="71"/>
    </row>
    <row r="22586" spans="2:14">
      <c r="B22586" s="65"/>
      <c r="N22586" s="71"/>
    </row>
    <row r="22587" spans="2:14">
      <c r="B22587" s="65"/>
      <c r="N22587" s="71"/>
    </row>
    <row r="22588" spans="2:14">
      <c r="B22588" s="65"/>
      <c r="N22588" s="71"/>
    </row>
    <row r="22589" spans="2:14">
      <c r="B22589" s="65"/>
      <c r="N22589" s="71"/>
    </row>
    <row r="22590" spans="2:14">
      <c r="B22590" s="65"/>
      <c r="N22590" s="71"/>
    </row>
    <row r="22591" spans="2:14">
      <c r="B22591" s="65"/>
      <c r="N22591" s="71"/>
    </row>
    <row r="22592" spans="2:14">
      <c r="B22592" s="65"/>
      <c r="N22592" s="71"/>
    </row>
    <row r="22593" spans="2:14">
      <c r="B22593" s="65"/>
      <c r="N22593" s="71"/>
    </row>
    <row r="22594" spans="2:14">
      <c r="B22594" s="65"/>
      <c r="N22594" s="71"/>
    </row>
    <row r="22595" spans="2:14">
      <c r="B22595" s="65"/>
      <c r="N22595" s="71"/>
    </row>
    <row r="22596" spans="2:14">
      <c r="B22596" s="65"/>
      <c r="N22596" s="71"/>
    </row>
    <row r="22597" spans="2:14">
      <c r="B22597" s="65"/>
      <c r="N22597" s="71"/>
    </row>
    <row r="22598" spans="2:14">
      <c r="B22598" s="65"/>
      <c r="N22598" s="71"/>
    </row>
    <row r="22599" spans="2:14">
      <c r="B22599" s="65"/>
      <c r="N22599" s="71"/>
    </row>
    <row r="22600" spans="2:14">
      <c r="B22600" s="65"/>
      <c r="N22600" s="71"/>
    </row>
    <row r="22601" spans="2:14">
      <c r="B22601" s="65"/>
      <c r="N22601" s="71"/>
    </row>
    <row r="22602" spans="2:14">
      <c r="B22602" s="65"/>
      <c r="N22602" s="71"/>
    </row>
    <row r="22603" spans="2:14">
      <c r="B22603" s="65"/>
      <c r="N22603" s="71"/>
    </row>
    <row r="22604" spans="2:14">
      <c r="B22604" s="65"/>
      <c r="N22604" s="71"/>
    </row>
    <row r="22605" spans="2:14">
      <c r="B22605" s="65"/>
      <c r="N22605" s="71"/>
    </row>
    <row r="22606" spans="2:14">
      <c r="B22606" s="65"/>
      <c r="N22606" s="71"/>
    </row>
    <row r="22607" spans="2:14">
      <c r="B22607" s="65"/>
      <c r="N22607" s="71"/>
    </row>
    <row r="22608" spans="2:14">
      <c r="B22608" s="65"/>
      <c r="N22608" s="71"/>
    </row>
    <row r="22609" spans="2:14">
      <c r="B22609" s="65"/>
      <c r="N22609" s="71"/>
    </row>
    <row r="22610" spans="2:14">
      <c r="B22610" s="65"/>
      <c r="N22610" s="71"/>
    </row>
    <row r="22611" spans="2:14">
      <c r="B22611" s="65"/>
      <c r="N22611" s="71"/>
    </row>
    <row r="22612" spans="2:14">
      <c r="B22612" s="65"/>
      <c r="N22612" s="71"/>
    </row>
    <row r="22613" spans="2:14">
      <c r="B22613" s="65"/>
      <c r="N22613" s="71"/>
    </row>
    <row r="22614" spans="2:14">
      <c r="B22614" s="65"/>
      <c r="N22614" s="71"/>
    </row>
    <row r="22615" spans="2:14">
      <c r="B22615" s="65"/>
      <c r="N22615" s="71"/>
    </row>
    <row r="22616" spans="2:14">
      <c r="B22616" s="65"/>
      <c r="N22616" s="71"/>
    </row>
    <row r="22617" spans="2:14">
      <c r="B22617" s="65"/>
      <c r="N22617" s="71"/>
    </row>
    <row r="22618" spans="2:14">
      <c r="B22618" s="65"/>
      <c r="N22618" s="71"/>
    </row>
    <row r="22619" spans="2:14">
      <c r="B22619" s="65"/>
      <c r="N22619" s="71"/>
    </row>
    <row r="22620" spans="2:14">
      <c r="B22620" s="65"/>
      <c r="N22620" s="71"/>
    </row>
    <row r="22621" spans="2:14">
      <c r="B22621" s="65"/>
      <c r="N22621" s="71"/>
    </row>
    <row r="22622" spans="2:14">
      <c r="B22622" s="65"/>
      <c r="N22622" s="71"/>
    </row>
    <row r="22623" spans="2:14">
      <c r="B22623" s="65"/>
      <c r="N22623" s="71"/>
    </row>
    <row r="22624" spans="2:14">
      <c r="B22624" s="65"/>
      <c r="N22624" s="71"/>
    </row>
    <row r="22625" spans="2:14">
      <c r="B22625" s="65"/>
      <c r="N22625" s="71"/>
    </row>
    <row r="22626" spans="2:14">
      <c r="B22626" s="65"/>
      <c r="N22626" s="71"/>
    </row>
    <row r="22627" spans="2:14">
      <c r="B22627" s="65"/>
      <c r="N22627" s="71"/>
    </row>
    <row r="22628" spans="2:14">
      <c r="B22628" s="65"/>
      <c r="N22628" s="71"/>
    </row>
    <row r="22629" spans="2:14">
      <c r="B22629" s="65"/>
      <c r="N22629" s="71"/>
    </row>
    <row r="22630" spans="2:14">
      <c r="B22630" s="65"/>
      <c r="N22630" s="71"/>
    </row>
    <row r="22631" spans="2:14">
      <c r="B22631" s="65"/>
      <c r="N22631" s="71"/>
    </row>
    <row r="22632" spans="2:14">
      <c r="B22632" s="65"/>
      <c r="N22632" s="71"/>
    </row>
    <row r="22633" spans="2:14">
      <c r="B22633" s="65"/>
      <c r="N22633" s="71"/>
    </row>
    <row r="22634" spans="2:14">
      <c r="B22634" s="65"/>
      <c r="N22634" s="71"/>
    </row>
    <row r="22635" spans="2:14">
      <c r="B22635" s="65"/>
      <c r="N22635" s="71"/>
    </row>
    <row r="22636" spans="2:14">
      <c r="B22636" s="65"/>
      <c r="N22636" s="71"/>
    </row>
    <row r="22637" spans="2:14">
      <c r="B22637" s="65"/>
      <c r="N22637" s="71"/>
    </row>
    <row r="22638" spans="2:14">
      <c r="B22638" s="65"/>
      <c r="N22638" s="71"/>
    </row>
    <row r="22639" spans="2:14">
      <c r="B22639" s="65"/>
      <c r="N22639" s="71"/>
    </row>
    <row r="22640" spans="2:14">
      <c r="B22640" s="65"/>
      <c r="N22640" s="71"/>
    </row>
    <row r="22641" spans="2:14">
      <c r="B22641" s="65"/>
      <c r="N22641" s="71"/>
    </row>
    <row r="22642" spans="2:14">
      <c r="B22642" s="65"/>
      <c r="N22642" s="71"/>
    </row>
    <row r="22643" spans="2:14">
      <c r="B22643" s="65"/>
      <c r="N22643" s="71"/>
    </row>
    <row r="22644" spans="2:14">
      <c r="B22644" s="65"/>
      <c r="N22644" s="71"/>
    </row>
    <row r="22645" spans="2:14">
      <c r="B22645" s="65"/>
      <c r="N22645" s="71"/>
    </row>
    <row r="22646" spans="2:14">
      <c r="B22646" s="65"/>
      <c r="N22646" s="71"/>
    </row>
    <row r="22647" spans="2:14">
      <c r="B22647" s="65"/>
      <c r="N22647" s="71"/>
    </row>
    <row r="22648" spans="2:14">
      <c r="B22648" s="65"/>
      <c r="N22648" s="71"/>
    </row>
    <row r="22649" spans="2:14">
      <c r="B22649" s="65"/>
      <c r="N22649" s="71"/>
    </row>
    <row r="22650" spans="2:14">
      <c r="B22650" s="65"/>
      <c r="N22650" s="71"/>
    </row>
    <row r="22651" spans="2:14">
      <c r="B22651" s="65"/>
      <c r="N22651" s="71"/>
    </row>
    <row r="22652" spans="2:14">
      <c r="B22652" s="65"/>
      <c r="N22652" s="71"/>
    </row>
    <row r="22653" spans="2:14">
      <c r="B22653" s="65"/>
      <c r="N22653" s="71"/>
    </row>
    <row r="22654" spans="2:14">
      <c r="B22654" s="65"/>
      <c r="N22654" s="71"/>
    </row>
    <row r="22655" spans="2:14">
      <c r="B22655" s="65"/>
      <c r="N22655" s="71"/>
    </row>
    <row r="22656" spans="2:14">
      <c r="B22656" s="65"/>
      <c r="N22656" s="71"/>
    </row>
    <row r="22657" spans="2:14">
      <c r="B22657" s="65"/>
      <c r="N22657" s="71"/>
    </row>
    <row r="22658" spans="2:14">
      <c r="B22658" s="65"/>
      <c r="N22658" s="71"/>
    </row>
    <row r="22659" spans="2:14">
      <c r="B22659" s="65"/>
      <c r="N22659" s="71"/>
    </row>
    <row r="22660" spans="2:14">
      <c r="B22660" s="65"/>
      <c r="N22660" s="71"/>
    </row>
    <row r="22661" spans="2:14">
      <c r="B22661" s="65"/>
      <c r="N22661" s="71"/>
    </row>
    <row r="22662" spans="2:14">
      <c r="B22662" s="65"/>
      <c r="N22662" s="71"/>
    </row>
    <row r="22663" spans="2:14">
      <c r="B22663" s="65"/>
      <c r="N22663" s="71"/>
    </row>
    <row r="22664" spans="2:14">
      <c r="B22664" s="65"/>
      <c r="N22664" s="71"/>
    </row>
    <row r="22665" spans="2:14">
      <c r="B22665" s="65"/>
      <c r="N22665" s="71"/>
    </row>
    <row r="22666" spans="2:14">
      <c r="B22666" s="65"/>
      <c r="N22666" s="71"/>
    </row>
    <row r="22667" spans="2:14">
      <c r="B22667" s="65"/>
      <c r="N22667" s="71"/>
    </row>
    <row r="22668" spans="2:14">
      <c r="B22668" s="65"/>
      <c r="N22668" s="71"/>
    </row>
    <row r="22669" spans="2:14">
      <c r="B22669" s="65"/>
      <c r="N22669" s="71"/>
    </row>
    <row r="22670" spans="2:14">
      <c r="B22670" s="65"/>
      <c r="N22670" s="71"/>
    </row>
    <row r="22671" spans="2:14">
      <c r="B22671" s="65"/>
      <c r="N22671" s="71"/>
    </row>
    <row r="22672" spans="2:14">
      <c r="B22672" s="65"/>
      <c r="N22672" s="71"/>
    </row>
    <row r="22673" spans="2:14">
      <c r="B22673" s="65"/>
      <c r="N22673" s="71"/>
    </row>
    <row r="22674" spans="2:14">
      <c r="B22674" s="65"/>
      <c r="N22674" s="71"/>
    </row>
    <row r="22675" spans="2:14">
      <c r="B22675" s="65"/>
      <c r="N22675" s="71"/>
    </row>
    <row r="22676" spans="2:14">
      <c r="B22676" s="65"/>
      <c r="N22676" s="71"/>
    </row>
    <row r="22677" spans="2:14">
      <c r="B22677" s="65"/>
      <c r="N22677" s="71"/>
    </row>
    <row r="22678" spans="2:14">
      <c r="B22678" s="65"/>
      <c r="N22678" s="71"/>
    </row>
    <row r="22679" spans="2:14">
      <c r="B22679" s="65"/>
      <c r="N22679" s="71"/>
    </row>
    <row r="22680" spans="2:14">
      <c r="B22680" s="65"/>
      <c r="N22680" s="71"/>
    </row>
    <row r="22681" spans="2:14">
      <c r="B22681" s="65"/>
      <c r="N22681" s="71"/>
    </row>
    <row r="22682" spans="2:14">
      <c r="B22682" s="65"/>
      <c r="N22682" s="71"/>
    </row>
    <row r="22683" spans="2:14">
      <c r="B22683" s="65"/>
      <c r="N22683" s="71"/>
    </row>
    <row r="22684" spans="2:14">
      <c r="B22684" s="65"/>
      <c r="N22684" s="71"/>
    </row>
    <row r="22685" spans="2:14">
      <c r="B22685" s="65"/>
      <c r="N22685" s="71"/>
    </row>
    <row r="22686" spans="2:14">
      <c r="B22686" s="65"/>
      <c r="N22686" s="71"/>
    </row>
    <row r="22687" spans="2:14">
      <c r="B22687" s="65"/>
      <c r="N22687" s="71"/>
    </row>
    <row r="22688" spans="2:14">
      <c r="B22688" s="65"/>
      <c r="N22688" s="71"/>
    </row>
    <row r="22689" spans="2:14">
      <c r="B22689" s="65"/>
      <c r="N22689" s="71"/>
    </row>
    <row r="22690" spans="2:14">
      <c r="B22690" s="65"/>
      <c r="N22690" s="71"/>
    </row>
    <row r="22691" spans="2:14">
      <c r="B22691" s="65"/>
      <c r="N22691" s="71"/>
    </row>
    <row r="22692" spans="2:14">
      <c r="B22692" s="65"/>
      <c r="N22692" s="71"/>
    </row>
    <row r="22693" spans="2:14">
      <c r="B22693" s="65"/>
      <c r="N22693" s="71"/>
    </row>
    <row r="22694" spans="2:14">
      <c r="B22694" s="65"/>
      <c r="N22694" s="71"/>
    </row>
    <row r="22695" spans="2:14">
      <c r="B22695" s="65"/>
      <c r="N22695" s="71"/>
    </row>
    <row r="22696" spans="2:14">
      <c r="B22696" s="65"/>
      <c r="N22696" s="71"/>
    </row>
    <row r="22697" spans="2:14">
      <c r="B22697" s="65"/>
      <c r="N22697" s="71"/>
    </row>
    <row r="22698" spans="2:14">
      <c r="B22698" s="65"/>
      <c r="N22698" s="71"/>
    </row>
    <row r="22699" spans="2:14">
      <c r="B22699" s="65"/>
      <c r="N22699" s="71"/>
    </row>
    <row r="22700" spans="2:14">
      <c r="B22700" s="65"/>
      <c r="N22700" s="71"/>
    </row>
    <row r="22701" spans="2:14">
      <c r="B22701" s="65"/>
      <c r="N22701" s="71"/>
    </row>
    <row r="22702" spans="2:14">
      <c r="B22702" s="65"/>
      <c r="N22702" s="71"/>
    </row>
    <row r="22703" spans="2:14">
      <c r="B22703" s="65"/>
      <c r="N22703" s="71"/>
    </row>
    <row r="22704" spans="2:14">
      <c r="B22704" s="65"/>
      <c r="N22704" s="71"/>
    </row>
    <row r="22705" spans="2:14">
      <c r="B22705" s="65"/>
      <c r="N22705" s="71"/>
    </row>
    <row r="22706" spans="2:14">
      <c r="B22706" s="65"/>
      <c r="N22706" s="71"/>
    </row>
    <row r="22707" spans="2:14">
      <c r="B22707" s="65"/>
      <c r="N22707" s="71"/>
    </row>
    <row r="22708" spans="2:14">
      <c r="B22708" s="65"/>
      <c r="N22708" s="71"/>
    </row>
    <row r="22709" spans="2:14">
      <c r="B22709" s="65"/>
      <c r="N22709" s="71"/>
    </row>
    <row r="22710" spans="2:14">
      <c r="B22710" s="65"/>
      <c r="N22710" s="71"/>
    </row>
    <row r="22711" spans="2:14">
      <c r="B22711" s="65"/>
      <c r="N22711" s="71"/>
    </row>
    <row r="22712" spans="2:14">
      <c r="B22712" s="65"/>
      <c r="N22712" s="71"/>
    </row>
    <row r="22713" spans="2:14">
      <c r="B22713" s="65"/>
      <c r="N22713" s="71"/>
    </row>
    <row r="22714" spans="2:14">
      <c r="B22714" s="65"/>
      <c r="N22714" s="71"/>
    </row>
    <row r="22715" spans="2:14">
      <c r="B22715" s="65"/>
      <c r="N22715" s="71"/>
    </row>
    <row r="22716" spans="2:14">
      <c r="B22716" s="65"/>
      <c r="N22716" s="71"/>
    </row>
    <row r="22717" spans="2:14">
      <c r="B22717" s="65"/>
      <c r="N22717" s="71"/>
    </row>
    <row r="22718" spans="2:14">
      <c r="B22718" s="65"/>
      <c r="N22718" s="71"/>
    </row>
    <row r="22719" spans="2:14">
      <c r="B22719" s="65"/>
      <c r="N22719" s="71"/>
    </row>
    <row r="22720" spans="2:14">
      <c r="B22720" s="65"/>
      <c r="N22720" s="71"/>
    </row>
    <row r="22721" spans="2:14">
      <c r="B22721" s="65"/>
      <c r="N22721" s="71"/>
    </row>
    <row r="22722" spans="2:14">
      <c r="B22722" s="65"/>
      <c r="N22722" s="71"/>
    </row>
    <row r="22723" spans="2:14">
      <c r="B22723" s="65"/>
      <c r="N22723" s="71"/>
    </row>
    <row r="22724" spans="2:14">
      <c r="B22724" s="65"/>
      <c r="N22724" s="71"/>
    </row>
    <row r="22725" spans="2:14">
      <c r="B22725" s="65"/>
      <c r="N22725" s="71"/>
    </row>
    <row r="22726" spans="2:14">
      <c r="B22726" s="65"/>
      <c r="N22726" s="71"/>
    </row>
    <row r="22727" spans="2:14">
      <c r="B22727" s="65"/>
      <c r="N22727" s="71"/>
    </row>
    <row r="22728" spans="2:14">
      <c r="B22728" s="65"/>
      <c r="N22728" s="71"/>
    </row>
    <row r="22729" spans="2:14">
      <c r="B22729" s="65"/>
      <c r="N22729" s="71"/>
    </row>
    <row r="22730" spans="2:14">
      <c r="B22730" s="65"/>
      <c r="N22730" s="71"/>
    </row>
    <row r="22731" spans="2:14">
      <c r="B22731" s="65"/>
      <c r="N22731" s="71"/>
    </row>
    <row r="22732" spans="2:14">
      <c r="B22732" s="65"/>
      <c r="N22732" s="71"/>
    </row>
    <row r="22733" spans="2:14">
      <c r="B22733" s="65"/>
      <c r="N22733" s="71"/>
    </row>
    <row r="22734" spans="2:14">
      <c r="B22734" s="65"/>
      <c r="N22734" s="71"/>
    </row>
    <row r="22735" spans="2:14">
      <c r="B22735" s="65"/>
      <c r="N22735" s="71"/>
    </row>
    <row r="22736" spans="2:14">
      <c r="B22736" s="65"/>
      <c r="N22736" s="71"/>
    </row>
    <row r="22737" spans="2:14">
      <c r="B22737" s="65"/>
      <c r="N22737" s="71"/>
    </row>
    <row r="22738" spans="2:14">
      <c r="B22738" s="65"/>
      <c r="N22738" s="71"/>
    </row>
    <row r="22739" spans="2:14">
      <c r="B22739" s="65"/>
      <c r="N22739" s="71"/>
    </row>
    <row r="22740" spans="2:14">
      <c r="B22740" s="65"/>
      <c r="N22740" s="71"/>
    </row>
    <row r="22741" spans="2:14">
      <c r="B22741" s="65"/>
      <c r="N22741" s="71"/>
    </row>
    <row r="22742" spans="2:14">
      <c r="B22742" s="65"/>
      <c r="N22742" s="71"/>
    </row>
    <row r="22743" spans="2:14">
      <c r="B22743" s="65"/>
      <c r="N22743" s="71"/>
    </row>
    <row r="22744" spans="2:14">
      <c r="B22744" s="65"/>
      <c r="N22744" s="71"/>
    </row>
    <row r="22745" spans="2:14">
      <c r="B22745" s="65"/>
      <c r="N22745" s="71"/>
    </row>
    <row r="22746" spans="2:14">
      <c r="B22746" s="65"/>
      <c r="N22746" s="71"/>
    </row>
    <row r="22747" spans="2:14">
      <c r="B22747" s="65"/>
      <c r="N22747" s="71"/>
    </row>
    <row r="22748" spans="2:14">
      <c r="B22748" s="65"/>
      <c r="N22748" s="71"/>
    </row>
    <row r="22749" spans="2:14">
      <c r="B22749" s="65"/>
      <c r="N22749" s="71"/>
    </row>
    <row r="22750" spans="2:14">
      <c r="B22750" s="65"/>
      <c r="N22750" s="71"/>
    </row>
    <row r="22751" spans="2:14">
      <c r="B22751" s="65"/>
      <c r="N22751" s="71"/>
    </row>
    <row r="22752" spans="2:14">
      <c r="B22752" s="65"/>
      <c r="N22752" s="71"/>
    </row>
    <row r="22753" spans="2:14">
      <c r="B22753" s="65"/>
      <c r="N22753" s="71"/>
    </row>
    <row r="22754" spans="2:14">
      <c r="B22754" s="65"/>
      <c r="N22754" s="71"/>
    </row>
    <row r="22755" spans="2:14">
      <c r="B22755" s="65"/>
      <c r="N22755" s="71"/>
    </row>
    <row r="22756" spans="2:14">
      <c r="B22756" s="65"/>
      <c r="N22756" s="71"/>
    </row>
    <row r="22757" spans="2:14">
      <c r="B22757" s="65"/>
      <c r="N22757" s="71"/>
    </row>
    <row r="22758" spans="2:14">
      <c r="B22758" s="65"/>
      <c r="N22758" s="71"/>
    </row>
    <row r="22759" spans="2:14">
      <c r="B22759" s="65"/>
      <c r="N22759" s="71"/>
    </row>
    <row r="22760" spans="2:14">
      <c r="B22760" s="65"/>
      <c r="N22760" s="71"/>
    </row>
    <row r="22761" spans="2:14">
      <c r="B22761" s="65"/>
      <c r="N22761" s="71"/>
    </row>
    <row r="22762" spans="2:14">
      <c r="B22762" s="65"/>
      <c r="N22762" s="71"/>
    </row>
    <row r="22763" spans="2:14">
      <c r="B22763" s="65"/>
      <c r="N22763" s="71"/>
    </row>
    <row r="22764" spans="2:14">
      <c r="B22764" s="65"/>
      <c r="N22764" s="71"/>
    </row>
    <row r="22765" spans="2:14">
      <c r="B22765" s="65"/>
      <c r="N22765" s="71"/>
    </row>
    <row r="22766" spans="2:14">
      <c r="B22766" s="65"/>
      <c r="N22766" s="71"/>
    </row>
    <row r="22767" spans="2:14">
      <c r="B22767" s="65"/>
      <c r="N22767" s="71"/>
    </row>
    <row r="22768" spans="2:14">
      <c r="B22768" s="65"/>
      <c r="N22768" s="71"/>
    </row>
    <row r="22769" spans="2:14">
      <c r="B22769" s="65"/>
      <c r="N22769" s="71"/>
    </row>
    <row r="22770" spans="2:14">
      <c r="B22770" s="65"/>
      <c r="N22770" s="71"/>
    </row>
    <row r="22771" spans="2:14">
      <c r="B22771" s="65"/>
      <c r="N22771" s="71"/>
    </row>
    <row r="22772" spans="2:14">
      <c r="B22772" s="65"/>
      <c r="N22772" s="71"/>
    </row>
    <row r="22773" spans="2:14">
      <c r="B22773" s="65"/>
      <c r="N22773" s="71"/>
    </row>
    <row r="22774" spans="2:14">
      <c r="B22774" s="65"/>
      <c r="N22774" s="71"/>
    </row>
    <row r="22775" spans="2:14">
      <c r="B22775" s="65"/>
      <c r="N22775" s="71"/>
    </row>
    <row r="22776" spans="2:14">
      <c r="B22776" s="65"/>
      <c r="N22776" s="71"/>
    </row>
    <row r="22777" spans="2:14">
      <c r="B22777" s="65"/>
      <c r="N22777" s="71"/>
    </row>
    <row r="22778" spans="2:14">
      <c r="B22778" s="65"/>
      <c r="N22778" s="71"/>
    </row>
    <row r="22779" spans="2:14">
      <c r="B22779" s="65"/>
      <c r="N22779" s="71"/>
    </row>
    <row r="22780" spans="2:14">
      <c r="B22780" s="65"/>
      <c r="N22780" s="71"/>
    </row>
    <row r="22781" spans="2:14">
      <c r="B22781" s="65"/>
      <c r="N22781" s="71"/>
    </row>
    <row r="22782" spans="2:14">
      <c r="B22782" s="65"/>
      <c r="N22782" s="71"/>
    </row>
    <row r="22783" spans="2:14">
      <c r="B22783" s="65"/>
      <c r="N22783" s="71"/>
    </row>
    <row r="22784" spans="2:14">
      <c r="B22784" s="65"/>
      <c r="N22784" s="71"/>
    </row>
    <row r="22785" spans="2:14">
      <c r="B22785" s="65"/>
      <c r="N22785" s="71"/>
    </row>
    <row r="22786" spans="2:14">
      <c r="B22786" s="65"/>
      <c r="N22786" s="71"/>
    </row>
    <row r="22787" spans="2:14">
      <c r="B22787" s="65"/>
      <c r="N22787" s="71"/>
    </row>
    <row r="22788" spans="2:14">
      <c r="B22788" s="65"/>
      <c r="N22788" s="71"/>
    </row>
    <row r="22789" spans="2:14">
      <c r="B22789" s="65"/>
      <c r="N22789" s="71"/>
    </row>
    <row r="22790" spans="2:14">
      <c r="B22790" s="65"/>
      <c r="N22790" s="71"/>
    </row>
    <row r="22791" spans="2:14">
      <c r="B22791" s="65"/>
      <c r="N22791" s="71"/>
    </row>
    <row r="22792" spans="2:14">
      <c r="B22792" s="65"/>
      <c r="N22792" s="71"/>
    </row>
    <row r="22793" spans="2:14">
      <c r="B22793" s="65"/>
      <c r="N22793" s="71"/>
    </row>
    <row r="22794" spans="2:14">
      <c r="B22794" s="65"/>
      <c r="N22794" s="71"/>
    </row>
    <row r="22795" spans="2:14">
      <c r="B22795" s="65"/>
      <c r="N22795" s="71"/>
    </row>
    <row r="22796" spans="2:14">
      <c r="B22796" s="65"/>
      <c r="N22796" s="71"/>
    </row>
    <row r="22797" spans="2:14">
      <c r="B22797" s="65"/>
      <c r="N22797" s="71"/>
    </row>
    <row r="22798" spans="2:14">
      <c r="B22798" s="65"/>
      <c r="N22798" s="71"/>
    </row>
    <row r="22799" spans="2:14">
      <c r="B22799" s="65"/>
      <c r="N22799" s="71"/>
    </row>
    <row r="22800" spans="2:14">
      <c r="B22800" s="65"/>
      <c r="N22800" s="71"/>
    </row>
    <row r="22801" spans="2:14">
      <c r="B22801" s="65"/>
      <c r="N22801" s="71"/>
    </row>
    <row r="22802" spans="2:14">
      <c r="B22802" s="65"/>
      <c r="N22802" s="71"/>
    </row>
    <row r="22803" spans="2:14">
      <c r="B22803" s="65"/>
      <c r="N22803" s="71"/>
    </row>
    <row r="22804" spans="2:14">
      <c r="B22804" s="65"/>
      <c r="N22804" s="71"/>
    </row>
    <row r="22805" spans="2:14">
      <c r="B22805" s="65"/>
      <c r="N22805" s="71"/>
    </row>
    <row r="22806" spans="2:14">
      <c r="B22806" s="65"/>
      <c r="N22806" s="71"/>
    </row>
    <row r="22807" spans="2:14">
      <c r="B22807" s="65"/>
      <c r="N22807" s="71"/>
    </row>
    <row r="22808" spans="2:14">
      <c r="B22808" s="65"/>
      <c r="N22808" s="71"/>
    </row>
    <row r="22809" spans="2:14">
      <c r="B22809" s="65"/>
      <c r="N22809" s="71"/>
    </row>
    <row r="22810" spans="2:14">
      <c r="B22810" s="65"/>
      <c r="N22810" s="71"/>
    </row>
    <row r="22811" spans="2:14">
      <c r="B22811" s="65"/>
      <c r="N22811" s="71"/>
    </row>
    <row r="22812" spans="2:14">
      <c r="B22812" s="65"/>
      <c r="N22812" s="71"/>
    </row>
    <row r="22813" spans="2:14">
      <c r="B22813" s="65"/>
      <c r="N22813" s="71"/>
    </row>
    <row r="22814" spans="2:14">
      <c r="B22814" s="65"/>
      <c r="N22814" s="71"/>
    </row>
    <row r="22815" spans="2:14">
      <c r="B22815" s="65"/>
      <c r="N22815" s="71"/>
    </row>
    <row r="22816" spans="2:14">
      <c r="B22816" s="65"/>
      <c r="N22816" s="71"/>
    </row>
    <row r="22817" spans="2:14">
      <c r="B22817" s="65"/>
      <c r="N22817" s="71"/>
    </row>
    <row r="22818" spans="2:14">
      <c r="B22818" s="65"/>
      <c r="N22818" s="71"/>
    </row>
    <row r="22819" spans="2:14">
      <c r="B22819" s="65"/>
      <c r="N22819" s="71"/>
    </row>
    <row r="22820" spans="2:14">
      <c r="B22820" s="65"/>
      <c r="N22820" s="71"/>
    </row>
    <row r="22821" spans="2:14">
      <c r="B22821" s="65"/>
      <c r="N22821" s="71"/>
    </row>
    <row r="22822" spans="2:14">
      <c r="B22822" s="65"/>
      <c r="N22822" s="71"/>
    </row>
    <row r="22823" spans="2:14">
      <c r="B22823" s="65"/>
      <c r="N22823" s="71"/>
    </row>
    <row r="22824" spans="2:14">
      <c r="B22824" s="65"/>
      <c r="N22824" s="71"/>
    </row>
    <row r="22825" spans="2:14">
      <c r="B22825" s="65"/>
      <c r="N22825" s="71"/>
    </row>
    <row r="22826" spans="2:14">
      <c r="B22826" s="65"/>
      <c r="N22826" s="71"/>
    </row>
    <row r="22827" spans="2:14">
      <c r="B22827" s="65"/>
      <c r="N22827" s="71"/>
    </row>
    <row r="22828" spans="2:14">
      <c r="B22828" s="65"/>
      <c r="N22828" s="71"/>
    </row>
    <row r="22829" spans="2:14">
      <c r="B22829" s="65"/>
      <c r="N22829" s="71"/>
    </row>
    <row r="22830" spans="2:14">
      <c r="B22830" s="65"/>
      <c r="N22830" s="71"/>
    </row>
    <row r="22831" spans="2:14">
      <c r="B22831" s="65"/>
      <c r="N22831" s="71"/>
    </row>
    <row r="22832" spans="2:14">
      <c r="B22832" s="65"/>
      <c r="N22832" s="71"/>
    </row>
    <row r="22833" spans="2:14">
      <c r="B22833" s="65"/>
      <c r="N22833" s="71"/>
    </row>
    <row r="22834" spans="2:14">
      <c r="B22834" s="65"/>
      <c r="N22834" s="71"/>
    </row>
    <row r="22835" spans="2:14">
      <c r="B22835" s="65"/>
      <c r="N22835" s="71"/>
    </row>
    <row r="22836" spans="2:14">
      <c r="B22836" s="65"/>
      <c r="N22836" s="71"/>
    </row>
    <row r="22837" spans="2:14">
      <c r="B22837" s="65"/>
      <c r="N22837" s="71"/>
    </row>
    <row r="22838" spans="2:14">
      <c r="B22838" s="65"/>
      <c r="N22838" s="71"/>
    </row>
    <row r="22839" spans="2:14">
      <c r="B22839" s="65"/>
      <c r="N22839" s="71"/>
    </row>
    <row r="22840" spans="2:14">
      <c r="B22840" s="65"/>
      <c r="N22840" s="71"/>
    </row>
    <row r="22841" spans="2:14">
      <c r="B22841" s="65"/>
      <c r="N22841" s="71"/>
    </row>
    <row r="22842" spans="2:14">
      <c r="B22842" s="65"/>
      <c r="N22842" s="71"/>
    </row>
    <row r="22843" spans="2:14">
      <c r="B22843" s="65"/>
      <c r="N22843" s="71"/>
    </row>
    <row r="22844" spans="2:14">
      <c r="B22844" s="65"/>
      <c r="N22844" s="71"/>
    </row>
    <row r="22845" spans="2:14">
      <c r="B22845" s="65"/>
      <c r="N22845" s="71"/>
    </row>
    <row r="22846" spans="2:14">
      <c r="B22846" s="65"/>
      <c r="N22846" s="71"/>
    </row>
    <row r="22847" spans="2:14">
      <c r="B22847" s="65"/>
      <c r="N22847" s="71"/>
    </row>
    <row r="22848" spans="2:14">
      <c r="B22848" s="65"/>
      <c r="N22848" s="71"/>
    </row>
    <row r="22849" spans="2:14">
      <c r="B22849" s="65"/>
      <c r="N22849" s="71"/>
    </row>
    <row r="22850" spans="2:14">
      <c r="B22850" s="65"/>
      <c r="N22850" s="71"/>
    </row>
    <row r="22851" spans="2:14">
      <c r="B22851" s="65"/>
      <c r="N22851" s="71"/>
    </row>
    <row r="22852" spans="2:14">
      <c r="B22852" s="65"/>
      <c r="N22852" s="71"/>
    </row>
    <row r="22853" spans="2:14">
      <c r="B22853" s="65"/>
      <c r="N22853" s="71"/>
    </row>
    <row r="22854" spans="2:14">
      <c r="B22854" s="65"/>
      <c r="N22854" s="71"/>
    </row>
    <row r="22855" spans="2:14">
      <c r="B22855" s="65"/>
      <c r="N22855" s="71"/>
    </row>
    <row r="22856" spans="2:14">
      <c r="B22856" s="65"/>
      <c r="N22856" s="71"/>
    </row>
    <row r="22857" spans="2:14">
      <c r="B22857" s="65"/>
      <c r="N22857" s="71"/>
    </row>
    <row r="22858" spans="2:14">
      <c r="B22858" s="65"/>
      <c r="N22858" s="71"/>
    </row>
    <row r="22859" spans="2:14">
      <c r="B22859" s="65"/>
      <c r="N22859" s="71"/>
    </row>
    <row r="22860" spans="2:14">
      <c r="B22860" s="65"/>
      <c r="N22860" s="71"/>
    </row>
    <row r="22861" spans="2:14">
      <c r="B22861" s="65"/>
      <c r="N22861" s="71"/>
    </row>
    <row r="22862" spans="2:14">
      <c r="B22862" s="65"/>
      <c r="N22862" s="71"/>
    </row>
    <row r="22863" spans="2:14">
      <c r="B22863" s="65"/>
      <c r="N22863" s="71"/>
    </row>
    <row r="22864" spans="2:14">
      <c r="B22864" s="65"/>
      <c r="N22864" s="71"/>
    </row>
    <row r="22865" spans="2:14">
      <c r="B22865" s="65"/>
      <c r="N22865" s="71"/>
    </row>
    <row r="22866" spans="2:14">
      <c r="B22866" s="65"/>
      <c r="N22866" s="71"/>
    </row>
    <row r="22867" spans="2:14">
      <c r="B22867" s="65"/>
      <c r="N22867" s="71"/>
    </row>
    <row r="22868" spans="2:14">
      <c r="B22868" s="65"/>
      <c r="N22868" s="71"/>
    </row>
    <row r="22869" spans="2:14">
      <c r="B22869" s="65"/>
      <c r="N22869" s="71"/>
    </row>
    <row r="22870" spans="2:14">
      <c r="B22870" s="65"/>
      <c r="N22870" s="71"/>
    </row>
    <row r="22871" spans="2:14">
      <c r="B22871" s="65"/>
      <c r="N22871" s="71"/>
    </row>
    <row r="22872" spans="2:14">
      <c r="B22872" s="65"/>
      <c r="N22872" s="71"/>
    </row>
    <row r="22873" spans="2:14">
      <c r="B22873" s="65"/>
      <c r="N22873" s="71"/>
    </row>
    <row r="22874" spans="2:14">
      <c r="B22874" s="65"/>
      <c r="N22874" s="71"/>
    </row>
    <row r="22875" spans="2:14">
      <c r="B22875" s="65"/>
      <c r="N22875" s="71"/>
    </row>
    <row r="22876" spans="2:14">
      <c r="B22876" s="65"/>
      <c r="N22876" s="71"/>
    </row>
    <row r="22877" spans="2:14">
      <c r="B22877" s="65"/>
      <c r="N22877" s="71"/>
    </row>
    <row r="22878" spans="2:14">
      <c r="B22878" s="65"/>
      <c r="N22878" s="71"/>
    </row>
    <row r="22879" spans="2:14">
      <c r="B22879" s="65"/>
      <c r="N22879" s="71"/>
    </row>
    <row r="22880" spans="2:14">
      <c r="B22880" s="65"/>
      <c r="N22880" s="71"/>
    </row>
    <row r="22881" spans="2:14">
      <c r="B22881" s="65"/>
      <c r="N22881" s="71"/>
    </row>
    <row r="22882" spans="2:14">
      <c r="B22882" s="65"/>
      <c r="N22882" s="71"/>
    </row>
    <row r="22883" spans="2:14">
      <c r="B22883" s="65"/>
      <c r="N22883" s="71"/>
    </row>
    <row r="22884" spans="2:14">
      <c r="B22884" s="65"/>
      <c r="N22884" s="71"/>
    </row>
    <row r="22885" spans="2:14">
      <c r="B22885" s="65"/>
      <c r="N22885" s="71"/>
    </row>
    <row r="22886" spans="2:14">
      <c r="B22886" s="65"/>
      <c r="N22886" s="71"/>
    </row>
    <row r="22887" spans="2:14">
      <c r="B22887" s="65"/>
      <c r="N22887" s="71"/>
    </row>
    <row r="22888" spans="2:14">
      <c r="B22888" s="65"/>
      <c r="N22888" s="71"/>
    </row>
    <row r="22889" spans="2:14">
      <c r="B22889" s="65"/>
      <c r="N22889" s="71"/>
    </row>
    <row r="22890" spans="2:14">
      <c r="B22890" s="65"/>
      <c r="N22890" s="71"/>
    </row>
    <row r="22891" spans="2:14">
      <c r="B22891" s="65"/>
      <c r="N22891" s="71"/>
    </row>
    <row r="22892" spans="2:14">
      <c r="B22892" s="65"/>
      <c r="N22892" s="71"/>
    </row>
    <row r="22893" spans="2:14">
      <c r="B22893" s="65"/>
      <c r="N22893" s="71"/>
    </row>
    <row r="22894" spans="2:14">
      <c r="B22894" s="65"/>
      <c r="N22894" s="71"/>
    </row>
    <row r="22895" spans="2:14">
      <c r="B22895" s="65"/>
      <c r="N22895" s="71"/>
    </row>
    <row r="22896" spans="2:14">
      <c r="B22896" s="65"/>
      <c r="N22896" s="71"/>
    </row>
    <row r="22897" spans="2:14">
      <c r="B22897" s="65"/>
      <c r="N22897" s="71"/>
    </row>
    <row r="22898" spans="2:14">
      <c r="B22898" s="65"/>
      <c r="N22898" s="71"/>
    </row>
    <row r="22899" spans="2:14">
      <c r="B22899" s="65"/>
      <c r="N22899" s="71"/>
    </row>
    <row r="22900" spans="2:14">
      <c r="B22900" s="65"/>
      <c r="N22900" s="71"/>
    </row>
    <row r="22901" spans="2:14">
      <c r="B22901" s="65"/>
      <c r="N22901" s="71"/>
    </row>
    <row r="22902" spans="2:14">
      <c r="B22902" s="65"/>
      <c r="N22902" s="71"/>
    </row>
    <row r="22903" spans="2:14">
      <c r="B22903" s="65"/>
      <c r="N22903" s="71"/>
    </row>
    <row r="22904" spans="2:14">
      <c r="B22904" s="65"/>
      <c r="N22904" s="71"/>
    </row>
    <row r="22905" spans="2:14">
      <c r="B22905" s="65"/>
      <c r="N22905" s="71"/>
    </row>
    <row r="22906" spans="2:14">
      <c r="B22906" s="65"/>
      <c r="N22906" s="71"/>
    </row>
    <row r="22907" spans="2:14">
      <c r="B22907" s="65"/>
      <c r="N22907" s="71"/>
    </row>
    <row r="22908" spans="2:14">
      <c r="B22908" s="65"/>
      <c r="N22908" s="71"/>
    </row>
    <row r="22909" spans="2:14">
      <c r="B22909" s="65"/>
      <c r="N22909" s="71"/>
    </row>
    <row r="22910" spans="2:14">
      <c r="B22910" s="65"/>
      <c r="N22910" s="71"/>
    </row>
    <row r="22911" spans="2:14">
      <c r="B22911" s="65"/>
      <c r="N22911" s="71"/>
    </row>
    <row r="22912" spans="2:14">
      <c r="B22912" s="65"/>
      <c r="N22912" s="71"/>
    </row>
    <row r="22913" spans="2:14">
      <c r="B22913" s="65"/>
      <c r="N22913" s="71"/>
    </row>
    <row r="22914" spans="2:14">
      <c r="B22914" s="65"/>
      <c r="N22914" s="71"/>
    </row>
    <row r="22915" spans="2:14">
      <c r="B22915" s="65"/>
      <c r="N22915" s="71"/>
    </row>
    <row r="22916" spans="2:14">
      <c r="B22916" s="65"/>
      <c r="N22916" s="71"/>
    </row>
    <row r="22917" spans="2:14">
      <c r="B22917" s="65"/>
      <c r="N22917" s="71"/>
    </row>
    <row r="22918" spans="2:14">
      <c r="B22918" s="65"/>
      <c r="N22918" s="71"/>
    </row>
    <row r="22919" spans="2:14">
      <c r="B22919" s="65"/>
      <c r="N22919" s="71"/>
    </row>
    <row r="22920" spans="2:14">
      <c r="B22920" s="65"/>
      <c r="N22920" s="71"/>
    </row>
    <row r="22921" spans="2:14">
      <c r="B22921" s="65"/>
      <c r="N22921" s="71"/>
    </row>
    <row r="22922" spans="2:14">
      <c r="B22922" s="65"/>
      <c r="N22922" s="71"/>
    </row>
    <row r="22923" spans="2:14">
      <c r="B22923" s="65"/>
      <c r="N22923" s="71"/>
    </row>
    <row r="22924" spans="2:14">
      <c r="B22924" s="65"/>
      <c r="N22924" s="71"/>
    </row>
    <row r="22925" spans="2:14">
      <c r="B22925" s="65"/>
      <c r="N22925" s="71"/>
    </row>
    <row r="22926" spans="2:14">
      <c r="B22926" s="65"/>
      <c r="N22926" s="71"/>
    </row>
    <row r="22927" spans="2:14">
      <c r="B22927" s="65"/>
      <c r="N22927" s="71"/>
    </row>
    <row r="22928" spans="2:14">
      <c r="B22928" s="65"/>
      <c r="N22928" s="71"/>
    </row>
    <row r="22929" spans="2:14">
      <c r="B22929" s="65"/>
      <c r="N22929" s="71"/>
    </row>
    <row r="22930" spans="2:14">
      <c r="B22930" s="65"/>
      <c r="N22930" s="71"/>
    </row>
    <row r="22931" spans="2:14">
      <c r="B22931" s="65"/>
      <c r="N22931" s="71"/>
    </row>
    <row r="22932" spans="2:14">
      <c r="B22932" s="65"/>
      <c r="N22932" s="71"/>
    </row>
    <row r="22933" spans="2:14">
      <c r="B22933" s="65"/>
      <c r="N22933" s="71"/>
    </row>
    <row r="22934" spans="2:14">
      <c r="B22934" s="65"/>
      <c r="N22934" s="71"/>
    </row>
    <row r="22935" spans="2:14">
      <c r="B22935" s="65"/>
      <c r="N22935" s="71"/>
    </row>
    <row r="22936" spans="2:14">
      <c r="B22936" s="65"/>
      <c r="N22936" s="71"/>
    </row>
    <row r="22937" spans="2:14">
      <c r="B22937" s="65"/>
      <c r="N22937" s="71"/>
    </row>
    <row r="22938" spans="2:14">
      <c r="B22938" s="65"/>
      <c r="N22938" s="71"/>
    </row>
    <row r="22939" spans="2:14">
      <c r="B22939" s="65"/>
      <c r="N22939" s="71"/>
    </row>
    <row r="22940" spans="2:14">
      <c r="B22940" s="65"/>
      <c r="N22940" s="71"/>
    </row>
    <row r="22941" spans="2:14">
      <c r="B22941" s="65"/>
      <c r="N22941" s="71"/>
    </row>
    <row r="22942" spans="2:14">
      <c r="B22942" s="65"/>
      <c r="N22942" s="71"/>
    </row>
    <row r="22943" spans="2:14">
      <c r="B22943" s="65"/>
      <c r="N22943" s="71"/>
    </row>
    <row r="22944" spans="2:14">
      <c r="B22944" s="65"/>
      <c r="N22944" s="71"/>
    </row>
    <row r="22945" spans="2:14">
      <c r="B22945" s="65"/>
      <c r="N22945" s="71"/>
    </row>
    <row r="22946" spans="2:14">
      <c r="B22946" s="65"/>
      <c r="N22946" s="71"/>
    </row>
    <row r="22947" spans="2:14">
      <c r="B22947" s="65"/>
      <c r="N22947" s="71"/>
    </row>
    <row r="22948" spans="2:14">
      <c r="B22948" s="65"/>
      <c r="N22948" s="71"/>
    </row>
    <row r="22949" spans="2:14">
      <c r="B22949" s="65"/>
      <c r="N22949" s="71"/>
    </row>
    <row r="22950" spans="2:14">
      <c r="B22950" s="65"/>
      <c r="N22950" s="71"/>
    </row>
    <row r="22951" spans="2:14">
      <c r="B22951" s="65"/>
      <c r="N22951" s="71"/>
    </row>
    <row r="22952" spans="2:14">
      <c r="B22952" s="65"/>
      <c r="N22952" s="71"/>
    </row>
    <row r="22953" spans="2:14">
      <c r="B22953" s="65"/>
      <c r="N22953" s="71"/>
    </row>
    <row r="22954" spans="2:14">
      <c r="B22954" s="65"/>
      <c r="N22954" s="71"/>
    </row>
    <row r="22955" spans="2:14">
      <c r="B22955" s="65"/>
      <c r="N22955" s="71"/>
    </row>
    <row r="22956" spans="2:14">
      <c r="B22956" s="65"/>
      <c r="N22956" s="71"/>
    </row>
    <row r="22957" spans="2:14">
      <c r="B22957" s="65"/>
      <c r="N22957" s="71"/>
    </row>
    <row r="22958" spans="2:14">
      <c r="B22958" s="65"/>
      <c r="N22958" s="71"/>
    </row>
    <row r="22959" spans="2:14">
      <c r="B22959" s="65"/>
      <c r="N22959" s="71"/>
    </row>
    <row r="22960" spans="2:14">
      <c r="B22960" s="65"/>
      <c r="N22960" s="71"/>
    </row>
    <row r="22961" spans="2:14">
      <c r="B22961" s="65"/>
      <c r="N22961" s="71"/>
    </row>
    <row r="22962" spans="2:14">
      <c r="B22962" s="65"/>
      <c r="N22962" s="71"/>
    </row>
    <row r="22963" spans="2:14">
      <c r="B22963" s="65"/>
      <c r="N22963" s="71"/>
    </row>
    <row r="22964" spans="2:14">
      <c r="B22964" s="65"/>
      <c r="N22964" s="71"/>
    </row>
    <row r="22965" spans="2:14">
      <c r="B22965" s="65"/>
      <c r="N22965" s="71"/>
    </row>
    <row r="22966" spans="2:14">
      <c r="B22966" s="65"/>
      <c r="N22966" s="71"/>
    </row>
    <row r="22967" spans="2:14">
      <c r="B22967" s="65"/>
      <c r="N22967" s="71"/>
    </row>
    <row r="22968" spans="2:14">
      <c r="B22968" s="65"/>
      <c r="N22968" s="71"/>
    </row>
    <row r="22969" spans="2:14">
      <c r="B22969" s="65"/>
      <c r="N22969" s="71"/>
    </row>
    <row r="22970" spans="2:14">
      <c r="B22970" s="65"/>
      <c r="N22970" s="71"/>
    </row>
    <row r="22971" spans="2:14">
      <c r="B22971" s="65"/>
      <c r="N22971" s="71"/>
    </row>
    <row r="22972" spans="2:14">
      <c r="B22972" s="65"/>
      <c r="N22972" s="71"/>
    </row>
    <row r="22973" spans="2:14">
      <c r="B22973" s="65"/>
      <c r="N22973" s="71"/>
    </row>
    <row r="22974" spans="2:14">
      <c r="B22974" s="65"/>
      <c r="N22974" s="71"/>
    </row>
    <row r="22975" spans="2:14">
      <c r="B22975" s="65"/>
      <c r="N22975" s="71"/>
    </row>
    <row r="22976" spans="2:14">
      <c r="B22976" s="65"/>
      <c r="N22976" s="71"/>
    </row>
    <row r="22977" spans="2:14">
      <c r="B22977" s="65"/>
      <c r="N22977" s="71"/>
    </row>
    <row r="22978" spans="2:14">
      <c r="B22978" s="65"/>
      <c r="N22978" s="71"/>
    </row>
    <row r="22979" spans="2:14">
      <c r="B22979" s="65"/>
      <c r="N22979" s="71"/>
    </row>
    <row r="22980" spans="2:14">
      <c r="B22980" s="65"/>
      <c r="N22980" s="71"/>
    </row>
    <row r="22981" spans="2:14">
      <c r="B22981" s="65"/>
      <c r="N22981" s="71"/>
    </row>
    <row r="22982" spans="2:14">
      <c r="B22982" s="65"/>
      <c r="N22982" s="71"/>
    </row>
    <row r="22983" spans="2:14">
      <c r="B22983" s="65"/>
      <c r="N22983" s="71"/>
    </row>
    <row r="22984" spans="2:14">
      <c r="B22984" s="65"/>
      <c r="N22984" s="71"/>
    </row>
    <row r="22985" spans="2:14">
      <c r="B22985" s="65"/>
      <c r="N22985" s="71"/>
    </row>
    <row r="22986" spans="2:14">
      <c r="B22986" s="65"/>
      <c r="N22986" s="71"/>
    </row>
    <row r="22987" spans="2:14">
      <c r="B22987" s="65"/>
      <c r="N22987" s="71"/>
    </row>
    <row r="22988" spans="2:14">
      <c r="B22988" s="65"/>
      <c r="N22988" s="71"/>
    </row>
    <row r="22989" spans="2:14">
      <c r="B22989" s="65"/>
      <c r="N22989" s="71"/>
    </row>
    <row r="22990" spans="2:14">
      <c r="B22990" s="65"/>
      <c r="N22990" s="71"/>
    </row>
    <row r="22991" spans="2:14">
      <c r="B22991" s="65"/>
      <c r="N22991" s="71"/>
    </row>
    <row r="22992" spans="2:14">
      <c r="B22992" s="65"/>
      <c r="N22992" s="71"/>
    </row>
    <row r="22993" spans="2:14">
      <c r="B22993" s="65"/>
      <c r="N22993" s="71"/>
    </row>
    <row r="22994" spans="2:14">
      <c r="B22994" s="65"/>
      <c r="N22994" s="71"/>
    </row>
    <row r="22995" spans="2:14">
      <c r="B22995" s="65"/>
      <c r="N22995" s="71"/>
    </row>
    <row r="22996" spans="2:14">
      <c r="B22996" s="65"/>
      <c r="N22996" s="71"/>
    </row>
    <row r="22997" spans="2:14">
      <c r="B22997" s="65"/>
      <c r="N22997" s="71"/>
    </row>
    <row r="22998" spans="2:14">
      <c r="B22998" s="65"/>
      <c r="N22998" s="71"/>
    </row>
    <row r="22999" spans="2:14">
      <c r="B22999" s="65"/>
      <c r="N22999" s="71"/>
    </row>
    <row r="23000" spans="2:14">
      <c r="B23000" s="65"/>
      <c r="N23000" s="71"/>
    </row>
    <row r="23001" spans="2:14">
      <c r="B23001" s="65"/>
      <c r="N23001" s="71"/>
    </row>
    <row r="23002" spans="2:14">
      <c r="B23002" s="65"/>
      <c r="N23002" s="71"/>
    </row>
    <row r="23003" spans="2:14">
      <c r="B23003" s="65"/>
      <c r="N23003" s="71"/>
    </row>
    <row r="23004" spans="2:14">
      <c r="B23004" s="65"/>
      <c r="N23004" s="71"/>
    </row>
    <row r="23005" spans="2:14">
      <c r="B23005" s="65"/>
      <c r="N23005" s="71"/>
    </row>
    <row r="23006" spans="2:14">
      <c r="B23006" s="65"/>
      <c r="N23006" s="71"/>
    </row>
    <row r="23007" spans="2:14">
      <c r="B23007" s="65"/>
      <c r="N23007" s="71"/>
    </row>
    <row r="23008" spans="2:14">
      <c r="B23008" s="65"/>
      <c r="N23008" s="71"/>
    </row>
    <row r="23009" spans="2:14">
      <c r="B23009" s="65"/>
      <c r="N23009" s="71"/>
    </row>
    <row r="23010" spans="2:14">
      <c r="B23010" s="65"/>
      <c r="N23010" s="71"/>
    </row>
    <row r="23011" spans="2:14">
      <c r="B23011" s="65"/>
      <c r="N23011" s="71"/>
    </row>
    <row r="23012" spans="2:14">
      <c r="B23012" s="65"/>
      <c r="N23012" s="71"/>
    </row>
    <row r="23013" spans="2:14">
      <c r="B23013" s="65"/>
      <c r="N23013" s="71"/>
    </row>
    <row r="23014" spans="2:14">
      <c r="B23014" s="65"/>
      <c r="N23014" s="71"/>
    </row>
    <row r="23015" spans="2:14">
      <c r="B23015" s="65"/>
      <c r="N23015" s="71"/>
    </row>
    <row r="23016" spans="2:14">
      <c r="B23016" s="65"/>
      <c r="N23016" s="71"/>
    </row>
    <row r="23017" spans="2:14">
      <c r="B23017" s="65"/>
      <c r="N23017" s="71"/>
    </row>
    <row r="23018" spans="2:14">
      <c r="B23018" s="65"/>
      <c r="N23018" s="71"/>
    </row>
    <row r="23019" spans="2:14">
      <c r="B23019" s="65"/>
      <c r="N23019" s="71"/>
    </row>
    <row r="23020" spans="2:14">
      <c r="B23020" s="65"/>
      <c r="N23020" s="71"/>
    </row>
    <row r="23021" spans="2:14">
      <c r="B23021" s="65"/>
      <c r="N23021" s="71"/>
    </row>
    <row r="23022" spans="2:14">
      <c r="B23022" s="65"/>
      <c r="N23022" s="71"/>
    </row>
    <row r="23023" spans="2:14">
      <c r="B23023" s="65"/>
      <c r="N23023" s="71"/>
    </row>
    <row r="23024" spans="2:14">
      <c r="B23024" s="65"/>
      <c r="N23024" s="71"/>
    </row>
    <row r="23025" spans="2:14">
      <c r="B23025" s="65"/>
      <c r="N23025" s="71"/>
    </row>
    <row r="23026" spans="2:14">
      <c r="B23026" s="65"/>
      <c r="N23026" s="71"/>
    </row>
    <row r="23027" spans="2:14">
      <c r="B23027" s="65"/>
      <c r="N23027" s="71"/>
    </row>
    <row r="23028" spans="2:14">
      <c r="B23028" s="65"/>
      <c r="N23028" s="71"/>
    </row>
    <row r="23029" spans="2:14">
      <c r="B23029" s="65"/>
      <c r="N23029" s="71"/>
    </row>
    <row r="23030" spans="2:14">
      <c r="B23030" s="65"/>
      <c r="N23030" s="71"/>
    </row>
    <row r="23031" spans="2:14">
      <c r="B23031" s="65"/>
      <c r="N23031" s="71"/>
    </row>
    <row r="23032" spans="2:14">
      <c r="B23032" s="65"/>
      <c r="N23032" s="71"/>
    </row>
    <row r="23033" spans="2:14">
      <c r="B23033" s="65"/>
      <c r="N23033" s="71"/>
    </row>
    <row r="23034" spans="2:14">
      <c r="B23034" s="65"/>
      <c r="N23034" s="71"/>
    </row>
    <row r="23035" spans="2:14">
      <c r="B23035" s="65"/>
      <c r="N23035" s="71"/>
    </row>
    <row r="23036" spans="2:14">
      <c r="B23036" s="65"/>
      <c r="N23036" s="71"/>
    </row>
    <row r="23037" spans="2:14">
      <c r="B23037" s="65"/>
      <c r="N23037" s="71"/>
    </row>
    <row r="23038" spans="2:14">
      <c r="B23038" s="65"/>
      <c r="N23038" s="71"/>
    </row>
    <row r="23039" spans="2:14">
      <c r="B23039" s="65"/>
      <c r="N23039" s="71"/>
    </row>
    <row r="23040" spans="2:14">
      <c r="B23040" s="65"/>
      <c r="N23040" s="71"/>
    </row>
    <row r="23041" spans="2:14">
      <c r="B23041" s="65"/>
      <c r="N23041" s="71"/>
    </row>
    <row r="23042" spans="2:14">
      <c r="B23042" s="65"/>
      <c r="N23042" s="71"/>
    </row>
    <row r="23043" spans="2:14">
      <c r="B23043" s="65"/>
      <c r="N23043" s="71"/>
    </row>
    <row r="23044" spans="2:14">
      <c r="B23044" s="65"/>
      <c r="N23044" s="71"/>
    </row>
    <row r="23045" spans="2:14">
      <c r="B23045" s="65"/>
      <c r="N23045" s="71"/>
    </row>
    <row r="23046" spans="2:14">
      <c r="B23046" s="65"/>
      <c r="N23046" s="71"/>
    </row>
    <row r="23047" spans="2:14">
      <c r="B23047" s="65"/>
      <c r="N23047" s="71"/>
    </row>
    <row r="23048" spans="2:14">
      <c r="B23048" s="65"/>
      <c r="N23048" s="71"/>
    </row>
    <row r="23049" spans="2:14">
      <c r="B23049" s="65"/>
      <c r="N23049" s="71"/>
    </row>
    <row r="23050" spans="2:14">
      <c r="B23050" s="65"/>
      <c r="N23050" s="71"/>
    </row>
    <row r="23051" spans="2:14">
      <c r="B23051" s="65"/>
      <c r="N23051" s="71"/>
    </row>
    <row r="23052" spans="2:14">
      <c r="B23052" s="65"/>
      <c r="N23052" s="71"/>
    </row>
    <row r="23053" spans="2:14">
      <c r="B23053" s="65"/>
      <c r="N23053" s="71"/>
    </row>
    <row r="23054" spans="2:14">
      <c r="B23054" s="65"/>
      <c r="N23054" s="71"/>
    </row>
    <row r="23055" spans="2:14">
      <c r="B23055" s="65"/>
      <c r="N23055" s="71"/>
    </row>
    <row r="23056" spans="2:14">
      <c r="B23056" s="65"/>
      <c r="N23056" s="71"/>
    </row>
    <row r="23057" spans="2:14">
      <c r="B23057" s="65"/>
      <c r="N23057" s="71"/>
    </row>
    <row r="23058" spans="2:14">
      <c r="B23058" s="65"/>
      <c r="N23058" s="71"/>
    </row>
    <row r="23059" spans="2:14">
      <c r="B23059" s="65"/>
      <c r="N23059" s="71"/>
    </row>
    <row r="23060" spans="2:14">
      <c r="B23060" s="65"/>
      <c r="N23060" s="71"/>
    </row>
    <row r="23061" spans="2:14">
      <c r="B23061" s="65"/>
      <c r="N23061" s="71"/>
    </row>
    <row r="23062" spans="2:14">
      <c r="B23062" s="65"/>
      <c r="N23062" s="71"/>
    </row>
    <row r="23063" spans="2:14">
      <c r="B23063" s="65"/>
      <c r="N23063" s="71"/>
    </row>
    <row r="23064" spans="2:14">
      <c r="B23064" s="65"/>
      <c r="N23064" s="71"/>
    </row>
    <row r="23065" spans="2:14">
      <c r="B23065" s="65"/>
      <c r="N23065" s="71"/>
    </row>
    <row r="23066" spans="2:14">
      <c r="B23066" s="65"/>
      <c r="N23066" s="71"/>
    </row>
    <row r="23067" spans="2:14">
      <c r="B23067" s="65"/>
      <c r="N23067" s="71"/>
    </row>
    <row r="23068" spans="2:14">
      <c r="B23068" s="65"/>
      <c r="N23068" s="71"/>
    </row>
    <row r="23069" spans="2:14">
      <c r="B23069" s="65"/>
      <c r="N23069" s="71"/>
    </row>
    <row r="23070" spans="2:14">
      <c r="B23070" s="65"/>
      <c r="N23070" s="71"/>
    </row>
    <row r="23071" spans="2:14">
      <c r="B23071" s="65"/>
      <c r="N23071" s="71"/>
    </row>
    <row r="23072" spans="2:14">
      <c r="B23072" s="65"/>
      <c r="N23072" s="71"/>
    </row>
    <row r="23073" spans="2:14">
      <c r="B23073" s="65"/>
      <c r="N23073" s="71"/>
    </row>
    <row r="23074" spans="2:14">
      <c r="B23074" s="65"/>
      <c r="N23074" s="71"/>
    </row>
    <row r="23075" spans="2:14">
      <c r="B23075" s="65"/>
      <c r="N23075" s="71"/>
    </row>
    <row r="23076" spans="2:14">
      <c r="B23076" s="65"/>
      <c r="N23076" s="71"/>
    </row>
    <row r="23077" spans="2:14">
      <c r="B23077" s="65"/>
      <c r="N23077" s="71"/>
    </row>
    <row r="23078" spans="2:14">
      <c r="B23078" s="65"/>
      <c r="N23078" s="71"/>
    </row>
    <row r="23079" spans="2:14">
      <c r="B23079" s="65"/>
      <c r="N23079" s="71"/>
    </row>
    <row r="23080" spans="2:14">
      <c r="B23080" s="65"/>
      <c r="N23080" s="71"/>
    </row>
    <row r="23081" spans="2:14">
      <c r="B23081" s="65"/>
      <c r="N23081" s="71"/>
    </row>
    <row r="23082" spans="2:14">
      <c r="B23082" s="65"/>
      <c r="N23082" s="71"/>
    </row>
    <row r="23083" spans="2:14">
      <c r="B23083" s="65"/>
      <c r="N23083" s="71"/>
    </row>
    <row r="23084" spans="2:14">
      <c r="B23084" s="65"/>
      <c r="N23084" s="71"/>
    </row>
    <row r="23085" spans="2:14">
      <c r="B23085" s="65"/>
      <c r="N23085" s="71"/>
    </row>
    <row r="23086" spans="2:14">
      <c r="B23086" s="65"/>
      <c r="N23086" s="71"/>
    </row>
    <row r="23087" spans="2:14">
      <c r="B23087" s="65"/>
      <c r="N23087" s="71"/>
    </row>
    <row r="23088" spans="2:14">
      <c r="B23088" s="65"/>
      <c r="N23088" s="71"/>
    </row>
    <row r="23089" spans="2:14">
      <c r="B23089" s="65"/>
      <c r="N23089" s="71"/>
    </row>
    <row r="23090" spans="2:14">
      <c r="B23090" s="65"/>
      <c r="N23090" s="71"/>
    </row>
    <row r="23091" spans="2:14">
      <c r="B23091" s="65"/>
      <c r="N23091" s="71"/>
    </row>
    <row r="23092" spans="2:14">
      <c r="B23092" s="65"/>
      <c r="N23092" s="71"/>
    </row>
    <row r="23093" spans="2:14">
      <c r="B23093" s="65"/>
      <c r="N23093" s="71"/>
    </row>
    <row r="23094" spans="2:14">
      <c r="B23094" s="65"/>
      <c r="N23094" s="71"/>
    </row>
    <row r="23095" spans="2:14">
      <c r="B23095" s="65"/>
      <c r="N23095" s="71"/>
    </row>
    <row r="23096" spans="2:14">
      <c r="B23096" s="65"/>
      <c r="N23096" s="71"/>
    </row>
    <row r="23097" spans="2:14">
      <c r="B23097" s="65"/>
      <c r="N23097" s="71"/>
    </row>
    <row r="23098" spans="2:14">
      <c r="B23098" s="65"/>
      <c r="N23098" s="71"/>
    </row>
    <row r="23099" spans="2:14">
      <c r="B23099" s="65"/>
      <c r="N23099" s="71"/>
    </row>
    <row r="23100" spans="2:14">
      <c r="B23100" s="65"/>
      <c r="N23100" s="71"/>
    </row>
    <row r="23101" spans="2:14">
      <c r="B23101" s="65"/>
      <c r="N23101" s="71"/>
    </row>
    <row r="23102" spans="2:14">
      <c r="B23102" s="65"/>
      <c r="N23102" s="71"/>
    </row>
    <row r="23103" spans="2:14">
      <c r="B23103" s="65"/>
      <c r="N23103" s="71"/>
    </row>
    <row r="23104" spans="2:14">
      <c r="B23104" s="65"/>
      <c r="N23104" s="71"/>
    </row>
    <row r="23105" spans="2:14">
      <c r="B23105" s="65"/>
      <c r="N23105" s="71"/>
    </row>
    <row r="23106" spans="2:14">
      <c r="B23106" s="65"/>
      <c r="N23106" s="71"/>
    </row>
    <row r="23107" spans="2:14">
      <c r="B23107" s="65"/>
      <c r="N23107" s="71"/>
    </row>
    <row r="23108" spans="2:14">
      <c r="B23108" s="65"/>
      <c r="N23108" s="71"/>
    </row>
    <row r="23109" spans="2:14">
      <c r="B23109" s="65"/>
      <c r="N23109" s="71"/>
    </row>
    <row r="23110" spans="2:14">
      <c r="B23110" s="65"/>
      <c r="N23110" s="71"/>
    </row>
    <row r="23111" spans="2:14">
      <c r="B23111" s="65"/>
      <c r="N23111" s="71"/>
    </row>
    <row r="23112" spans="2:14">
      <c r="B23112" s="65"/>
      <c r="N23112" s="71"/>
    </row>
    <row r="23113" spans="2:14">
      <c r="B23113" s="65"/>
      <c r="N23113" s="71"/>
    </row>
    <row r="23114" spans="2:14">
      <c r="B23114" s="65"/>
      <c r="N23114" s="71"/>
    </row>
    <row r="23115" spans="2:14">
      <c r="B23115" s="65"/>
      <c r="N23115" s="71"/>
    </row>
    <row r="23116" spans="2:14">
      <c r="B23116" s="65"/>
      <c r="N23116" s="71"/>
    </row>
    <row r="23117" spans="2:14">
      <c r="B23117" s="65"/>
      <c r="N23117" s="71"/>
    </row>
    <row r="23118" spans="2:14">
      <c r="B23118" s="65"/>
      <c r="N23118" s="71"/>
    </row>
    <row r="23119" spans="2:14">
      <c r="B23119" s="65"/>
      <c r="N23119" s="71"/>
    </row>
    <row r="23120" spans="2:14">
      <c r="B23120" s="65"/>
      <c r="N23120" s="71"/>
    </row>
    <row r="23121" spans="2:14">
      <c r="B23121" s="65"/>
      <c r="N23121" s="71"/>
    </row>
    <row r="23122" spans="2:14">
      <c r="B23122" s="65"/>
      <c r="N23122" s="71"/>
    </row>
    <row r="23123" spans="2:14">
      <c r="B23123" s="65"/>
      <c r="N23123" s="71"/>
    </row>
    <row r="23124" spans="2:14">
      <c r="B23124" s="65"/>
      <c r="N23124" s="71"/>
    </row>
    <row r="23125" spans="2:14">
      <c r="B23125" s="65"/>
      <c r="N23125" s="71"/>
    </row>
    <row r="23126" spans="2:14">
      <c r="B23126" s="65"/>
      <c r="N23126" s="71"/>
    </row>
    <row r="23127" spans="2:14">
      <c r="B23127" s="65"/>
      <c r="N23127" s="71"/>
    </row>
    <row r="23128" spans="2:14">
      <c r="B23128" s="65"/>
      <c r="N23128" s="71"/>
    </row>
    <row r="23129" spans="2:14">
      <c r="B23129" s="65"/>
      <c r="N23129" s="71"/>
    </row>
    <row r="23130" spans="2:14">
      <c r="B23130" s="65"/>
      <c r="N23130" s="71"/>
    </row>
    <row r="23131" spans="2:14">
      <c r="B23131" s="65"/>
      <c r="N23131" s="71"/>
    </row>
    <row r="23132" spans="2:14">
      <c r="B23132" s="65"/>
      <c r="N23132" s="71"/>
    </row>
    <row r="23133" spans="2:14">
      <c r="B23133" s="65"/>
      <c r="N23133" s="71"/>
    </row>
    <row r="23134" spans="2:14">
      <c r="B23134" s="65"/>
      <c r="N23134" s="71"/>
    </row>
    <row r="23135" spans="2:14">
      <c r="B23135" s="65"/>
      <c r="N23135" s="71"/>
    </row>
    <row r="23136" spans="2:14">
      <c r="B23136" s="65"/>
      <c r="N23136" s="71"/>
    </row>
    <row r="23137" spans="2:14">
      <c r="B23137" s="65"/>
      <c r="N23137" s="71"/>
    </row>
    <row r="23138" spans="2:14">
      <c r="B23138" s="65"/>
      <c r="N23138" s="71"/>
    </row>
    <row r="23139" spans="2:14">
      <c r="B23139" s="65"/>
      <c r="N23139" s="71"/>
    </row>
    <row r="23140" spans="2:14">
      <c r="B23140" s="65"/>
      <c r="N23140" s="71"/>
    </row>
    <row r="23141" spans="2:14">
      <c r="B23141" s="65"/>
      <c r="N23141" s="71"/>
    </row>
    <row r="23142" spans="2:14">
      <c r="B23142" s="65"/>
      <c r="N23142" s="71"/>
    </row>
    <row r="23143" spans="2:14">
      <c r="B23143" s="65"/>
      <c r="N23143" s="71"/>
    </row>
    <row r="23144" spans="2:14">
      <c r="B23144" s="65"/>
      <c r="N23144" s="71"/>
    </row>
    <row r="23145" spans="2:14">
      <c r="B23145" s="65"/>
      <c r="N23145" s="71"/>
    </row>
    <row r="23146" spans="2:14">
      <c r="B23146" s="65"/>
      <c r="N23146" s="71"/>
    </row>
    <row r="23147" spans="2:14">
      <c r="B23147" s="65"/>
      <c r="N23147" s="71"/>
    </row>
    <row r="23148" spans="2:14">
      <c r="B23148" s="65"/>
      <c r="N23148" s="71"/>
    </row>
    <row r="23149" spans="2:14">
      <c r="B23149" s="65"/>
      <c r="N23149" s="71"/>
    </row>
    <row r="23150" spans="2:14">
      <c r="B23150" s="65"/>
      <c r="N23150" s="71"/>
    </row>
    <row r="23151" spans="2:14">
      <c r="B23151" s="65"/>
      <c r="N23151" s="71"/>
    </row>
    <row r="23152" spans="2:14">
      <c r="B23152" s="65"/>
      <c r="N23152" s="71"/>
    </row>
    <row r="23153" spans="2:14">
      <c r="B23153" s="65"/>
      <c r="N23153" s="71"/>
    </row>
    <row r="23154" spans="2:14">
      <c r="B23154" s="65"/>
      <c r="N23154" s="71"/>
    </row>
    <row r="23155" spans="2:14">
      <c r="B23155" s="65"/>
      <c r="N23155" s="71"/>
    </row>
    <row r="23156" spans="2:14">
      <c r="B23156" s="65"/>
      <c r="N23156" s="71"/>
    </row>
    <row r="23157" spans="2:14">
      <c r="B23157" s="65"/>
      <c r="N23157" s="71"/>
    </row>
    <row r="23158" spans="2:14">
      <c r="B23158" s="65"/>
      <c r="N23158" s="71"/>
    </row>
    <row r="23159" spans="2:14">
      <c r="B23159" s="65"/>
      <c r="N23159" s="71"/>
    </row>
    <row r="23160" spans="2:14">
      <c r="B23160" s="65"/>
      <c r="N23160" s="71"/>
    </row>
    <row r="23161" spans="2:14">
      <c r="B23161" s="65"/>
      <c r="N23161" s="71"/>
    </row>
    <row r="23162" spans="2:14">
      <c r="B23162" s="65"/>
      <c r="N23162" s="71"/>
    </row>
    <row r="23163" spans="2:14">
      <c r="B23163" s="65"/>
      <c r="N23163" s="71"/>
    </row>
    <row r="23164" spans="2:14">
      <c r="B23164" s="65"/>
      <c r="N23164" s="71"/>
    </row>
    <row r="23165" spans="2:14">
      <c r="B23165" s="65"/>
      <c r="N23165" s="71"/>
    </row>
    <row r="23166" spans="2:14">
      <c r="B23166" s="65"/>
      <c r="N23166" s="71"/>
    </row>
    <row r="23167" spans="2:14">
      <c r="B23167" s="65"/>
      <c r="N23167" s="71"/>
    </row>
    <row r="23168" spans="2:14">
      <c r="B23168" s="65"/>
      <c r="N23168" s="71"/>
    </row>
    <row r="23169" spans="2:14">
      <c r="B23169" s="65"/>
      <c r="N23169" s="71"/>
    </row>
    <row r="23170" spans="2:14">
      <c r="B23170" s="65"/>
      <c r="N23170" s="71"/>
    </row>
    <row r="23171" spans="2:14">
      <c r="B23171" s="65"/>
      <c r="N23171" s="71"/>
    </row>
    <row r="23172" spans="2:14">
      <c r="B23172" s="65"/>
      <c r="N23172" s="71"/>
    </row>
    <row r="23173" spans="2:14">
      <c r="B23173" s="65"/>
      <c r="N23173" s="71"/>
    </row>
    <row r="23174" spans="2:14">
      <c r="B23174" s="65"/>
      <c r="N23174" s="71"/>
    </row>
    <row r="23175" spans="2:14">
      <c r="B23175" s="65"/>
      <c r="N23175" s="71"/>
    </row>
    <row r="23176" spans="2:14">
      <c r="B23176" s="65"/>
      <c r="N23176" s="71"/>
    </row>
    <row r="23177" spans="2:14">
      <c r="B23177" s="65"/>
      <c r="N23177" s="71"/>
    </row>
    <row r="23178" spans="2:14">
      <c r="B23178" s="65"/>
      <c r="N23178" s="71"/>
    </row>
    <row r="23179" spans="2:14">
      <c r="B23179" s="65"/>
      <c r="N23179" s="71"/>
    </row>
    <row r="23180" spans="2:14">
      <c r="B23180" s="65"/>
      <c r="N23180" s="71"/>
    </row>
    <row r="23181" spans="2:14">
      <c r="B23181" s="65"/>
      <c r="N23181" s="71"/>
    </row>
    <row r="23182" spans="2:14">
      <c r="B23182" s="65"/>
      <c r="N23182" s="71"/>
    </row>
    <row r="23183" spans="2:14">
      <c r="B23183" s="65"/>
      <c r="N23183" s="71"/>
    </row>
    <row r="23184" spans="2:14">
      <c r="B23184" s="65"/>
      <c r="N23184" s="71"/>
    </row>
    <row r="23185" spans="2:14">
      <c r="B23185" s="65"/>
      <c r="N23185" s="71"/>
    </row>
    <row r="23186" spans="2:14">
      <c r="B23186" s="65"/>
      <c r="N23186" s="71"/>
    </row>
    <row r="23187" spans="2:14">
      <c r="B23187" s="65"/>
      <c r="N23187" s="71"/>
    </row>
    <row r="23188" spans="2:14">
      <c r="B23188" s="65"/>
      <c r="N23188" s="71"/>
    </row>
    <row r="23189" spans="2:14">
      <c r="B23189" s="65"/>
      <c r="N23189" s="71"/>
    </row>
    <row r="23190" spans="2:14">
      <c r="B23190" s="65"/>
      <c r="N23190" s="71"/>
    </row>
    <row r="23191" spans="2:14">
      <c r="B23191" s="65"/>
      <c r="N23191" s="71"/>
    </row>
    <row r="23192" spans="2:14">
      <c r="B23192" s="65"/>
      <c r="N23192" s="71"/>
    </row>
    <row r="23193" spans="2:14">
      <c r="B23193" s="65"/>
      <c r="N23193" s="71"/>
    </row>
    <row r="23194" spans="2:14">
      <c r="B23194" s="65"/>
      <c r="N23194" s="71"/>
    </row>
    <row r="23195" spans="2:14">
      <c r="B23195" s="65"/>
      <c r="N23195" s="71"/>
    </row>
    <row r="23196" spans="2:14">
      <c r="B23196" s="65"/>
      <c r="N23196" s="71"/>
    </row>
    <row r="23197" spans="2:14">
      <c r="B23197" s="65"/>
      <c r="N23197" s="71"/>
    </row>
    <row r="23198" spans="2:14">
      <c r="B23198" s="65"/>
      <c r="N23198" s="71"/>
    </row>
    <row r="23199" spans="2:14">
      <c r="B23199" s="65"/>
      <c r="N23199" s="71"/>
    </row>
    <row r="23200" spans="2:14">
      <c r="B23200" s="65"/>
      <c r="N23200" s="71"/>
    </row>
    <row r="23201" spans="2:14">
      <c r="B23201" s="65"/>
      <c r="N23201" s="71"/>
    </row>
    <row r="23202" spans="2:14">
      <c r="B23202" s="65"/>
      <c r="N23202" s="71"/>
    </row>
    <row r="23203" spans="2:14">
      <c r="B23203" s="65"/>
      <c r="N23203" s="71"/>
    </row>
    <row r="23204" spans="2:14">
      <c r="B23204" s="65"/>
      <c r="N23204" s="71"/>
    </row>
    <row r="23205" spans="2:14">
      <c r="B23205" s="65"/>
      <c r="N23205" s="71"/>
    </row>
    <row r="23206" spans="2:14">
      <c r="B23206" s="65"/>
      <c r="N23206" s="71"/>
    </row>
    <row r="23207" spans="2:14">
      <c r="B23207" s="65"/>
      <c r="N23207" s="71"/>
    </row>
    <row r="23208" spans="2:14">
      <c r="B23208" s="65"/>
      <c r="N23208" s="71"/>
    </row>
    <row r="23209" spans="2:14">
      <c r="B23209" s="65"/>
      <c r="N23209" s="71"/>
    </row>
    <row r="23210" spans="2:14">
      <c r="B23210" s="65"/>
      <c r="N23210" s="71"/>
    </row>
    <row r="23211" spans="2:14">
      <c r="B23211" s="65"/>
      <c r="N23211" s="71"/>
    </row>
    <row r="23212" spans="2:14">
      <c r="B23212" s="65"/>
      <c r="N23212" s="71"/>
    </row>
    <row r="23213" spans="2:14">
      <c r="B23213" s="65"/>
      <c r="N23213" s="71"/>
    </row>
    <row r="23214" spans="2:14">
      <c r="B23214" s="65"/>
      <c r="N23214" s="71"/>
    </row>
    <row r="23215" spans="2:14">
      <c r="B23215" s="65"/>
      <c r="N23215" s="71"/>
    </row>
    <row r="23216" spans="2:14">
      <c r="B23216" s="65"/>
      <c r="N23216" s="71"/>
    </row>
    <row r="23217" spans="2:14">
      <c r="B23217" s="65"/>
      <c r="N23217" s="71"/>
    </row>
    <row r="23218" spans="2:14">
      <c r="B23218" s="65"/>
      <c r="N23218" s="71"/>
    </row>
    <row r="23219" spans="2:14">
      <c r="B23219" s="65"/>
      <c r="N23219" s="71"/>
    </row>
    <row r="23220" spans="2:14">
      <c r="B23220" s="65"/>
      <c r="N23220" s="71"/>
    </row>
    <row r="23221" spans="2:14">
      <c r="B23221" s="65"/>
      <c r="N23221" s="71"/>
    </row>
    <row r="23222" spans="2:14">
      <c r="B23222" s="65"/>
      <c r="N23222" s="71"/>
    </row>
    <row r="23223" spans="2:14">
      <c r="B23223" s="65"/>
      <c r="N23223" s="71"/>
    </row>
    <row r="23224" spans="2:14">
      <c r="B23224" s="65"/>
      <c r="N23224" s="71"/>
    </row>
    <row r="23225" spans="2:14">
      <c r="B23225" s="65"/>
      <c r="N23225" s="71"/>
    </row>
    <row r="23226" spans="2:14">
      <c r="B23226" s="65"/>
      <c r="N23226" s="71"/>
    </row>
    <row r="23227" spans="2:14">
      <c r="B23227" s="65"/>
      <c r="N23227" s="71"/>
    </row>
    <row r="23228" spans="2:14">
      <c r="B23228" s="65"/>
      <c r="N23228" s="71"/>
    </row>
    <row r="23229" spans="2:14">
      <c r="B23229" s="65"/>
      <c r="N23229" s="71"/>
    </row>
    <row r="23230" spans="2:14">
      <c r="B23230" s="65"/>
      <c r="N23230" s="71"/>
    </row>
    <row r="23231" spans="2:14">
      <c r="B23231" s="65"/>
      <c r="N23231" s="71"/>
    </row>
    <row r="23232" spans="2:14">
      <c r="B23232" s="65"/>
      <c r="N23232" s="71"/>
    </row>
    <row r="23233" spans="2:14">
      <c r="B23233" s="65"/>
      <c r="N23233" s="71"/>
    </row>
    <row r="23234" spans="2:14">
      <c r="B23234" s="65"/>
      <c r="N23234" s="71"/>
    </row>
    <row r="23235" spans="2:14">
      <c r="B23235" s="65"/>
      <c r="N23235" s="71"/>
    </row>
    <row r="23236" spans="2:14">
      <c r="B23236" s="65"/>
      <c r="N23236" s="71"/>
    </row>
    <row r="23237" spans="2:14">
      <c r="B23237" s="65"/>
      <c r="N23237" s="71"/>
    </row>
    <row r="23238" spans="2:14">
      <c r="B23238" s="65"/>
      <c r="N23238" s="71"/>
    </row>
    <row r="23239" spans="2:14">
      <c r="B23239" s="65"/>
      <c r="N23239" s="71"/>
    </row>
    <row r="23240" spans="2:14">
      <c r="B23240" s="65"/>
      <c r="N23240" s="71"/>
    </row>
    <row r="23241" spans="2:14">
      <c r="B23241" s="65"/>
      <c r="N23241" s="71"/>
    </row>
    <row r="23242" spans="2:14">
      <c r="B23242" s="65"/>
      <c r="N23242" s="71"/>
    </row>
    <row r="23243" spans="2:14">
      <c r="B23243" s="65"/>
      <c r="N23243" s="71"/>
    </row>
    <row r="23244" spans="2:14">
      <c r="B23244" s="65"/>
      <c r="N23244" s="71"/>
    </row>
    <row r="23245" spans="2:14">
      <c r="B23245" s="65"/>
      <c r="N23245" s="71"/>
    </row>
    <row r="23246" spans="2:14">
      <c r="B23246" s="65"/>
      <c r="N23246" s="71"/>
    </row>
    <row r="23247" spans="2:14">
      <c r="B23247" s="65"/>
      <c r="N23247" s="71"/>
    </row>
    <row r="23248" spans="2:14">
      <c r="B23248" s="65"/>
      <c r="N23248" s="71"/>
    </row>
    <row r="23249" spans="2:14">
      <c r="B23249" s="65"/>
      <c r="N23249" s="71"/>
    </row>
    <row r="23250" spans="2:14">
      <c r="B23250" s="65"/>
      <c r="N23250" s="71"/>
    </row>
    <row r="23251" spans="2:14">
      <c r="B23251" s="65"/>
      <c r="N23251" s="71"/>
    </row>
    <row r="23252" spans="2:14">
      <c r="B23252" s="65"/>
      <c r="N23252" s="71"/>
    </row>
    <row r="23253" spans="2:14">
      <c r="B23253" s="65"/>
      <c r="N23253" s="71"/>
    </row>
    <row r="23254" spans="2:14">
      <c r="B23254" s="65"/>
      <c r="N23254" s="71"/>
    </row>
    <row r="23255" spans="2:14">
      <c r="B23255" s="65"/>
      <c r="N23255" s="71"/>
    </row>
    <row r="23256" spans="2:14">
      <c r="B23256" s="65"/>
      <c r="N23256" s="71"/>
    </row>
    <row r="23257" spans="2:14">
      <c r="B23257" s="65"/>
      <c r="N23257" s="71"/>
    </row>
    <row r="23258" spans="2:14">
      <c r="B23258" s="65"/>
      <c r="N23258" s="71"/>
    </row>
    <row r="23259" spans="2:14">
      <c r="B23259" s="65"/>
      <c r="N23259" s="71"/>
    </row>
    <row r="23260" spans="2:14">
      <c r="B23260" s="65"/>
      <c r="N23260" s="71"/>
    </row>
    <row r="23261" spans="2:14">
      <c r="B23261" s="65"/>
      <c r="N23261" s="71"/>
    </row>
    <row r="23262" spans="2:14">
      <c r="B23262" s="65"/>
      <c r="N23262" s="71"/>
    </row>
    <row r="23263" spans="2:14">
      <c r="B23263" s="65"/>
      <c r="N23263" s="71"/>
    </row>
    <row r="23264" spans="2:14">
      <c r="B23264" s="65"/>
      <c r="N23264" s="71"/>
    </row>
    <row r="23265" spans="2:14">
      <c r="B23265" s="65"/>
      <c r="N23265" s="71"/>
    </row>
    <row r="23266" spans="2:14">
      <c r="B23266" s="65"/>
      <c r="N23266" s="71"/>
    </row>
    <row r="23267" spans="2:14">
      <c r="B23267" s="65"/>
      <c r="N23267" s="71"/>
    </row>
    <row r="23268" spans="2:14">
      <c r="B23268" s="65"/>
      <c r="N23268" s="71"/>
    </row>
    <row r="23269" spans="2:14">
      <c r="B23269" s="65"/>
      <c r="N23269" s="71"/>
    </row>
    <row r="23270" spans="2:14">
      <c r="B23270" s="65"/>
      <c r="N23270" s="71"/>
    </row>
    <row r="23271" spans="2:14">
      <c r="B23271" s="65"/>
      <c r="N23271" s="71"/>
    </row>
    <row r="23272" spans="2:14">
      <c r="B23272" s="65"/>
      <c r="N23272" s="71"/>
    </row>
    <row r="23273" spans="2:14">
      <c r="B23273" s="65"/>
      <c r="N23273" s="71"/>
    </row>
    <row r="23274" spans="2:14">
      <c r="B23274" s="65"/>
      <c r="N23274" s="71"/>
    </row>
    <row r="23275" spans="2:14">
      <c r="B23275" s="65"/>
      <c r="N23275" s="71"/>
    </row>
    <row r="23276" spans="2:14">
      <c r="B23276" s="65"/>
      <c r="N23276" s="71"/>
    </row>
    <row r="23277" spans="2:14">
      <c r="B23277" s="65"/>
      <c r="N23277" s="71"/>
    </row>
    <row r="23278" spans="2:14">
      <c r="B23278" s="65"/>
      <c r="N23278" s="71"/>
    </row>
    <row r="23279" spans="2:14">
      <c r="B23279" s="65"/>
      <c r="N23279" s="71"/>
    </row>
    <row r="23280" spans="2:14">
      <c r="B23280" s="65"/>
      <c r="N23280" s="71"/>
    </row>
    <row r="23281" spans="2:14">
      <c r="B23281" s="65"/>
      <c r="N23281" s="71"/>
    </row>
    <row r="23282" spans="2:14">
      <c r="B23282" s="65"/>
      <c r="N23282" s="71"/>
    </row>
    <row r="23283" spans="2:14">
      <c r="B23283" s="65"/>
      <c r="N23283" s="71"/>
    </row>
    <row r="23284" spans="2:14">
      <c r="B23284" s="65"/>
      <c r="N23284" s="71"/>
    </row>
    <row r="23285" spans="2:14">
      <c r="B23285" s="65"/>
      <c r="N23285" s="71"/>
    </row>
    <row r="23286" spans="2:14">
      <c r="B23286" s="65"/>
      <c r="N23286" s="71"/>
    </row>
    <row r="23287" spans="2:14">
      <c r="B23287" s="65"/>
      <c r="N23287" s="71"/>
    </row>
    <row r="23288" spans="2:14">
      <c r="B23288" s="65"/>
      <c r="N23288" s="71"/>
    </row>
    <row r="23289" spans="2:14">
      <c r="B23289" s="65"/>
      <c r="N23289" s="71"/>
    </row>
    <row r="23290" spans="2:14">
      <c r="B23290" s="65"/>
      <c r="N23290" s="71"/>
    </row>
    <row r="23291" spans="2:14">
      <c r="B23291" s="65"/>
      <c r="N23291" s="71"/>
    </row>
    <row r="23292" spans="2:14">
      <c r="B23292" s="65"/>
      <c r="N23292" s="71"/>
    </row>
    <row r="23293" spans="2:14">
      <c r="B23293" s="65"/>
      <c r="N23293" s="71"/>
    </row>
    <row r="23294" spans="2:14">
      <c r="B23294" s="65"/>
      <c r="N23294" s="71"/>
    </row>
    <row r="23295" spans="2:14">
      <c r="B23295" s="65"/>
      <c r="N23295" s="71"/>
    </row>
    <row r="23296" spans="2:14">
      <c r="B23296" s="65"/>
      <c r="N23296" s="71"/>
    </row>
    <row r="23297" spans="2:14">
      <c r="B23297" s="65"/>
      <c r="N23297" s="71"/>
    </row>
    <row r="23298" spans="2:14">
      <c r="B23298" s="65"/>
      <c r="N23298" s="71"/>
    </row>
    <row r="23299" spans="2:14">
      <c r="B23299" s="65"/>
      <c r="N23299" s="71"/>
    </row>
    <row r="23300" spans="2:14">
      <c r="B23300" s="65"/>
      <c r="N23300" s="71"/>
    </row>
    <row r="23301" spans="2:14">
      <c r="B23301" s="65"/>
      <c r="N23301" s="71"/>
    </row>
    <row r="23302" spans="2:14">
      <c r="B23302" s="65"/>
      <c r="N23302" s="71"/>
    </row>
    <row r="23303" spans="2:14">
      <c r="B23303" s="65"/>
      <c r="N23303" s="71"/>
    </row>
    <row r="23304" spans="2:14">
      <c r="B23304" s="65"/>
      <c r="N23304" s="71"/>
    </row>
    <row r="23305" spans="2:14">
      <c r="B23305" s="65"/>
      <c r="N23305" s="71"/>
    </row>
    <row r="23306" spans="2:14">
      <c r="B23306" s="65"/>
      <c r="N23306" s="71"/>
    </row>
    <row r="23307" spans="2:14">
      <c r="B23307" s="65"/>
      <c r="N23307" s="71"/>
    </row>
    <row r="23308" spans="2:14">
      <c r="B23308" s="65"/>
      <c r="N23308" s="71"/>
    </row>
    <row r="23309" spans="2:14">
      <c r="B23309" s="65"/>
      <c r="N23309" s="71"/>
    </row>
    <row r="23310" spans="2:14">
      <c r="B23310" s="65"/>
      <c r="N23310" s="71"/>
    </row>
    <row r="23311" spans="2:14">
      <c r="B23311" s="65"/>
      <c r="N23311" s="71"/>
    </row>
    <row r="23312" spans="2:14">
      <c r="B23312" s="65"/>
      <c r="N23312" s="71"/>
    </row>
    <row r="23313" spans="2:14">
      <c r="B23313" s="65"/>
      <c r="N23313" s="71"/>
    </row>
    <row r="23314" spans="2:14">
      <c r="B23314" s="65"/>
      <c r="N23314" s="71"/>
    </row>
    <row r="23315" spans="2:14">
      <c r="B23315" s="65"/>
      <c r="N23315" s="71"/>
    </row>
    <row r="23316" spans="2:14">
      <c r="B23316" s="65"/>
      <c r="N23316" s="71"/>
    </row>
    <row r="23317" spans="2:14">
      <c r="B23317" s="65"/>
      <c r="N23317" s="71"/>
    </row>
    <row r="23318" spans="2:14">
      <c r="B23318" s="65"/>
      <c r="N23318" s="71"/>
    </row>
    <row r="23319" spans="2:14">
      <c r="B23319" s="65"/>
      <c r="N23319" s="71"/>
    </row>
    <row r="23320" spans="2:14">
      <c r="B23320" s="65"/>
      <c r="N23320" s="71"/>
    </row>
    <row r="23321" spans="2:14">
      <c r="B23321" s="65"/>
      <c r="N23321" s="71"/>
    </row>
    <row r="23322" spans="2:14">
      <c r="B23322" s="65"/>
      <c r="N23322" s="71"/>
    </row>
    <row r="23323" spans="2:14">
      <c r="B23323" s="65"/>
      <c r="N23323" s="71"/>
    </row>
    <row r="23324" spans="2:14">
      <c r="B23324" s="65"/>
      <c r="N23324" s="71"/>
    </row>
    <row r="23325" spans="2:14">
      <c r="B23325" s="65"/>
      <c r="N23325" s="71"/>
    </row>
    <row r="23326" spans="2:14">
      <c r="B23326" s="65"/>
      <c r="N23326" s="71"/>
    </row>
    <row r="23327" spans="2:14">
      <c r="B23327" s="65"/>
      <c r="N23327" s="71"/>
    </row>
    <row r="23328" spans="2:14">
      <c r="B23328" s="65"/>
      <c r="N23328" s="71"/>
    </row>
    <row r="23329" spans="2:14">
      <c r="B23329" s="65"/>
      <c r="N23329" s="71"/>
    </row>
    <row r="23330" spans="2:14">
      <c r="B23330" s="65"/>
      <c r="N23330" s="71"/>
    </row>
    <row r="23331" spans="2:14">
      <c r="B23331" s="65"/>
      <c r="N23331" s="71"/>
    </row>
    <row r="23332" spans="2:14">
      <c r="B23332" s="65"/>
      <c r="N23332" s="71"/>
    </row>
    <row r="23333" spans="2:14">
      <c r="B23333" s="65"/>
      <c r="N23333" s="71"/>
    </row>
    <row r="23334" spans="2:14">
      <c r="B23334" s="65"/>
      <c r="N23334" s="71"/>
    </row>
    <row r="23335" spans="2:14">
      <c r="B23335" s="65"/>
      <c r="N23335" s="71"/>
    </row>
    <row r="23336" spans="2:14">
      <c r="B23336" s="65"/>
      <c r="N23336" s="71"/>
    </row>
    <row r="23337" spans="2:14">
      <c r="B23337" s="65"/>
      <c r="N23337" s="71"/>
    </row>
    <row r="23338" spans="2:14">
      <c r="B23338" s="65"/>
      <c r="N23338" s="71"/>
    </row>
    <row r="23339" spans="2:14">
      <c r="B23339" s="65"/>
      <c r="N23339" s="71"/>
    </row>
    <row r="23340" spans="2:14">
      <c r="B23340" s="65"/>
      <c r="N23340" s="71"/>
    </row>
    <row r="23341" spans="2:14">
      <c r="B23341" s="65"/>
      <c r="N23341" s="71"/>
    </row>
    <row r="23342" spans="2:14">
      <c r="B23342" s="65"/>
      <c r="N23342" s="71"/>
    </row>
    <row r="23343" spans="2:14">
      <c r="B23343" s="65"/>
      <c r="N23343" s="71"/>
    </row>
    <row r="23344" spans="2:14">
      <c r="B23344" s="65"/>
      <c r="N23344" s="71"/>
    </row>
    <row r="23345" spans="2:14">
      <c r="B23345" s="65"/>
      <c r="N23345" s="71"/>
    </row>
    <row r="23346" spans="2:14">
      <c r="B23346" s="65"/>
      <c r="N23346" s="71"/>
    </row>
    <row r="23347" spans="2:14">
      <c r="B23347" s="65"/>
      <c r="N23347" s="71"/>
    </row>
    <row r="23348" spans="2:14">
      <c r="B23348" s="65"/>
      <c r="N23348" s="71"/>
    </row>
    <row r="23349" spans="2:14">
      <c r="B23349" s="65"/>
      <c r="N23349" s="71"/>
    </row>
    <row r="23350" spans="2:14">
      <c r="B23350" s="65"/>
      <c r="N23350" s="71"/>
    </row>
    <row r="23351" spans="2:14">
      <c r="B23351" s="65"/>
      <c r="N23351" s="71"/>
    </row>
    <row r="23352" spans="2:14">
      <c r="B23352" s="65"/>
      <c r="N23352" s="71"/>
    </row>
    <row r="23353" spans="2:14">
      <c r="B23353" s="65"/>
      <c r="N23353" s="71"/>
    </row>
    <row r="23354" spans="2:14">
      <c r="B23354" s="65"/>
      <c r="N23354" s="71"/>
    </row>
    <row r="23355" spans="2:14">
      <c r="B23355" s="65"/>
      <c r="N23355" s="71"/>
    </row>
    <row r="23356" spans="2:14">
      <c r="B23356" s="65"/>
      <c r="N23356" s="71"/>
    </row>
    <row r="23357" spans="2:14">
      <c r="B23357" s="65"/>
      <c r="N23357" s="71"/>
    </row>
    <row r="23358" spans="2:14">
      <c r="B23358" s="65"/>
      <c r="N23358" s="71"/>
    </row>
    <row r="23359" spans="2:14">
      <c r="B23359" s="65"/>
      <c r="N23359" s="71"/>
    </row>
    <row r="23360" spans="2:14">
      <c r="B23360" s="65"/>
      <c r="N23360" s="71"/>
    </row>
    <row r="23361" spans="2:14">
      <c r="B23361" s="65"/>
      <c r="N23361" s="71"/>
    </row>
    <row r="23362" spans="2:14">
      <c r="B23362" s="65"/>
      <c r="N23362" s="71"/>
    </row>
    <row r="23363" spans="2:14">
      <c r="B23363" s="65"/>
      <c r="N23363" s="71"/>
    </row>
    <row r="23364" spans="2:14">
      <c r="B23364" s="65"/>
      <c r="N23364" s="71"/>
    </row>
    <row r="23365" spans="2:14">
      <c r="B23365" s="65"/>
      <c r="N23365" s="71"/>
    </row>
    <row r="23366" spans="2:14">
      <c r="B23366" s="65"/>
      <c r="N23366" s="71"/>
    </row>
    <row r="23367" spans="2:14">
      <c r="B23367" s="65"/>
      <c r="N23367" s="71"/>
    </row>
    <row r="23368" spans="2:14">
      <c r="B23368" s="65"/>
      <c r="N23368" s="71"/>
    </row>
    <row r="23369" spans="2:14">
      <c r="B23369" s="65"/>
      <c r="N23369" s="71"/>
    </row>
    <row r="23370" spans="2:14">
      <c r="B23370" s="65"/>
      <c r="N23370" s="71"/>
    </row>
    <row r="23371" spans="2:14">
      <c r="B23371" s="65"/>
      <c r="N23371" s="71"/>
    </row>
    <row r="23372" spans="2:14">
      <c r="B23372" s="65"/>
      <c r="N23372" s="71"/>
    </row>
    <row r="23373" spans="2:14">
      <c r="B23373" s="65"/>
      <c r="N23373" s="71"/>
    </row>
    <row r="23374" spans="2:14">
      <c r="B23374" s="65"/>
      <c r="N23374" s="71"/>
    </row>
    <row r="23375" spans="2:14">
      <c r="B23375" s="65"/>
      <c r="N23375" s="71"/>
    </row>
    <row r="23376" spans="2:14">
      <c r="B23376" s="65"/>
      <c r="N23376" s="71"/>
    </row>
    <row r="23377" spans="2:14">
      <c r="B23377" s="65"/>
      <c r="N23377" s="71"/>
    </row>
    <row r="23378" spans="2:14">
      <c r="B23378" s="65"/>
      <c r="N23378" s="71"/>
    </row>
    <row r="23379" spans="2:14">
      <c r="B23379" s="65"/>
      <c r="N23379" s="71"/>
    </row>
    <row r="23380" spans="2:14">
      <c r="B23380" s="65"/>
      <c r="N23380" s="71"/>
    </row>
    <row r="23381" spans="2:14">
      <c r="B23381" s="65"/>
      <c r="N23381" s="71"/>
    </row>
    <row r="23382" spans="2:14">
      <c r="B23382" s="65"/>
      <c r="N23382" s="71"/>
    </row>
    <row r="23383" spans="2:14">
      <c r="B23383" s="65"/>
      <c r="N23383" s="71"/>
    </row>
    <row r="23384" spans="2:14">
      <c r="B23384" s="65"/>
      <c r="N23384" s="71"/>
    </row>
    <row r="23385" spans="2:14">
      <c r="B23385" s="65"/>
      <c r="N23385" s="71"/>
    </row>
    <row r="23386" spans="2:14">
      <c r="B23386" s="65"/>
      <c r="N23386" s="71"/>
    </row>
    <row r="23387" spans="2:14">
      <c r="B23387" s="65"/>
      <c r="N23387" s="71"/>
    </row>
    <row r="23388" spans="2:14">
      <c r="B23388" s="65"/>
      <c r="N23388" s="71"/>
    </row>
    <row r="23389" spans="2:14">
      <c r="B23389" s="65"/>
      <c r="N23389" s="71"/>
    </row>
    <row r="23390" spans="2:14">
      <c r="B23390" s="65"/>
      <c r="N23390" s="71"/>
    </row>
    <row r="23391" spans="2:14">
      <c r="B23391" s="65"/>
      <c r="N23391" s="71"/>
    </row>
    <row r="23392" spans="2:14">
      <c r="B23392" s="65"/>
      <c r="N23392" s="71"/>
    </row>
    <row r="23393" spans="2:14">
      <c r="B23393" s="65"/>
      <c r="N23393" s="71"/>
    </row>
    <row r="23394" spans="2:14">
      <c r="B23394" s="65"/>
      <c r="N23394" s="71"/>
    </row>
    <row r="23395" spans="2:14">
      <c r="B23395" s="65"/>
      <c r="N23395" s="71"/>
    </row>
    <row r="23396" spans="2:14">
      <c r="B23396" s="65"/>
      <c r="N23396" s="71"/>
    </row>
    <row r="23397" spans="2:14">
      <c r="B23397" s="65"/>
      <c r="N23397" s="71"/>
    </row>
    <row r="23398" spans="2:14">
      <c r="B23398" s="65"/>
      <c r="N23398" s="71"/>
    </row>
    <row r="23399" spans="2:14">
      <c r="B23399" s="65"/>
      <c r="N23399" s="71"/>
    </row>
    <row r="23400" spans="2:14">
      <c r="B23400" s="65"/>
      <c r="N23400" s="71"/>
    </row>
    <row r="23401" spans="2:14">
      <c r="B23401" s="65"/>
      <c r="N23401" s="71"/>
    </row>
    <row r="23402" spans="2:14">
      <c r="B23402" s="65"/>
      <c r="N23402" s="71"/>
    </row>
    <row r="23403" spans="2:14">
      <c r="B23403" s="65"/>
      <c r="N23403" s="71"/>
    </row>
    <row r="23404" spans="2:14">
      <c r="B23404" s="65"/>
      <c r="N23404" s="71"/>
    </row>
    <row r="23405" spans="2:14">
      <c r="B23405" s="65"/>
      <c r="N23405" s="71"/>
    </row>
    <row r="23406" spans="2:14">
      <c r="B23406" s="65"/>
      <c r="N23406" s="71"/>
    </row>
    <row r="23407" spans="2:14">
      <c r="B23407" s="65"/>
      <c r="N23407" s="71"/>
    </row>
    <row r="23408" spans="2:14">
      <c r="B23408" s="65"/>
      <c r="N23408" s="71"/>
    </row>
    <row r="23409" spans="2:14">
      <c r="B23409" s="65"/>
      <c r="N23409" s="71"/>
    </row>
    <row r="23410" spans="2:14">
      <c r="B23410" s="65"/>
      <c r="N23410" s="71"/>
    </row>
    <row r="23411" spans="2:14">
      <c r="B23411" s="65"/>
      <c r="N23411" s="71"/>
    </row>
    <row r="23412" spans="2:14">
      <c r="B23412" s="65"/>
      <c r="N23412" s="71"/>
    </row>
    <row r="23413" spans="2:14">
      <c r="B23413" s="65"/>
      <c r="N23413" s="71"/>
    </row>
    <row r="23414" spans="2:14">
      <c r="B23414" s="65"/>
      <c r="N23414" s="71"/>
    </row>
    <row r="23415" spans="2:14">
      <c r="B23415" s="65"/>
      <c r="N23415" s="71"/>
    </row>
    <row r="23416" spans="2:14">
      <c r="B23416" s="65"/>
      <c r="N23416" s="71"/>
    </row>
    <row r="23417" spans="2:14">
      <c r="B23417" s="65"/>
      <c r="N23417" s="71"/>
    </row>
    <row r="23418" spans="2:14">
      <c r="B23418" s="65"/>
      <c r="N23418" s="71"/>
    </row>
    <row r="23419" spans="2:14">
      <c r="B23419" s="65"/>
      <c r="N23419" s="71"/>
    </row>
    <row r="23420" spans="2:14">
      <c r="B23420" s="65"/>
      <c r="N23420" s="71"/>
    </row>
    <row r="23421" spans="2:14">
      <c r="B23421" s="65"/>
      <c r="N23421" s="71"/>
    </row>
    <row r="23422" spans="2:14">
      <c r="B23422" s="65"/>
      <c r="N23422" s="71"/>
    </row>
    <row r="23423" spans="2:14">
      <c r="B23423" s="65"/>
      <c r="N23423" s="71"/>
    </row>
    <row r="23424" spans="2:14">
      <c r="B23424" s="65"/>
      <c r="N23424" s="71"/>
    </row>
    <row r="23425" spans="2:14">
      <c r="B23425" s="65"/>
      <c r="N23425" s="71"/>
    </row>
    <row r="23426" spans="2:14">
      <c r="B23426" s="65"/>
      <c r="N23426" s="71"/>
    </row>
    <row r="23427" spans="2:14">
      <c r="B23427" s="65"/>
      <c r="N23427" s="71"/>
    </row>
    <row r="23428" spans="2:14">
      <c r="B23428" s="65"/>
      <c r="N23428" s="71"/>
    </row>
    <row r="23429" spans="2:14">
      <c r="B23429" s="65"/>
      <c r="N23429" s="71"/>
    </row>
    <row r="23430" spans="2:14">
      <c r="B23430" s="65"/>
      <c r="N23430" s="71"/>
    </row>
    <row r="23431" spans="2:14">
      <c r="B23431" s="65"/>
      <c r="N23431" s="71"/>
    </row>
    <row r="23432" spans="2:14">
      <c r="B23432" s="65"/>
      <c r="N23432" s="71"/>
    </row>
    <row r="23433" spans="2:14">
      <c r="B23433" s="65"/>
      <c r="N23433" s="71"/>
    </row>
    <row r="23434" spans="2:14">
      <c r="B23434" s="65"/>
      <c r="N23434" s="71"/>
    </row>
    <row r="23435" spans="2:14">
      <c r="B23435" s="65"/>
      <c r="N23435" s="71"/>
    </row>
    <row r="23436" spans="2:14">
      <c r="B23436" s="65"/>
      <c r="N23436" s="71"/>
    </row>
    <row r="23437" spans="2:14">
      <c r="B23437" s="65"/>
      <c r="N23437" s="71"/>
    </row>
    <row r="23438" spans="2:14">
      <c r="B23438" s="65"/>
      <c r="N23438" s="71"/>
    </row>
    <row r="23439" spans="2:14">
      <c r="B23439" s="65"/>
      <c r="N23439" s="71"/>
    </row>
    <row r="23440" spans="2:14">
      <c r="B23440" s="65"/>
      <c r="N23440" s="71"/>
    </row>
    <row r="23441" spans="2:14">
      <c r="B23441" s="65"/>
      <c r="N23441" s="71"/>
    </row>
    <row r="23442" spans="2:14">
      <c r="B23442" s="65"/>
      <c r="N23442" s="71"/>
    </row>
    <row r="23443" spans="2:14">
      <c r="B23443" s="65"/>
      <c r="N23443" s="71"/>
    </row>
    <row r="23444" spans="2:14">
      <c r="B23444" s="65"/>
      <c r="N23444" s="71"/>
    </row>
    <row r="23445" spans="2:14">
      <c r="B23445" s="65"/>
      <c r="N23445" s="71"/>
    </row>
    <row r="23446" spans="2:14">
      <c r="B23446" s="65"/>
      <c r="N23446" s="71"/>
    </row>
    <row r="23447" spans="2:14">
      <c r="B23447" s="65"/>
      <c r="N23447" s="71"/>
    </row>
    <row r="23448" spans="2:14">
      <c r="B23448" s="65"/>
      <c r="N23448" s="71"/>
    </row>
    <row r="23449" spans="2:14">
      <c r="B23449" s="65"/>
      <c r="N23449" s="71"/>
    </row>
    <row r="23450" spans="2:14">
      <c r="B23450" s="65"/>
      <c r="N23450" s="71"/>
    </row>
    <row r="23451" spans="2:14">
      <c r="B23451" s="65"/>
      <c r="N23451" s="71"/>
    </row>
    <row r="23452" spans="2:14">
      <c r="B23452" s="65"/>
      <c r="N23452" s="71"/>
    </row>
    <row r="23453" spans="2:14">
      <c r="B23453" s="65"/>
      <c r="N23453" s="71"/>
    </row>
    <row r="23454" spans="2:14">
      <c r="B23454" s="65"/>
      <c r="N23454" s="71"/>
    </row>
    <row r="23455" spans="2:14">
      <c r="B23455" s="65"/>
      <c r="N23455" s="71"/>
    </row>
    <row r="23456" spans="2:14">
      <c r="B23456" s="65"/>
      <c r="N23456" s="71"/>
    </row>
    <row r="23457" spans="2:14">
      <c r="B23457" s="65"/>
      <c r="N23457" s="71"/>
    </row>
    <row r="23458" spans="2:14">
      <c r="B23458" s="65"/>
      <c r="N23458" s="71"/>
    </row>
    <row r="23459" spans="2:14">
      <c r="B23459" s="65"/>
      <c r="N23459" s="71"/>
    </row>
    <row r="23460" spans="2:14">
      <c r="B23460" s="65"/>
      <c r="N23460" s="71"/>
    </row>
    <row r="23461" spans="2:14">
      <c r="B23461" s="65"/>
      <c r="N23461" s="71"/>
    </row>
    <row r="23462" spans="2:14">
      <c r="B23462" s="65"/>
      <c r="N23462" s="71"/>
    </row>
    <row r="23463" spans="2:14">
      <c r="B23463" s="65"/>
      <c r="N23463" s="71"/>
    </row>
    <row r="23464" spans="2:14">
      <c r="B23464" s="65"/>
      <c r="N23464" s="71"/>
    </row>
    <row r="23465" spans="2:14">
      <c r="B23465" s="65"/>
      <c r="N23465" s="71"/>
    </row>
    <row r="23466" spans="2:14">
      <c r="B23466" s="65"/>
      <c r="N23466" s="71"/>
    </row>
    <row r="23467" spans="2:14">
      <c r="B23467" s="65"/>
      <c r="N23467" s="71"/>
    </row>
    <row r="23468" spans="2:14">
      <c r="B23468" s="65"/>
      <c r="N23468" s="71"/>
    </row>
    <row r="23469" spans="2:14">
      <c r="B23469" s="65"/>
      <c r="N23469" s="71"/>
    </row>
    <row r="23470" spans="2:14">
      <c r="B23470" s="65"/>
      <c r="N23470" s="71"/>
    </row>
    <row r="23471" spans="2:14">
      <c r="B23471" s="65"/>
      <c r="N23471" s="71"/>
    </row>
    <row r="23472" spans="2:14">
      <c r="B23472" s="65"/>
      <c r="N23472" s="71"/>
    </row>
    <row r="23473" spans="2:14">
      <c r="B23473" s="65"/>
      <c r="N23473" s="71"/>
    </row>
    <row r="23474" spans="2:14">
      <c r="B23474" s="65"/>
      <c r="N23474" s="71"/>
    </row>
    <row r="23475" spans="2:14">
      <c r="B23475" s="65"/>
      <c r="N23475" s="71"/>
    </row>
    <row r="23476" spans="2:14">
      <c r="B23476" s="65"/>
      <c r="N23476" s="71"/>
    </row>
    <row r="23477" spans="2:14">
      <c r="B23477" s="65"/>
      <c r="N23477" s="71"/>
    </row>
    <row r="23478" spans="2:14">
      <c r="B23478" s="65"/>
      <c r="N23478" s="71"/>
    </row>
    <row r="23479" spans="2:14">
      <c r="B23479" s="65"/>
      <c r="N23479" s="71"/>
    </row>
    <row r="23480" spans="2:14">
      <c r="B23480" s="65"/>
      <c r="N23480" s="71"/>
    </row>
    <row r="23481" spans="2:14">
      <c r="B23481" s="65"/>
      <c r="N23481" s="71"/>
    </row>
    <row r="23482" spans="2:14">
      <c r="B23482" s="65"/>
      <c r="N23482" s="71"/>
    </row>
    <row r="23483" spans="2:14">
      <c r="B23483" s="65"/>
      <c r="N23483" s="71"/>
    </row>
    <row r="23484" spans="2:14">
      <c r="B23484" s="65"/>
      <c r="N23484" s="71"/>
    </row>
    <row r="23485" spans="2:14">
      <c r="B23485" s="65"/>
      <c r="N23485" s="71"/>
    </row>
    <row r="23486" spans="2:14">
      <c r="B23486" s="65"/>
      <c r="N23486" s="71"/>
    </row>
    <row r="23487" spans="2:14">
      <c r="B23487" s="65"/>
      <c r="N23487" s="71"/>
    </row>
    <row r="23488" spans="2:14">
      <c r="B23488" s="65"/>
      <c r="N23488" s="71"/>
    </row>
    <row r="23489" spans="2:14">
      <c r="B23489" s="65"/>
      <c r="N23489" s="71"/>
    </row>
    <row r="23490" spans="2:14">
      <c r="B23490" s="65"/>
      <c r="N23490" s="71"/>
    </row>
    <row r="23491" spans="2:14">
      <c r="B23491" s="65"/>
      <c r="N23491" s="71"/>
    </row>
    <row r="23492" spans="2:14">
      <c r="B23492" s="65"/>
      <c r="N23492" s="71"/>
    </row>
    <row r="23493" spans="2:14">
      <c r="B23493" s="65"/>
      <c r="N23493" s="71"/>
    </row>
    <row r="23494" spans="2:14">
      <c r="B23494" s="65"/>
      <c r="N23494" s="71"/>
    </row>
    <row r="23495" spans="2:14">
      <c r="B23495" s="65"/>
      <c r="N23495" s="71"/>
    </row>
    <row r="23496" spans="2:14">
      <c r="B23496" s="65"/>
      <c r="N23496" s="71"/>
    </row>
    <row r="23497" spans="2:14">
      <c r="B23497" s="65"/>
      <c r="N23497" s="71"/>
    </row>
    <row r="23498" spans="2:14">
      <c r="B23498" s="65"/>
      <c r="N23498" s="71"/>
    </row>
    <row r="23499" spans="2:14">
      <c r="B23499" s="65"/>
      <c r="N23499" s="71"/>
    </row>
    <row r="23500" spans="2:14">
      <c r="B23500" s="65"/>
      <c r="N23500" s="71"/>
    </row>
    <row r="23501" spans="2:14">
      <c r="B23501" s="65"/>
      <c r="N23501" s="71"/>
    </row>
    <row r="23502" spans="2:14">
      <c r="B23502" s="65"/>
      <c r="N23502" s="71"/>
    </row>
    <row r="23503" spans="2:14">
      <c r="B23503" s="65"/>
      <c r="N23503" s="71"/>
    </row>
    <row r="23504" spans="2:14">
      <c r="B23504" s="65"/>
      <c r="N23504" s="71"/>
    </row>
    <row r="23505" spans="2:14">
      <c r="B23505" s="65"/>
      <c r="N23505" s="71"/>
    </row>
    <row r="23506" spans="2:14">
      <c r="B23506" s="65"/>
      <c r="N23506" s="71"/>
    </row>
    <row r="23507" spans="2:14">
      <c r="B23507" s="65"/>
      <c r="N23507" s="71"/>
    </row>
    <row r="23508" spans="2:14">
      <c r="B23508" s="65"/>
      <c r="N23508" s="71"/>
    </row>
    <row r="23509" spans="2:14">
      <c r="B23509" s="65"/>
      <c r="N23509" s="71"/>
    </row>
    <row r="23510" spans="2:14">
      <c r="B23510" s="65"/>
      <c r="N23510" s="71"/>
    </row>
    <row r="23511" spans="2:14">
      <c r="B23511" s="65"/>
      <c r="N23511" s="71"/>
    </row>
    <row r="23512" spans="2:14">
      <c r="B23512" s="65"/>
      <c r="N23512" s="71"/>
    </row>
    <row r="23513" spans="2:14">
      <c r="B23513" s="65"/>
      <c r="N23513" s="71"/>
    </row>
    <row r="23514" spans="2:14">
      <c r="B23514" s="65"/>
      <c r="N23514" s="71"/>
    </row>
    <row r="23515" spans="2:14">
      <c r="B23515" s="65"/>
      <c r="N23515" s="71"/>
    </row>
    <row r="23516" spans="2:14">
      <c r="B23516" s="65"/>
      <c r="N23516" s="71"/>
    </row>
    <row r="23517" spans="2:14">
      <c r="B23517" s="65"/>
      <c r="N23517" s="71"/>
    </row>
    <row r="23518" spans="2:14">
      <c r="B23518" s="65"/>
      <c r="N23518" s="71"/>
    </row>
    <row r="23519" spans="2:14">
      <c r="B23519" s="65"/>
      <c r="N23519" s="71"/>
    </row>
    <row r="23520" spans="2:14">
      <c r="B23520" s="65"/>
      <c r="N23520" s="71"/>
    </row>
    <row r="23521" spans="2:14">
      <c r="B23521" s="65"/>
      <c r="N23521" s="71"/>
    </row>
    <row r="23522" spans="2:14">
      <c r="B23522" s="65"/>
      <c r="N23522" s="71"/>
    </row>
    <row r="23523" spans="2:14">
      <c r="B23523" s="65"/>
      <c r="N23523" s="71"/>
    </row>
    <row r="23524" spans="2:14">
      <c r="B23524" s="65"/>
      <c r="N23524" s="71"/>
    </row>
    <row r="23525" spans="2:14">
      <c r="B23525" s="65"/>
      <c r="N23525" s="71"/>
    </row>
    <row r="23526" spans="2:14">
      <c r="B23526" s="65"/>
      <c r="N23526" s="71"/>
    </row>
    <row r="23527" spans="2:14">
      <c r="B23527" s="65"/>
      <c r="N23527" s="71"/>
    </row>
    <row r="23528" spans="2:14">
      <c r="B23528" s="65"/>
      <c r="N23528" s="71"/>
    </row>
    <row r="23529" spans="2:14">
      <c r="B23529" s="65"/>
      <c r="N23529" s="71"/>
    </row>
    <row r="23530" spans="2:14">
      <c r="B23530" s="65"/>
      <c r="N23530" s="71"/>
    </row>
    <row r="23531" spans="2:14">
      <c r="B23531" s="65"/>
      <c r="N23531" s="71"/>
    </row>
    <row r="23532" spans="2:14">
      <c r="B23532" s="65"/>
      <c r="N23532" s="71"/>
    </row>
    <row r="23533" spans="2:14">
      <c r="B23533" s="65"/>
      <c r="N23533" s="71"/>
    </row>
    <row r="23534" spans="2:14">
      <c r="B23534" s="65"/>
      <c r="N23534" s="71"/>
    </row>
    <row r="23535" spans="2:14">
      <c r="B23535" s="65"/>
      <c r="N23535" s="71"/>
    </row>
    <row r="23536" spans="2:14">
      <c r="B23536" s="65"/>
      <c r="N23536" s="71"/>
    </row>
    <row r="23537" spans="2:14">
      <c r="B23537" s="65"/>
      <c r="N23537" s="71"/>
    </row>
    <row r="23538" spans="2:14">
      <c r="B23538" s="65"/>
      <c r="N23538" s="71"/>
    </row>
    <row r="23539" spans="2:14">
      <c r="B23539" s="65"/>
      <c r="N23539" s="71"/>
    </row>
    <row r="23540" spans="2:14">
      <c r="B23540" s="65"/>
      <c r="N23540" s="71"/>
    </row>
    <row r="23541" spans="2:14">
      <c r="B23541" s="65"/>
      <c r="N23541" s="71"/>
    </row>
    <row r="23542" spans="2:14">
      <c r="B23542" s="65"/>
      <c r="N23542" s="71"/>
    </row>
    <row r="23543" spans="2:14">
      <c r="B23543" s="65"/>
      <c r="N23543" s="71"/>
    </row>
    <row r="23544" spans="2:14">
      <c r="B23544" s="65"/>
      <c r="N23544" s="71"/>
    </row>
    <row r="23545" spans="2:14">
      <c r="B23545" s="65"/>
      <c r="N23545" s="71"/>
    </row>
    <row r="23546" spans="2:14">
      <c r="B23546" s="65"/>
      <c r="N23546" s="71"/>
    </row>
    <row r="23547" spans="2:14">
      <c r="B23547" s="65"/>
      <c r="N23547" s="71"/>
    </row>
    <row r="23548" spans="2:14">
      <c r="B23548" s="65"/>
      <c r="N23548" s="71"/>
    </row>
    <row r="23549" spans="2:14">
      <c r="B23549" s="65"/>
      <c r="N23549" s="71"/>
    </row>
    <row r="23550" spans="2:14">
      <c r="B23550" s="65"/>
      <c r="N23550" s="71"/>
    </row>
    <row r="23551" spans="2:14">
      <c r="B23551" s="65"/>
      <c r="N23551" s="71"/>
    </row>
    <row r="23552" spans="2:14">
      <c r="B23552" s="65"/>
      <c r="N23552" s="71"/>
    </row>
    <row r="23553" spans="2:14">
      <c r="B23553" s="65"/>
      <c r="N23553" s="71"/>
    </row>
    <row r="23554" spans="2:14">
      <c r="B23554" s="65"/>
      <c r="N23554" s="71"/>
    </row>
    <row r="23555" spans="2:14">
      <c r="B23555" s="65"/>
      <c r="N23555" s="71"/>
    </row>
    <row r="23556" spans="2:14">
      <c r="B23556" s="65"/>
      <c r="N23556" s="71"/>
    </row>
    <row r="23557" spans="2:14">
      <c r="B23557" s="65"/>
      <c r="N23557" s="71"/>
    </row>
    <row r="23558" spans="2:14">
      <c r="B23558" s="65"/>
      <c r="N23558" s="71"/>
    </row>
    <row r="23559" spans="2:14">
      <c r="B23559" s="65"/>
      <c r="N23559" s="71"/>
    </row>
    <row r="23560" spans="2:14">
      <c r="B23560" s="65"/>
      <c r="N23560" s="71"/>
    </row>
    <row r="23561" spans="2:14">
      <c r="B23561" s="65"/>
      <c r="N23561" s="71"/>
    </row>
    <row r="23562" spans="2:14">
      <c r="B23562" s="65"/>
      <c r="N23562" s="71"/>
    </row>
    <row r="23563" spans="2:14">
      <c r="B23563" s="65"/>
      <c r="N23563" s="71"/>
    </row>
    <row r="23564" spans="2:14">
      <c r="B23564" s="65"/>
      <c r="N23564" s="71"/>
    </row>
    <row r="23565" spans="2:14">
      <c r="B23565" s="65"/>
      <c r="N23565" s="71"/>
    </row>
    <row r="23566" spans="2:14">
      <c r="B23566" s="65"/>
      <c r="N23566" s="71"/>
    </row>
    <row r="23567" spans="2:14">
      <c r="B23567" s="65"/>
      <c r="N23567" s="71"/>
    </row>
    <row r="23568" spans="2:14">
      <c r="B23568" s="65"/>
      <c r="N23568" s="71"/>
    </row>
    <row r="23569" spans="2:14">
      <c r="B23569" s="65"/>
      <c r="N23569" s="71"/>
    </row>
    <row r="23570" spans="2:14">
      <c r="B23570" s="65"/>
      <c r="N23570" s="71"/>
    </row>
    <row r="23571" spans="2:14">
      <c r="B23571" s="65"/>
      <c r="N23571" s="71"/>
    </row>
    <row r="23572" spans="2:14">
      <c r="B23572" s="65"/>
      <c r="N23572" s="71"/>
    </row>
    <row r="23573" spans="2:14">
      <c r="B23573" s="65"/>
      <c r="N23573" s="71"/>
    </row>
    <row r="23574" spans="2:14">
      <c r="B23574" s="65"/>
      <c r="N23574" s="71"/>
    </row>
    <row r="23575" spans="2:14">
      <c r="B23575" s="65"/>
      <c r="N23575" s="71"/>
    </row>
    <row r="23576" spans="2:14">
      <c r="B23576" s="65"/>
      <c r="N23576" s="71"/>
    </row>
    <row r="23577" spans="2:14">
      <c r="B23577" s="65"/>
      <c r="N23577" s="71"/>
    </row>
    <row r="23578" spans="2:14">
      <c r="B23578" s="65"/>
      <c r="N23578" s="71"/>
    </row>
    <row r="23579" spans="2:14">
      <c r="B23579" s="65"/>
      <c r="N23579" s="71"/>
    </row>
    <row r="23580" spans="2:14">
      <c r="B23580" s="65"/>
      <c r="N23580" s="71"/>
    </row>
    <row r="23581" spans="2:14">
      <c r="B23581" s="65"/>
      <c r="N23581" s="71"/>
    </row>
    <row r="23582" spans="2:14">
      <c r="B23582" s="65"/>
      <c r="N23582" s="71"/>
    </row>
    <row r="23583" spans="2:14">
      <c r="B23583" s="65"/>
      <c r="N23583" s="71"/>
    </row>
    <row r="23584" spans="2:14">
      <c r="B23584" s="65"/>
      <c r="N23584" s="71"/>
    </row>
    <row r="23585" spans="2:14">
      <c r="B23585" s="65"/>
      <c r="N23585" s="71"/>
    </row>
    <row r="23586" spans="2:14">
      <c r="B23586" s="65"/>
      <c r="N23586" s="71"/>
    </row>
    <row r="23587" spans="2:14">
      <c r="B23587" s="65"/>
      <c r="N23587" s="71"/>
    </row>
    <row r="23588" spans="2:14">
      <c r="B23588" s="65"/>
      <c r="N23588" s="71"/>
    </row>
    <row r="23589" spans="2:14">
      <c r="B23589" s="65"/>
      <c r="N23589" s="71"/>
    </row>
    <row r="23590" spans="2:14">
      <c r="B23590" s="65"/>
      <c r="N23590" s="71"/>
    </row>
    <row r="23591" spans="2:14">
      <c r="B23591" s="65"/>
      <c r="N23591" s="71"/>
    </row>
    <row r="23592" spans="2:14">
      <c r="B23592" s="65"/>
      <c r="N23592" s="71"/>
    </row>
    <row r="23593" spans="2:14">
      <c r="B23593" s="65"/>
      <c r="N23593" s="71"/>
    </row>
    <row r="23594" spans="2:14">
      <c r="B23594" s="65"/>
      <c r="N23594" s="71"/>
    </row>
    <row r="23595" spans="2:14">
      <c r="B23595" s="65"/>
      <c r="N23595" s="71"/>
    </row>
    <row r="23596" spans="2:14">
      <c r="B23596" s="65"/>
      <c r="N23596" s="71"/>
    </row>
    <row r="23597" spans="2:14">
      <c r="B23597" s="65"/>
      <c r="N23597" s="71"/>
    </row>
    <row r="23598" spans="2:14">
      <c r="B23598" s="65"/>
      <c r="N23598" s="71"/>
    </row>
    <row r="23599" spans="2:14">
      <c r="B23599" s="65"/>
      <c r="N23599" s="71"/>
    </row>
    <row r="23600" spans="2:14">
      <c r="B23600" s="65"/>
      <c r="N23600" s="71"/>
    </row>
    <row r="23601" spans="2:14">
      <c r="B23601" s="65"/>
      <c r="N23601" s="71"/>
    </row>
    <row r="23602" spans="2:14">
      <c r="B23602" s="65"/>
      <c r="N23602" s="71"/>
    </row>
    <row r="23603" spans="2:14">
      <c r="B23603" s="65"/>
      <c r="N23603" s="71"/>
    </row>
    <row r="23604" spans="2:14">
      <c r="B23604" s="65"/>
      <c r="N23604" s="71"/>
    </row>
    <row r="23605" spans="2:14">
      <c r="B23605" s="65"/>
      <c r="N23605" s="71"/>
    </row>
    <row r="23606" spans="2:14">
      <c r="B23606" s="65"/>
      <c r="N23606" s="71"/>
    </row>
    <row r="23607" spans="2:14">
      <c r="B23607" s="65"/>
      <c r="N23607" s="71"/>
    </row>
    <row r="23608" spans="2:14">
      <c r="B23608" s="65"/>
      <c r="N23608" s="71"/>
    </row>
    <row r="23609" spans="2:14">
      <c r="B23609" s="65"/>
      <c r="N23609" s="71"/>
    </row>
    <row r="23610" spans="2:14">
      <c r="B23610" s="65"/>
      <c r="N23610" s="71"/>
    </row>
    <row r="23611" spans="2:14">
      <c r="B23611" s="65"/>
      <c r="N23611" s="71"/>
    </row>
    <row r="23612" spans="2:14">
      <c r="B23612" s="65"/>
      <c r="N23612" s="71"/>
    </row>
    <row r="23613" spans="2:14">
      <c r="B23613" s="65"/>
      <c r="N23613" s="71"/>
    </row>
    <row r="23614" spans="2:14">
      <c r="B23614" s="65"/>
      <c r="N23614" s="71"/>
    </row>
    <row r="23615" spans="2:14">
      <c r="B23615" s="65"/>
      <c r="N23615" s="71"/>
    </row>
    <row r="23616" spans="2:14">
      <c r="B23616" s="65"/>
      <c r="N23616" s="71"/>
    </row>
    <row r="23617" spans="2:14">
      <c r="B23617" s="65"/>
      <c r="N23617" s="71"/>
    </row>
    <row r="23618" spans="2:14">
      <c r="B23618" s="65"/>
      <c r="N23618" s="71"/>
    </row>
    <row r="23619" spans="2:14">
      <c r="B23619" s="65"/>
      <c r="N23619" s="71"/>
    </row>
    <row r="23620" spans="2:14">
      <c r="B23620" s="65"/>
      <c r="N23620" s="71"/>
    </row>
    <row r="23621" spans="2:14">
      <c r="B23621" s="65"/>
      <c r="N23621" s="71"/>
    </row>
    <row r="23622" spans="2:14">
      <c r="B23622" s="65"/>
      <c r="N23622" s="71"/>
    </row>
    <row r="23623" spans="2:14">
      <c r="B23623" s="65"/>
      <c r="N23623" s="71"/>
    </row>
    <row r="23624" spans="2:14">
      <c r="B23624" s="65"/>
      <c r="N23624" s="71"/>
    </row>
    <row r="23625" spans="2:14">
      <c r="B23625" s="65"/>
      <c r="N23625" s="71"/>
    </row>
    <row r="23626" spans="2:14">
      <c r="B23626" s="65"/>
      <c r="N23626" s="71"/>
    </row>
    <row r="23627" spans="2:14">
      <c r="B23627" s="65"/>
      <c r="N23627" s="71"/>
    </row>
    <row r="23628" spans="2:14">
      <c r="B23628" s="65"/>
      <c r="N23628" s="71"/>
    </row>
    <row r="23629" spans="2:14">
      <c r="B23629" s="65"/>
      <c r="N23629" s="71"/>
    </row>
    <row r="23630" spans="2:14">
      <c r="B23630" s="65"/>
      <c r="N23630" s="71"/>
    </row>
    <row r="23631" spans="2:14">
      <c r="B23631" s="65"/>
      <c r="N23631" s="71"/>
    </row>
    <row r="23632" spans="2:14">
      <c r="B23632" s="65"/>
      <c r="N23632" s="71"/>
    </row>
    <row r="23633" spans="2:14">
      <c r="B23633" s="65"/>
      <c r="N23633" s="71"/>
    </row>
    <row r="23634" spans="2:14">
      <c r="B23634" s="65"/>
      <c r="N23634" s="71"/>
    </row>
    <row r="23635" spans="2:14">
      <c r="B23635" s="65"/>
      <c r="N23635" s="71"/>
    </row>
    <row r="23636" spans="2:14">
      <c r="B23636" s="65"/>
      <c r="N23636" s="71"/>
    </row>
    <row r="23637" spans="2:14">
      <c r="B23637" s="65"/>
      <c r="N23637" s="71"/>
    </row>
    <row r="23638" spans="2:14">
      <c r="B23638" s="65"/>
      <c r="N23638" s="71"/>
    </row>
    <row r="23639" spans="2:14">
      <c r="B23639" s="65"/>
      <c r="N23639" s="71"/>
    </row>
    <row r="23640" spans="2:14">
      <c r="B23640" s="65"/>
      <c r="N23640" s="71"/>
    </row>
    <row r="23641" spans="2:14">
      <c r="B23641" s="65"/>
      <c r="N23641" s="71"/>
    </row>
    <row r="23642" spans="2:14">
      <c r="B23642" s="65"/>
      <c r="N23642" s="71"/>
    </row>
    <row r="23643" spans="2:14">
      <c r="B23643" s="65"/>
      <c r="N23643" s="71"/>
    </row>
    <row r="23644" spans="2:14">
      <c r="B23644" s="65"/>
      <c r="N23644" s="71"/>
    </row>
    <row r="23645" spans="2:14">
      <c r="B23645" s="65"/>
      <c r="N23645" s="71"/>
    </row>
    <row r="23646" spans="2:14">
      <c r="B23646" s="65"/>
      <c r="N23646" s="71"/>
    </row>
    <row r="23647" spans="2:14">
      <c r="B23647" s="65"/>
      <c r="N23647" s="71"/>
    </row>
    <row r="23648" spans="2:14">
      <c r="B23648" s="65"/>
      <c r="N23648" s="71"/>
    </row>
    <row r="23649" spans="2:14">
      <c r="B23649" s="65"/>
      <c r="N23649" s="71"/>
    </row>
    <row r="23650" spans="2:14">
      <c r="B23650" s="65"/>
      <c r="N23650" s="71"/>
    </row>
    <row r="23651" spans="2:14">
      <c r="B23651" s="65"/>
      <c r="N23651" s="71"/>
    </row>
    <row r="23652" spans="2:14">
      <c r="B23652" s="65"/>
      <c r="N23652" s="71"/>
    </row>
    <row r="23653" spans="2:14">
      <c r="B23653" s="65"/>
      <c r="N23653" s="71"/>
    </row>
    <row r="23654" spans="2:14">
      <c r="B23654" s="65"/>
      <c r="N23654" s="71"/>
    </row>
    <row r="23655" spans="2:14">
      <c r="B23655" s="65"/>
      <c r="N23655" s="71"/>
    </row>
    <row r="23656" spans="2:14">
      <c r="B23656" s="65"/>
      <c r="N23656" s="71"/>
    </row>
    <row r="23657" spans="2:14">
      <c r="B23657" s="65"/>
      <c r="N23657" s="71"/>
    </row>
    <row r="23658" spans="2:14">
      <c r="B23658" s="65"/>
      <c r="N23658" s="71"/>
    </row>
    <row r="23659" spans="2:14">
      <c r="B23659" s="65"/>
      <c r="N23659" s="71"/>
    </row>
    <row r="23660" spans="2:14">
      <c r="B23660" s="65"/>
      <c r="N23660" s="71"/>
    </row>
    <row r="23661" spans="2:14">
      <c r="B23661" s="65"/>
      <c r="N23661" s="71"/>
    </row>
    <row r="23662" spans="2:14">
      <c r="B23662" s="65"/>
      <c r="N23662" s="71"/>
    </row>
    <row r="23663" spans="2:14">
      <c r="B23663" s="65"/>
      <c r="N23663" s="71"/>
    </row>
    <row r="23664" spans="2:14">
      <c r="B23664" s="65"/>
      <c r="N23664" s="71"/>
    </row>
    <row r="23665" spans="2:14">
      <c r="B23665" s="65"/>
      <c r="N23665" s="71"/>
    </row>
    <row r="23666" spans="2:14">
      <c r="B23666" s="65"/>
      <c r="N23666" s="71"/>
    </row>
    <row r="23667" spans="2:14">
      <c r="B23667" s="65"/>
      <c r="N23667" s="71"/>
    </row>
    <row r="23668" spans="2:14">
      <c r="B23668" s="65"/>
      <c r="N23668" s="71"/>
    </row>
    <row r="23669" spans="2:14">
      <c r="B23669" s="65"/>
      <c r="N23669" s="71"/>
    </row>
    <row r="23670" spans="2:14">
      <c r="B23670" s="65"/>
      <c r="N23670" s="71"/>
    </row>
    <row r="23671" spans="2:14">
      <c r="B23671" s="65"/>
      <c r="N23671" s="71"/>
    </row>
    <row r="23672" spans="2:14">
      <c r="B23672" s="65"/>
      <c r="N23672" s="71"/>
    </row>
    <row r="23673" spans="2:14">
      <c r="B23673" s="65"/>
      <c r="N23673" s="71"/>
    </row>
    <row r="23674" spans="2:14">
      <c r="B23674" s="65"/>
      <c r="N23674" s="71"/>
    </row>
    <row r="23675" spans="2:14">
      <c r="B23675" s="65"/>
      <c r="N23675" s="71"/>
    </row>
    <row r="23676" spans="2:14">
      <c r="B23676" s="65"/>
      <c r="N23676" s="71"/>
    </row>
    <row r="23677" spans="2:14">
      <c r="B23677" s="65"/>
      <c r="N23677" s="71"/>
    </row>
    <row r="23678" spans="2:14">
      <c r="B23678" s="65"/>
      <c r="N23678" s="71"/>
    </row>
    <row r="23679" spans="2:14">
      <c r="B23679" s="65"/>
      <c r="N23679" s="71"/>
    </row>
    <row r="23680" spans="2:14">
      <c r="B23680" s="65"/>
      <c r="N23680" s="71"/>
    </row>
    <row r="23681" spans="2:14">
      <c r="B23681" s="65"/>
      <c r="N23681" s="71"/>
    </row>
    <row r="23682" spans="2:14">
      <c r="B23682" s="65"/>
      <c r="N23682" s="71"/>
    </row>
    <row r="23683" spans="2:14">
      <c r="B23683" s="65"/>
      <c r="N23683" s="71"/>
    </row>
    <row r="23684" spans="2:14">
      <c r="B23684" s="65"/>
      <c r="N23684" s="71"/>
    </row>
    <row r="23685" spans="2:14">
      <c r="B23685" s="65"/>
      <c r="N23685" s="71"/>
    </row>
    <row r="23686" spans="2:14">
      <c r="B23686" s="65"/>
      <c r="N23686" s="71"/>
    </row>
    <row r="23687" spans="2:14">
      <c r="B23687" s="65"/>
      <c r="N23687" s="71"/>
    </row>
    <row r="23688" spans="2:14">
      <c r="B23688" s="65"/>
      <c r="N23688" s="71"/>
    </row>
    <row r="23689" spans="2:14">
      <c r="B23689" s="65"/>
      <c r="N23689" s="71"/>
    </row>
    <row r="23690" spans="2:14">
      <c r="B23690" s="65"/>
      <c r="N23690" s="71"/>
    </row>
    <row r="23691" spans="2:14">
      <c r="B23691" s="65"/>
      <c r="N23691" s="71"/>
    </row>
    <row r="23692" spans="2:14">
      <c r="B23692" s="65"/>
      <c r="N23692" s="71"/>
    </row>
    <row r="23693" spans="2:14">
      <c r="B23693" s="65"/>
      <c r="N23693" s="71"/>
    </row>
    <row r="23694" spans="2:14">
      <c r="B23694" s="65"/>
      <c r="N23694" s="71"/>
    </row>
    <row r="23695" spans="2:14">
      <c r="B23695" s="65"/>
      <c r="N23695" s="71"/>
    </row>
    <row r="23696" spans="2:14">
      <c r="B23696" s="65"/>
      <c r="N23696" s="71"/>
    </row>
    <row r="23697" spans="2:14">
      <c r="B23697" s="65"/>
      <c r="N23697" s="71"/>
    </row>
    <row r="23698" spans="2:14">
      <c r="B23698" s="65"/>
      <c r="N23698" s="71"/>
    </row>
    <row r="23699" spans="2:14">
      <c r="B23699" s="65"/>
      <c r="N23699" s="71"/>
    </row>
    <row r="23700" spans="2:14">
      <c r="B23700" s="65"/>
      <c r="N23700" s="71"/>
    </row>
    <row r="23701" spans="2:14">
      <c r="B23701" s="65"/>
      <c r="N23701" s="71"/>
    </row>
    <row r="23702" spans="2:14">
      <c r="B23702" s="65"/>
      <c r="N23702" s="71"/>
    </row>
    <row r="23703" spans="2:14">
      <c r="B23703" s="65"/>
      <c r="N23703" s="71"/>
    </row>
    <row r="23704" spans="2:14">
      <c r="B23704" s="65"/>
      <c r="N23704" s="71"/>
    </row>
    <row r="23705" spans="2:14">
      <c r="B23705" s="65"/>
      <c r="N23705" s="71"/>
    </row>
    <row r="23706" spans="2:14">
      <c r="B23706" s="65"/>
      <c r="N23706" s="71"/>
    </row>
    <row r="23707" spans="2:14">
      <c r="B23707" s="65"/>
      <c r="N23707" s="71"/>
    </row>
    <row r="23708" spans="2:14">
      <c r="B23708" s="65"/>
      <c r="N23708" s="71"/>
    </row>
    <row r="23709" spans="2:14">
      <c r="B23709" s="65"/>
      <c r="N23709" s="71"/>
    </row>
    <row r="23710" spans="2:14">
      <c r="B23710" s="65"/>
      <c r="N23710" s="71"/>
    </row>
    <row r="23711" spans="2:14">
      <c r="B23711" s="65"/>
      <c r="N23711" s="71"/>
    </row>
    <row r="23712" spans="2:14">
      <c r="B23712" s="65"/>
      <c r="N23712" s="71"/>
    </row>
    <row r="23713" spans="2:14">
      <c r="B23713" s="65"/>
      <c r="N23713" s="71"/>
    </row>
    <row r="23714" spans="2:14">
      <c r="B23714" s="65"/>
      <c r="N23714" s="71"/>
    </row>
    <row r="23715" spans="2:14">
      <c r="B23715" s="65"/>
      <c r="N23715" s="71"/>
    </row>
    <row r="23716" spans="2:14">
      <c r="B23716" s="65"/>
      <c r="N23716" s="71"/>
    </row>
    <row r="23717" spans="2:14">
      <c r="B23717" s="65"/>
      <c r="N23717" s="71"/>
    </row>
    <row r="23718" spans="2:14">
      <c r="B23718" s="65"/>
      <c r="N23718" s="71"/>
    </row>
    <row r="23719" spans="2:14">
      <c r="B23719" s="65"/>
      <c r="N23719" s="71"/>
    </row>
    <row r="23720" spans="2:14">
      <c r="B23720" s="65"/>
      <c r="N23720" s="71"/>
    </row>
    <row r="23721" spans="2:14">
      <c r="B23721" s="65"/>
      <c r="N23721" s="71"/>
    </row>
    <row r="23722" spans="2:14">
      <c r="B23722" s="65"/>
      <c r="N23722" s="71"/>
    </row>
    <row r="23723" spans="2:14">
      <c r="B23723" s="65"/>
      <c r="N23723" s="71"/>
    </row>
    <row r="23724" spans="2:14">
      <c r="B23724" s="65"/>
      <c r="N23724" s="71"/>
    </row>
    <row r="23725" spans="2:14">
      <c r="B23725" s="65"/>
      <c r="N23725" s="71"/>
    </row>
    <row r="23726" spans="2:14">
      <c r="B23726" s="65"/>
      <c r="N23726" s="71"/>
    </row>
    <row r="23727" spans="2:14">
      <c r="B23727" s="65"/>
      <c r="N23727" s="71"/>
    </row>
    <row r="23728" spans="2:14">
      <c r="B23728" s="65"/>
      <c r="N23728" s="71"/>
    </row>
    <row r="23729" spans="2:14">
      <c r="B23729" s="65"/>
      <c r="N23729" s="71"/>
    </row>
    <row r="23730" spans="2:14">
      <c r="B23730" s="65"/>
      <c r="N23730" s="71"/>
    </row>
    <row r="23731" spans="2:14">
      <c r="B23731" s="65"/>
      <c r="N23731" s="71"/>
    </row>
    <row r="23732" spans="2:14">
      <c r="B23732" s="65"/>
      <c r="N23732" s="71"/>
    </row>
    <row r="23733" spans="2:14">
      <c r="B23733" s="65"/>
      <c r="N23733" s="71"/>
    </row>
    <row r="23734" spans="2:14">
      <c r="B23734" s="65"/>
      <c r="N23734" s="71"/>
    </row>
    <row r="23735" spans="2:14">
      <c r="B23735" s="65"/>
      <c r="N23735" s="71"/>
    </row>
    <row r="23736" spans="2:14">
      <c r="B23736" s="65"/>
      <c r="N23736" s="71"/>
    </row>
    <row r="23737" spans="2:14">
      <c r="B23737" s="65"/>
      <c r="N23737" s="71"/>
    </row>
    <row r="23738" spans="2:14">
      <c r="B23738" s="65"/>
      <c r="N23738" s="71"/>
    </row>
    <row r="23739" spans="2:14">
      <c r="B23739" s="65"/>
      <c r="N23739" s="71"/>
    </row>
    <row r="23740" spans="2:14">
      <c r="B23740" s="65"/>
      <c r="N23740" s="71"/>
    </row>
    <row r="23741" spans="2:14">
      <c r="B23741" s="65"/>
      <c r="N23741" s="71"/>
    </row>
    <row r="23742" spans="2:14">
      <c r="B23742" s="65"/>
      <c r="N23742" s="71"/>
    </row>
    <row r="23743" spans="2:14">
      <c r="B23743" s="65"/>
      <c r="N23743" s="71"/>
    </row>
    <row r="23744" spans="2:14">
      <c r="B23744" s="65"/>
      <c r="N23744" s="71"/>
    </row>
    <row r="23745" spans="2:14">
      <c r="B23745" s="65"/>
      <c r="N23745" s="71"/>
    </row>
    <row r="23746" spans="2:14">
      <c r="B23746" s="65"/>
      <c r="N23746" s="71"/>
    </row>
    <row r="23747" spans="2:14">
      <c r="B23747" s="65"/>
      <c r="N23747" s="71"/>
    </row>
    <row r="23748" spans="2:14">
      <c r="B23748" s="65"/>
      <c r="N23748" s="71"/>
    </row>
    <row r="23749" spans="2:14">
      <c r="B23749" s="65"/>
      <c r="N23749" s="71"/>
    </row>
    <row r="23750" spans="2:14">
      <c r="B23750" s="65"/>
      <c r="N23750" s="71"/>
    </row>
    <row r="23751" spans="2:14">
      <c r="B23751" s="65"/>
      <c r="N23751" s="71"/>
    </row>
    <row r="23752" spans="2:14">
      <c r="B23752" s="65"/>
      <c r="N23752" s="71"/>
    </row>
    <row r="23753" spans="2:14">
      <c r="B23753" s="65"/>
      <c r="N23753" s="71"/>
    </row>
    <row r="23754" spans="2:14">
      <c r="B23754" s="65"/>
      <c r="N23754" s="71"/>
    </row>
    <row r="23755" spans="2:14">
      <c r="B23755" s="65"/>
      <c r="N23755" s="71"/>
    </row>
    <row r="23756" spans="2:14">
      <c r="B23756" s="65"/>
      <c r="N23756" s="71"/>
    </row>
    <row r="23757" spans="2:14">
      <c r="B23757" s="65"/>
      <c r="N23757" s="71"/>
    </row>
    <row r="23758" spans="2:14">
      <c r="B23758" s="65"/>
      <c r="N23758" s="71"/>
    </row>
    <row r="23759" spans="2:14">
      <c r="B23759" s="65"/>
      <c r="N23759" s="71"/>
    </row>
    <row r="23760" spans="2:14">
      <c r="B23760" s="65"/>
      <c r="N23760" s="71"/>
    </row>
    <row r="23761" spans="2:14">
      <c r="B23761" s="65"/>
      <c r="N23761" s="71"/>
    </row>
    <row r="23762" spans="2:14">
      <c r="B23762" s="65"/>
      <c r="N23762" s="71"/>
    </row>
    <row r="23763" spans="2:14">
      <c r="B23763" s="65"/>
      <c r="N23763" s="71"/>
    </row>
    <row r="23764" spans="2:14">
      <c r="B23764" s="65"/>
      <c r="N23764" s="71"/>
    </row>
    <row r="23765" spans="2:14">
      <c r="B23765" s="65"/>
      <c r="N23765" s="71"/>
    </row>
    <row r="23766" spans="2:14">
      <c r="B23766" s="65"/>
      <c r="N23766" s="71"/>
    </row>
    <row r="23767" spans="2:14">
      <c r="B23767" s="65"/>
      <c r="N23767" s="71"/>
    </row>
    <row r="23768" spans="2:14">
      <c r="B23768" s="65"/>
      <c r="N23768" s="71"/>
    </row>
    <row r="23769" spans="2:14">
      <c r="B23769" s="65"/>
      <c r="N23769" s="71"/>
    </row>
    <row r="23770" spans="2:14">
      <c r="B23770" s="65"/>
      <c r="N23770" s="71"/>
    </row>
    <row r="23771" spans="2:14">
      <c r="B23771" s="65"/>
      <c r="N23771" s="71"/>
    </row>
    <row r="23772" spans="2:14">
      <c r="B23772" s="65"/>
      <c r="N23772" s="71"/>
    </row>
    <row r="23773" spans="2:14">
      <c r="B23773" s="65"/>
      <c r="N23773" s="71"/>
    </row>
    <row r="23774" spans="2:14">
      <c r="B23774" s="65"/>
      <c r="N23774" s="71"/>
    </row>
    <row r="23775" spans="2:14">
      <c r="B23775" s="65"/>
      <c r="N23775" s="71"/>
    </row>
    <row r="23776" spans="2:14">
      <c r="B23776" s="65"/>
      <c r="N23776" s="71"/>
    </row>
    <row r="23777" spans="2:14">
      <c r="B23777" s="65"/>
      <c r="N23777" s="71"/>
    </row>
    <row r="23778" spans="2:14">
      <c r="B23778" s="65"/>
      <c r="N23778" s="71"/>
    </row>
    <row r="23779" spans="2:14">
      <c r="B23779" s="65"/>
      <c r="N23779" s="71"/>
    </row>
    <row r="23780" spans="2:14">
      <c r="B23780" s="65"/>
      <c r="N23780" s="71"/>
    </row>
    <row r="23781" spans="2:14">
      <c r="B23781" s="65"/>
      <c r="N23781" s="71"/>
    </row>
    <row r="23782" spans="2:14">
      <c r="B23782" s="65"/>
      <c r="N23782" s="71"/>
    </row>
    <row r="23783" spans="2:14">
      <c r="B23783" s="65"/>
      <c r="N23783" s="71"/>
    </row>
    <row r="23784" spans="2:14">
      <c r="B23784" s="65"/>
      <c r="N23784" s="71"/>
    </row>
    <row r="23785" spans="2:14">
      <c r="B23785" s="65"/>
      <c r="N23785" s="71"/>
    </row>
    <row r="23786" spans="2:14">
      <c r="B23786" s="65"/>
      <c r="N23786" s="71"/>
    </row>
    <row r="23787" spans="2:14">
      <c r="B23787" s="65"/>
      <c r="N23787" s="71"/>
    </row>
    <row r="23788" spans="2:14">
      <c r="B23788" s="65"/>
      <c r="N23788" s="71"/>
    </row>
    <row r="23789" spans="2:14">
      <c r="B23789" s="65"/>
      <c r="N23789" s="71"/>
    </row>
    <row r="23790" spans="2:14">
      <c r="B23790" s="65"/>
      <c r="N23790" s="71"/>
    </row>
    <row r="23791" spans="2:14">
      <c r="B23791" s="65"/>
      <c r="N23791" s="71"/>
    </row>
    <row r="23792" spans="2:14">
      <c r="B23792" s="65"/>
      <c r="N23792" s="71"/>
    </row>
    <row r="23793" spans="2:14">
      <c r="B23793" s="65"/>
      <c r="N23793" s="71"/>
    </row>
    <row r="23794" spans="2:14">
      <c r="B23794" s="65"/>
      <c r="N23794" s="71"/>
    </row>
    <row r="23795" spans="2:14">
      <c r="B23795" s="65"/>
      <c r="N23795" s="71"/>
    </row>
    <row r="23796" spans="2:14">
      <c r="B23796" s="65"/>
      <c r="N23796" s="71"/>
    </row>
    <row r="23797" spans="2:14">
      <c r="B23797" s="65"/>
      <c r="N23797" s="71"/>
    </row>
    <row r="23798" spans="2:14">
      <c r="B23798" s="65"/>
      <c r="N23798" s="71"/>
    </row>
    <row r="23799" spans="2:14">
      <c r="B23799" s="65"/>
      <c r="N23799" s="71"/>
    </row>
    <row r="23800" spans="2:14">
      <c r="B23800" s="65"/>
      <c r="N23800" s="71"/>
    </row>
    <row r="23801" spans="2:14">
      <c r="B23801" s="65"/>
      <c r="N23801" s="71"/>
    </row>
    <row r="23802" spans="2:14">
      <c r="B23802" s="65"/>
      <c r="N23802" s="71"/>
    </row>
    <row r="23803" spans="2:14">
      <c r="B23803" s="65"/>
      <c r="N23803" s="71"/>
    </row>
    <row r="23804" spans="2:14">
      <c r="B23804" s="65"/>
      <c r="N23804" s="71"/>
    </row>
    <row r="23805" spans="2:14">
      <c r="B23805" s="65"/>
      <c r="N23805" s="71"/>
    </row>
    <row r="23806" spans="2:14">
      <c r="B23806" s="65"/>
      <c r="N23806" s="71"/>
    </row>
    <row r="23807" spans="2:14">
      <c r="B23807" s="65"/>
      <c r="N23807" s="71"/>
    </row>
    <row r="23808" spans="2:14">
      <c r="B23808" s="65"/>
      <c r="N23808" s="71"/>
    </row>
    <row r="23809" spans="2:14">
      <c r="B23809" s="65"/>
      <c r="N23809" s="71"/>
    </row>
    <row r="23810" spans="2:14">
      <c r="B23810" s="65"/>
      <c r="N23810" s="71"/>
    </row>
    <row r="23811" spans="2:14">
      <c r="B23811" s="65"/>
      <c r="N23811" s="71"/>
    </row>
    <row r="23812" spans="2:14">
      <c r="B23812" s="65"/>
      <c r="N23812" s="71"/>
    </row>
    <row r="23813" spans="2:14">
      <c r="B23813" s="65"/>
      <c r="N23813" s="71"/>
    </row>
    <row r="23814" spans="2:14">
      <c r="B23814" s="65"/>
      <c r="N23814" s="71"/>
    </row>
    <row r="23815" spans="2:14">
      <c r="B23815" s="65"/>
      <c r="N23815" s="71"/>
    </row>
    <row r="23816" spans="2:14">
      <c r="B23816" s="65"/>
      <c r="N23816" s="71"/>
    </row>
    <row r="23817" spans="2:14">
      <c r="B23817" s="65"/>
      <c r="N23817" s="71"/>
    </row>
    <row r="23818" spans="2:14">
      <c r="B23818" s="65"/>
      <c r="N23818" s="71"/>
    </row>
    <row r="23819" spans="2:14">
      <c r="B23819" s="65"/>
      <c r="N23819" s="71"/>
    </row>
    <row r="23820" spans="2:14">
      <c r="B23820" s="65"/>
      <c r="N23820" s="71"/>
    </row>
    <row r="23821" spans="2:14">
      <c r="B23821" s="65"/>
      <c r="N23821" s="71"/>
    </row>
    <row r="23822" spans="2:14">
      <c r="B23822" s="65"/>
      <c r="N23822" s="71"/>
    </row>
    <row r="23823" spans="2:14">
      <c r="B23823" s="65"/>
      <c r="N23823" s="71"/>
    </row>
    <row r="23824" spans="2:14">
      <c r="B23824" s="65"/>
      <c r="N23824" s="71"/>
    </row>
    <row r="23825" spans="2:14">
      <c r="B23825" s="65"/>
      <c r="N23825" s="71"/>
    </row>
    <row r="23826" spans="2:14">
      <c r="B23826" s="65"/>
      <c r="N23826" s="71"/>
    </row>
    <row r="23827" spans="2:14">
      <c r="B23827" s="65"/>
      <c r="N23827" s="71"/>
    </row>
    <row r="23828" spans="2:14">
      <c r="B23828" s="65"/>
      <c r="N23828" s="71"/>
    </row>
    <row r="23829" spans="2:14">
      <c r="B23829" s="65"/>
      <c r="N23829" s="71"/>
    </row>
    <row r="23830" spans="2:14">
      <c r="B23830" s="65"/>
      <c r="N23830" s="71"/>
    </row>
    <row r="23831" spans="2:14">
      <c r="B23831" s="65"/>
      <c r="N23831" s="71"/>
    </row>
    <row r="23832" spans="2:14">
      <c r="B23832" s="65"/>
      <c r="N23832" s="71"/>
    </row>
    <row r="23833" spans="2:14">
      <c r="B23833" s="65"/>
      <c r="N23833" s="71"/>
    </row>
    <row r="23834" spans="2:14">
      <c r="B23834" s="65"/>
      <c r="N23834" s="71"/>
    </row>
    <row r="23835" spans="2:14">
      <c r="B23835" s="65"/>
      <c r="N23835" s="71"/>
    </row>
    <row r="23836" spans="2:14">
      <c r="B23836" s="65"/>
      <c r="N23836" s="71"/>
    </row>
    <row r="23837" spans="2:14">
      <c r="B23837" s="65"/>
      <c r="N23837" s="71"/>
    </row>
    <row r="23838" spans="2:14">
      <c r="B23838" s="65"/>
      <c r="N23838" s="71"/>
    </row>
    <row r="23839" spans="2:14">
      <c r="B23839" s="65"/>
      <c r="N23839" s="71"/>
    </row>
    <row r="23840" spans="2:14">
      <c r="B23840" s="65"/>
      <c r="N23840" s="71"/>
    </row>
    <row r="23841" spans="2:14">
      <c r="B23841" s="65"/>
      <c r="N23841" s="71"/>
    </row>
    <row r="23842" spans="2:14">
      <c r="B23842" s="65"/>
      <c r="N23842" s="71"/>
    </row>
    <row r="23843" spans="2:14">
      <c r="B23843" s="65"/>
      <c r="N23843" s="71"/>
    </row>
    <row r="23844" spans="2:14">
      <c r="B23844" s="65"/>
      <c r="N23844" s="71"/>
    </row>
    <row r="23845" spans="2:14">
      <c r="B23845" s="65"/>
      <c r="N23845" s="71"/>
    </row>
    <row r="23846" spans="2:14">
      <c r="B23846" s="65"/>
      <c r="N23846" s="71"/>
    </row>
    <row r="23847" spans="2:14">
      <c r="B23847" s="65"/>
      <c r="N23847" s="71"/>
    </row>
    <row r="23848" spans="2:14">
      <c r="B23848" s="65"/>
      <c r="N23848" s="71"/>
    </row>
    <row r="23849" spans="2:14">
      <c r="B23849" s="65"/>
      <c r="N23849" s="71"/>
    </row>
    <row r="23850" spans="2:14">
      <c r="B23850" s="65"/>
      <c r="N23850" s="71"/>
    </row>
    <row r="23851" spans="2:14">
      <c r="B23851" s="65"/>
      <c r="N23851" s="71"/>
    </row>
    <row r="23852" spans="2:14">
      <c r="B23852" s="65"/>
      <c r="N23852" s="71"/>
    </row>
    <row r="23853" spans="2:14">
      <c r="B23853" s="65"/>
      <c r="N23853" s="71"/>
    </row>
    <row r="23854" spans="2:14">
      <c r="B23854" s="65"/>
      <c r="N23854" s="71"/>
    </row>
    <row r="23855" spans="2:14">
      <c r="B23855" s="65"/>
      <c r="N23855" s="71"/>
    </row>
    <row r="23856" spans="2:14">
      <c r="B23856" s="65"/>
      <c r="N23856" s="71"/>
    </row>
    <row r="23857" spans="2:14">
      <c r="B23857" s="65"/>
      <c r="N23857" s="71"/>
    </row>
    <row r="23858" spans="2:14">
      <c r="B23858" s="65"/>
      <c r="N23858" s="71"/>
    </row>
    <row r="23859" spans="2:14">
      <c r="B23859" s="65"/>
      <c r="N23859" s="71"/>
    </row>
    <row r="23860" spans="2:14">
      <c r="B23860" s="65"/>
      <c r="N23860" s="71"/>
    </row>
    <row r="23861" spans="2:14">
      <c r="B23861" s="65"/>
      <c r="N23861" s="71"/>
    </row>
    <row r="23862" spans="2:14">
      <c r="B23862" s="65"/>
      <c r="N23862" s="71"/>
    </row>
    <row r="23863" spans="2:14">
      <c r="B23863" s="65"/>
      <c r="N23863" s="71"/>
    </row>
    <row r="23864" spans="2:14">
      <c r="B23864" s="65"/>
      <c r="N23864" s="71"/>
    </row>
    <row r="23865" spans="2:14">
      <c r="B23865" s="65"/>
      <c r="N23865" s="71"/>
    </row>
    <row r="23866" spans="2:14">
      <c r="B23866" s="65"/>
      <c r="N23866" s="71"/>
    </row>
    <row r="23867" spans="2:14">
      <c r="B23867" s="65"/>
      <c r="N23867" s="71"/>
    </row>
    <row r="23868" spans="2:14">
      <c r="B23868" s="65"/>
      <c r="N23868" s="71"/>
    </row>
    <row r="23869" spans="2:14">
      <c r="B23869" s="65"/>
      <c r="N23869" s="71"/>
    </row>
    <row r="23870" spans="2:14">
      <c r="B23870" s="65"/>
      <c r="N23870" s="71"/>
    </row>
    <row r="23871" spans="2:14">
      <c r="B23871" s="65"/>
      <c r="N23871" s="71"/>
    </row>
    <row r="23872" spans="2:14">
      <c r="B23872" s="65"/>
      <c r="N23872" s="71"/>
    </row>
    <row r="23873" spans="2:14">
      <c r="B23873" s="65"/>
      <c r="N23873" s="71"/>
    </row>
    <row r="23874" spans="2:14">
      <c r="B23874" s="65"/>
      <c r="N23874" s="71"/>
    </row>
    <row r="23875" spans="2:14">
      <c r="B23875" s="65"/>
      <c r="N23875" s="71"/>
    </row>
    <row r="23876" spans="2:14">
      <c r="B23876" s="65"/>
      <c r="N23876" s="71"/>
    </row>
    <row r="23877" spans="2:14">
      <c r="B23877" s="65"/>
      <c r="N23877" s="71"/>
    </row>
    <row r="23878" spans="2:14">
      <c r="B23878" s="65"/>
      <c r="N23878" s="71"/>
    </row>
    <row r="23879" spans="2:14">
      <c r="B23879" s="65"/>
      <c r="N23879" s="71"/>
    </row>
    <row r="23880" spans="2:14">
      <c r="B23880" s="65"/>
      <c r="N23880" s="71"/>
    </row>
    <row r="23881" spans="2:14">
      <c r="B23881" s="65"/>
      <c r="N23881" s="71"/>
    </row>
    <row r="23882" spans="2:14">
      <c r="B23882" s="65"/>
      <c r="N23882" s="71"/>
    </row>
    <row r="23883" spans="2:14">
      <c r="B23883" s="65"/>
      <c r="N23883" s="71"/>
    </row>
    <row r="23884" spans="2:14">
      <c r="B23884" s="65"/>
      <c r="N23884" s="71"/>
    </row>
    <row r="23885" spans="2:14">
      <c r="B23885" s="65"/>
      <c r="N23885" s="71"/>
    </row>
    <row r="23886" spans="2:14">
      <c r="B23886" s="65"/>
      <c r="N23886" s="71"/>
    </row>
    <row r="23887" spans="2:14">
      <c r="B23887" s="65"/>
      <c r="N23887" s="71"/>
    </row>
    <row r="23888" spans="2:14">
      <c r="B23888" s="65"/>
      <c r="N23888" s="71"/>
    </row>
    <row r="23889" spans="2:14">
      <c r="B23889" s="65"/>
      <c r="N23889" s="71"/>
    </row>
    <row r="23890" spans="2:14">
      <c r="B23890" s="65"/>
      <c r="N23890" s="71"/>
    </row>
    <row r="23891" spans="2:14">
      <c r="B23891" s="65"/>
      <c r="N23891" s="71"/>
    </row>
    <row r="23892" spans="2:14">
      <c r="B23892" s="65"/>
      <c r="N23892" s="71"/>
    </row>
    <row r="23893" spans="2:14">
      <c r="B23893" s="65"/>
      <c r="N23893" s="71"/>
    </row>
    <row r="23894" spans="2:14">
      <c r="B23894" s="65"/>
      <c r="N23894" s="71"/>
    </row>
    <row r="23895" spans="2:14">
      <c r="B23895" s="65"/>
      <c r="N23895" s="71"/>
    </row>
    <row r="23896" spans="2:14">
      <c r="B23896" s="65"/>
      <c r="N23896" s="71"/>
    </row>
    <row r="23897" spans="2:14">
      <c r="B23897" s="65"/>
      <c r="N23897" s="71"/>
    </row>
    <row r="23898" spans="2:14">
      <c r="B23898" s="65"/>
      <c r="N23898" s="71"/>
    </row>
    <row r="23899" spans="2:14">
      <c r="B23899" s="65"/>
      <c r="N23899" s="71"/>
    </row>
    <row r="23900" spans="2:14">
      <c r="B23900" s="65"/>
      <c r="N23900" s="71"/>
    </row>
    <row r="23901" spans="2:14">
      <c r="B23901" s="65"/>
      <c r="N23901" s="71"/>
    </row>
    <row r="23902" spans="2:14">
      <c r="B23902" s="65"/>
      <c r="N23902" s="71"/>
    </row>
    <row r="23903" spans="2:14">
      <c r="B23903" s="65"/>
      <c r="N23903" s="71"/>
    </row>
    <row r="23904" spans="2:14">
      <c r="B23904" s="65"/>
      <c r="N23904" s="71"/>
    </row>
    <row r="23905" spans="2:14">
      <c r="B23905" s="65"/>
      <c r="N23905" s="71"/>
    </row>
    <row r="23906" spans="2:14">
      <c r="B23906" s="65"/>
      <c r="N23906" s="71"/>
    </row>
    <row r="23907" spans="2:14">
      <c r="B23907" s="65"/>
      <c r="N23907" s="71"/>
    </row>
    <row r="23908" spans="2:14">
      <c r="B23908" s="65"/>
      <c r="N23908" s="71"/>
    </row>
    <row r="23909" spans="2:14">
      <c r="B23909" s="65"/>
      <c r="N23909" s="71"/>
    </row>
    <row r="23910" spans="2:14">
      <c r="B23910" s="65"/>
      <c r="N23910" s="71"/>
    </row>
    <row r="23911" spans="2:14">
      <c r="B23911" s="65"/>
      <c r="N23911" s="71"/>
    </row>
    <row r="23912" spans="2:14">
      <c r="B23912" s="65"/>
      <c r="N23912" s="71"/>
    </row>
    <row r="23913" spans="2:14">
      <c r="B23913" s="65"/>
      <c r="N23913" s="71"/>
    </row>
    <row r="23914" spans="2:14">
      <c r="B23914" s="65"/>
      <c r="N23914" s="71"/>
    </row>
    <row r="23915" spans="2:14">
      <c r="B23915" s="65"/>
      <c r="N23915" s="71"/>
    </row>
    <row r="23916" spans="2:14">
      <c r="B23916" s="65"/>
      <c r="N23916" s="71"/>
    </row>
    <row r="23917" spans="2:14">
      <c r="B23917" s="65"/>
      <c r="N23917" s="71"/>
    </row>
    <row r="23918" spans="2:14">
      <c r="B23918" s="65"/>
      <c r="N23918" s="71"/>
    </row>
    <row r="23919" spans="2:14">
      <c r="B23919" s="65"/>
      <c r="N23919" s="71"/>
    </row>
    <row r="23920" spans="2:14">
      <c r="B23920" s="65"/>
      <c r="N23920" s="71"/>
    </row>
    <row r="23921" spans="2:14">
      <c r="B23921" s="65"/>
      <c r="N23921" s="71"/>
    </row>
    <row r="23922" spans="2:14">
      <c r="B23922" s="65"/>
      <c r="N23922" s="71"/>
    </row>
    <row r="23923" spans="2:14">
      <c r="B23923" s="65"/>
      <c r="N23923" s="71"/>
    </row>
    <row r="23924" spans="2:14">
      <c r="B23924" s="65"/>
      <c r="N23924" s="71"/>
    </row>
    <row r="23925" spans="2:14">
      <c r="B23925" s="65"/>
      <c r="N23925" s="71"/>
    </row>
    <row r="23926" spans="2:14">
      <c r="B23926" s="65"/>
      <c r="N23926" s="71"/>
    </row>
    <row r="23927" spans="2:14">
      <c r="B23927" s="65"/>
      <c r="N23927" s="71"/>
    </row>
    <row r="23928" spans="2:14">
      <c r="B23928" s="65"/>
      <c r="N23928" s="71"/>
    </row>
    <row r="23929" spans="2:14">
      <c r="B23929" s="65"/>
      <c r="N23929" s="71"/>
    </row>
    <row r="23930" spans="2:14">
      <c r="B23930" s="65"/>
      <c r="N23930" s="71"/>
    </row>
    <row r="23931" spans="2:14">
      <c r="B23931" s="65"/>
      <c r="N23931" s="71"/>
    </row>
    <row r="23932" spans="2:14">
      <c r="B23932" s="65"/>
      <c r="N23932" s="71"/>
    </row>
    <row r="23933" spans="2:14">
      <c r="B23933" s="65"/>
      <c r="N23933" s="71"/>
    </row>
    <row r="23934" spans="2:14">
      <c r="B23934" s="65"/>
      <c r="N23934" s="71"/>
    </row>
    <row r="23935" spans="2:14">
      <c r="B23935" s="65"/>
      <c r="N23935" s="71"/>
    </row>
    <row r="23936" spans="2:14">
      <c r="B23936" s="65"/>
      <c r="N23936" s="71"/>
    </row>
    <row r="23937" spans="2:14">
      <c r="B23937" s="65"/>
      <c r="N23937" s="71"/>
    </row>
    <row r="23938" spans="2:14">
      <c r="B23938" s="65"/>
      <c r="N23938" s="71"/>
    </row>
    <row r="23939" spans="2:14">
      <c r="B23939" s="65"/>
      <c r="N23939" s="71"/>
    </row>
    <row r="23940" spans="2:14">
      <c r="B23940" s="65"/>
      <c r="N23940" s="71"/>
    </row>
    <row r="23941" spans="2:14">
      <c r="B23941" s="65"/>
      <c r="N23941" s="71"/>
    </row>
    <row r="23942" spans="2:14">
      <c r="B23942" s="65"/>
      <c r="N23942" s="71"/>
    </row>
    <row r="23943" spans="2:14">
      <c r="B23943" s="65"/>
      <c r="N23943" s="71"/>
    </row>
    <row r="23944" spans="2:14">
      <c r="B23944" s="65"/>
      <c r="N23944" s="71"/>
    </row>
    <row r="23945" spans="2:14">
      <c r="B23945" s="65"/>
      <c r="N23945" s="71"/>
    </row>
    <row r="23946" spans="2:14">
      <c r="B23946" s="65"/>
      <c r="N23946" s="71"/>
    </row>
    <row r="23947" spans="2:14">
      <c r="B23947" s="65"/>
      <c r="N23947" s="71"/>
    </row>
    <row r="23948" spans="2:14">
      <c r="B23948" s="65"/>
      <c r="N23948" s="71"/>
    </row>
    <row r="23949" spans="2:14">
      <c r="B23949" s="65"/>
      <c r="N23949" s="71"/>
    </row>
    <row r="23950" spans="2:14">
      <c r="B23950" s="65"/>
      <c r="N23950" s="71"/>
    </row>
    <row r="23951" spans="2:14">
      <c r="B23951" s="65"/>
      <c r="N23951" s="71"/>
    </row>
    <row r="23952" spans="2:14">
      <c r="B23952" s="65"/>
      <c r="N23952" s="71"/>
    </row>
    <row r="23953" spans="2:14">
      <c r="B23953" s="65"/>
      <c r="N23953" s="71"/>
    </row>
    <row r="23954" spans="2:14">
      <c r="B23954" s="65"/>
      <c r="N23954" s="71"/>
    </row>
    <row r="23955" spans="2:14">
      <c r="B23955" s="65"/>
      <c r="N23955" s="71"/>
    </row>
    <row r="23956" spans="2:14">
      <c r="B23956" s="65"/>
      <c r="N23956" s="71"/>
    </row>
    <row r="23957" spans="2:14">
      <c r="B23957" s="65"/>
      <c r="N23957" s="71"/>
    </row>
    <row r="23958" spans="2:14">
      <c r="B23958" s="65"/>
      <c r="N23958" s="71"/>
    </row>
    <row r="23959" spans="2:14">
      <c r="B23959" s="65"/>
      <c r="N23959" s="71"/>
    </row>
    <row r="23960" spans="2:14">
      <c r="B23960" s="65"/>
      <c r="N23960" s="71"/>
    </row>
    <row r="23961" spans="2:14">
      <c r="B23961" s="65"/>
      <c r="N23961" s="71"/>
    </row>
    <row r="23962" spans="2:14">
      <c r="B23962" s="65"/>
      <c r="N23962" s="71"/>
    </row>
    <row r="23963" spans="2:14">
      <c r="B23963" s="65"/>
      <c r="N23963" s="71"/>
    </row>
    <row r="23964" spans="2:14">
      <c r="B23964" s="65"/>
      <c r="N23964" s="71"/>
    </row>
    <row r="23965" spans="2:14">
      <c r="B23965" s="65"/>
      <c r="N23965" s="71"/>
    </row>
    <row r="23966" spans="2:14">
      <c r="B23966" s="65"/>
      <c r="N23966" s="71"/>
    </row>
    <row r="23967" spans="2:14">
      <c r="B23967" s="65"/>
      <c r="N23967" s="71"/>
    </row>
    <row r="23968" spans="2:14">
      <c r="B23968" s="65"/>
      <c r="N23968" s="71"/>
    </row>
    <row r="23969" spans="2:14">
      <c r="B23969" s="65"/>
      <c r="N23969" s="71"/>
    </row>
    <row r="23970" spans="2:14">
      <c r="B23970" s="65"/>
      <c r="N23970" s="71"/>
    </row>
    <row r="23971" spans="2:14">
      <c r="B23971" s="65"/>
      <c r="N23971" s="71"/>
    </row>
    <row r="23972" spans="2:14">
      <c r="B23972" s="65"/>
      <c r="N23972" s="71"/>
    </row>
    <row r="23973" spans="2:14">
      <c r="B23973" s="65"/>
      <c r="N23973" s="71"/>
    </row>
    <row r="23974" spans="2:14">
      <c r="B23974" s="65"/>
      <c r="N23974" s="71"/>
    </row>
    <row r="23975" spans="2:14">
      <c r="B23975" s="65"/>
      <c r="N23975" s="71"/>
    </row>
    <row r="23976" spans="2:14">
      <c r="B23976" s="65"/>
      <c r="N23976" s="71"/>
    </row>
    <row r="23977" spans="2:14">
      <c r="B23977" s="65"/>
      <c r="N23977" s="71"/>
    </row>
    <row r="23978" spans="2:14">
      <c r="B23978" s="65"/>
      <c r="N23978" s="71"/>
    </row>
    <row r="23979" spans="2:14">
      <c r="B23979" s="65"/>
      <c r="N23979" s="71"/>
    </row>
    <row r="23980" spans="2:14">
      <c r="B23980" s="65"/>
      <c r="N23980" s="71"/>
    </row>
    <row r="23981" spans="2:14">
      <c r="B23981" s="65"/>
      <c r="N23981" s="71"/>
    </row>
    <row r="23982" spans="2:14">
      <c r="B23982" s="65"/>
      <c r="N23982" s="71"/>
    </row>
    <row r="23983" spans="2:14">
      <c r="B23983" s="65"/>
      <c r="N23983" s="71"/>
    </row>
    <row r="23984" spans="2:14">
      <c r="B23984" s="65"/>
      <c r="N23984" s="71"/>
    </row>
    <row r="23985" spans="2:14">
      <c r="B23985" s="65"/>
      <c r="N23985" s="71"/>
    </row>
    <row r="23986" spans="2:14">
      <c r="B23986" s="65"/>
      <c r="N23986" s="71"/>
    </row>
    <row r="23987" spans="2:14">
      <c r="B23987" s="65"/>
      <c r="N23987" s="71"/>
    </row>
    <row r="23988" spans="2:14">
      <c r="B23988" s="65"/>
      <c r="N23988" s="71"/>
    </row>
    <row r="23989" spans="2:14">
      <c r="B23989" s="65"/>
      <c r="N23989" s="71"/>
    </row>
    <row r="23990" spans="2:14">
      <c r="B23990" s="65"/>
      <c r="N23990" s="71"/>
    </row>
    <row r="23991" spans="2:14">
      <c r="B23991" s="65"/>
      <c r="N23991" s="71"/>
    </row>
    <row r="23992" spans="2:14">
      <c r="B23992" s="65"/>
      <c r="N23992" s="71"/>
    </row>
    <row r="23993" spans="2:14">
      <c r="B23993" s="65"/>
      <c r="N23993" s="71"/>
    </row>
    <row r="23994" spans="2:14">
      <c r="B23994" s="65"/>
      <c r="N23994" s="71"/>
    </row>
    <row r="23995" spans="2:14">
      <c r="B23995" s="65"/>
      <c r="N23995" s="71"/>
    </row>
    <row r="23996" spans="2:14">
      <c r="B23996" s="65"/>
      <c r="N23996" s="71"/>
    </row>
    <row r="23997" spans="2:14">
      <c r="B23997" s="65"/>
      <c r="N23997" s="71"/>
    </row>
    <row r="23998" spans="2:14">
      <c r="B23998" s="65"/>
      <c r="N23998" s="71"/>
    </row>
    <row r="23999" spans="2:14">
      <c r="B23999" s="65"/>
      <c r="N23999" s="71"/>
    </row>
    <row r="24000" spans="2:14">
      <c r="B24000" s="65"/>
      <c r="N24000" s="71"/>
    </row>
    <row r="24001" spans="2:14">
      <c r="B24001" s="65"/>
      <c r="N24001" s="71"/>
    </row>
    <row r="24002" spans="2:14">
      <c r="B24002" s="65"/>
      <c r="N24002" s="71"/>
    </row>
    <row r="24003" spans="2:14">
      <c r="B24003" s="65"/>
      <c r="N24003" s="71"/>
    </row>
    <row r="24004" spans="2:14">
      <c r="B24004" s="65"/>
      <c r="N24004" s="71"/>
    </row>
    <row r="24005" spans="2:14">
      <c r="B24005" s="65"/>
      <c r="N24005" s="71"/>
    </row>
    <row r="24006" spans="2:14">
      <c r="B24006" s="65"/>
      <c r="N24006" s="71"/>
    </row>
    <row r="24007" spans="2:14">
      <c r="B24007" s="65"/>
      <c r="N24007" s="71"/>
    </row>
    <row r="24008" spans="2:14">
      <c r="B24008" s="65"/>
      <c r="N24008" s="71"/>
    </row>
    <row r="24009" spans="2:14">
      <c r="B24009" s="65"/>
      <c r="N24009" s="71"/>
    </row>
    <row r="24010" spans="2:14">
      <c r="B24010" s="65"/>
      <c r="N24010" s="71"/>
    </row>
    <row r="24011" spans="2:14">
      <c r="B24011" s="65"/>
      <c r="N24011" s="71"/>
    </row>
    <row r="24012" spans="2:14">
      <c r="B24012" s="65"/>
      <c r="N24012" s="71"/>
    </row>
    <row r="24013" spans="2:14">
      <c r="B24013" s="65"/>
      <c r="N24013" s="71"/>
    </row>
    <row r="24014" spans="2:14">
      <c r="B24014" s="65"/>
      <c r="N24014" s="71"/>
    </row>
    <row r="24015" spans="2:14">
      <c r="B24015" s="65"/>
      <c r="N24015" s="71"/>
    </row>
    <row r="24016" spans="2:14">
      <c r="B24016" s="65"/>
      <c r="N24016" s="71"/>
    </row>
    <row r="24017" spans="2:14">
      <c r="B24017" s="65"/>
      <c r="N24017" s="71"/>
    </row>
    <row r="24018" spans="2:14">
      <c r="B24018" s="65"/>
      <c r="N24018" s="71"/>
    </row>
    <row r="24019" spans="2:14">
      <c r="B24019" s="65"/>
      <c r="N24019" s="71"/>
    </row>
    <row r="24020" spans="2:14">
      <c r="B24020" s="65"/>
      <c r="N24020" s="71"/>
    </row>
    <row r="24021" spans="2:14">
      <c r="B24021" s="65"/>
      <c r="N24021" s="71"/>
    </row>
    <row r="24022" spans="2:14">
      <c r="B24022" s="65"/>
      <c r="N24022" s="71"/>
    </row>
    <row r="24023" spans="2:14">
      <c r="B24023" s="65"/>
      <c r="N24023" s="71"/>
    </row>
    <row r="24024" spans="2:14">
      <c r="B24024" s="65"/>
      <c r="N24024" s="71"/>
    </row>
    <row r="24025" spans="2:14">
      <c r="B24025" s="65"/>
      <c r="N24025" s="71"/>
    </row>
    <row r="24026" spans="2:14">
      <c r="B24026" s="65"/>
      <c r="N24026" s="71"/>
    </row>
    <row r="24027" spans="2:14">
      <c r="B24027" s="65"/>
      <c r="N24027" s="71"/>
    </row>
    <row r="24028" spans="2:14">
      <c r="B24028" s="65"/>
      <c r="N24028" s="71"/>
    </row>
    <row r="24029" spans="2:14">
      <c r="B24029" s="65"/>
      <c r="N24029" s="71"/>
    </row>
    <row r="24030" spans="2:14">
      <c r="B24030" s="65"/>
      <c r="N24030" s="71"/>
    </row>
    <row r="24031" spans="2:14">
      <c r="B24031" s="65"/>
      <c r="N24031" s="71"/>
    </row>
    <row r="24032" spans="2:14">
      <c r="B24032" s="65"/>
      <c r="N24032" s="71"/>
    </row>
    <row r="24033" spans="2:14">
      <c r="B24033" s="65"/>
      <c r="N24033" s="71"/>
    </row>
    <row r="24034" spans="2:14">
      <c r="B24034" s="65"/>
      <c r="N24034" s="71"/>
    </row>
    <row r="24035" spans="2:14">
      <c r="B24035" s="65"/>
      <c r="N24035" s="71"/>
    </row>
    <row r="24036" spans="2:14">
      <c r="B24036" s="65"/>
      <c r="N24036" s="71"/>
    </row>
    <row r="24037" spans="2:14">
      <c r="B24037" s="65"/>
      <c r="N24037" s="71"/>
    </row>
    <row r="24038" spans="2:14">
      <c r="B24038" s="65"/>
      <c r="N24038" s="71"/>
    </row>
    <row r="24039" spans="2:14">
      <c r="B24039" s="65"/>
      <c r="N24039" s="71"/>
    </row>
    <row r="24040" spans="2:14">
      <c r="B24040" s="65"/>
      <c r="N24040" s="71"/>
    </row>
    <row r="24041" spans="2:14">
      <c r="B24041" s="65"/>
      <c r="N24041" s="71"/>
    </row>
    <row r="24042" spans="2:14">
      <c r="B24042" s="65"/>
      <c r="N24042" s="71"/>
    </row>
    <row r="24043" spans="2:14">
      <c r="B24043" s="65"/>
      <c r="N24043" s="71"/>
    </row>
    <row r="24044" spans="2:14">
      <c r="B24044" s="65"/>
      <c r="N24044" s="71"/>
    </row>
    <row r="24045" spans="2:14">
      <c r="B24045" s="65"/>
      <c r="N24045" s="71"/>
    </row>
    <row r="24046" spans="2:14">
      <c r="B24046" s="65"/>
      <c r="N24046" s="71"/>
    </row>
    <row r="24047" spans="2:14">
      <c r="B24047" s="65"/>
      <c r="N24047" s="71"/>
    </row>
    <row r="24048" spans="2:14">
      <c r="B24048" s="65"/>
      <c r="N24048" s="71"/>
    </row>
    <row r="24049" spans="2:14">
      <c r="B24049" s="65"/>
      <c r="N24049" s="71"/>
    </row>
    <row r="24050" spans="2:14">
      <c r="B24050" s="65"/>
      <c r="N24050" s="71"/>
    </row>
    <row r="24051" spans="2:14">
      <c r="B24051" s="65"/>
      <c r="N24051" s="71"/>
    </row>
    <row r="24052" spans="2:14">
      <c r="B24052" s="65"/>
      <c r="N24052" s="71"/>
    </row>
    <row r="24053" spans="2:14">
      <c r="B24053" s="65"/>
      <c r="N24053" s="71"/>
    </row>
    <row r="24054" spans="2:14">
      <c r="B24054" s="65"/>
      <c r="N24054" s="71"/>
    </row>
    <row r="24055" spans="2:14">
      <c r="B24055" s="65"/>
      <c r="N24055" s="71"/>
    </row>
    <row r="24056" spans="2:14">
      <c r="B24056" s="65"/>
      <c r="N24056" s="71"/>
    </row>
    <row r="24057" spans="2:14">
      <c r="B24057" s="65"/>
      <c r="N24057" s="71"/>
    </row>
    <row r="24058" spans="2:14">
      <c r="B24058" s="65"/>
      <c r="N24058" s="71"/>
    </row>
    <row r="24059" spans="2:14">
      <c r="B24059" s="65"/>
      <c r="N24059" s="71"/>
    </row>
    <row r="24060" spans="2:14">
      <c r="B24060" s="65"/>
      <c r="N24060" s="71"/>
    </row>
    <row r="24061" spans="2:14">
      <c r="B24061" s="65"/>
      <c r="N24061" s="71"/>
    </row>
    <row r="24062" spans="2:14">
      <c r="B24062" s="65"/>
      <c r="N24062" s="71"/>
    </row>
    <row r="24063" spans="2:14">
      <c r="B24063" s="65"/>
      <c r="N24063" s="71"/>
    </row>
    <row r="24064" spans="2:14">
      <c r="B24064" s="65"/>
      <c r="N24064" s="71"/>
    </row>
    <row r="24065" spans="2:14">
      <c r="B24065" s="65"/>
      <c r="N24065" s="71"/>
    </row>
    <row r="24066" spans="2:14">
      <c r="B24066" s="65"/>
      <c r="N24066" s="71"/>
    </row>
    <row r="24067" spans="2:14">
      <c r="B24067" s="65"/>
      <c r="N24067" s="71"/>
    </row>
    <row r="24068" spans="2:14">
      <c r="B24068" s="65"/>
      <c r="N24068" s="71"/>
    </row>
    <row r="24069" spans="2:14">
      <c r="B24069" s="65"/>
      <c r="N24069" s="71"/>
    </row>
    <row r="24070" spans="2:14">
      <c r="B24070" s="65"/>
      <c r="N24070" s="71"/>
    </row>
    <row r="24071" spans="2:14">
      <c r="B24071" s="65"/>
      <c r="N24071" s="71"/>
    </row>
    <row r="24072" spans="2:14">
      <c r="B24072" s="65"/>
      <c r="N24072" s="71"/>
    </row>
    <row r="24073" spans="2:14">
      <c r="B24073" s="65"/>
      <c r="N24073" s="71"/>
    </row>
    <row r="24074" spans="2:14">
      <c r="B24074" s="65"/>
      <c r="N24074" s="71"/>
    </row>
    <row r="24075" spans="2:14">
      <c r="B24075" s="65"/>
      <c r="N24075" s="71"/>
    </row>
    <row r="24076" spans="2:14">
      <c r="B24076" s="65"/>
      <c r="N24076" s="71"/>
    </row>
    <row r="24077" spans="2:14">
      <c r="B24077" s="65"/>
      <c r="N24077" s="71"/>
    </row>
    <row r="24078" spans="2:14">
      <c r="B24078" s="65"/>
      <c r="N24078" s="71"/>
    </row>
    <row r="24079" spans="2:14">
      <c r="B24079" s="65"/>
      <c r="N24079" s="71"/>
    </row>
    <row r="24080" spans="2:14">
      <c r="B24080" s="65"/>
      <c r="N24080" s="71"/>
    </row>
    <row r="24081" spans="2:14">
      <c r="B24081" s="65"/>
      <c r="N24081" s="71"/>
    </row>
    <row r="24082" spans="2:14">
      <c r="B24082" s="65"/>
      <c r="N24082" s="71"/>
    </row>
    <row r="24083" spans="2:14">
      <c r="B24083" s="65"/>
      <c r="N24083" s="71"/>
    </row>
    <row r="24084" spans="2:14">
      <c r="B24084" s="65"/>
      <c r="N24084" s="71"/>
    </row>
    <row r="24085" spans="2:14">
      <c r="B24085" s="65"/>
      <c r="N24085" s="71"/>
    </row>
    <row r="24086" spans="2:14">
      <c r="B24086" s="65"/>
      <c r="N24086" s="71"/>
    </row>
    <row r="24087" spans="2:14">
      <c r="B24087" s="65"/>
      <c r="N24087" s="71"/>
    </row>
    <row r="24088" spans="2:14">
      <c r="B24088" s="65"/>
      <c r="N24088" s="71"/>
    </row>
    <row r="24089" spans="2:14">
      <c r="B24089" s="65"/>
      <c r="N24089" s="71"/>
    </row>
    <row r="24090" spans="2:14">
      <c r="B24090" s="65"/>
      <c r="N24090" s="71"/>
    </row>
    <row r="24091" spans="2:14">
      <c r="B24091" s="65"/>
      <c r="N24091" s="71"/>
    </row>
    <row r="24092" spans="2:14">
      <c r="B24092" s="65"/>
      <c r="N24092" s="71"/>
    </row>
    <row r="24093" spans="2:14">
      <c r="B24093" s="65"/>
      <c r="N24093" s="71"/>
    </row>
    <row r="24094" spans="2:14">
      <c r="B24094" s="65"/>
      <c r="N24094" s="71"/>
    </row>
    <row r="24095" spans="2:14">
      <c r="B24095" s="65"/>
      <c r="N24095" s="71"/>
    </row>
    <row r="24096" spans="2:14">
      <c r="B24096" s="65"/>
      <c r="N24096" s="71"/>
    </row>
    <row r="24097" spans="2:14">
      <c r="B24097" s="65"/>
      <c r="N24097" s="71"/>
    </row>
    <row r="24098" spans="2:14">
      <c r="B24098" s="65"/>
      <c r="N24098" s="71"/>
    </row>
    <row r="24099" spans="2:14">
      <c r="B24099" s="65"/>
      <c r="N24099" s="71"/>
    </row>
    <row r="24100" spans="2:14">
      <c r="B24100" s="65"/>
      <c r="N24100" s="71"/>
    </row>
    <row r="24101" spans="2:14">
      <c r="B24101" s="65"/>
      <c r="N24101" s="71"/>
    </row>
    <row r="24102" spans="2:14">
      <c r="B24102" s="65"/>
      <c r="N24102" s="71"/>
    </row>
    <row r="24103" spans="2:14">
      <c r="B24103" s="65"/>
      <c r="N24103" s="71"/>
    </row>
    <row r="24104" spans="2:14">
      <c r="B24104" s="65"/>
      <c r="N24104" s="71"/>
    </row>
    <row r="24105" spans="2:14">
      <c r="B24105" s="65"/>
      <c r="N24105" s="71"/>
    </row>
    <row r="24106" spans="2:14">
      <c r="B24106" s="65"/>
      <c r="N24106" s="71"/>
    </row>
    <row r="24107" spans="2:14">
      <c r="B24107" s="65"/>
      <c r="N24107" s="71"/>
    </row>
    <row r="24108" spans="2:14">
      <c r="B24108" s="65"/>
      <c r="N24108" s="71"/>
    </row>
    <row r="24109" spans="2:14">
      <c r="B24109" s="65"/>
      <c r="N24109" s="71"/>
    </row>
    <row r="24110" spans="2:14">
      <c r="B24110" s="65"/>
      <c r="N24110" s="71"/>
    </row>
    <row r="24111" spans="2:14">
      <c r="B24111" s="65"/>
      <c r="N24111" s="71"/>
    </row>
    <row r="24112" spans="2:14">
      <c r="B24112" s="65"/>
      <c r="N24112" s="71"/>
    </row>
    <row r="24113" spans="2:14">
      <c r="B24113" s="65"/>
      <c r="N24113" s="71"/>
    </row>
    <row r="24114" spans="2:14">
      <c r="B24114" s="65"/>
      <c r="N24114" s="71"/>
    </row>
    <row r="24115" spans="2:14">
      <c r="B24115" s="65"/>
      <c r="N24115" s="71"/>
    </row>
    <row r="24116" spans="2:14">
      <c r="B24116" s="65"/>
      <c r="N24116" s="71"/>
    </row>
    <row r="24117" spans="2:14">
      <c r="B24117" s="65"/>
      <c r="N24117" s="71"/>
    </row>
    <row r="24118" spans="2:14">
      <c r="B24118" s="65"/>
      <c r="N24118" s="71"/>
    </row>
    <row r="24119" spans="2:14">
      <c r="B24119" s="65"/>
      <c r="N24119" s="71"/>
    </row>
    <row r="24120" spans="2:14">
      <c r="B24120" s="65"/>
      <c r="N24120" s="71"/>
    </row>
    <row r="24121" spans="2:14">
      <c r="B24121" s="65"/>
      <c r="N24121" s="71"/>
    </row>
    <row r="24122" spans="2:14">
      <c r="B24122" s="65"/>
      <c r="N24122" s="71"/>
    </row>
    <row r="24123" spans="2:14">
      <c r="B24123" s="65"/>
      <c r="N24123" s="71"/>
    </row>
    <row r="24124" spans="2:14">
      <c r="B24124" s="65"/>
      <c r="N24124" s="71"/>
    </row>
    <row r="24125" spans="2:14">
      <c r="B24125" s="65"/>
      <c r="N24125" s="71"/>
    </row>
    <row r="24126" spans="2:14">
      <c r="B24126" s="65"/>
      <c r="N24126" s="71"/>
    </row>
    <row r="24127" spans="2:14">
      <c r="B24127" s="65"/>
      <c r="N24127" s="71"/>
    </row>
    <row r="24128" spans="2:14">
      <c r="B24128" s="65"/>
      <c r="N24128" s="71"/>
    </row>
    <row r="24129" spans="2:14">
      <c r="B24129" s="65"/>
      <c r="N24129" s="71"/>
    </row>
    <row r="24130" spans="2:14">
      <c r="B24130" s="65"/>
      <c r="N24130" s="71"/>
    </row>
    <row r="24131" spans="2:14">
      <c r="B24131" s="65"/>
      <c r="N24131" s="71"/>
    </row>
    <row r="24132" spans="2:14">
      <c r="B24132" s="65"/>
      <c r="N24132" s="71"/>
    </row>
    <row r="24133" spans="2:14">
      <c r="B24133" s="65"/>
      <c r="N24133" s="71"/>
    </row>
    <row r="24134" spans="2:14">
      <c r="B24134" s="65"/>
      <c r="N24134" s="71"/>
    </row>
    <row r="24135" spans="2:14">
      <c r="B24135" s="65"/>
      <c r="N24135" s="71"/>
    </row>
    <row r="24136" spans="2:14">
      <c r="B24136" s="65"/>
      <c r="N24136" s="71"/>
    </row>
    <row r="24137" spans="2:14">
      <c r="B24137" s="65"/>
      <c r="N24137" s="71"/>
    </row>
    <row r="24138" spans="2:14">
      <c r="B24138" s="65"/>
      <c r="N24138" s="71"/>
    </row>
    <row r="24139" spans="2:14">
      <c r="B24139" s="65"/>
      <c r="N24139" s="71"/>
    </row>
    <row r="24140" spans="2:14">
      <c r="B24140" s="65"/>
      <c r="N24140" s="71"/>
    </row>
    <row r="24141" spans="2:14">
      <c r="B24141" s="65"/>
      <c r="N24141" s="71"/>
    </row>
    <row r="24142" spans="2:14">
      <c r="B24142" s="65"/>
      <c r="N24142" s="71"/>
    </row>
    <row r="24143" spans="2:14">
      <c r="B24143" s="65"/>
      <c r="N24143" s="71"/>
    </row>
    <row r="24144" spans="2:14">
      <c r="B24144" s="65"/>
      <c r="N24144" s="71"/>
    </row>
    <row r="24145" spans="2:14">
      <c r="B24145" s="65"/>
      <c r="N24145" s="71"/>
    </row>
    <row r="24146" spans="2:14">
      <c r="B24146" s="65"/>
      <c r="N24146" s="71"/>
    </row>
    <row r="24147" spans="2:14">
      <c r="B24147" s="65"/>
      <c r="N24147" s="71"/>
    </row>
    <row r="24148" spans="2:14">
      <c r="B24148" s="65"/>
      <c r="N24148" s="71"/>
    </row>
    <row r="24149" spans="2:14">
      <c r="B24149" s="65"/>
      <c r="N24149" s="71"/>
    </row>
    <row r="24150" spans="2:14">
      <c r="B24150" s="65"/>
      <c r="N24150" s="71"/>
    </row>
    <row r="24151" spans="2:14">
      <c r="B24151" s="65"/>
      <c r="N24151" s="71"/>
    </row>
    <row r="24152" spans="2:14">
      <c r="B24152" s="65"/>
      <c r="N24152" s="71"/>
    </row>
    <row r="24153" spans="2:14">
      <c r="B24153" s="65"/>
      <c r="N24153" s="71"/>
    </row>
    <row r="24154" spans="2:14">
      <c r="B24154" s="65"/>
      <c r="N24154" s="71"/>
    </row>
    <row r="24155" spans="2:14">
      <c r="B24155" s="65"/>
      <c r="N24155" s="71"/>
    </row>
    <row r="24156" spans="2:14">
      <c r="B24156" s="65"/>
      <c r="N24156" s="71"/>
    </row>
    <row r="24157" spans="2:14">
      <c r="B24157" s="65"/>
      <c r="N24157" s="71"/>
    </row>
    <row r="24158" spans="2:14">
      <c r="B24158" s="65"/>
      <c r="N24158" s="71"/>
    </row>
    <row r="24159" spans="2:14">
      <c r="B24159" s="65"/>
      <c r="N24159" s="71"/>
    </row>
    <row r="24160" spans="2:14">
      <c r="B24160" s="65"/>
      <c r="N24160" s="71"/>
    </row>
    <row r="24161" spans="2:14">
      <c r="B24161" s="65"/>
      <c r="N24161" s="71"/>
    </row>
    <row r="24162" spans="2:14">
      <c r="B24162" s="65"/>
      <c r="N24162" s="71"/>
    </row>
    <row r="24163" spans="2:14">
      <c r="B24163" s="65"/>
      <c r="N24163" s="71"/>
    </row>
    <row r="24164" spans="2:14">
      <c r="B24164" s="65"/>
      <c r="N24164" s="71"/>
    </row>
    <row r="24165" spans="2:14">
      <c r="B24165" s="65"/>
      <c r="N24165" s="71"/>
    </row>
    <row r="24166" spans="2:14">
      <c r="B24166" s="65"/>
      <c r="N24166" s="71"/>
    </row>
    <row r="24167" spans="2:14">
      <c r="B24167" s="65"/>
      <c r="N24167" s="71"/>
    </row>
    <row r="24168" spans="2:14">
      <c r="B24168" s="65"/>
      <c r="N24168" s="71"/>
    </row>
    <row r="24169" spans="2:14">
      <c r="B24169" s="65"/>
      <c r="N24169" s="71"/>
    </row>
    <row r="24170" spans="2:14">
      <c r="B24170" s="65"/>
      <c r="N24170" s="71"/>
    </row>
    <row r="24171" spans="2:14">
      <c r="B24171" s="65"/>
      <c r="N24171" s="71"/>
    </row>
    <row r="24172" spans="2:14">
      <c r="B24172" s="65"/>
      <c r="N24172" s="71"/>
    </row>
    <row r="24173" spans="2:14">
      <c r="B24173" s="65"/>
      <c r="N24173" s="71"/>
    </row>
    <row r="24174" spans="2:14">
      <c r="B24174" s="65"/>
      <c r="N24174" s="71"/>
    </row>
    <row r="24175" spans="2:14">
      <c r="B24175" s="65"/>
      <c r="N24175" s="71"/>
    </row>
    <row r="24176" spans="2:14">
      <c r="B24176" s="65"/>
      <c r="N24176" s="71"/>
    </row>
    <row r="24177" spans="2:14">
      <c r="B24177" s="65"/>
      <c r="N24177" s="71"/>
    </row>
    <row r="24178" spans="2:14">
      <c r="B24178" s="65"/>
      <c r="N24178" s="71"/>
    </row>
    <row r="24179" spans="2:14">
      <c r="B24179" s="65"/>
      <c r="N24179" s="71"/>
    </row>
    <row r="24180" spans="2:14">
      <c r="B24180" s="65"/>
      <c r="N24180" s="71"/>
    </row>
    <row r="24181" spans="2:14">
      <c r="B24181" s="65"/>
      <c r="N24181" s="71"/>
    </row>
    <row r="24182" spans="2:14">
      <c r="B24182" s="65"/>
      <c r="N24182" s="71"/>
    </row>
    <row r="24183" spans="2:14">
      <c r="B24183" s="65"/>
      <c r="N24183" s="71"/>
    </row>
    <row r="24184" spans="2:14">
      <c r="B24184" s="65"/>
      <c r="N24184" s="71"/>
    </row>
    <row r="24185" spans="2:14">
      <c r="B24185" s="65"/>
      <c r="N24185" s="71"/>
    </row>
    <row r="24186" spans="2:14">
      <c r="B24186" s="65"/>
      <c r="N24186" s="71"/>
    </row>
    <row r="24187" spans="2:14">
      <c r="B24187" s="65"/>
      <c r="N24187" s="71"/>
    </row>
    <row r="24188" spans="2:14">
      <c r="B24188" s="65"/>
      <c r="N24188" s="71"/>
    </row>
    <row r="24189" spans="2:14">
      <c r="B24189" s="65"/>
      <c r="N24189" s="71"/>
    </row>
    <row r="24190" spans="2:14">
      <c r="B24190" s="65"/>
      <c r="N24190" s="71"/>
    </row>
    <row r="24191" spans="2:14">
      <c r="B24191" s="65"/>
      <c r="N24191" s="71"/>
    </row>
    <row r="24192" spans="2:14">
      <c r="B24192" s="65"/>
      <c r="N24192" s="71"/>
    </row>
    <row r="24193" spans="2:14">
      <c r="B24193" s="65"/>
      <c r="N24193" s="71"/>
    </row>
    <row r="24194" spans="2:14">
      <c r="B24194" s="65"/>
      <c r="N24194" s="71"/>
    </row>
    <row r="24195" spans="2:14">
      <c r="B24195" s="65"/>
      <c r="N24195" s="71"/>
    </row>
    <row r="24196" spans="2:14">
      <c r="B24196" s="65"/>
      <c r="N24196" s="71"/>
    </row>
    <row r="24197" spans="2:14">
      <c r="B24197" s="65"/>
      <c r="N24197" s="71"/>
    </row>
    <row r="24198" spans="2:14">
      <c r="B24198" s="65"/>
      <c r="N24198" s="71"/>
    </row>
    <row r="24199" spans="2:14">
      <c r="B24199" s="65"/>
      <c r="N24199" s="71"/>
    </row>
    <row r="24200" spans="2:14">
      <c r="B24200" s="65"/>
      <c r="N24200" s="71"/>
    </row>
    <row r="24201" spans="2:14">
      <c r="B24201" s="65"/>
      <c r="N24201" s="71"/>
    </row>
    <row r="24202" spans="2:14">
      <c r="B24202" s="65"/>
      <c r="N24202" s="71"/>
    </row>
    <row r="24203" spans="2:14">
      <c r="B24203" s="65"/>
      <c r="N24203" s="71"/>
    </row>
    <row r="24204" spans="2:14">
      <c r="B24204" s="65"/>
      <c r="N24204" s="71"/>
    </row>
    <row r="24205" spans="2:14">
      <c r="B24205" s="65"/>
      <c r="N24205" s="71"/>
    </row>
    <row r="24206" spans="2:14">
      <c r="B24206" s="65"/>
      <c r="N24206" s="71"/>
    </row>
    <row r="24207" spans="2:14">
      <c r="B24207" s="65"/>
      <c r="N24207" s="71"/>
    </row>
    <row r="24208" spans="2:14">
      <c r="B24208" s="65"/>
      <c r="N24208" s="71"/>
    </row>
    <row r="24209" spans="2:14">
      <c r="B24209" s="65"/>
      <c r="N24209" s="71"/>
    </row>
    <row r="24210" spans="2:14">
      <c r="B24210" s="65"/>
      <c r="N24210" s="71"/>
    </row>
    <row r="24211" spans="2:14">
      <c r="B24211" s="65"/>
      <c r="N24211" s="71"/>
    </row>
    <row r="24212" spans="2:14">
      <c r="B24212" s="65"/>
      <c r="N24212" s="71"/>
    </row>
    <row r="24213" spans="2:14">
      <c r="B24213" s="65"/>
      <c r="N24213" s="71"/>
    </row>
    <row r="24214" spans="2:14">
      <c r="B24214" s="65"/>
      <c r="N24214" s="71"/>
    </row>
    <row r="24215" spans="2:14">
      <c r="B24215" s="65"/>
      <c r="N24215" s="71"/>
    </row>
    <row r="24216" spans="2:14">
      <c r="B24216" s="65"/>
      <c r="N24216" s="71"/>
    </row>
    <row r="24217" spans="2:14">
      <c r="B24217" s="65"/>
      <c r="N24217" s="71"/>
    </row>
    <row r="24218" spans="2:14">
      <c r="B24218" s="65"/>
      <c r="N24218" s="71"/>
    </row>
    <row r="24219" spans="2:14">
      <c r="B24219" s="65"/>
      <c r="N24219" s="71"/>
    </row>
    <row r="24220" spans="2:14">
      <c r="B24220" s="65"/>
      <c r="N24220" s="71"/>
    </row>
    <row r="24221" spans="2:14">
      <c r="B24221" s="65"/>
      <c r="N24221" s="71"/>
    </row>
    <row r="24222" spans="2:14">
      <c r="B24222" s="65"/>
      <c r="N24222" s="71"/>
    </row>
    <row r="24223" spans="2:14">
      <c r="B24223" s="65"/>
      <c r="N24223" s="71"/>
    </row>
    <row r="24224" spans="2:14">
      <c r="B24224" s="65"/>
      <c r="N24224" s="71"/>
    </row>
    <row r="24225" spans="2:14">
      <c r="B24225" s="65"/>
      <c r="N24225" s="71"/>
    </row>
    <row r="24226" spans="2:14">
      <c r="B24226" s="65"/>
      <c r="N24226" s="71"/>
    </row>
    <row r="24227" spans="2:14">
      <c r="B24227" s="65"/>
      <c r="N24227" s="71"/>
    </row>
    <row r="24228" spans="2:14">
      <c r="B24228" s="65"/>
      <c r="N24228" s="71"/>
    </row>
    <row r="24229" spans="2:14">
      <c r="B24229" s="65"/>
      <c r="N24229" s="71"/>
    </row>
    <row r="24230" spans="2:14">
      <c r="B24230" s="65"/>
      <c r="N24230" s="71"/>
    </row>
    <row r="24231" spans="2:14">
      <c r="B24231" s="65"/>
      <c r="N24231" s="71"/>
    </row>
    <row r="24232" spans="2:14">
      <c r="B24232" s="65"/>
      <c r="N24232" s="71"/>
    </row>
    <row r="24233" spans="2:14">
      <c r="B24233" s="65"/>
      <c r="N24233" s="71"/>
    </row>
    <row r="24234" spans="2:14">
      <c r="B24234" s="65"/>
      <c r="N24234" s="71"/>
    </row>
    <row r="24235" spans="2:14">
      <c r="B24235" s="65"/>
      <c r="N24235" s="71"/>
    </row>
    <row r="24236" spans="2:14">
      <c r="B24236" s="65"/>
      <c r="N24236" s="71"/>
    </row>
    <row r="24237" spans="2:14">
      <c r="B24237" s="65"/>
      <c r="N24237" s="71"/>
    </row>
    <row r="24238" spans="2:14">
      <c r="B24238" s="65"/>
      <c r="N24238" s="71"/>
    </row>
    <row r="24239" spans="2:14">
      <c r="B24239" s="65"/>
      <c r="N24239" s="71"/>
    </row>
    <row r="24240" spans="2:14">
      <c r="B24240" s="65"/>
      <c r="N24240" s="71"/>
    </row>
    <row r="24241" spans="2:14">
      <c r="B24241" s="65"/>
      <c r="N24241" s="71"/>
    </row>
    <row r="24242" spans="2:14">
      <c r="B24242" s="65"/>
      <c r="N24242" s="71"/>
    </row>
    <row r="24243" spans="2:14">
      <c r="B24243" s="65"/>
      <c r="N24243" s="71"/>
    </row>
    <row r="24244" spans="2:14">
      <c r="B24244" s="65"/>
      <c r="N24244" s="71"/>
    </row>
    <row r="24245" spans="2:14">
      <c r="B24245" s="65"/>
      <c r="N24245" s="71"/>
    </row>
    <row r="24246" spans="2:14">
      <c r="B24246" s="65"/>
      <c r="N24246" s="71"/>
    </row>
    <row r="24247" spans="2:14">
      <c r="B24247" s="65"/>
      <c r="N24247" s="71"/>
    </row>
    <row r="24248" spans="2:14">
      <c r="B24248" s="65"/>
      <c r="N24248" s="71"/>
    </row>
    <row r="24249" spans="2:14">
      <c r="B24249" s="65"/>
      <c r="N24249" s="71"/>
    </row>
    <row r="24250" spans="2:14">
      <c r="B24250" s="65"/>
      <c r="N24250" s="71"/>
    </row>
    <row r="24251" spans="2:14">
      <c r="B24251" s="65"/>
      <c r="N24251" s="71"/>
    </row>
    <row r="24252" spans="2:14">
      <c r="B24252" s="65"/>
      <c r="N24252" s="71"/>
    </row>
    <row r="24253" spans="2:14">
      <c r="B24253" s="65"/>
      <c r="N24253" s="71"/>
    </row>
    <row r="24254" spans="2:14">
      <c r="B24254" s="65"/>
      <c r="N24254" s="71"/>
    </row>
    <row r="24255" spans="2:14">
      <c r="B24255" s="65"/>
      <c r="N24255" s="71"/>
    </row>
    <row r="24256" spans="2:14">
      <c r="B24256" s="65"/>
      <c r="N24256" s="71"/>
    </row>
    <row r="24257" spans="2:14">
      <c r="B24257" s="65"/>
      <c r="N24257" s="71"/>
    </row>
    <row r="24258" spans="2:14">
      <c r="B24258" s="65"/>
      <c r="N24258" s="71"/>
    </row>
    <row r="24259" spans="2:14">
      <c r="B24259" s="65"/>
      <c r="N24259" s="71"/>
    </row>
    <row r="24260" spans="2:14">
      <c r="B24260" s="65"/>
      <c r="N24260" s="71"/>
    </row>
    <row r="24261" spans="2:14">
      <c r="B24261" s="65"/>
      <c r="N24261" s="71"/>
    </row>
    <row r="24262" spans="2:14">
      <c r="B24262" s="65"/>
      <c r="N24262" s="71"/>
    </row>
    <row r="24263" spans="2:14">
      <c r="B24263" s="65"/>
      <c r="N24263" s="71"/>
    </row>
    <row r="24264" spans="2:14">
      <c r="B24264" s="65"/>
      <c r="N24264" s="71"/>
    </row>
    <row r="24265" spans="2:14">
      <c r="B24265" s="65"/>
      <c r="N24265" s="71"/>
    </row>
    <row r="24266" spans="2:14">
      <c r="B24266" s="65"/>
      <c r="N24266" s="71"/>
    </row>
    <row r="24267" spans="2:14">
      <c r="B24267" s="65"/>
      <c r="N24267" s="71"/>
    </row>
    <row r="24268" spans="2:14">
      <c r="B24268" s="65"/>
      <c r="N24268" s="71"/>
    </row>
    <row r="24269" spans="2:14">
      <c r="B24269" s="65"/>
      <c r="N24269" s="71"/>
    </row>
    <row r="24270" spans="2:14">
      <c r="B24270" s="65"/>
      <c r="N24270" s="71"/>
    </row>
    <row r="24271" spans="2:14">
      <c r="B24271" s="65"/>
      <c r="N24271" s="71"/>
    </row>
    <row r="24272" spans="2:14">
      <c r="B24272" s="65"/>
      <c r="N24272" s="71"/>
    </row>
    <row r="24273" spans="2:14">
      <c r="B24273" s="65"/>
      <c r="N24273" s="71"/>
    </row>
    <row r="24274" spans="2:14">
      <c r="B24274" s="65"/>
      <c r="N24274" s="71"/>
    </row>
    <row r="24275" spans="2:14">
      <c r="B24275" s="65"/>
      <c r="N24275" s="71"/>
    </row>
    <row r="24276" spans="2:14">
      <c r="B24276" s="65"/>
      <c r="N24276" s="71"/>
    </row>
    <row r="24277" spans="2:14">
      <c r="B24277" s="65"/>
      <c r="N24277" s="71"/>
    </row>
    <row r="24278" spans="2:14">
      <c r="B24278" s="65"/>
      <c r="N24278" s="71"/>
    </row>
    <row r="24279" spans="2:14">
      <c r="B24279" s="65"/>
      <c r="N24279" s="71"/>
    </row>
    <row r="24280" spans="2:14">
      <c r="B24280" s="65"/>
      <c r="N24280" s="71"/>
    </row>
    <row r="24281" spans="2:14">
      <c r="B24281" s="65"/>
      <c r="N24281" s="71"/>
    </row>
    <row r="24282" spans="2:14">
      <c r="B24282" s="65"/>
      <c r="N24282" s="71"/>
    </row>
    <row r="24283" spans="2:14">
      <c r="B24283" s="65"/>
      <c r="N24283" s="71"/>
    </row>
    <row r="24284" spans="2:14">
      <c r="B24284" s="65"/>
      <c r="N24284" s="71"/>
    </row>
    <row r="24285" spans="2:14">
      <c r="B24285" s="65"/>
      <c r="N24285" s="71"/>
    </row>
    <row r="24286" spans="2:14">
      <c r="B24286" s="65"/>
      <c r="N24286" s="71"/>
    </row>
    <row r="24287" spans="2:14">
      <c r="B24287" s="65"/>
      <c r="N24287" s="71"/>
    </row>
    <row r="24288" spans="2:14">
      <c r="B24288" s="65"/>
      <c r="N24288" s="71"/>
    </row>
    <row r="24289" spans="2:14">
      <c r="B24289" s="65"/>
      <c r="N24289" s="71"/>
    </row>
    <row r="24290" spans="2:14">
      <c r="B24290" s="65"/>
      <c r="N24290" s="71"/>
    </row>
    <row r="24291" spans="2:14">
      <c r="B24291" s="65"/>
      <c r="N24291" s="71"/>
    </row>
    <row r="24292" spans="2:14">
      <c r="B24292" s="65"/>
      <c r="N24292" s="71"/>
    </row>
    <row r="24293" spans="2:14">
      <c r="B24293" s="65"/>
      <c r="N24293" s="71"/>
    </row>
    <row r="24294" spans="2:14">
      <c r="B24294" s="65"/>
      <c r="N24294" s="71"/>
    </row>
    <row r="24295" spans="2:14">
      <c r="B24295" s="65"/>
      <c r="N24295" s="71"/>
    </row>
    <row r="24296" spans="2:14">
      <c r="B24296" s="65"/>
      <c r="N24296" s="71"/>
    </row>
    <row r="24297" spans="2:14">
      <c r="B24297" s="65"/>
      <c r="N24297" s="71"/>
    </row>
    <row r="24298" spans="2:14">
      <c r="B24298" s="65"/>
      <c r="N24298" s="71"/>
    </row>
    <row r="24299" spans="2:14">
      <c r="B24299" s="65"/>
      <c r="N24299" s="71"/>
    </row>
    <row r="24300" spans="2:14">
      <c r="B24300" s="65"/>
      <c r="N24300" s="71"/>
    </row>
    <row r="24301" spans="2:14">
      <c r="B24301" s="65"/>
      <c r="N24301" s="71"/>
    </row>
    <row r="24302" spans="2:14">
      <c r="B24302" s="65"/>
      <c r="N24302" s="71"/>
    </row>
    <row r="24303" spans="2:14">
      <c r="B24303" s="65"/>
      <c r="N24303" s="71"/>
    </row>
    <row r="24304" spans="2:14">
      <c r="B24304" s="65"/>
      <c r="N24304" s="71"/>
    </row>
    <row r="24305" spans="2:14">
      <c r="B24305" s="65"/>
      <c r="N24305" s="71"/>
    </row>
    <row r="24306" spans="2:14">
      <c r="B24306" s="65"/>
      <c r="N24306" s="71"/>
    </row>
    <row r="24307" spans="2:14">
      <c r="B24307" s="65"/>
      <c r="N24307" s="71"/>
    </row>
    <row r="24308" spans="2:14">
      <c r="B24308" s="65"/>
      <c r="N24308" s="71"/>
    </row>
    <row r="24309" spans="2:14">
      <c r="B24309" s="65"/>
      <c r="N24309" s="71"/>
    </row>
    <row r="24310" spans="2:14">
      <c r="B24310" s="65"/>
      <c r="N24310" s="71"/>
    </row>
    <row r="24311" spans="2:14">
      <c r="B24311" s="65"/>
      <c r="N24311" s="71"/>
    </row>
    <row r="24312" spans="2:14">
      <c r="B24312" s="65"/>
      <c r="N24312" s="71"/>
    </row>
    <row r="24313" spans="2:14">
      <c r="B24313" s="65"/>
      <c r="N24313" s="71"/>
    </row>
    <row r="24314" spans="2:14">
      <c r="B24314" s="65"/>
      <c r="N24314" s="71"/>
    </row>
    <row r="24315" spans="2:14">
      <c r="B24315" s="65"/>
      <c r="N24315" s="71"/>
    </row>
    <row r="24316" spans="2:14">
      <c r="B24316" s="65"/>
      <c r="N24316" s="71"/>
    </row>
    <row r="24317" spans="2:14">
      <c r="B24317" s="65"/>
      <c r="N24317" s="71"/>
    </row>
    <row r="24318" spans="2:14">
      <c r="B24318" s="65"/>
      <c r="N24318" s="71"/>
    </row>
    <row r="24319" spans="2:14">
      <c r="B24319" s="65"/>
      <c r="N24319" s="71"/>
    </row>
    <row r="24320" spans="2:14">
      <c r="B24320" s="65"/>
      <c r="N24320" s="71"/>
    </row>
    <row r="24321" spans="2:14">
      <c r="B24321" s="65"/>
      <c r="N24321" s="71"/>
    </row>
    <row r="24322" spans="2:14">
      <c r="B24322" s="65"/>
      <c r="N24322" s="71"/>
    </row>
    <row r="24323" spans="2:14">
      <c r="B24323" s="65"/>
      <c r="N24323" s="71"/>
    </row>
    <row r="24324" spans="2:14">
      <c r="B24324" s="65"/>
      <c r="N24324" s="71"/>
    </row>
    <row r="24325" spans="2:14">
      <c r="B24325" s="65"/>
      <c r="N24325" s="71"/>
    </row>
    <row r="24326" spans="2:14">
      <c r="B24326" s="65"/>
      <c r="N24326" s="71"/>
    </row>
    <row r="24327" spans="2:14">
      <c r="B24327" s="65"/>
      <c r="N24327" s="71"/>
    </row>
    <row r="24328" spans="2:14">
      <c r="B24328" s="65"/>
      <c r="N24328" s="71"/>
    </row>
    <row r="24329" spans="2:14">
      <c r="B24329" s="65"/>
      <c r="N24329" s="71"/>
    </row>
    <row r="24330" spans="2:14">
      <c r="B24330" s="65"/>
      <c r="N24330" s="71"/>
    </row>
    <row r="24331" spans="2:14">
      <c r="B24331" s="65"/>
      <c r="N24331" s="71"/>
    </row>
    <row r="24332" spans="2:14">
      <c r="B24332" s="65"/>
      <c r="N24332" s="71"/>
    </row>
    <row r="24333" spans="2:14">
      <c r="B24333" s="65"/>
      <c r="N24333" s="71"/>
    </row>
    <row r="24334" spans="2:14">
      <c r="B24334" s="65"/>
      <c r="N24334" s="71"/>
    </row>
    <row r="24335" spans="2:14">
      <c r="B24335" s="65"/>
      <c r="N24335" s="71"/>
    </row>
    <row r="24336" spans="2:14">
      <c r="B24336" s="65"/>
      <c r="N24336" s="71"/>
    </row>
    <row r="24337" spans="2:14">
      <c r="B24337" s="65"/>
      <c r="N24337" s="71"/>
    </row>
    <row r="24338" spans="2:14">
      <c r="B24338" s="65"/>
      <c r="N24338" s="71"/>
    </row>
    <row r="24339" spans="2:14">
      <c r="B24339" s="65"/>
      <c r="N24339" s="71"/>
    </row>
    <row r="24340" spans="2:14">
      <c r="B24340" s="65"/>
      <c r="N24340" s="71"/>
    </row>
    <row r="24341" spans="2:14">
      <c r="B24341" s="65"/>
      <c r="N24341" s="71"/>
    </row>
    <row r="24342" spans="2:14">
      <c r="B24342" s="65"/>
      <c r="N24342" s="71"/>
    </row>
    <row r="24343" spans="2:14">
      <c r="B24343" s="65"/>
      <c r="N24343" s="71"/>
    </row>
    <row r="24344" spans="2:14">
      <c r="B24344" s="65"/>
      <c r="N24344" s="71"/>
    </row>
    <row r="24345" spans="2:14">
      <c r="B24345" s="65"/>
      <c r="N24345" s="71"/>
    </row>
    <row r="24346" spans="2:14">
      <c r="B24346" s="65"/>
      <c r="N24346" s="71"/>
    </row>
    <row r="24347" spans="2:14">
      <c r="B24347" s="65"/>
      <c r="N24347" s="71"/>
    </row>
    <row r="24348" spans="2:14">
      <c r="B24348" s="65"/>
      <c r="N24348" s="71"/>
    </row>
    <row r="24349" spans="2:14">
      <c r="B24349" s="65"/>
      <c r="N24349" s="71"/>
    </row>
    <row r="24350" spans="2:14">
      <c r="B24350" s="65"/>
      <c r="N24350" s="71"/>
    </row>
    <row r="24351" spans="2:14">
      <c r="B24351" s="65"/>
      <c r="N24351" s="71"/>
    </row>
    <row r="24352" spans="2:14">
      <c r="B24352" s="65"/>
      <c r="N24352" s="71"/>
    </row>
    <row r="24353" spans="2:14">
      <c r="B24353" s="65"/>
      <c r="N24353" s="71"/>
    </row>
    <row r="24354" spans="2:14">
      <c r="B24354" s="65"/>
      <c r="N24354" s="71"/>
    </row>
    <row r="24355" spans="2:14">
      <c r="B24355" s="65"/>
      <c r="N24355" s="71"/>
    </row>
    <row r="24356" spans="2:14">
      <c r="B24356" s="65"/>
      <c r="N24356" s="71"/>
    </row>
    <row r="24357" spans="2:14">
      <c r="B24357" s="65"/>
      <c r="N24357" s="71"/>
    </row>
    <row r="24358" spans="2:14">
      <c r="B24358" s="65"/>
      <c r="N24358" s="71"/>
    </row>
    <row r="24359" spans="2:14">
      <c r="B24359" s="65"/>
      <c r="N24359" s="71"/>
    </row>
    <row r="24360" spans="2:14">
      <c r="B24360" s="65"/>
      <c r="N24360" s="71"/>
    </row>
    <row r="24361" spans="2:14">
      <c r="B24361" s="65"/>
      <c r="N24361" s="71"/>
    </row>
    <row r="24362" spans="2:14">
      <c r="B24362" s="65"/>
      <c r="N24362" s="71"/>
    </row>
    <row r="24363" spans="2:14">
      <c r="B24363" s="65"/>
      <c r="N24363" s="71"/>
    </row>
    <row r="24364" spans="2:14">
      <c r="B24364" s="65"/>
      <c r="N24364" s="71"/>
    </row>
    <row r="24365" spans="2:14">
      <c r="B24365" s="65"/>
      <c r="N24365" s="71"/>
    </row>
    <row r="24366" spans="2:14">
      <c r="B24366" s="65"/>
      <c r="N24366" s="71"/>
    </row>
    <row r="24367" spans="2:14">
      <c r="B24367" s="65"/>
      <c r="N24367" s="71"/>
    </row>
    <row r="24368" spans="2:14">
      <c r="B24368" s="65"/>
      <c r="N24368" s="71"/>
    </row>
    <row r="24369" spans="2:14">
      <c r="B24369" s="65"/>
      <c r="N24369" s="71"/>
    </row>
    <row r="24370" spans="2:14">
      <c r="B24370" s="65"/>
      <c r="N24370" s="71"/>
    </row>
    <row r="24371" spans="2:14">
      <c r="B24371" s="65"/>
      <c r="N24371" s="71"/>
    </row>
    <row r="24372" spans="2:14">
      <c r="B24372" s="65"/>
      <c r="N24372" s="71"/>
    </row>
    <row r="24373" spans="2:14">
      <c r="B24373" s="65"/>
      <c r="N24373" s="71"/>
    </row>
    <row r="24374" spans="2:14">
      <c r="B24374" s="65"/>
      <c r="N24374" s="71"/>
    </row>
    <row r="24375" spans="2:14">
      <c r="B24375" s="65"/>
      <c r="N24375" s="71"/>
    </row>
    <row r="24376" spans="2:14">
      <c r="B24376" s="65"/>
      <c r="N24376" s="71"/>
    </row>
    <row r="24377" spans="2:14">
      <c r="B24377" s="65"/>
      <c r="N24377" s="71"/>
    </row>
    <row r="24378" spans="2:14">
      <c r="B24378" s="65"/>
      <c r="N24378" s="71"/>
    </row>
    <row r="24379" spans="2:14">
      <c r="B24379" s="65"/>
      <c r="N24379" s="71"/>
    </row>
    <row r="24380" spans="2:14">
      <c r="B24380" s="65"/>
      <c r="N24380" s="71"/>
    </row>
    <row r="24381" spans="2:14">
      <c r="B24381" s="65"/>
      <c r="N24381" s="71"/>
    </row>
    <row r="24382" spans="2:14">
      <c r="B24382" s="65"/>
      <c r="N24382" s="71"/>
    </row>
    <row r="24383" spans="2:14">
      <c r="B24383" s="65"/>
      <c r="N24383" s="71"/>
    </row>
    <row r="24384" spans="2:14">
      <c r="B24384" s="65"/>
      <c r="N24384" s="71"/>
    </row>
    <row r="24385" spans="2:14">
      <c r="B24385" s="65"/>
      <c r="N24385" s="71"/>
    </row>
    <row r="24386" spans="2:14">
      <c r="B24386" s="65"/>
      <c r="N24386" s="71"/>
    </row>
    <row r="24387" spans="2:14">
      <c r="B24387" s="65"/>
      <c r="N24387" s="71"/>
    </row>
    <row r="24388" spans="2:14">
      <c r="B24388" s="65"/>
      <c r="N24388" s="71"/>
    </row>
    <row r="24389" spans="2:14">
      <c r="B24389" s="65"/>
      <c r="N24389" s="71"/>
    </row>
    <row r="24390" spans="2:14">
      <c r="B24390" s="65"/>
      <c r="N24390" s="71"/>
    </row>
    <row r="24391" spans="2:14">
      <c r="B24391" s="65"/>
      <c r="N24391" s="71"/>
    </row>
    <row r="24392" spans="2:14">
      <c r="B24392" s="65"/>
      <c r="N24392" s="71"/>
    </row>
    <row r="24393" spans="2:14">
      <c r="B24393" s="65"/>
      <c r="N24393" s="71"/>
    </row>
    <row r="24394" spans="2:14">
      <c r="B24394" s="65"/>
      <c r="N24394" s="71"/>
    </row>
    <row r="24395" spans="2:14">
      <c r="B24395" s="65"/>
      <c r="N24395" s="71"/>
    </row>
    <row r="24396" spans="2:14">
      <c r="B24396" s="65"/>
      <c r="N24396" s="71"/>
    </row>
    <row r="24397" spans="2:14">
      <c r="B24397" s="65"/>
      <c r="N24397" s="71"/>
    </row>
    <row r="24398" spans="2:14">
      <c r="B24398" s="65"/>
      <c r="N24398" s="71"/>
    </row>
    <row r="24399" spans="2:14">
      <c r="B24399" s="65"/>
      <c r="N24399" s="71"/>
    </row>
    <row r="24400" spans="2:14">
      <c r="B24400" s="65"/>
      <c r="N24400" s="71"/>
    </row>
    <row r="24401" spans="2:14">
      <c r="B24401" s="65"/>
      <c r="N24401" s="71"/>
    </row>
    <row r="24402" spans="2:14">
      <c r="B24402" s="65"/>
      <c r="N24402" s="71"/>
    </row>
    <row r="24403" spans="2:14">
      <c r="B24403" s="65"/>
      <c r="N24403" s="71"/>
    </row>
    <row r="24404" spans="2:14">
      <c r="B24404" s="65"/>
      <c r="N24404" s="71"/>
    </row>
    <row r="24405" spans="2:14">
      <c r="B24405" s="65"/>
      <c r="N24405" s="71"/>
    </row>
    <row r="24406" spans="2:14">
      <c r="B24406" s="65"/>
      <c r="N24406" s="71"/>
    </row>
    <row r="24407" spans="2:14">
      <c r="B24407" s="65"/>
      <c r="N24407" s="71"/>
    </row>
    <row r="24408" spans="2:14">
      <c r="B24408" s="65"/>
      <c r="N24408" s="71"/>
    </row>
    <row r="24409" spans="2:14">
      <c r="B24409" s="65"/>
      <c r="N24409" s="71"/>
    </row>
    <row r="24410" spans="2:14">
      <c r="B24410" s="65"/>
      <c r="N24410" s="71"/>
    </row>
    <row r="24411" spans="2:14">
      <c r="B24411" s="65"/>
      <c r="N24411" s="71"/>
    </row>
    <row r="24412" spans="2:14">
      <c r="B24412" s="65"/>
      <c r="N24412" s="71"/>
    </row>
    <row r="24413" spans="2:14">
      <c r="B24413" s="65"/>
      <c r="N24413" s="71"/>
    </row>
    <row r="24414" spans="2:14">
      <c r="B24414" s="65"/>
      <c r="N24414" s="71"/>
    </row>
    <row r="24415" spans="2:14">
      <c r="B24415" s="65"/>
      <c r="N24415" s="71"/>
    </row>
    <row r="24416" spans="2:14">
      <c r="B24416" s="65"/>
      <c r="N24416" s="71"/>
    </row>
    <row r="24417" spans="2:14">
      <c r="B24417" s="65"/>
      <c r="N24417" s="71"/>
    </row>
    <row r="24418" spans="2:14">
      <c r="B24418" s="65"/>
      <c r="N24418" s="71"/>
    </row>
    <row r="24419" spans="2:14">
      <c r="B24419" s="65"/>
      <c r="N24419" s="71"/>
    </row>
    <row r="24420" spans="2:14">
      <c r="B24420" s="65"/>
      <c r="N24420" s="71"/>
    </row>
    <row r="24421" spans="2:14">
      <c r="B24421" s="65"/>
      <c r="N24421" s="71"/>
    </row>
    <row r="24422" spans="2:14">
      <c r="B24422" s="65"/>
      <c r="N24422" s="71"/>
    </row>
    <row r="24423" spans="2:14">
      <c r="B24423" s="65"/>
      <c r="N24423" s="71"/>
    </row>
    <row r="24424" spans="2:14">
      <c r="B24424" s="65"/>
      <c r="N24424" s="71"/>
    </row>
    <row r="24425" spans="2:14">
      <c r="B24425" s="65"/>
      <c r="N24425" s="71"/>
    </row>
    <row r="24426" spans="2:14">
      <c r="B24426" s="65"/>
      <c r="N24426" s="71"/>
    </row>
    <row r="24427" spans="2:14">
      <c r="B24427" s="65"/>
      <c r="N24427" s="71"/>
    </row>
    <row r="24428" spans="2:14">
      <c r="B24428" s="65"/>
      <c r="N24428" s="71"/>
    </row>
    <row r="24429" spans="2:14">
      <c r="B24429" s="65"/>
      <c r="N24429" s="71"/>
    </row>
    <row r="24430" spans="2:14">
      <c r="B24430" s="65"/>
      <c r="N24430" s="71"/>
    </row>
    <row r="24431" spans="2:14">
      <c r="B24431" s="65"/>
      <c r="N24431" s="71"/>
    </row>
    <row r="24432" spans="2:14">
      <c r="B24432" s="65"/>
      <c r="N24432" s="71"/>
    </row>
    <row r="24433" spans="2:14">
      <c r="B24433" s="65"/>
      <c r="N24433" s="71"/>
    </row>
    <row r="24434" spans="2:14">
      <c r="B24434" s="65"/>
      <c r="N24434" s="71"/>
    </row>
    <row r="24435" spans="2:14">
      <c r="B24435" s="65"/>
      <c r="N24435" s="71"/>
    </row>
    <row r="24436" spans="2:14">
      <c r="B24436" s="65"/>
      <c r="N24436" s="71"/>
    </row>
    <row r="24437" spans="2:14">
      <c r="B24437" s="65"/>
      <c r="N24437" s="71"/>
    </row>
    <row r="24438" spans="2:14">
      <c r="B24438" s="65"/>
      <c r="N24438" s="71"/>
    </row>
    <row r="24439" spans="2:14">
      <c r="B24439" s="65"/>
      <c r="N24439" s="71"/>
    </row>
    <row r="24440" spans="2:14">
      <c r="B24440" s="65"/>
      <c r="N24440" s="71"/>
    </row>
    <row r="24441" spans="2:14">
      <c r="B24441" s="65"/>
      <c r="N24441" s="71"/>
    </row>
    <row r="24442" spans="2:14">
      <c r="B24442" s="65"/>
      <c r="N24442" s="71"/>
    </row>
    <row r="24443" spans="2:14">
      <c r="B24443" s="65"/>
      <c r="N24443" s="71"/>
    </row>
    <row r="24444" spans="2:14">
      <c r="B24444" s="65"/>
      <c r="N24444" s="71"/>
    </row>
    <row r="24445" spans="2:14">
      <c r="B24445" s="65"/>
      <c r="N24445" s="71"/>
    </row>
    <row r="24446" spans="2:14">
      <c r="B24446" s="65"/>
      <c r="N24446" s="71"/>
    </row>
    <row r="24447" spans="2:14">
      <c r="B24447" s="65"/>
      <c r="N24447" s="71"/>
    </row>
    <row r="24448" spans="2:14">
      <c r="B24448" s="65"/>
      <c r="N24448" s="71"/>
    </row>
    <row r="24449" spans="2:14">
      <c r="B24449" s="65"/>
      <c r="N24449" s="71"/>
    </row>
    <row r="24450" spans="2:14">
      <c r="B24450" s="65"/>
      <c r="N24450" s="71"/>
    </row>
    <row r="24451" spans="2:14">
      <c r="B24451" s="65"/>
      <c r="N24451" s="71"/>
    </row>
    <row r="24452" spans="2:14">
      <c r="B24452" s="65"/>
      <c r="N24452" s="71"/>
    </row>
    <row r="24453" spans="2:14">
      <c r="B24453" s="65"/>
      <c r="N24453" s="71"/>
    </row>
    <row r="24454" spans="2:14">
      <c r="B24454" s="65"/>
      <c r="N24454" s="71"/>
    </row>
    <row r="24455" spans="2:14">
      <c r="B24455" s="65"/>
      <c r="N24455" s="71"/>
    </row>
    <row r="24456" spans="2:14">
      <c r="B24456" s="65"/>
      <c r="N24456" s="71"/>
    </row>
    <row r="24457" spans="2:14">
      <c r="B24457" s="65"/>
      <c r="N24457" s="71"/>
    </row>
    <row r="24458" spans="2:14">
      <c r="B24458" s="65"/>
      <c r="N24458" s="71"/>
    </row>
    <row r="24459" spans="2:14">
      <c r="B24459" s="65"/>
      <c r="N24459" s="71"/>
    </row>
    <row r="24460" spans="2:14">
      <c r="B24460" s="65"/>
      <c r="N24460" s="71"/>
    </row>
    <row r="24461" spans="2:14">
      <c r="B24461" s="65"/>
      <c r="N24461" s="71"/>
    </row>
    <row r="24462" spans="2:14">
      <c r="B24462" s="65"/>
      <c r="N24462" s="71"/>
    </row>
    <row r="24463" spans="2:14">
      <c r="B24463" s="65"/>
      <c r="N24463" s="71"/>
    </row>
    <row r="24464" spans="2:14">
      <c r="B24464" s="65"/>
      <c r="N24464" s="71"/>
    </row>
    <row r="24465" spans="2:14">
      <c r="B24465" s="65"/>
      <c r="N24465" s="71"/>
    </row>
    <row r="24466" spans="2:14">
      <c r="B24466" s="65"/>
      <c r="N24466" s="71"/>
    </row>
    <row r="24467" spans="2:14">
      <c r="B24467" s="65"/>
      <c r="N24467" s="71"/>
    </row>
    <row r="24468" spans="2:14">
      <c r="B24468" s="65"/>
      <c r="N24468" s="71"/>
    </row>
    <row r="24469" spans="2:14">
      <c r="B24469" s="65"/>
      <c r="N24469" s="71"/>
    </row>
    <row r="24470" spans="2:14">
      <c r="B24470" s="65"/>
      <c r="N24470" s="71"/>
    </row>
    <row r="24471" spans="2:14">
      <c r="B24471" s="65"/>
      <c r="N24471" s="71"/>
    </row>
    <row r="24472" spans="2:14">
      <c r="B24472" s="65"/>
      <c r="N24472" s="71"/>
    </row>
    <row r="24473" spans="2:14">
      <c r="B24473" s="65"/>
      <c r="N24473" s="71"/>
    </row>
    <row r="24474" spans="2:14">
      <c r="B24474" s="65"/>
      <c r="N24474" s="71"/>
    </row>
    <row r="24475" spans="2:14">
      <c r="B24475" s="65"/>
      <c r="N24475" s="71"/>
    </row>
    <row r="24476" spans="2:14">
      <c r="B24476" s="65"/>
      <c r="N24476" s="71"/>
    </row>
    <row r="24477" spans="2:14">
      <c r="B24477" s="65"/>
      <c r="N24477" s="71"/>
    </row>
    <row r="24478" spans="2:14">
      <c r="B24478" s="65"/>
      <c r="N24478" s="71"/>
    </row>
    <row r="24479" spans="2:14">
      <c r="B24479" s="65"/>
      <c r="N24479" s="71"/>
    </row>
    <row r="24480" spans="2:14">
      <c r="B24480" s="65"/>
      <c r="N24480" s="71"/>
    </row>
    <row r="24481" spans="2:14">
      <c r="B24481" s="65"/>
      <c r="N24481" s="71"/>
    </row>
    <row r="24482" spans="2:14">
      <c r="B24482" s="65"/>
      <c r="N24482" s="71"/>
    </row>
    <row r="24483" spans="2:14">
      <c r="B24483" s="65"/>
      <c r="N24483" s="71"/>
    </row>
    <row r="24484" spans="2:14">
      <c r="B24484" s="65"/>
      <c r="N24484" s="71"/>
    </row>
    <row r="24485" spans="2:14">
      <c r="B24485" s="65"/>
      <c r="N24485" s="71"/>
    </row>
    <row r="24486" spans="2:14">
      <c r="B24486" s="65"/>
      <c r="N24486" s="71"/>
    </row>
    <row r="24487" spans="2:14">
      <c r="B24487" s="65"/>
      <c r="N24487" s="71"/>
    </row>
    <row r="24488" spans="2:14">
      <c r="B24488" s="65"/>
      <c r="N24488" s="71"/>
    </row>
    <row r="24489" spans="2:14">
      <c r="B24489" s="65"/>
      <c r="N24489" s="71"/>
    </row>
    <row r="24490" spans="2:14">
      <c r="B24490" s="65"/>
      <c r="N24490" s="71"/>
    </row>
    <row r="24491" spans="2:14">
      <c r="B24491" s="65"/>
      <c r="N24491" s="71"/>
    </row>
    <row r="24492" spans="2:14">
      <c r="B24492" s="65"/>
      <c r="N24492" s="71"/>
    </row>
    <row r="24493" spans="2:14">
      <c r="B24493" s="65"/>
      <c r="N24493" s="71"/>
    </row>
    <row r="24494" spans="2:14">
      <c r="B24494" s="65"/>
      <c r="N24494" s="71"/>
    </row>
    <row r="24495" spans="2:14">
      <c r="B24495" s="65"/>
      <c r="N24495" s="71"/>
    </row>
    <row r="24496" spans="2:14">
      <c r="B24496" s="65"/>
      <c r="N24496" s="71"/>
    </row>
    <row r="24497" spans="2:14">
      <c r="B24497" s="65"/>
      <c r="N24497" s="71"/>
    </row>
    <row r="24498" spans="2:14">
      <c r="B24498" s="65"/>
      <c r="N24498" s="71"/>
    </row>
    <row r="24499" spans="2:14">
      <c r="B24499" s="65"/>
      <c r="N24499" s="71"/>
    </row>
    <row r="24500" spans="2:14">
      <c r="B24500" s="65"/>
      <c r="N24500" s="71"/>
    </row>
    <row r="24501" spans="2:14">
      <c r="B24501" s="65"/>
      <c r="N24501" s="71"/>
    </row>
    <row r="24502" spans="2:14">
      <c r="B24502" s="65"/>
      <c r="N24502" s="71"/>
    </row>
    <row r="24503" spans="2:14">
      <c r="B24503" s="65"/>
      <c r="N24503" s="71"/>
    </row>
    <row r="24504" spans="2:14">
      <c r="B24504" s="65"/>
      <c r="N24504" s="71"/>
    </row>
    <row r="24505" spans="2:14">
      <c r="B24505" s="65"/>
      <c r="N24505" s="71"/>
    </row>
    <row r="24506" spans="2:14">
      <c r="B24506" s="65"/>
      <c r="N24506" s="71"/>
    </row>
    <row r="24507" spans="2:14">
      <c r="B24507" s="65"/>
      <c r="N24507" s="71"/>
    </row>
    <row r="24508" spans="2:14">
      <c r="B24508" s="65"/>
      <c r="N24508" s="71"/>
    </row>
    <row r="24509" spans="2:14">
      <c r="B24509" s="65"/>
      <c r="N24509" s="71"/>
    </row>
    <row r="24510" spans="2:14">
      <c r="B24510" s="65"/>
      <c r="N24510" s="71"/>
    </row>
    <row r="24511" spans="2:14">
      <c r="B24511" s="65"/>
      <c r="N24511" s="71"/>
    </row>
    <row r="24512" spans="2:14">
      <c r="B24512" s="65"/>
      <c r="N24512" s="71"/>
    </row>
    <row r="24513" spans="2:14">
      <c r="B24513" s="65"/>
      <c r="N24513" s="71"/>
    </row>
    <row r="24514" spans="2:14">
      <c r="B24514" s="65"/>
      <c r="N24514" s="71"/>
    </row>
    <row r="24515" spans="2:14">
      <c r="B24515" s="65"/>
      <c r="N24515" s="71"/>
    </row>
    <row r="24516" spans="2:14">
      <c r="B24516" s="65"/>
      <c r="N24516" s="71"/>
    </row>
    <row r="24517" spans="2:14">
      <c r="B24517" s="65"/>
      <c r="N24517" s="71"/>
    </row>
    <row r="24518" spans="2:14">
      <c r="B24518" s="65"/>
      <c r="N24518" s="71"/>
    </row>
    <row r="24519" spans="2:14">
      <c r="B24519" s="65"/>
      <c r="N24519" s="71"/>
    </row>
    <row r="24520" spans="2:14">
      <c r="B24520" s="65"/>
      <c r="N24520" s="71"/>
    </row>
    <row r="24521" spans="2:14">
      <c r="B24521" s="65"/>
      <c r="N24521" s="71"/>
    </row>
    <row r="24522" spans="2:14">
      <c r="B24522" s="65"/>
      <c r="N24522" s="71"/>
    </row>
    <row r="24523" spans="2:14">
      <c r="B24523" s="65"/>
      <c r="N24523" s="71"/>
    </row>
    <row r="24524" spans="2:14">
      <c r="B24524" s="65"/>
      <c r="N24524" s="71"/>
    </row>
    <row r="24525" spans="2:14">
      <c r="B24525" s="65"/>
      <c r="N24525" s="71"/>
    </row>
    <row r="24526" spans="2:14">
      <c r="B24526" s="65"/>
      <c r="N24526" s="71"/>
    </row>
    <row r="24527" spans="2:14">
      <c r="B24527" s="65"/>
      <c r="N24527" s="71"/>
    </row>
    <row r="24528" spans="2:14">
      <c r="B24528" s="65"/>
      <c r="N24528" s="71"/>
    </row>
    <row r="24529" spans="2:14">
      <c r="B24529" s="65"/>
      <c r="N24529" s="71"/>
    </row>
    <row r="24530" spans="2:14">
      <c r="B24530" s="65"/>
      <c r="N24530" s="71"/>
    </row>
    <row r="24531" spans="2:14">
      <c r="B24531" s="65"/>
      <c r="N24531" s="71"/>
    </row>
    <row r="24532" spans="2:14">
      <c r="B24532" s="65"/>
      <c r="N24532" s="71"/>
    </row>
    <row r="24533" spans="2:14">
      <c r="B24533" s="65"/>
      <c r="N24533" s="71"/>
    </row>
    <row r="24534" spans="2:14">
      <c r="B24534" s="65"/>
      <c r="N24534" s="71"/>
    </row>
    <row r="24535" spans="2:14">
      <c r="B24535" s="65"/>
      <c r="N24535" s="71"/>
    </row>
    <row r="24536" spans="2:14">
      <c r="B24536" s="65"/>
      <c r="N24536" s="71"/>
    </row>
    <row r="24537" spans="2:14">
      <c r="B24537" s="65"/>
      <c r="N24537" s="71"/>
    </row>
    <row r="24538" spans="2:14">
      <c r="B24538" s="65"/>
      <c r="N24538" s="71"/>
    </row>
    <row r="24539" spans="2:14">
      <c r="B24539" s="65"/>
      <c r="N24539" s="71"/>
    </row>
    <row r="24540" spans="2:14">
      <c r="B24540" s="65"/>
      <c r="N24540" s="71"/>
    </row>
    <row r="24541" spans="2:14">
      <c r="B24541" s="65"/>
      <c r="N24541" s="71"/>
    </row>
    <row r="24542" spans="2:14">
      <c r="B24542" s="65"/>
      <c r="N24542" s="71"/>
    </row>
    <row r="24543" spans="2:14">
      <c r="B24543" s="65"/>
      <c r="N24543" s="71"/>
    </row>
    <row r="24544" spans="2:14">
      <c r="B24544" s="65"/>
      <c r="N24544" s="71"/>
    </row>
    <row r="24545" spans="2:14">
      <c r="B24545" s="65"/>
      <c r="N24545" s="71"/>
    </row>
    <row r="24546" spans="2:14">
      <c r="B24546" s="65"/>
      <c r="N24546" s="71"/>
    </row>
    <row r="24547" spans="2:14">
      <c r="B24547" s="65"/>
      <c r="N24547" s="71"/>
    </row>
    <row r="24548" spans="2:14">
      <c r="B24548" s="65"/>
      <c r="N24548" s="71"/>
    </row>
    <row r="24549" spans="2:14">
      <c r="B24549" s="65"/>
      <c r="N24549" s="71"/>
    </row>
    <row r="24550" spans="2:14">
      <c r="B24550" s="65"/>
      <c r="N24550" s="71"/>
    </row>
    <row r="24551" spans="2:14">
      <c r="B24551" s="65"/>
      <c r="N24551" s="71"/>
    </row>
    <row r="24552" spans="2:14">
      <c r="B24552" s="65"/>
      <c r="N24552" s="71"/>
    </row>
    <row r="24553" spans="2:14">
      <c r="B24553" s="65"/>
      <c r="N24553" s="71"/>
    </row>
    <row r="24554" spans="2:14">
      <c r="B24554" s="65"/>
      <c r="N24554" s="71"/>
    </row>
    <row r="24555" spans="2:14">
      <c r="B24555" s="65"/>
      <c r="N24555" s="71"/>
    </row>
    <row r="24556" spans="2:14">
      <c r="B24556" s="65"/>
      <c r="N24556" s="71"/>
    </row>
    <row r="24557" spans="2:14">
      <c r="B24557" s="65"/>
      <c r="N24557" s="71"/>
    </row>
    <row r="24558" spans="2:14">
      <c r="B24558" s="65"/>
      <c r="N24558" s="71"/>
    </row>
    <row r="24559" spans="2:14">
      <c r="B24559" s="65"/>
      <c r="N24559" s="71"/>
    </row>
    <row r="24560" spans="2:14">
      <c r="B24560" s="65"/>
      <c r="N24560" s="71"/>
    </row>
    <row r="24561" spans="2:14">
      <c r="B24561" s="65"/>
      <c r="N24561" s="71"/>
    </row>
    <row r="24562" spans="2:14">
      <c r="B24562" s="65"/>
      <c r="N24562" s="71"/>
    </row>
    <row r="24563" spans="2:14">
      <c r="B24563" s="65"/>
      <c r="N24563" s="71"/>
    </row>
    <row r="24564" spans="2:14">
      <c r="B24564" s="65"/>
      <c r="N24564" s="71"/>
    </row>
    <row r="24565" spans="2:14">
      <c r="B24565" s="65"/>
      <c r="N24565" s="71"/>
    </row>
    <row r="24566" spans="2:14">
      <c r="B24566" s="65"/>
      <c r="N24566" s="71"/>
    </row>
    <row r="24567" spans="2:14">
      <c r="B24567" s="65"/>
      <c r="N24567" s="71"/>
    </row>
    <row r="24568" spans="2:14">
      <c r="B24568" s="65"/>
      <c r="N24568" s="71"/>
    </row>
    <row r="24569" spans="2:14">
      <c r="B24569" s="65"/>
      <c r="N24569" s="71"/>
    </row>
    <row r="24570" spans="2:14">
      <c r="B24570" s="65"/>
      <c r="N24570" s="71"/>
    </row>
    <row r="24571" spans="2:14">
      <c r="B24571" s="65"/>
      <c r="N24571" s="71"/>
    </row>
    <row r="24572" spans="2:14">
      <c r="B24572" s="65"/>
      <c r="N24572" s="71"/>
    </row>
    <row r="24573" spans="2:14">
      <c r="B24573" s="65"/>
      <c r="N24573" s="71"/>
    </row>
    <row r="24574" spans="2:14">
      <c r="B24574" s="65"/>
      <c r="N24574" s="71"/>
    </row>
    <row r="24575" spans="2:14">
      <c r="B24575" s="65"/>
      <c r="N24575" s="71"/>
    </row>
    <row r="24576" spans="2:14">
      <c r="B24576" s="65"/>
      <c r="N24576" s="71"/>
    </row>
    <row r="24577" spans="2:14">
      <c r="B24577" s="65"/>
      <c r="N24577" s="71"/>
    </row>
    <row r="24578" spans="2:14">
      <c r="B24578" s="65"/>
      <c r="N24578" s="71"/>
    </row>
    <row r="24579" spans="2:14">
      <c r="B24579" s="65"/>
      <c r="N24579" s="71"/>
    </row>
    <row r="24580" spans="2:14">
      <c r="B24580" s="65"/>
      <c r="N24580" s="71"/>
    </row>
    <row r="24581" spans="2:14">
      <c r="B24581" s="65"/>
      <c r="N24581" s="71"/>
    </row>
    <row r="24582" spans="2:14">
      <c r="B24582" s="65"/>
      <c r="N24582" s="71"/>
    </row>
    <row r="24583" spans="2:14">
      <c r="B24583" s="65"/>
      <c r="N24583" s="71"/>
    </row>
    <row r="24584" spans="2:14">
      <c r="B24584" s="65"/>
      <c r="N24584" s="71"/>
    </row>
    <row r="24585" spans="2:14">
      <c r="B24585" s="65"/>
      <c r="N24585" s="71"/>
    </row>
    <row r="24586" spans="2:14">
      <c r="B24586" s="65"/>
      <c r="N24586" s="71"/>
    </row>
    <row r="24587" spans="2:14">
      <c r="B24587" s="65"/>
      <c r="N24587" s="71"/>
    </row>
    <row r="24588" spans="2:14">
      <c r="B24588" s="65"/>
      <c r="N24588" s="71"/>
    </row>
    <row r="24589" spans="2:14">
      <c r="B24589" s="65"/>
      <c r="N24589" s="71"/>
    </row>
    <row r="24590" spans="2:14">
      <c r="B24590" s="65"/>
      <c r="N24590" s="71"/>
    </row>
    <row r="24591" spans="2:14">
      <c r="B24591" s="65"/>
      <c r="N24591" s="71"/>
    </row>
    <row r="24592" spans="2:14">
      <c r="B24592" s="65"/>
      <c r="N24592" s="71"/>
    </row>
    <row r="24593" spans="2:14">
      <c r="B24593" s="65"/>
      <c r="N24593" s="71"/>
    </row>
    <row r="24594" spans="2:14">
      <c r="B24594" s="65"/>
      <c r="N24594" s="71"/>
    </row>
    <row r="24595" spans="2:14">
      <c r="B24595" s="65"/>
      <c r="N24595" s="71"/>
    </row>
    <row r="24596" spans="2:14">
      <c r="B24596" s="65"/>
      <c r="N24596" s="71"/>
    </row>
    <row r="24597" spans="2:14">
      <c r="B24597" s="65"/>
      <c r="N24597" s="71"/>
    </row>
    <row r="24598" spans="2:14">
      <c r="B24598" s="65"/>
      <c r="N24598" s="71"/>
    </row>
    <row r="24599" spans="2:14">
      <c r="B24599" s="65"/>
      <c r="N24599" s="71"/>
    </row>
    <row r="24600" spans="2:14">
      <c r="B24600" s="65"/>
      <c r="N24600" s="71"/>
    </row>
    <row r="24601" spans="2:14">
      <c r="B24601" s="65"/>
      <c r="N24601" s="71"/>
    </row>
    <row r="24602" spans="2:14">
      <c r="B24602" s="65"/>
      <c r="N24602" s="71"/>
    </row>
    <row r="24603" spans="2:14">
      <c r="B24603" s="65"/>
      <c r="N24603" s="71"/>
    </row>
    <row r="24604" spans="2:14">
      <c r="B24604" s="65"/>
      <c r="N24604" s="71"/>
    </row>
    <row r="24605" spans="2:14">
      <c r="B24605" s="65"/>
      <c r="N24605" s="71"/>
    </row>
    <row r="24606" spans="2:14">
      <c r="B24606" s="65"/>
      <c r="N24606" s="71"/>
    </row>
    <row r="24607" spans="2:14">
      <c r="B24607" s="65"/>
      <c r="N24607" s="71"/>
    </row>
    <row r="24608" spans="2:14">
      <c r="B24608" s="65"/>
      <c r="N24608" s="71"/>
    </row>
    <row r="24609" spans="2:14">
      <c r="B24609" s="65"/>
      <c r="N24609" s="71"/>
    </row>
    <row r="24610" spans="2:14">
      <c r="B24610" s="65"/>
      <c r="N24610" s="71"/>
    </row>
    <row r="24611" spans="2:14">
      <c r="B24611" s="65"/>
      <c r="N24611" s="71"/>
    </row>
    <row r="24612" spans="2:14">
      <c r="B24612" s="65"/>
      <c r="N24612" s="71"/>
    </row>
    <row r="24613" spans="2:14">
      <c r="B24613" s="65"/>
      <c r="N24613" s="71"/>
    </row>
    <row r="24614" spans="2:14">
      <c r="B24614" s="65"/>
      <c r="N24614" s="71"/>
    </row>
    <row r="24615" spans="2:14">
      <c r="B24615" s="65"/>
      <c r="N24615" s="71"/>
    </row>
    <row r="24616" spans="2:14">
      <c r="B24616" s="65"/>
      <c r="N24616" s="71"/>
    </row>
    <row r="24617" spans="2:14">
      <c r="B24617" s="65"/>
      <c r="N24617" s="71"/>
    </row>
    <row r="24618" spans="2:14">
      <c r="B24618" s="65"/>
      <c r="N24618" s="71"/>
    </row>
    <row r="24619" spans="2:14">
      <c r="B24619" s="65"/>
      <c r="N24619" s="71"/>
    </row>
    <row r="24620" spans="2:14">
      <c r="B24620" s="65"/>
      <c r="N24620" s="71"/>
    </row>
    <row r="24621" spans="2:14">
      <c r="B24621" s="65"/>
      <c r="N24621" s="71"/>
    </row>
    <row r="24622" spans="2:14">
      <c r="B24622" s="65"/>
      <c r="N24622" s="71"/>
    </row>
    <row r="24623" spans="2:14">
      <c r="B24623" s="65"/>
      <c r="N24623" s="71"/>
    </row>
    <row r="24624" spans="2:14">
      <c r="B24624" s="65"/>
      <c r="N24624" s="71"/>
    </row>
    <row r="24625" spans="2:14">
      <c r="B24625" s="65"/>
      <c r="N24625" s="71"/>
    </row>
    <row r="24626" spans="2:14">
      <c r="B24626" s="65"/>
      <c r="N24626" s="71"/>
    </row>
    <row r="24627" spans="2:14">
      <c r="B24627" s="65"/>
      <c r="N24627" s="71"/>
    </row>
    <row r="24628" spans="2:14">
      <c r="B24628" s="65"/>
      <c r="N24628" s="71"/>
    </row>
    <row r="24629" spans="2:14">
      <c r="B24629" s="65"/>
      <c r="N24629" s="71"/>
    </row>
    <row r="24630" spans="2:14">
      <c r="B24630" s="65"/>
      <c r="N24630" s="71"/>
    </row>
    <row r="24631" spans="2:14">
      <c r="B24631" s="65"/>
      <c r="N24631" s="71"/>
    </row>
    <row r="24632" spans="2:14">
      <c r="B24632" s="65"/>
      <c r="N24632" s="71"/>
    </row>
    <row r="24633" spans="2:14">
      <c r="B24633" s="65"/>
      <c r="N24633" s="71"/>
    </row>
    <row r="24634" spans="2:14">
      <c r="B24634" s="65"/>
      <c r="N24634" s="71"/>
    </row>
    <row r="24635" spans="2:14">
      <c r="B24635" s="65"/>
      <c r="N24635" s="71"/>
    </row>
    <row r="24636" spans="2:14">
      <c r="B24636" s="65"/>
      <c r="N24636" s="71"/>
    </row>
    <row r="24637" spans="2:14">
      <c r="B24637" s="65"/>
      <c r="N24637" s="71"/>
    </row>
    <row r="24638" spans="2:14">
      <c r="B24638" s="65"/>
      <c r="N24638" s="71"/>
    </row>
    <row r="24639" spans="2:14">
      <c r="B24639" s="65"/>
      <c r="N24639" s="71"/>
    </row>
    <row r="24640" spans="2:14">
      <c r="B24640" s="65"/>
      <c r="N24640" s="71"/>
    </row>
    <row r="24641" spans="2:14">
      <c r="B24641" s="65"/>
      <c r="N24641" s="71"/>
    </row>
    <row r="24642" spans="2:14">
      <c r="B24642" s="65"/>
      <c r="N24642" s="71"/>
    </row>
    <row r="24643" spans="2:14">
      <c r="B24643" s="65"/>
      <c r="N24643" s="71"/>
    </row>
    <row r="24644" spans="2:14">
      <c r="B24644" s="65"/>
      <c r="N24644" s="71"/>
    </row>
    <row r="24645" spans="2:14">
      <c r="B24645" s="65"/>
      <c r="N24645" s="71"/>
    </row>
    <row r="24646" spans="2:14">
      <c r="B24646" s="65"/>
      <c r="N24646" s="71"/>
    </row>
    <row r="24647" spans="2:14">
      <c r="B24647" s="65"/>
      <c r="N24647" s="71"/>
    </row>
    <row r="24648" spans="2:14">
      <c r="B24648" s="65"/>
      <c r="N24648" s="71"/>
    </row>
    <row r="24649" spans="2:14">
      <c r="B24649" s="65"/>
      <c r="N24649" s="71"/>
    </row>
    <row r="24650" spans="2:14">
      <c r="B24650" s="65"/>
      <c r="N24650" s="71"/>
    </row>
    <row r="24651" spans="2:14">
      <c r="B24651" s="65"/>
      <c r="N24651" s="71"/>
    </row>
    <row r="24652" spans="2:14">
      <c r="B24652" s="65"/>
      <c r="N24652" s="71"/>
    </row>
    <row r="24653" spans="2:14">
      <c r="B24653" s="65"/>
      <c r="N24653" s="71"/>
    </row>
    <row r="24654" spans="2:14">
      <c r="B24654" s="65"/>
      <c r="N24654" s="71"/>
    </row>
    <row r="24655" spans="2:14">
      <c r="B24655" s="65"/>
      <c r="N24655" s="71"/>
    </row>
    <row r="24656" spans="2:14">
      <c r="B24656" s="65"/>
      <c r="N24656" s="71"/>
    </row>
    <row r="24657" spans="2:14">
      <c r="B24657" s="65"/>
      <c r="N24657" s="71"/>
    </row>
    <row r="24658" spans="2:14">
      <c r="B24658" s="65"/>
      <c r="N24658" s="71"/>
    </row>
    <row r="24659" spans="2:14">
      <c r="B24659" s="65"/>
      <c r="N24659" s="71"/>
    </row>
    <row r="24660" spans="2:14">
      <c r="B24660" s="65"/>
      <c r="N24660" s="71"/>
    </row>
    <row r="24661" spans="2:14">
      <c r="B24661" s="65"/>
      <c r="N24661" s="71"/>
    </row>
    <row r="24662" spans="2:14">
      <c r="B24662" s="65"/>
      <c r="N24662" s="71"/>
    </row>
    <row r="24663" spans="2:14">
      <c r="B24663" s="65"/>
      <c r="N24663" s="71"/>
    </row>
    <row r="24664" spans="2:14">
      <c r="B24664" s="65"/>
      <c r="N24664" s="71"/>
    </row>
    <row r="24665" spans="2:14">
      <c r="B24665" s="65"/>
      <c r="N24665" s="71"/>
    </row>
    <row r="24666" spans="2:14">
      <c r="B24666" s="65"/>
      <c r="N24666" s="71"/>
    </row>
    <row r="24667" spans="2:14">
      <c r="B24667" s="65"/>
      <c r="N24667" s="71"/>
    </row>
    <row r="24668" spans="2:14">
      <c r="B24668" s="65"/>
      <c r="N24668" s="71"/>
    </row>
    <row r="24669" spans="2:14">
      <c r="B24669" s="65"/>
      <c r="N24669" s="71"/>
    </row>
    <row r="24670" spans="2:14">
      <c r="B24670" s="65"/>
      <c r="N24670" s="71"/>
    </row>
    <row r="24671" spans="2:14">
      <c r="B24671" s="65"/>
      <c r="N24671" s="71"/>
    </row>
    <row r="24672" spans="2:14">
      <c r="B24672" s="65"/>
      <c r="N24672" s="71"/>
    </row>
    <row r="24673" spans="2:14">
      <c r="B24673" s="65"/>
      <c r="N24673" s="71"/>
    </row>
    <row r="24674" spans="2:14">
      <c r="B24674" s="65"/>
      <c r="N24674" s="71"/>
    </row>
    <row r="24675" spans="2:14">
      <c r="B24675" s="65"/>
      <c r="N24675" s="71"/>
    </row>
    <row r="24676" spans="2:14">
      <c r="B24676" s="65"/>
      <c r="N24676" s="71"/>
    </row>
    <row r="24677" spans="2:14">
      <c r="B24677" s="65"/>
      <c r="N24677" s="71"/>
    </row>
    <row r="24678" spans="2:14">
      <c r="B24678" s="65"/>
      <c r="N24678" s="71"/>
    </row>
    <row r="24679" spans="2:14">
      <c r="B24679" s="65"/>
      <c r="N24679" s="71"/>
    </row>
    <row r="24680" spans="2:14">
      <c r="B24680" s="65"/>
      <c r="N24680" s="71"/>
    </row>
    <row r="24681" spans="2:14">
      <c r="B24681" s="65"/>
      <c r="N24681" s="71"/>
    </row>
    <row r="24682" spans="2:14">
      <c r="B24682" s="65"/>
      <c r="N24682" s="71"/>
    </row>
    <row r="24683" spans="2:14">
      <c r="B24683" s="65"/>
      <c r="N24683" s="71"/>
    </row>
    <row r="24684" spans="2:14">
      <c r="B24684" s="65"/>
      <c r="N24684" s="71"/>
    </row>
    <row r="24685" spans="2:14">
      <c r="B24685" s="65"/>
      <c r="N24685" s="71"/>
    </row>
    <row r="24686" spans="2:14">
      <c r="B24686" s="65"/>
      <c r="N24686" s="71"/>
    </row>
    <row r="24687" spans="2:14">
      <c r="B24687" s="65"/>
      <c r="N24687" s="71"/>
    </row>
    <row r="24688" spans="2:14">
      <c r="B24688" s="65"/>
      <c r="N24688" s="71"/>
    </row>
    <row r="24689" spans="2:14">
      <c r="B24689" s="65"/>
      <c r="N24689" s="71"/>
    </row>
    <row r="24690" spans="2:14">
      <c r="B24690" s="65"/>
      <c r="N24690" s="71"/>
    </row>
    <row r="24691" spans="2:14">
      <c r="B24691" s="65"/>
      <c r="N24691" s="71"/>
    </row>
    <row r="24692" spans="2:14">
      <c r="B24692" s="65"/>
      <c r="N24692" s="71"/>
    </row>
    <row r="24693" spans="2:14">
      <c r="B24693" s="65"/>
      <c r="N24693" s="71"/>
    </row>
    <row r="24694" spans="2:14">
      <c r="B24694" s="65"/>
      <c r="N24694" s="71"/>
    </row>
    <row r="24695" spans="2:14">
      <c r="B24695" s="65"/>
      <c r="N24695" s="71"/>
    </row>
    <row r="24696" spans="2:14">
      <c r="B24696" s="65"/>
      <c r="N24696" s="71"/>
    </row>
    <row r="24697" spans="2:14">
      <c r="B24697" s="65"/>
      <c r="N24697" s="71"/>
    </row>
    <row r="24698" spans="2:14">
      <c r="B24698" s="65"/>
      <c r="N24698" s="71"/>
    </row>
    <row r="24699" spans="2:14">
      <c r="B24699" s="65"/>
      <c r="N24699" s="71"/>
    </row>
    <row r="24700" spans="2:14">
      <c r="B24700" s="65"/>
      <c r="N24700" s="71"/>
    </row>
    <row r="24701" spans="2:14">
      <c r="B24701" s="65"/>
      <c r="N24701" s="71"/>
    </row>
    <row r="24702" spans="2:14">
      <c r="B24702" s="65"/>
      <c r="N24702" s="71"/>
    </row>
    <row r="24703" spans="2:14">
      <c r="B24703" s="65"/>
      <c r="N24703" s="71"/>
    </row>
    <row r="24704" spans="2:14">
      <c r="B24704" s="65"/>
      <c r="N24704" s="71"/>
    </row>
    <row r="24705" spans="2:14">
      <c r="B24705" s="65"/>
      <c r="N24705" s="71"/>
    </row>
    <row r="24706" spans="2:14">
      <c r="B24706" s="65"/>
      <c r="N24706" s="71"/>
    </row>
    <row r="24707" spans="2:14">
      <c r="B24707" s="65"/>
      <c r="N24707" s="71"/>
    </row>
    <row r="24708" spans="2:14">
      <c r="B24708" s="65"/>
      <c r="N24708" s="71"/>
    </row>
    <row r="24709" spans="2:14">
      <c r="B24709" s="65"/>
      <c r="N24709" s="71"/>
    </row>
    <row r="24710" spans="2:14">
      <c r="B24710" s="65"/>
      <c r="N24710" s="71"/>
    </row>
    <row r="24711" spans="2:14">
      <c r="B24711" s="65"/>
      <c r="N24711" s="71"/>
    </row>
    <row r="24712" spans="2:14">
      <c r="B24712" s="65"/>
      <c r="N24712" s="71"/>
    </row>
    <row r="24713" spans="2:14">
      <c r="B24713" s="65"/>
      <c r="N24713" s="71"/>
    </row>
    <row r="24714" spans="2:14">
      <c r="B24714" s="65"/>
      <c r="N24714" s="71"/>
    </row>
    <row r="24715" spans="2:14">
      <c r="B24715" s="65"/>
      <c r="N24715" s="71"/>
    </row>
    <row r="24716" spans="2:14">
      <c r="B24716" s="65"/>
      <c r="N24716" s="71"/>
    </row>
    <row r="24717" spans="2:14">
      <c r="B24717" s="65"/>
      <c r="N24717" s="71"/>
    </row>
    <row r="24718" spans="2:14">
      <c r="B24718" s="65"/>
      <c r="N24718" s="71"/>
    </row>
    <row r="24719" spans="2:14">
      <c r="B24719" s="65"/>
      <c r="N24719" s="71"/>
    </row>
    <row r="24720" spans="2:14">
      <c r="B24720" s="65"/>
      <c r="N24720" s="71"/>
    </row>
    <row r="24721" spans="2:14">
      <c r="B24721" s="65"/>
      <c r="N24721" s="71"/>
    </row>
    <row r="24722" spans="2:14">
      <c r="B24722" s="65"/>
      <c r="N24722" s="71"/>
    </row>
    <row r="24723" spans="2:14">
      <c r="B24723" s="65"/>
      <c r="N24723" s="71"/>
    </row>
    <row r="24724" spans="2:14">
      <c r="B24724" s="65"/>
      <c r="N24724" s="71"/>
    </row>
    <row r="24725" spans="2:14">
      <c r="B24725" s="65"/>
      <c r="N24725" s="71"/>
    </row>
    <row r="24726" spans="2:14">
      <c r="B24726" s="65"/>
      <c r="N24726" s="71"/>
    </row>
    <row r="24727" spans="2:14">
      <c r="B24727" s="65"/>
      <c r="N24727" s="71"/>
    </row>
    <row r="24728" spans="2:14">
      <c r="B24728" s="65"/>
      <c r="N24728" s="71"/>
    </row>
    <row r="24729" spans="2:14">
      <c r="B24729" s="65"/>
      <c r="N24729" s="71"/>
    </row>
    <row r="24730" spans="2:14">
      <c r="B24730" s="65"/>
      <c r="N24730" s="71"/>
    </row>
    <row r="24731" spans="2:14">
      <c r="B24731" s="65"/>
      <c r="N24731" s="71"/>
    </row>
    <row r="24732" spans="2:14">
      <c r="B24732" s="65"/>
      <c r="N24732" s="71"/>
    </row>
    <row r="24733" spans="2:14">
      <c r="B24733" s="65"/>
      <c r="N24733" s="71"/>
    </row>
    <row r="24734" spans="2:14">
      <c r="B24734" s="65"/>
      <c r="N24734" s="71"/>
    </row>
    <row r="24735" spans="2:14">
      <c r="B24735" s="65"/>
      <c r="N24735" s="71"/>
    </row>
    <row r="24736" spans="2:14">
      <c r="B24736" s="65"/>
      <c r="N24736" s="71"/>
    </row>
    <row r="24737" spans="2:14">
      <c r="B24737" s="65"/>
      <c r="N24737" s="71"/>
    </row>
    <row r="24738" spans="2:14">
      <c r="B24738" s="65"/>
      <c r="N24738" s="71"/>
    </row>
    <row r="24739" spans="2:14">
      <c r="B24739" s="65"/>
      <c r="N24739" s="71"/>
    </row>
    <row r="24740" spans="2:14">
      <c r="B24740" s="65"/>
      <c r="N24740" s="71"/>
    </row>
    <row r="24741" spans="2:14">
      <c r="B24741" s="65"/>
      <c r="N24741" s="71"/>
    </row>
    <row r="24742" spans="2:14">
      <c r="B24742" s="65"/>
      <c r="N24742" s="71"/>
    </row>
    <row r="24743" spans="2:14">
      <c r="B24743" s="65"/>
      <c r="N24743" s="71"/>
    </row>
    <row r="24744" spans="2:14">
      <c r="B24744" s="65"/>
      <c r="N24744" s="71"/>
    </row>
    <row r="24745" spans="2:14">
      <c r="B24745" s="65"/>
      <c r="N24745" s="71"/>
    </row>
    <row r="24746" spans="2:14">
      <c r="B24746" s="65"/>
      <c r="N24746" s="71"/>
    </row>
    <row r="24747" spans="2:14">
      <c r="B24747" s="65"/>
      <c r="N24747" s="71"/>
    </row>
    <row r="24748" spans="2:14">
      <c r="B24748" s="65"/>
      <c r="N24748" s="71"/>
    </row>
    <row r="24749" spans="2:14">
      <c r="B24749" s="65"/>
      <c r="N24749" s="71"/>
    </row>
    <row r="24750" spans="2:14">
      <c r="B24750" s="65"/>
      <c r="N24750" s="71"/>
    </row>
    <row r="24751" spans="2:14">
      <c r="B24751" s="65"/>
      <c r="N24751" s="71"/>
    </row>
    <row r="24752" spans="2:14">
      <c r="B24752" s="65"/>
      <c r="N24752" s="71"/>
    </row>
    <row r="24753" spans="2:14">
      <c r="B24753" s="65"/>
      <c r="N24753" s="71"/>
    </row>
    <row r="24754" spans="2:14">
      <c r="B24754" s="65"/>
      <c r="N24754" s="71"/>
    </row>
    <row r="24755" spans="2:14">
      <c r="B24755" s="65"/>
      <c r="N24755" s="71"/>
    </row>
    <row r="24756" spans="2:14">
      <c r="B24756" s="65"/>
      <c r="N24756" s="71"/>
    </row>
    <row r="24757" spans="2:14">
      <c r="B24757" s="65"/>
      <c r="N24757" s="71"/>
    </row>
    <row r="24758" spans="2:14">
      <c r="B24758" s="65"/>
      <c r="N24758" s="71"/>
    </row>
    <row r="24759" spans="2:14">
      <c r="B24759" s="65"/>
      <c r="N24759" s="71"/>
    </row>
    <row r="24760" spans="2:14">
      <c r="B24760" s="65"/>
      <c r="N24760" s="71"/>
    </row>
    <row r="24761" spans="2:14">
      <c r="B24761" s="65"/>
      <c r="N24761" s="71"/>
    </row>
    <row r="24762" spans="2:14">
      <c r="B24762" s="65"/>
      <c r="N24762" s="71"/>
    </row>
    <row r="24763" spans="2:14">
      <c r="B24763" s="65"/>
      <c r="N24763" s="71"/>
    </row>
    <row r="24764" spans="2:14">
      <c r="B24764" s="65"/>
      <c r="N24764" s="71"/>
    </row>
    <row r="24765" spans="2:14">
      <c r="B24765" s="65"/>
      <c r="N24765" s="71"/>
    </row>
    <row r="24766" spans="2:14">
      <c r="B24766" s="65"/>
      <c r="N24766" s="71"/>
    </row>
    <row r="24767" spans="2:14">
      <c r="B24767" s="65"/>
      <c r="N24767" s="71"/>
    </row>
    <row r="24768" spans="2:14">
      <c r="B24768" s="65"/>
      <c r="N24768" s="71"/>
    </row>
    <row r="24769" spans="2:14">
      <c r="B24769" s="65"/>
      <c r="N24769" s="71"/>
    </row>
    <row r="24770" spans="2:14">
      <c r="B24770" s="65"/>
      <c r="N24770" s="71"/>
    </row>
    <row r="24771" spans="2:14">
      <c r="B24771" s="65"/>
      <c r="N24771" s="71"/>
    </row>
    <row r="24772" spans="2:14">
      <c r="B24772" s="65"/>
      <c r="N24772" s="71"/>
    </row>
    <row r="24773" spans="2:14">
      <c r="B24773" s="65"/>
      <c r="N24773" s="71"/>
    </row>
    <row r="24774" spans="2:14">
      <c r="B24774" s="65"/>
      <c r="N24774" s="71"/>
    </row>
    <row r="24775" spans="2:14">
      <c r="B24775" s="65"/>
      <c r="N24775" s="71"/>
    </row>
    <row r="24776" spans="2:14">
      <c r="B24776" s="65"/>
      <c r="N24776" s="71"/>
    </row>
    <row r="24777" spans="2:14">
      <c r="B24777" s="65"/>
      <c r="N24777" s="71"/>
    </row>
    <row r="24778" spans="2:14">
      <c r="B24778" s="65"/>
      <c r="N24778" s="71"/>
    </row>
    <row r="24779" spans="2:14">
      <c r="B24779" s="65"/>
      <c r="N24779" s="71"/>
    </row>
    <row r="24780" spans="2:14">
      <c r="B24780" s="65"/>
      <c r="N24780" s="71"/>
    </row>
    <row r="24781" spans="2:14">
      <c r="B24781" s="65"/>
      <c r="N24781" s="71"/>
    </row>
    <row r="24782" spans="2:14">
      <c r="B24782" s="65"/>
      <c r="N24782" s="71"/>
    </row>
    <row r="24783" spans="2:14">
      <c r="B24783" s="65"/>
      <c r="N24783" s="71"/>
    </row>
    <row r="24784" spans="2:14">
      <c r="B24784" s="65"/>
      <c r="N24784" s="71"/>
    </row>
    <row r="24785" spans="2:14">
      <c r="B24785" s="65"/>
      <c r="N24785" s="71"/>
    </row>
    <row r="24786" spans="2:14">
      <c r="B24786" s="65"/>
      <c r="N24786" s="71"/>
    </row>
    <row r="24787" spans="2:14">
      <c r="B24787" s="65"/>
      <c r="N24787" s="71"/>
    </row>
    <row r="24788" spans="2:14">
      <c r="B24788" s="65"/>
      <c r="N24788" s="71"/>
    </row>
    <row r="24789" spans="2:14">
      <c r="B24789" s="65"/>
      <c r="N24789" s="71"/>
    </row>
    <row r="24790" spans="2:14">
      <c r="B24790" s="65"/>
      <c r="N24790" s="71"/>
    </row>
    <row r="24791" spans="2:14">
      <c r="B24791" s="65"/>
      <c r="N24791" s="71"/>
    </row>
    <row r="24792" spans="2:14">
      <c r="B24792" s="65"/>
      <c r="N24792" s="71"/>
    </row>
    <row r="24793" spans="2:14">
      <c r="B24793" s="65"/>
      <c r="N24793" s="71"/>
    </row>
    <row r="24794" spans="2:14">
      <c r="B24794" s="65"/>
      <c r="N24794" s="71"/>
    </row>
    <row r="24795" spans="2:14">
      <c r="B24795" s="65"/>
      <c r="N24795" s="71"/>
    </row>
    <row r="24796" spans="2:14">
      <c r="B24796" s="65"/>
      <c r="N24796" s="71"/>
    </row>
    <row r="24797" spans="2:14">
      <c r="B24797" s="65"/>
      <c r="N24797" s="71"/>
    </row>
    <row r="24798" spans="2:14">
      <c r="B24798" s="65"/>
      <c r="N24798" s="71"/>
    </row>
    <row r="24799" spans="2:14">
      <c r="B24799" s="65"/>
      <c r="N24799" s="71"/>
    </row>
    <row r="24800" spans="2:14">
      <c r="B24800" s="65"/>
      <c r="N24800" s="71"/>
    </row>
    <row r="24801" spans="2:14">
      <c r="B24801" s="65"/>
      <c r="N24801" s="71"/>
    </row>
    <row r="24802" spans="2:14">
      <c r="B24802" s="65"/>
      <c r="N24802" s="71"/>
    </row>
    <row r="24803" spans="2:14">
      <c r="B24803" s="65"/>
      <c r="N24803" s="71"/>
    </row>
    <row r="24804" spans="2:14">
      <c r="B24804" s="65"/>
      <c r="N24804" s="71"/>
    </row>
    <row r="24805" spans="2:14">
      <c r="B24805" s="65"/>
      <c r="N24805" s="71"/>
    </row>
    <row r="24806" spans="2:14">
      <c r="B24806" s="65"/>
      <c r="N24806" s="71"/>
    </row>
    <row r="24807" spans="2:14">
      <c r="B24807" s="65"/>
      <c r="N24807" s="71"/>
    </row>
    <row r="24808" spans="2:14">
      <c r="B24808" s="65"/>
      <c r="N24808" s="71"/>
    </row>
    <row r="24809" spans="2:14">
      <c r="B24809" s="65"/>
      <c r="N24809" s="71"/>
    </row>
    <row r="24810" spans="2:14">
      <c r="B24810" s="65"/>
      <c r="N24810" s="71"/>
    </row>
    <row r="24811" spans="2:14">
      <c r="B24811" s="65"/>
      <c r="N24811" s="71"/>
    </row>
    <row r="24812" spans="2:14">
      <c r="B24812" s="65"/>
      <c r="N24812" s="71"/>
    </row>
    <row r="24813" spans="2:14">
      <c r="B24813" s="65"/>
      <c r="N24813" s="71"/>
    </row>
    <row r="24814" spans="2:14">
      <c r="B24814" s="65"/>
      <c r="N24814" s="71"/>
    </row>
    <row r="24815" spans="2:14">
      <c r="B24815" s="65"/>
      <c r="N24815" s="71"/>
    </row>
    <row r="24816" spans="2:14">
      <c r="B24816" s="65"/>
      <c r="N24816" s="71"/>
    </row>
    <row r="24817" spans="2:14">
      <c r="B24817" s="65"/>
      <c r="N24817" s="71"/>
    </row>
    <row r="24818" spans="2:14">
      <c r="B24818" s="65"/>
      <c r="N24818" s="71"/>
    </row>
    <row r="24819" spans="2:14">
      <c r="B24819" s="65"/>
      <c r="N24819" s="71"/>
    </row>
    <row r="24820" spans="2:14">
      <c r="B24820" s="65"/>
      <c r="N24820" s="71"/>
    </row>
    <row r="24821" spans="2:14">
      <c r="B24821" s="65"/>
      <c r="N24821" s="71"/>
    </row>
    <row r="24822" spans="2:14">
      <c r="B24822" s="65"/>
      <c r="N24822" s="71"/>
    </row>
    <row r="24823" spans="2:14">
      <c r="B24823" s="65"/>
      <c r="N24823" s="71"/>
    </row>
    <row r="24824" spans="2:14">
      <c r="B24824" s="65"/>
      <c r="N24824" s="71"/>
    </row>
    <row r="24825" spans="2:14">
      <c r="B24825" s="65"/>
      <c r="N24825" s="71"/>
    </row>
    <row r="24826" spans="2:14">
      <c r="B24826" s="65"/>
      <c r="N24826" s="71"/>
    </row>
    <row r="24827" spans="2:14">
      <c r="B24827" s="65"/>
      <c r="N24827" s="71"/>
    </row>
    <row r="24828" spans="2:14">
      <c r="B24828" s="65"/>
      <c r="N24828" s="71"/>
    </row>
    <row r="24829" spans="2:14">
      <c r="B24829" s="65"/>
      <c r="N24829" s="71"/>
    </row>
    <row r="24830" spans="2:14">
      <c r="B24830" s="65"/>
      <c r="N24830" s="71"/>
    </row>
    <row r="24831" spans="2:14">
      <c r="B24831" s="65"/>
      <c r="N24831" s="71"/>
    </row>
    <row r="24832" spans="2:14">
      <c r="B24832" s="65"/>
      <c r="N24832" s="71"/>
    </row>
    <row r="24833" spans="2:14">
      <c r="B24833" s="65"/>
      <c r="N24833" s="71"/>
    </row>
    <row r="24834" spans="2:14">
      <c r="B24834" s="65"/>
      <c r="N24834" s="71"/>
    </row>
    <row r="24835" spans="2:14">
      <c r="B24835" s="65"/>
      <c r="N24835" s="71"/>
    </row>
    <row r="24836" spans="2:14">
      <c r="B24836" s="65"/>
      <c r="N24836" s="71"/>
    </row>
    <row r="24837" spans="2:14">
      <c r="B24837" s="65"/>
      <c r="N24837" s="71"/>
    </row>
    <row r="24838" spans="2:14">
      <c r="B24838" s="65"/>
      <c r="N24838" s="71"/>
    </row>
    <row r="24839" spans="2:14">
      <c r="B24839" s="65"/>
      <c r="N24839" s="71"/>
    </row>
    <row r="24840" spans="2:14">
      <c r="B24840" s="65"/>
      <c r="N24840" s="71"/>
    </row>
    <row r="24841" spans="2:14">
      <c r="B24841" s="65"/>
      <c r="N24841" s="71"/>
    </row>
    <row r="24842" spans="2:14">
      <c r="B24842" s="65"/>
      <c r="N24842" s="71"/>
    </row>
    <row r="24843" spans="2:14">
      <c r="B24843" s="65"/>
      <c r="N24843" s="71"/>
    </row>
    <row r="24844" spans="2:14">
      <c r="B24844" s="65"/>
      <c r="N24844" s="71"/>
    </row>
    <row r="24845" spans="2:14">
      <c r="B24845" s="65"/>
      <c r="N24845" s="71"/>
    </row>
    <row r="24846" spans="2:14">
      <c r="B24846" s="65"/>
      <c r="N24846" s="71"/>
    </row>
    <row r="24847" spans="2:14">
      <c r="B24847" s="65"/>
      <c r="N24847" s="71"/>
    </row>
    <row r="24848" spans="2:14">
      <c r="B24848" s="65"/>
      <c r="N24848" s="71"/>
    </row>
    <row r="24849" spans="2:14">
      <c r="B24849" s="65"/>
      <c r="N24849" s="71"/>
    </row>
    <row r="24850" spans="2:14">
      <c r="B24850" s="65"/>
      <c r="N24850" s="71"/>
    </row>
    <row r="24851" spans="2:14">
      <c r="B24851" s="65"/>
      <c r="N24851" s="71"/>
    </row>
    <row r="24852" spans="2:14">
      <c r="B24852" s="65"/>
      <c r="N24852" s="71"/>
    </row>
    <row r="24853" spans="2:14">
      <c r="B24853" s="65"/>
      <c r="N24853" s="71"/>
    </row>
    <row r="24854" spans="2:14">
      <c r="B24854" s="65"/>
      <c r="N24854" s="71"/>
    </row>
    <row r="24855" spans="2:14">
      <c r="B24855" s="65"/>
      <c r="N24855" s="71"/>
    </row>
    <row r="24856" spans="2:14">
      <c r="B24856" s="65"/>
      <c r="N24856" s="71"/>
    </row>
    <row r="24857" spans="2:14">
      <c r="B24857" s="65"/>
      <c r="N24857" s="71"/>
    </row>
    <row r="24858" spans="2:14">
      <c r="B24858" s="65"/>
      <c r="N24858" s="71"/>
    </row>
    <row r="24859" spans="2:14">
      <c r="B24859" s="65"/>
      <c r="N24859" s="71"/>
    </row>
    <row r="24860" spans="2:14">
      <c r="B24860" s="65"/>
      <c r="N24860" s="71"/>
    </row>
    <row r="24861" spans="2:14">
      <c r="B24861" s="65"/>
      <c r="N24861" s="71"/>
    </row>
    <row r="24862" spans="2:14">
      <c r="B24862" s="65"/>
      <c r="N24862" s="71"/>
    </row>
    <row r="24863" spans="2:14">
      <c r="B24863" s="65"/>
      <c r="N24863" s="71"/>
    </row>
    <row r="24864" spans="2:14">
      <c r="B24864" s="65"/>
      <c r="N24864" s="71"/>
    </row>
    <row r="24865" spans="2:14">
      <c r="B24865" s="65"/>
      <c r="N24865" s="71"/>
    </row>
    <row r="24866" spans="2:14">
      <c r="B24866" s="65"/>
      <c r="N24866" s="71"/>
    </row>
    <row r="24867" spans="2:14">
      <c r="B24867" s="65"/>
      <c r="N24867" s="71"/>
    </row>
    <row r="24868" spans="2:14">
      <c r="B24868" s="65"/>
      <c r="N24868" s="71"/>
    </row>
    <row r="24869" spans="2:14">
      <c r="B24869" s="65"/>
      <c r="N24869" s="71"/>
    </row>
    <row r="24870" spans="2:14">
      <c r="B24870" s="65"/>
      <c r="N24870" s="71"/>
    </row>
    <row r="24871" spans="2:14">
      <c r="B24871" s="65"/>
      <c r="N24871" s="71"/>
    </row>
    <row r="24872" spans="2:14">
      <c r="B24872" s="65"/>
      <c r="N24872" s="71"/>
    </row>
    <row r="24873" spans="2:14">
      <c r="B24873" s="65"/>
      <c r="N24873" s="71"/>
    </row>
    <row r="24874" spans="2:14">
      <c r="B24874" s="65"/>
      <c r="N24874" s="71"/>
    </row>
    <row r="24875" spans="2:14">
      <c r="B24875" s="65"/>
      <c r="N24875" s="71"/>
    </row>
    <row r="24876" spans="2:14">
      <c r="B24876" s="65"/>
      <c r="N24876" s="71"/>
    </row>
    <row r="24877" spans="2:14">
      <c r="B24877" s="65"/>
      <c r="N24877" s="71"/>
    </row>
    <row r="24878" spans="2:14">
      <c r="B24878" s="65"/>
      <c r="N24878" s="71"/>
    </row>
    <row r="24879" spans="2:14">
      <c r="B24879" s="65"/>
      <c r="N24879" s="71"/>
    </row>
    <row r="24880" spans="2:14">
      <c r="B24880" s="65"/>
      <c r="N24880" s="71"/>
    </row>
    <row r="24881" spans="2:14">
      <c r="B24881" s="65"/>
      <c r="N24881" s="71"/>
    </row>
    <row r="24882" spans="2:14">
      <c r="B24882" s="65"/>
      <c r="N24882" s="71"/>
    </row>
    <row r="24883" spans="2:14">
      <c r="B24883" s="65"/>
      <c r="N24883" s="71"/>
    </row>
    <row r="24884" spans="2:14">
      <c r="B24884" s="65"/>
      <c r="N24884" s="71"/>
    </row>
    <row r="24885" spans="2:14">
      <c r="B24885" s="65"/>
      <c r="N24885" s="71"/>
    </row>
    <row r="24886" spans="2:14">
      <c r="B24886" s="65"/>
      <c r="N24886" s="71"/>
    </row>
    <row r="24887" spans="2:14">
      <c r="B24887" s="65"/>
      <c r="N24887" s="71"/>
    </row>
    <row r="24888" spans="2:14">
      <c r="B24888" s="65"/>
      <c r="N24888" s="71"/>
    </row>
    <row r="24889" spans="2:14">
      <c r="B24889" s="65"/>
      <c r="N24889" s="71"/>
    </row>
    <row r="24890" spans="2:14">
      <c r="B24890" s="65"/>
      <c r="N24890" s="71"/>
    </row>
    <row r="24891" spans="2:14">
      <c r="B24891" s="65"/>
      <c r="N24891" s="71"/>
    </row>
    <row r="24892" spans="2:14">
      <c r="B24892" s="65"/>
      <c r="N24892" s="71"/>
    </row>
    <row r="24893" spans="2:14">
      <c r="B24893" s="65"/>
      <c r="N24893" s="71"/>
    </row>
    <row r="24894" spans="2:14">
      <c r="B24894" s="65"/>
      <c r="N24894" s="71"/>
    </row>
    <row r="24895" spans="2:14">
      <c r="B24895" s="65"/>
      <c r="N24895" s="71"/>
    </row>
    <row r="24896" spans="2:14">
      <c r="B24896" s="65"/>
      <c r="N24896" s="71"/>
    </row>
    <row r="24897" spans="2:14">
      <c r="B24897" s="65"/>
      <c r="N24897" s="71"/>
    </row>
    <row r="24898" spans="2:14">
      <c r="B24898" s="65"/>
      <c r="N24898" s="71"/>
    </row>
    <row r="24899" spans="2:14">
      <c r="B24899" s="65"/>
      <c r="N24899" s="71"/>
    </row>
    <row r="24900" spans="2:14">
      <c r="B24900" s="65"/>
      <c r="N24900" s="71"/>
    </row>
    <row r="24901" spans="2:14">
      <c r="B24901" s="65"/>
      <c r="N24901" s="71"/>
    </row>
    <row r="24902" spans="2:14">
      <c r="B24902" s="65"/>
      <c r="N24902" s="71"/>
    </row>
    <row r="24903" spans="2:14">
      <c r="B24903" s="65"/>
      <c r="N24903" s="71"/>
    </row>
    <row r="24904" spans="2:14">
      <c r="B24904" s="65"/>
      <c r="N24904" s="71"/>
    </row>
    <row r="24905" spans="2:14">
      <c r="B24905" s="65"/>
      <c r="N24905" s="71"/>
    </row>
    <row r="24906" spans="2:14">
      <c r="B24906" s="65"/>
      <c r="N24906" s="71"/>
    </row>
    <row r="24907" spans="2:14">
      <c r="B24907" s="65"/>
      <c r="N24907" s="71"/>
    </row>
    <row r="24908" spans="2:14">
      <c r="B24908" s="65"/>
      <c r="N24908" s="71"/>
    </row>
    <row r="24909" spans="2:14">
      <c r="B24909" s="65"/>
      <c r="N24909" s="71"/>
    </row>
    <row r="24910" spans="2:14">
      <c r="B24910" s="65"/>
      <c r="N24910" s="71"/>
    </row>
    <row r="24911" spans="2:14">
      <c r="B24911" s="65"/>
      <c r="N24911" s="71"/>
    </row>
    <row r="24912" spans="2:14">
      <c r="B24912" s="65"/>
      <c r="N24912" s="71"/>
    </row>
    <row r="24913" spans="2:14">
      <c r="B24913" s="65"/>
      <c r="N24913" s="71"/>
    </row>
    <row r="24914" spans="2:14">
      <c r="B24914" s="65"/>
      <c r="N24914" s="71"/>
    </row>
    <row r="24915" spans="2:14">
      <c r="B24915" s="65"/>
      <c r="N24915" s="71"/>
    </row>
    <row r="24916" spans="2:14">
      <c r="B24916" s="65"/>
      <c r="N24916" s="71"/>
    </row>
    <row r="24917" spans="2:14">
      <c r="B24917" s="65"/>
      <c r="N24917" s="71"/>
    </row>
    <row r="24918" spans="2:14">
      <c r="B24918" s="65"/>
      <c r="N24918" s="71"/>
    </row>
    <row r="24919" spans="2:14">
      <c r="B24919" s="65"/>
      <c r="N24919" s="71"/>
    </row>
    <row r="24920" spans="2:14">
      <c r="B24920" s="65"/>
      <c r="N24920" s="71"/>
    </row>
    <row r="24921" spans="2:14">
      <c r="B24921" s="65"/>
      <c r="N24921" s="71"/>
    </row>
    <row r="24922" spans="2:14">
      <c r="B24922" s="65"/>
      <c r="N24922" s="71"/>
    </row>
    <row r="24923" spans="2:14">
      <c r="B24923" s="65"/>
      <c r="N24923" s="71"/>
    </row>
    <row r="24924" spans="2:14">
      <c r="B24924" s="65"/>
      <c r="N24924" s="71"/>
    </row>
    <row r="24925" spans="2:14">
      <c r="B24925" s="65"/>
      <c r="N24925" s="71"/>
    </row>
    <row r="24926" spans="2:14">
      <c r="B24926" s="65"/>
      <c r="N24926" s="71"/>
    </row>
    <row r="24927" spans="2:14">
      <c r="B24927" s="65"/>
      <c r="N24927" s="71"/>
    </row>
    <row r="24928" spans="2:14">
      <c r="B24928" s="65"/>
      <c r="N24928" s="71"/>
    </row>
    <row r="24929" spans="2:14">
      <c r="B24929" s="65"/>
      <c r="N24929" s="71"/>
    </row>
    <row r="24930" spans="2:14">
      <c r="B24930" s="65"/>
      <c r="N24930" s="71"/>
    </row>
    <row r="24931" spans="2:14">
      <c r="B24931" s="65"/>
      <c r="N24931" s="71"/>
    </row>
    <row r="24932" spans="2:14">
      <c r="B24932" s="65"/>
      <c r="N24932" s="71"/>
    </row>
    <row r="24933" spans="2:14">
      <c r="B24933" s="65"/>
      <c r="N24933" s="71"/>
    </row>
    <row r="24934" spans="2:14">
      <c r="B24934" s="65"/>
      <c r="N24934" s="71"/>
    </row>
    <row r="24935" spans="2:14">
      <c r="B24935" s="65"/>
      <c r="N24935" s="71"/>
    </row>
    <row r="24936" spans="2:14">
      <c r="B24936" s="65"/>
      <c r="N24936" s="71"/>
    </row>
    <row r="24937" spans="2:14">
      <c r="B24937" s="65"/>
      <c r="N24937" s="71"/>
    </row>
    <row r="24938" spans="2:14">
      <c r="B24938" s="65"/>
      <c r="N24938" s="71"/>
    </row>
    <row r="24939" spans="2:14">
      <c r="B24939" s="65"/>
      <c r="N24939" s="71"/>
    </row>
    <row r="24940" spans="2:14">
      <c r="B24940" s="65"/>
      <c r="N24940" s="71"/>
    </row>
    <row r="24941" spans="2:14">
      <c r="B24941" s="65"/>
      <c r="N24941" s="71"/>
    </row>
    <row r="24942" spans="2:14">
      <c r="B24942" s="65"/>
      <c r="N24942" s="71"/>
    </row>
    <row r="24943" spans="2:14">
      <c r="B24943" s="65"/>
      <c r="N24943" s="71"/>
    </row>
    <row r="24944" spans="2:14">
      <c r="B24944" s="65"/>
      <c r="N24944" s="71"/>
    </row>
    <row r="24945" spans="2:14">
      <c r="B24945" s="65"/>
      <c r="N24945" s="71"/>
    </row>
    <row r="24946" spans="2:14">
      <c r="B24946" s="65"/>
      <c r="N24946" s="71"/>
    </row>
    <row r="24947" spans="2:14">
      <c r="B24947" s="65"/>
      <c r="N24947" s="71"/>
    </row>
    <row r="24948" spans="2:14">
      <c r="B24948" s="65"/>
      <c r="N24948" s="71"/>
    </row>
    <row r="24949" spans="2:14">
      <c r="B24949" s="65"/>
      <c r="N24949" s="71"/>
    </row>
    <row r="24950" spans="2:14">
      <c r="B24950" s="65"/>
      <c r="N24950" s="71"/>
    </row>
    <row r="24951" spans="2:14">
      <c r="B24951" s="65"/>
      <c r="N24951" s="71"/>
    </row>
    <row r="24952" spans="2:14">
      <c r="B24952" s="65"/>
      <c r="N24952" s="71"/>
    </row>
    <row r="24953" spans="2:14">
      <c r="B24953" s="65"/>
      <c r="N24953" s="71"/>
    </row>
    <row r="24954" spans="2:14">
      <c r="B24954" s="65"/>
      <c r="N24954" s="71"/>
    </row>
    <row r="24955" spans="2:14">
      <c r="B24955" s="65"/>
      <c r="N24955" s="71"/>
    </row>
    <row r="24956" spans="2:14">
      <c r="B24956" s="65"/>
      <c r="N24956" s="71"/>
    </row>
    <row r="24957" spans="2:14">
      <c r="B24957" s="65"/>
      <c r="N24957" s="71"/>
    </row>
    <row r="24958" spans="2:14">
      <c r="B24958" s="65"/>
      <c r="N24958" s="71"/>
    </row>
    <row r="24959" spans="2:14">
      <c r="B24959" s="65"/>
      <c r="N24959" s="71"/>
    </row>
    <row r="24960" spans="2:14">
      <c r="B24960" s="65"/>
      <c r="N24960" s="71"/>
    </row>
    <row r="24961" spans="2:14">
      <c r="B24961" s="65"/>
      <c r="N24961" s="71"/>
    </row>
    <row r="24962" spans="2:14">
      <c r="B24962" s="65"/>
      <c r="N24962" s="71"/>
    </row>
    <row r="24963" spans="2:14">
      <c r="B24963" s="65"/>
      <c r="N24963" s="71"/>
    </row>
    <row r="24964" spans="2:14">
      <c r="B24964" s="65"/>
      <c r="N24964" s="71"/>
    </row>
    <row r="24965" spans="2:14">
      <c r="B24965" s="65"/>
      <c r="N24965" s="71"/>
    </row>
    <row r="24966" spans="2:14">
      <c r="B24966" s="65"/>
      <c r="N24966" s="71"/>
    </row>
    <row r="24967" spans="2:14">
      <c r="B24967" s="65"/>
      <c r="N24967" s="71"/>
    </row>
    <row r="24968" spans="2:14">
      <c r="B24968" s="65"/>
      <c r="N24968" s="71"/>
    </row>
    <row r="24969" spans="2:14">
      <c r="B24969" s="65"/>
      <c r="N24969" s="71"/>
    </row>
    <row r="24970" spans="2:14">
      <c r="B24970" s="65"/>
      <c r="N24970" s="71"/>
    </row>
    <row r="24971" spans="2:14">
      <c r="B24971" s="65"/>
      <c r="N24971" s="71"/>
    </row>
    <row r="24972" spans="2:14">
      <c r="B24972" s="65"/>
      <c r="N24972" s="71"/>
    </row>
    <row r="24973" spans="2:14">
      <c r="B24973" s="65"/>
      <c r="N24973" s="71"/>
    </row>
    <row r="24974" spans="2:14">
      <c r="B24974" s="65"/>
      <c r="N24974" s="71"/>
    </row>
    <row r="24975" spans="2:14">
      <c r="B24975" s="65"/>
      <c r="N24975" s="71"/>
    </row>
    <row r="24976" spans="2:14">
      <c r="B24976" s="65"/>
      <c r="N24976" s="71"/>
    </row>
    <row r="24977" spans="2:14">
      <c r="B24977" s="65"/>
      <c r="N24977" s="71"/>
    </row>
    <row r="24978" spans="2:14">
      <c r="B24978" s="65"/>
      <c r="N24978" s="71"/>
    </row>
    <row r="24979" spans="2:14">
      <c r="B24979" s="65"/>
      <c r="N24979" s="71"/>
    </row>
    <row r="24980" spans="2:14">
      <c r="B24980" s="65"/>
      <c r="N24980" s="71"/>
    </row>
    <row r="24981" spans="2:14">
      <c r="B24981" s="65"/>
      <c r="N24981" s="71"/>
    </row>
    <row r="24982" spans="2:14">
      <c r="B24982" s="65"/>
      <c r="N24982" s="71"/>
    </row>
    <row r="24983" spans="2:14">
      <c r="B24983" s="65"/>
      <c r="N24983" s="71"/>
    </row>
    <row r="24984" spans="2:14">
      <c r="B24984" s="65"/>
      <c r="N24984" s="71"/>
    </row>
    <row r="24985" spans="2:14">
      <c r="B24985" s="65"/>
      <c r="N24985" s="71"/>
    </row>
    <row r="24986" spans="2:14">
      <c r="B24986" s="65"/>
      <c r="N24986" s="71"/>
    </row>
    <row r="24987" spans="2:14">
      <c r="B24987" s="65"/>
      <c r="N24987" s="71"/>
    </row>
    <row r="24988" spans="2:14">
      <c r="B24988" s="65"/>
      <c r="N24988" s="71"/>
    </row>
    <row r="24989" spans="2:14">
      <c r="B24989" s="65"/>
      <c r="N24989" s="71"/>
    </row>
    <row r="24990" spans="2:14">
      <c r="B24990" s="65"/>
      <c r="N24990" s="71"/>
    </row>
    <row r="24991" spans="2:14">
      <c r="B24991" s="65"/>
      <c r="N24991" s="71"/>
    </row>
    <row r="24992" spans="2:14">
      <c r="B24992" s="65"/>
      <c r="N24992" s="71"/>
    </row>
    <row r="24993" spans="2:14">
      <c r="B24993" s="65"/>
      <c r="N24993" s="71"/>
    </row>
    <row r="24994" spans="2:14">
      <c r="B24994" s="65"/>
      <c r="N24994" s="71"/>
    </row>
    <row r="24995" spans="2:14">
      <c r="B24995" s="65"/>
      <c r="N24995" s="71"/>
    </row>
    <row r="24996" spans="2:14">
      <c r="B24996" s="65"/>
      <c r="N24996" s="71"/>
    </row>
    <row r="24997" spans="2:14">
      <c r="B24997" s="65"/>
      <c r="N24997" s="71"/>
    </row>
    <row r="24998" spans="2:14">
      <c r="B24998" s="65"/>
      <c r="N24998" s="71"/>
    </row>
    <row r="24999" spans="2:14">
      <c r="B24999" s="65"/>
      <c r="N24999" s="71"/>
    </row>
    <row r="25000" spans="2:14">
      <c r="B25000" s="65"/>
      <c r="N25000" s="71"/>
    </row>
    <row r="25001" spans="2:14">
      <c r="B25001" s="65"/>
      <c r="N25001" s="71"/>
    </row>
    <row r="25002" spans="2:14">
      <c r="B25002" s="65"/>
      <c r="N25002" s="71"/>
    </row>
    <row r="25003" spans="2:14">
      <c r="B25003" s="65"/>
      <c r="N25003" s="71"/>
    </row>
    <row r="25004" spans="2:14">
      <c r="B25004" s="65"/>
      <c r="N25004" s="71"/>
    </row>
    <row r="25005" spans="2:14">
      <c r="B25005" s="65"/>
      <c r="N25005" s="71"/>
    </row>
    <row r="25006" spans="2:14">
      <c r="B25006" s="65"/>
      <c r="N25006" s="71"/>
    </row>
    <row r="25007" spans="2:14">
      <c r="B25007" s="65"/>
      <c r="N25007" s="71"/>
    </row>
    <row r="25008" spans="2:14">
      <c r="B25008" s="65"/>
      <c r="N25008" s="71"/>
    </row>
    <row r="25009" spans="2:14">
      <c r="B25009" s="65"/>
      <c r="N25009" s="71"/>
    </row>
    <row r="25010" spans="2:14">
      <c r="B25010" s="65"/>
      <c r="N25010" s="71"/>
    </row>
    <row r="25011" spans="2:14">
      <c r="B25011" s="65"/>
      <c r="N25011" s="71"/>
    </row>
    <row r="25012" spans="2:14">
      <c r="B25012" s="65"/>
      <c r="N25012" s="71"/>
    </row>
    <row r="25013" spans="2:14">
      <c r="B25013" s="65"/>
      <c r="N25013" s="71"/>
    </row>
    <row r="25014" spans="2:14">
      <c r="B25014" s="65"/>
      <c r="N25014" s="71"/>
    </row>
    <row r="25015" spans="2:14">
      <c r="B25015" s="65"/>
      <c r="N25015" s="71"/>
    </row>
    <row r="25016" spans="2:14">
      <c r="B25016" s="65"/>
      <c r="N25016" s="71"/>
    </row>
    <row r="25017" spans="2:14">
      <c r="B25017" s="65"/>
      <c r="N25017" s="71"/>
    </row>
    <row r="25018" spans="2:14">
      <c r="B25018" s="65"/>
      <c r="N25018" s="71"/>
    </row>
    <row r="25019" spans="2:14">
      <c r="B25019" s="65"/>
      <c r="N25019" s="71"/>
    </row>
    <row r="25020" spans="2:14">
      <c r="B25020" s="65"/>
      <c r="N25020" s="71"/>
    </row>
    <row r="25021" spans="2:14">
      <c r="B25021" s="65"/>
      <c r="N25021" s="71"/>
    </row>
    <row r="25022" spans="2:14">
      <c r="B25022" s="65"/>
      <c r="N25022" s="71"/>
    </row>
    <row r="25023" spans="2:14">
      <c r="B25023" s="65"/>
      <c r="N25023" s="71"/>
    </row>
    <row r="25024" spans="2:14">
      <c r="B25024" s="65"/>
      <c r="N25024" s="71"/>
    </row>
    <row r="25025" spans="2:14">
      <c r="B25025" s="65"/>
      <c r="N25025" s="71"/>
    </row>
    <row r="25026" spans="2:14">
      <c r="B25026" s="65"/>
      <c r="N25026" s="71"/>
    </row>
    <row r="25027" spans="2:14">
      <c r="B25027" s="65"/>
      <c r="N25027" s="71"/>
    </row>
    <row r="25028" spans="2:14">
      <c r="B25028" s="65"/>
      <c r="N25028" s="71"/>
    </row>
    <row r="25029" spans="2:14">
      <c r="B25029" s="65"/>
      <c r="N25029" s="71"/>
    </row>
    <row r="25030" spans="2:14">
      <c r="B25030" s="65"/>
      <c r="N25030" s="71"/>
    </row>
    <row r="25031" spans="2:14">
      <c r="B25031" s="65"/>
      <c r="N25031" s="71"/>
    </row>
    <row r="25032" spans="2:14">
      <c r="B25032" s="65"/>
      <c r="N25032" s="71"/>
    </row>
    <row r="25033" spans="2:14">
      <c r="B25033" s="65"/>
      <c r="N25033" s="71"/>
    </row>
    <row r="25034" spans="2:14">
      <c r="B25034" s="65"/>
      <c r="N25034" s="71"/>
    </row>
    <row r="25035" spans="2:14">
      <c r="B25035" s="65"/>
      <c r="N25035" s="71"/>
    </row>
    <row r="25036" spans="2:14">
      <c r="B25036" s="65"/>
      <c r="N25036" s="71"/>
    </row>
    <row r="25037" spans="2:14">
      <c r="B25037" s="65"/>
      <c r="N25037" s="71"/>
    </row>
    <row r="25038" spans="2:14">
      <c r="B25038" s="65"/>
      <c r="N25038" s="71"/>
    </row>
    <row r="25039" spans="2:14">
      <c r="B25039" s="65"/>
      <c r="N25039" s="71"/>
    </row>
    <row r="25040" spans="2:14">
      <c r="B25040" s="65"/>
      <c r="N25040" s="71"/>
    </row>
    <row r="25041" spans="2:14">
      <c r="B25041" s="65"/>
      <c r="N25041" s="71"/>
    </row>
    <row r="25042" spans="2:14">
      <c r="B25042" s="65"/>
      <c r="N25042" s="71"/>
    </row>
    <row r="25043" spans="2:14">
      <c r="B25043" s="65"/>
      <c r="N25043" s="71"/>
    </row>
    <row r="25044" spans="2:14">
      <c r="B25044" s="65"/>
      <c r="N25044" s="71"/>
    </row>
    <row r="25045" spans="2:14">
      <c r="B25045" s="65"/>
      <c r="N25045" s="71"/>
    </row>
    <row r="25046" spans="2:14">
      <c r="B25046" s="65"/>
      <c r="N25046" s="71"/>
    </row>
    <row r="25047" spans="2:14">
      <c r="B25047" s="65"/>
      <c r="N25047" s="71"/>
    </row>
    <row r="25048" spans="2:14">
      <c r="B25048" s="65"/>
      <c r="N25048" s="71"/>
    </row>
    <row r="25049" spans="2:14">
      <c r="B25049" s="65"/>
      <c r="N25049" s="71"/>
    </row>
    <row r="25050" spans="2:14">
      <c r="B25050" s="65"/>
      <c r="N25050" s="71"/>
    </row>
    <row r="25051" spans="2:14">
      <c r="B25051" s="65"/>
      <c r="N25051" s="71"/>
    </row>
    <row r="25052" spans="2:14">
      <c r="B25052" s="65"/>
      <c r="N25052" s="71"/>
    </row>
    <row r="25053" spans="2:14">
      <c r="B25053" s="65"/>
      <c r="N25053" s="71"/>
    </row>
    <row r="25054" spans="2:14">
      <c r="B25054" s="65"/>
      <c r="N25054" s="71"/>
    </row>
    <row r="25055" spans="2:14">
      <c r="B25055" s="65"/>
      <c r="N25055" s="71"/>
    </row>
    <row r="25056" spans="2:14">
      <c r="B25056" s="65"/>
      <c r="N25056" s="71"/>
    </row>
    <row r="25057" spans="2:14">
      <c r="B25057" s="65"/>
      <c r="N25057" s="71"/>
    </row>
    <row r="25058" spans="2:14">
      <c r="B25058" s="65"/>
      <c r="N25058" s="71"/>
    </row>
    <row r="25059" spans="2:14">
      <c r="B25059" s="65"/>
      <c r="N25059" s="71"/>
    </row>
    <row r="25060" spans="2:14">
      <c r="B25060" s="65"/>
      <c r="N25060" s="71"/>
    </row>
    <row r="25061" spans="2:14">
      <c r="B25061" s="65"/>
      <c r="N25061" s="71"/>
    </row>
    <row r="25062" spans="2:14">
      <c r="B25062" s="65"/>
      <c r="N25062" s="71"/>
    </row>
    <row r="25063" spans="2:14">
      <c r="B25063" s="65"/>
      <c r="N25063" s="71"/>
    </row>
    <row r="25064" spans="2:14">
      <c r="B25064" s="65"/>
      <c r="N25064" s="71"/>
    </row>
    <row r="25065" spans="2:14">
      <c r="B25065" s="65"/>
      <c r="N25065" s="71"/>
    </row>
    <row r="25066" spans="2:14">
      <c r="B25066" s="65"/>
      <c r="N25066" s="71"/>
    </row>
    <row r="25067" spans="2:14">
      <c r="B25067" s="65"/>
      <c r="N25067" s="71"/>
    </row>
    <row r="25068" spans="2:14">
      <c r="B25068" s="65"/>
      <c r="N25068" s="71"/>
    </row>
    <row r="25069" spans="2:14">
      <c r="B25069" s="65"/>
      <c r="N25069" s="71"/>
    </row>
    <row r="25070" spans="2:14">
      <c r="B25070" s="65"/>
      <c r="N25070" s="71"/>
    </row>
    <row r="25071" spans="2:14">
      <c r="B25071" s="65"/>
      <c r="N25071" s="71"/>
    </row>
    <row r="25072" spans="2:14">
      <c r="B25072" s="65"/>
      <c r="N25072" s="71"/>
    </row>
    <row r="25073" spans="2:14">
      <c r="B25073" s="65"/>
      <c r="N25073" s="71"/>
    </row>
    <row r="25074" spans="2:14">
      <c r="B25074" s="65"/>
      <c r="N25074" s="71"/>
    </row>
    <row r="25075" spans="2:14">
      <c r="B25075" s="65"/>
      <c r="N25075" s="71"/>
    </row>
    <row r="25076" spans="2:14">
      <c r="B25076" s="65"/>
      <c r="N25076" s="71"/>
    </row>
    <row r="25077" spans="2:14">
      <c r="B25077" s="65"/>
      <c r="N25077" s="71"/>
    </row>
    <row r="25078" spans="2:14">
      <c r="B25078" s="65"/>
      <c r="N25078" s="71"/>
    </row>
    <row r="25079" spans="2:14">
      <c r="B25079" s="65"/>
      <c r="N25079" s="71"/>
    </row>
    <row r="25080" spans="2:14">
      <c r="B25080" s="65"/>
      <c r="N25080" s="71"/>
    </row>
    <row r="25081" spans="2:14">
      <c r="B25081" s="65"/>
      <c r="N25081" s="71"/>
    </row>
    <row r="25082" spans="2:14">
      <c r="B25082" s="65"/>
      <c r="N25082" s="71"/>
    </row>
    <row r="25083" spans="2:14">
      <c r="B25083" s="65"/>
      <c r="N25083" s="71"/>
    </row>
    <row r="25084" spans="2:14">
      <c r="B25084" s="65"/>
      <c r="N25084" s="71"/>
    </row>
    <row r="25085" spans="2:14">
      <c r="B25085" s="65"/>
      <c r="N25085" s="71"/>
    </row>
    <row r="25086" spans="2:14">
      <c r="B25086" s="65"/>
      <c r="N25086" s="71"/>
    </row>
    <row r="25087" spans="2:14">
      <c r="B25087" s="65"/>
      <c r="N25087" s="71"/>
    </row>
    <row r="25088" spans="2:14">
      <c r="B25088" s="65"/>
      <c r="N25088" s="71"/>
    </row>
    <row r="25089" spans="2:14">
      <c r="B25089" s="65"/>
      <c r="N25089" s="71"/>
    </row>
    <row r="25090" spans="2:14">
      <c r="B25090" s="65"/>
      <c r="N25090" s="71"/>
    </row>
    <row r="25091" spans="2:14">
      <c r="B25091" s="65"/>
      <c r="N25091" s="71"/>
    </row>
    <row r="25092" spans="2:14">
      <c r="B25092" s="65"/>
      <c r="N25092" s="71"/>
    </row>
    <row r="25093" spans="2:14">
      <c r="B25093" s="65"/>
      <c r="N25093" s="71"/>
    </row>
    <row r="25094" spans="2:14">
      <c r="B25094" s="65"/>
      <c r="N25094" s="71"/>
    </row>
    <row r="25095" spans="2:14">
      <c r="B25095" s="65"/>
      <c r="N25095" s="71"/>
    </row>
    <row r="25096" spans="2:14">
      <c r="B25096" s="65"/>
      <c r="N25096" s="71"/>
    </row>
    <row r="25097" spans="2:14">
      <c r="B25097" s="65"/>
      <c r="N25097" s="71"/>
    </row>
    <row r="25098" spans="2:14">
      <c r="B25098" s="65"/>
      <c r="N25098" s="71"/>
    </row>
    <row r="25099" spans="2:14">
      <c r="B25099" s="65"/>
      <c r="N25099" s="71"/>
    </row>
    <row r="25100" spans="2:14">
      <c r="B25100" s="65"/>
      <c r="N25100" s="71"/>
    </row>
    <row r="25101" spans="2:14">
      <c r="B25101" s="65"/>
      <c r="N25101" s="71"/>
    </row>
    <row r="25102" spans="2:14">
      <c r="B25102" s="65"/>
      <c r="N25102" s="71"/>
    </row>
    <row r="25103" spans="2:14">
      <c r="B25103" s="65"/>
      <c r="N25103" s="71"/>
    </row>
    <row r="25104" spans="2:14">
      <c r="B25104" s="65"/>
      <c r="N25104" s="71"/>
    </row>
    <row r="25105" spans="2:14">
      <c r="B25105" s="65"/>
      <c r="N25105" s="71"/>
    </row>
    <row r="25106" spans="2:14">
      <c r="B25106" s="65"/>
      <c r="N25106" s="71"/>
    </row>
    <row r="25107" spans="2:14">
      <c r="B25107" s="65"/>
      <c r="N25107" s="71"/>
    </row>
    <row r="25108" spans="2:14">
      <c r="B25108" s="65"/>
      <c r="N25108" s="71"/>
    </row>
    <row r="25109" spans="2:14">
      <c r="B25109" s="65"/>
      <c r="N25109" s="71"/>
    </row>
    <row r="25110" spans="2:14">
      <c r="B25110" s="65"/>
      <c r="N25110" s="71"/>
    </row>
    <row r="25111" spans="2:14">
      <c r="B25111" s="65"/>
      <c r="N25111" s="71"/>
    </row>
    <row r="25112" spans="2:14">
      <c r="B25112" s="65"/>
      <c r="N25112" s="71"/>
    </row>
    <row r="25113" spans="2:14">
      <c r="B25113" s="65"/>
      <c r="N25113" s="71"/>
    </row>
    <row r="25114" spans="2:14">
      <c r="B25114" s="65"/>
      <c r="N25114" s="71"/>
    </row>
    <row r="25115" spans="2:14">
      <c r="B25115" s="65"/>
      <c r="N25115" s="71"/>
    </row>
    <row r="25116" spans="2:14">
      <c r="B25116" s="65"/>
      <c r="N25116" s="71"/>
    </row>
    <row r="25117" spans="2:14">
      <c r="B25117" s="65"/>
      <c r="N25117" s="71"/>
    </row>
    <row r="25118" spans="2:14">
      <c r="B25118" s="65"/>
      <c r="N25118" s="71"/>
    </row>
    <row r="25119" spans="2:14">
      <c r="B25119" s="65"/>
      <c r="N25119" s="71"/>
    </row>
    <row r="25120" spans="2:14">
      <c r="B25120" s="65"/>
      <c r="N25120" s="71"/>
    </row>
    <row r="25121" spans="2:14">
      <c r="B25121" s="65"/>
      <c r="N25121" s="71"/>
    </row>
    <row r="25122" spans="2:14">
      <c r="B25122" s="65"/>
      <c r="N25122" s="71"/>
    </row>
    <row r="25123" spans="2:14">
      <c r="B25123" s="65"/>
      <c r="N25123" s="71"/>
    </row>
    <row r="25124" spans="2:14">
      <c r="B25124" s="65"/>
      <c r="N25124" s="71"/>
    </row>
    <row r="25125" spans="2:14">
      <c r="B25125" s="65"/>
      <c r="N25125" s="71"/>
    </row>
    <row r="25126" spans="2:14">
      <c r="B25126" s="65"/>
      <c r="N25126" s="71"/>
    </row>
    <row r="25127" spans="2:14">
      <c r="B25127" s="65"/>
      <c r="N25127" s="71"/>
    </row>
    <row r="25128" spans="2:14">
      <c r="B25128" s="65"/>
      <c r="N25128" s="71"/>
    </row>
    <row r="25129" spans="2:14">
      <c r="B25129" s="65"/>
      <c r="N25129" s="71"/>
    </row>
    <row r="25130" spans="2:14">
      <c r="B25130" s="65"/>
      <c r="N25130" s="71"/>
    </row>
    <row r="25131" spans="2:14">
      <c r="B25131" s="65"/>
      <c r="N25131" s="71"/>
    </row>
    <row r="25132" spans="2:14">
      <c r="B25132" s="65"/>
      <c r="N25132" s="71"/>
    </row>
    <row r="25133" spans="2:14">
      <c r="B25133" s="65"/>
      <c r="N25133" s="71"/>
    </row>
    <row r="25134" spans="2:14">
      <c r="B25134" s="65"/>
      <c r="N25134" s="71"/>
    </row>
    <row r="25135" spans="2:14">
      <c r="B25135" s="65"/>
      <c r="N25135" s="71"/>
    </row>
    <row r="25136" spans="2:14">
      <c r="B25136" s="65"/>
      <c r="N25136" s="71"/>
    </row>
    <row r="25137" spans="2:14">
      <c r="B25137" s="65"/>
      <c r="N25137" s="71"/>
    </row>
    <row r="25138" spans="2:14">
      <c r="B25138" s="65"/>
      <c r="N25138" s="71"/>
    </row>
    <row r="25139" spans="2:14">
      <c r="B25139" s="65"/>
      <c r="N25139" s="71"/>
    </row>
    <row r="25140" spans="2:14">
      <c r="B25140" s="65"/>
      <c r="N25140" s="71"/>
    </row>
    <row r="25141" spans="2:14">
      <c r="B25141" s="65"/>
      <c r="N25141" s="71"/>
    </row>
    <row r="25142" spans="2:14">
      <c r="B25142" s="65"/>
      <c r="N25142" s="71"/>
    </row>
    <row r="25143" spans="2:14">
      <c r="B25143" s="65"/>
      <c r="N25143" s="71"/>
    </row>
    <row r="25144" spans="2:14">
      <c r="B25144" s="65"/>
      <c r="N25144" s="71"/>
    </row>
    <row r="25145" spans="2:14">
      <c r="B25145" s="65"/>
      <c r="N25145" s="71"/>
    </row>
    <row r="25146" spans="2:14">
      <c r="B25146" s="65"/>
      <c r="N25146" s="71"/>
    </row>
    <row r="25147" spans="2:14">
      <c r="B25147" s="65"/>
      <c r="N25147" s="71"/>
    </row>
    <row r="25148" spans="2:14">
      <c r="B25148" s="65"/>
      <c r="N25148" s="71"/>
    </row>
    <row r="25149" spans="2:14">
      <c r="B25149" s="65"/>
      <c r="N25149" s="71"/>
    </row>
    <row r="25150" spans="2:14">
      <c r="B25150" s="65"/>
      <c r="N25150" s="71"/>
    </row>
    <row r="25151" spans="2:14">
      <c r="B25151" s="65"/>
      <c r="N25151" s="71"/>
    </row>
    <row r="25152" spans="2:14">
      <c r="B25152" s="65"/>
      <c r="N25152" s="71"/>
    </row>
    <row r="25153" spans="2:14">
      <c r="B25153" s="65"/>
      <c r="N25153" s="71"/>
    </row>
    <row r="25154" spans="2:14">
      <c r="B25154" s="65"/>
      <c r="N25154" s="71"/>
    </row>
    <row r="25155" spans="2:14">
      <c r="B25155" s="65"/>
      <c r="N25155" s="71"/>
    </row>
    <row r="25156" spans="2:14">
      <c r="B25156" s="65"/>
      <c r="N25156" s="71"/>
    </row>
    <row r="25157" spans="2:14">
      <c r="B25157" s="65"/>
      <c r="N25157" s="71"/>
    </row>
    <row r="25158" spans="2:14">
      <c r="B25158" s="65"/>
      <c r="N25158" s="71"/>
    </row>
    <row r="25159" spans="2:14">
      <c r="B25159" s="65"/>
      <c r="N25159" s="71"/>
    </row>
    <row r="25160" spans="2:14">
      <c r="B25160" s="65"/>
      <c r="N25160" s="71"/>
    </row>
    <row r="25161" spans="2:14">
      <c r="B25161" s="65"/>
      <c r="N25161" s="71"/>
    </row>
    <row r="25162" spans="2:14">
      <c r="B25162" s="65"/>
      <c r="N25162" s="71"/>
    </row>
    <row r="25163" spans="2:14">
      <c r="B25163" s="65"/>
      <c r="N25163" s="71"/>
    </row>
    <row r="25164" spans="2:14">
      <c r="B25164" s="65"/>
      <c r="N25164" s="71"/>
    </row>
    <row r="25165" spans="2:14">
      <c r="B25165" s="65"/>
      <c r="N25165" s="71"/>
    </row>
    <row r="25166" spans="2:14">
      <c r="B25166" s="65"/>
      <c r="N25166" s="71"/>
    </row>
    <row r="25167" spans="2:14">
      <c r="B25167" s="65"/>
      <c r="N25167" s="71"/>
    </row>
    <row r="25168" spans="2:14">
      <c r="B25168" s="65"/>
      <c r="N25168" s="71"/>
    </row>
    <row r="25169" spans="2:14">
      <c r="B25169" s="65"/>
      <c r="N25169" s="71"/>
    </row>
    <row r="25170" spans="2:14">
      <c r="B25170" s="65"/>
      <c r="N25170" s="71"/>
    </row>
    <row r="25171" spans="2:14">
      <c r="B25171" s="65"/>
      <c r="N25171" s="71"/>
    </row>
    <row r="25172" spans="2:14">
      <c r="B25172" s="65"/>
      <c r="N25172" s="71"/>
    </row>
    <row r="25173" spans="2:14">
      <c r="B25173" s="65"/>
      <c r="N25173" s="71"/>
    </row>
    <row r="25174" spans="2:14">
      <c r="B25174" s="65"/>
      <c r="N25174" s="71"/>
    </row>
    <row r="25175" spans="2:14">
      <c r="B25175" s="65"/>
      <c r="N25175" s="71"/>
    </row>
    <row r="25176" spans="2:14">
      <c r="B25176" s="65"/>
      <c r="N25176" s="71"/>
    </row>
    <row r="25177" spans="2:14">
      <c r="B25177" s="65"/>
      <c r="N25177" s="71"/>
    </row>
    <row r="25178" spans="2:14">
      <c r="B25178" s="65"/>
      <c r="N25178" s="71"/>
    </row>
    <row r="25179" spans="2:14">
      <c r="B25179" s="65"/>
      <c r="N25179" s="71"/>
    </row>
    <row r="25180" spans="2:14">
      <c r="B25180" s="65"/>
      <c r="N25180" s="71"/>
    </row>
    <row r="25181" spans="2:14">
      <c r="B25181" s="65"/>
      <c r="N25181" s="71"/>
    </row>
    <row r="25182" spans="2:14">
      <c r="B25182" s="65"/>
      <c r="N25182" s="71"/>
    </row>
    <row r="25183" spans="2:14">
      <c r="B25183" s="65"/>
      <c r="N25183" s="71"/>
    </row>
    <row r="25184" spans="2:14">
      <c r="B25184" s="65"/>
      <c r="N25184" s="71"/>
    </row>
    <row r="25185" spans="2:14">
      <c r="B25185" s="65"/>
      <c r="N25185" s="71"/>
    </row>
    <row r="25186" spans="2:14">
      <c r="B25186" s="65"/>
      <c r="N25186" s="71"/>
    </row>
    <row r="25187" spans="2:14">
      <c r="B25187" s="65"/>
      <c r="N25187" s="71"/>
    </row>
    <row r="25188" spans="2:14">
      <c r="B25188" s="65"/>
      <c r="N25188" s="71"/>
    </row>
    <row r="25189" spans="2:14">
      <c r="B25189" s="65"/>
      <c r="N25189" s="71"/>
    </row>
    <row r="25190" spans="2:14">
      <c r="B25190" s="65"/>
      <c r="N25190" s="71"/>
    </row>
    <row r="25191" spans="2:14">
      <c r="B25191" s="65"/>
      <c r="N25191" s="71"/>
    </row>
    <row r="25192" spans="2:14">
      <c r="B25192" s="65"/>
      <c r="N25192" s="71"/>
    </row>
    <row r="25193" spans="2:14">
      <c r="B25193" s="65"/>
      <c r="N25193" s="71"/>
    </row>
    <row r="25194" spans="2:14">
      <c r="B25194" s="65"/>
      <c r="N25194" s="71"/>
    </row>
    <row r="25195" spans="2:14">
      <c r="B25195" s="65"/>
      <c r="N25195" s="71"/>
    </row>
    <row r="25196" spans="2:14">
      <c r="B25196" s="65"/>
      <c r="N25196" s="71"/>
    </row>
    <row r="25197" spans="2:14">
      <c r="B25197" s="65"/>
      <c r="N25197" s="71"/>
    </row>
    <row r="25198" spans="2:14">
      <c r="B25198" s="65"/>
      <c r="N25198" s="71"/>
    </row>
    <row r="25199" spans="2:14">
      <c r="B25199" s="65"/>
      <c r="N25199" s="71"/>
    </row>
    <row r="25200" spans="2:14">
      <c r="B25200" s="65"/>
      <c r="N25200" s="71"/>
    </row>
    <row r="25201" spans="2:14">
      <c r="B25201" s="65"/>
      <c r="N25201" s="71"/>
    </row>
    <row r="25202" spans="2:14">
      <c r="B25202" s="65"/>
      <c r="N25202" s="71"/>
    </row>
    <row r="25203" spans="2:14">
      <c r="B25203" s="65"/>
      <c r="N25203" s="71"/>
    </row>
    <row r="25204" spans="2:14">
      <c r="B25204" s="65"/>
      <c r="N25204" s="71"/>
    </row>
    <row r="25205" spans="2:14">
      <c r="B25205" s="65"/>
      <c r="N25205" s="71"/>
    </row>
    <row r="25206" spans="2:14">
      <c r="B25206" s="65"/>
      <c r="N25206" s="71"/>
    </row>
    <row r="25207" spans="2:14">
      <c r="B25207" s="65"/>
      <c r="N25207" s="71"/>
    </row>
    <row r="25208" spans="2:14">
      <c r="B25208" s="65"/>
      <c r="N25208" s="71"/>
    </row>
    <row r="25209" spans="2:14">
      <c r="B25209" s="65"/>
      <c r="N25209" s="71"/>
    </row>
    <row r="25210" spans="2:14">
      <c r="B25210" s="65"/>
      <c r="N25210" s="71"/>
    </row>
    <row r="25211" spans="2:14">
      <c r="B25211" s="65"/>
      <c r="N25211" s="71"/>
    </row>
    <row r="25212" spans="2:14">
      <c r="B25212" s="65"/>
      <c r="N25212" s="71"/>
    </row>
    <row r="25213" spans="2:14">
      <c r="B25213" s="65"/>
      <c r="N25213" s="71"/>
    </row>
    <row r="25214" spans="2:14">
      <c r="B25214" s="65"/>
      <c r="N25214" s="71"/>
    </row>
    <row r="25215" spans="2:14">
      <c r="B25215" s="65"/>
      <c r="N25215" s="71"/>
    </row>
    <row r="25216" spans="2:14">
      <c r="B25216" s="65"/>
      <c r="N25216" s="71"/>
    </row>
    <row r="25217" spans="2:14">
      <c r="B25217" s="65"/>
      <c r="N25217" s="71"/>
    </row>
    <row r="25218" spans="2:14">
      <c r="B25218" s="65"/>
      <c r="N25218" s="71"/>
    </row>
    <row r="25219" spans="2:14">
      <c r="B25219" s="65"/>
      <c r="N25219" s="71"/>
    </row>
    <row r="25220" spans="2:14">
      <c r="B25220" s="65"/>
      <c r="N25220" s="71"/>
    </row>
    <row r="25221" spans="2:14">
      <c r="B25221" s="65"/>
      <c r="N25221" s="71"/>
    </row>
    <row r="25222" spans="2:14">
      <c r="B25222" s="65"/>
      <c r="N25222" s="71"/>
    </row>
    <row r="25223" spans="2:14">
      <c r="B25223" s="65"/>
      <c r="N25223" s="71"/>
    </row>
    <row r="25224" spans="2:14">
      <c r="B25224" s="65"/>
      <c r="N25224" s="71"/>
    </row>
    <row r="25225" spans="2:14">
      <c r="B25225" s="65"/>
      <c r="N25225" s="71"/>
    </row>
    <row r="25226" spans="2:14">
      <c r="B25226" s="65"/>
      <c r="N25226" s="71"/>
    </row>
    <row r="25227" spans="2:14">
      <c r="B25227" s="65"/>
      <c r="N25227" s="71"/>
    </row>
    <row r="25228" spans="2:14">
      <c r="B25228" s="65"/>
      <c r="N25228" s="71"/>
    </row>
    <row r="25229" spans="2:14">
      <c r="B25229" s="65"/>
      <c r="N25229" s="71"/>
    </row>
    <row r="25230" spans="2:14">
      <c r="B25230" s="65"/>
      <c r="N25230" s="71"/>
    </row>
    <row r="25231" spans="2:14">
      <c r="B25231" s="65"/>
      <c r="N25231" s="71"/>
    </row>
    <row r="25232" spans="2:14">
      <c r="B25232" s="65"/>
      <c r="N25232" s="71"/>
    </row>
    <row r="25233" spans="2:14">
      <c r="B25233" s="65"/>
      <c r="N25233" s="71"/>
    </row>
    <row r="25234" spans="2:14">
      <c r="B25234" s="65"/>
      <c r="N25234" s="71"/>
    </row>
    <row r="25235" spans="2:14">
      <c r="B25235" s="65"/>
      <c r="N25235" s="71"/>
    </row>
    <row r="25236" spans="2:14">
      <c r="B25236" s="65"/>
      <c r="N25236" s="71"/>
    </row>
    <row r="25237" spans="2:14">
      <c r="B25237" s="65"/>
      <c r="N25237" s="71"/>
    </row>
    <row r="25238" spans="2:14">
      <c r="B25238" s="65"/>
      <c r="N25238" s="71"/>
    </row>
    <row r="25239" spans="2:14">
      <c r="B25239" s="65"/>
      <c r="N25239" s="71"/>
    </row>
    <row r="25240" spans="2:14">
      <c r="B25240" s="65"/>
      <c r="N25240" s="71"/>
    </row>
    <row r="25241" spans="2:14">
      <c r="B25241" s="65"/>
      <c r="N25241" s="71"/>
    </row>
    <row r="25242" spans="2:14">
      <c r="B25242" s="65"/>
      <c r="N25242" s="71"/>
    </row>
    <row r="25243" spans="2:14">
      <c r="B25243" s="65"/>
      <c r="N25243" s="71"/>
    </row>
    <row r="25244" spans="2:14">
      <c r="B25244" s="65"/>
      <c r="N25244" s="71"/>
    </row>
    <row r="25245" spans="2:14">
      <c r="B25245" s="65"/>
      <c r="N25245" s="71"/>
    </row>
    <row r="25246" spans="2:14">
      <c r="B25246" s="65"/>
      <c r="N25246" s="71"/>
    </row>
    <row r="25247" spans="2:14">
      <c r="B25247" s="65"/>
      <c r="N25247" s="71"/>
    </row>
    <row r="25248" spans="2:14">
      <c r="B25248" s="65"/>
      <c r="N25248" s="71"/>
    </row>
    <row r="25249" spans="2:14">
      <c r="B25249" s="65"/>
      <c r="N25249" s="71"/>
    </row>
    <row r="25250" spans="2:14">
      <c r="B25250" s="65"/>
      <c r="N25250" s="71"/>
    </row>
    <row r="25251" spans="2:14">
      <c r="B25251" s="65"/>
      <c r="N25251" s="71"/>
    </row>
    <row r="25252" spans="2:14">
      <c r="B25252" s="65"/>
      <c r="N25252" s="71"/>
    </row>
    <row r="25253" spans="2:14">
      <c r="B25253" s="65"/>
      <c r="N25253" s="71"/>
    </row>
    <row r="25254" spans="2:14">
      <c r="B25254" s="65"/>
      <c r="N25254" s="71"/>
    </row>
    <row r="25255" spans="2:14">
      <c r="B25255" s="65"/>
      <c r="N25255" s="71"/>
    </row>
    <row r="25256" spans="2:14">
      <c r="B25256" s="65"/>
      <c r="N25256" s="71"/>
    </row>
    <row r="25257" spans="2:14">
      <c r="B25257" s="65"/>
      <c r="N25257" s="71"/>
    </row>
    <row r="25258" spans="2:14">
      <c r="B25258" s="65"/>
      <c r="N25258" s="71"/>
    </row>
    <row r="25259" spans="2:14">
      <c r="B25259" s="65"/>
      <c r="N25259" s="71"/>
    </row>
    <row r="25260" spans="2:14">
      <c r="B25260" s="65"/>
      <c r="N25260" s="71"/>
    </row>
    <row r="25261" spans="2:14">
      <c r="B25261" s="65"/>
      <c r="N25261" s="71"/>
    </row>
    <row r="25262" spans="2:14">
      <c r="B25262" s="65"/>
      <c r="N25262" s="71"/>
    </row>
    <row r="25263" spans="2:14">
      <c r="B25263" s="65"/>
      <c r="N25263" s="71"/>
    </row>
    <row r="25264" spans="2:14">
      <c r="B25264" s="65"/>
      <c r="N25264" s="71"/>
    </row>
    <row r="25265" spans="2:14">
      <c r="B25265" s="65"/>
      <c r="N25265" s="71"/>
    </row>
    <row r="25266" spans="2:14">
      <c r="B25266" s="65"/>
      <c r="N25266" s="71"/>
    </row>
    <row r="25267" spans="2:14">
      <c r="B25267" s="65"/>
      <c r="N25267" s="71"/>
    </row>
    <row r="25268" spans="2:14">
      <c r="B25268" s="65"/>
      <c r="N25268" s="71"/>
    </row>
    <row r="25269" spans="2:14">
      <c r="B25269" s="65"/>
      <c r="N25269" s="71"/>
    </row>
    <row r="25270" spans="2:14">
      <c r="B25270" s="65"/>
      <c r="N25270" s="71"/>
    </row>
    <row r="25271" spans="2:14">
      <c r="B25271" s="65"/>
      <c r="N25271" s="71"/>
    </row>
    <row r="25272" spans="2:14">
      <c r="B25272" s="65"/>
      <c r="N25272" s="71"/>
    </row>
    <row r="25273" spans="2:14">
      <c r="B25273" s="65"/>
      <c r="N25273" s="71"/>
    </row>
    <row r="25274" spans="2:14">
      <c r="B25274" s="65"/>
      <c r="N25274" s="71"/>
    </row>
    <row r="25275" spans="2:14">
      <c r="B25275" s="65"/>
      <c r="N25275" s="71"/>
    </row>
    <row r="25276" spans="2:14">
      <c r="B25276" s="65"/>
      <c r="N25276" s="71"/>
    </row>
    <row r="25277" spans="2:14">
      <c r="B25277" s="65"/>
      <c r="N25277" s="71"/>
    </row>
    <row r="25278" spans="2:14">
      <c r="B25278" s="65"/>
      <c r="N25278" s="71"/>
    </row>
    <row r="25279" spans="2:14">
      <c r="B25279" s="65"/>
      <c r="N25279" s="71"/>
    </row>
    <row r="25280" spans="2:14">
      <c r="B25280" s="65"/>
      <c r="N25280" s="71"/>
    </row>
    <row r="25281" spans="2:14">
      <c r="B25281" s="65"/>
      <c r="N25281" s="71"/>
    </row>
    <row r="25282" spans="2:14">
      <c r="B25282" s="65"/>
      <c r="N25282" s="71"/>
    </row>
    <row r="25283" spans="2:14">
      <c r="B25283" s="65"/>
      <c r="N25283" s="71"/>
    </row>
    <row r="25284" spans="2:14">
      <c r="B25284" s="65"/>
      <c r="N25284" s="71"/>
    </row>
    <row r="25285" spans="2:14">
      <c r="B25285" s="65"/>
      <c r="N25285" s="71"/>
    </row>
    <row r="25286" spans="2:14">
      <c r="B25286" s="65"/>
      <c r="N25286" s="71"/>
    </row>
    <row r="25287" spans="2:14">
      <c r="B25287" s="65"/>
      <c r="N25287" s="71"/>
    </row>
    <row r="25288" spans="2:14">
      <c r="B25288" s="65"/>
      <c r="N25288" s="71"/>
    </row>
    <row r="25289" spans="2:14">
      <c r="B25289" s="65"/>
      <c r="N25289" s="71"/>
    </row>
    <row r="25290" spans="2:14">
      <c r="B25290" s="65"/>
      <c r="N25290" s="71"/>
    </row>
    <row r="25291" spans="2:14">
      <c r="B25291" s="65"/>
      <c r="N25291" s="71"/>
    </row>
    <row r="25292" spans="2:14">
      <c r="B25292" s="65"/>
      <c r="N25292" s="71"/>
    </row>
    <row r="25293" spans="2:14">
      <c r="B25293" s="65"/>
      <c r="N25293" s="71"/>
    </row>
    <row r="25294" spans="2:14">
      <c r="B25294" s="65"/>
      <c r="N25294" s="71"/>
    </row>
    <row r="25295" spans="2:14">
      <c r="B25295" s="65"/>
      <c r="N25295" s="71"/>
    </row>
    <row r="25296" spans="2:14">
      <c r="B25296" s="65"/>
      <c r="N25296" s="71"/>
    </row>
    <row r="25297" spans="2:14">
      <c r="B25297" s="65"/>
      <c r="N25297" s="71"/>
    </row>
    <row r="25298" spans="2:14">
      <c r="B25298" s="65"/>
      <c r="N25298" s="71"/>
    </row>
    <row r="25299" spans="2:14">
      <c r="B25299" s="65"/>
      <c r="N25299" s="71"/>
    </row>
    <row r="25300" spans="2:14">
      <c r="B25300" s="65"/>
      <c r="N25300" s="71"/>
    </row>
    <row r="25301" spans="2:14">
      <c r="B25301" s="65"/>
      <c r="N25301" s="71"/>
    </row>
    <row r="25302" spans="2:14">
      <c r="B25302" s="65"/>
      <c r="N25302" s="71"/>
    </row>
    <row r="25303" spans="2:14">
      <c r="B25303" s="65"/>
      <c r="N25303" s="71"/>
    </row>
    <row r="25304" spans="2:14">
      <c r="B25304" s="65"/>
      <c r="N25304" s="71"/>
    </row>
    <row r="25305" spans="2:14">
      <c r="B25305" s="65"/>
      <c r="N25305" s="71"/>
    </row>
    <row r="25306" spans="2:14">
      <c r="B25306" s="65"/>
      <c r="N25306" s="71"/>
    </row>
    <row r="25307" spans="2:14">
      <c r="B25307" s="65"/>
      <c r="N25307" s="71"/>
    </row>
    <row r="25308" spans="2:14">
      <c r="B25308" s="65"/>
      <c r="N25308" s="71"/>
    </row>
    <row r="25309" spans="2:14">
      <c r="B25309" s="65"/>
      <c r="N25309" s="71"/>
    </row>
    <row r="25310" spans="2:14">
      <c r="B25310" s="65"/>
      <c r="N25310" s="71"/>
    </row>
    <row r="25311" spans="2:14">
      <c r="B25311" s="65"/>
      <c r="N25311" s="71"/>
    </row>
    <row r="25312" spans="2:14">
      <c r="B25312" s="65"/>
      <c r="N25312" s="71"/>
    </row>
    <row r="25313" spans="2:14">
      <c r="B25313" s="65"/>
      <c r="N25313" s="71"/>
    </row>
    <row r="25314" spans="2:14">
      <c r="B25314" s="65"/>
      <c r="N25314" s="71"/>
    </row>
    <row r="25315" spans="2:14">
      <c r="B25315" s="65"/>
      <c r="N25315" s="71"/>
    </row>
    <row r="25316" spans="2:14">
      <c r="B25316" s="65"/>
      <c r="N25316" s="71"/>
    </row>
    <row r="25317" spans="2:14">
      <c r="B25317" s="65"/>
      <c r="N25317" s="71"/>
    </row>
    <row r="25318" spans="2:14">
      <c r="B25318" s="65"/>
      <c r="N25318" s="71"/>
    </row>
    <row r="25319" spans="2:14">
      <c r="B25319" s="65"/>
      <c r="N25319" s="71"/>
    </row>
    <row r="25320" spans="2:14">
      <c r="B25320" s="65"/>
      <c r="N25320" s="71"/>
    </row>
    <row r="25321" spans="2:14">
      <c r="B25321" s="65"/>
      <c r="N25321" s="71"/>
    </row>
    <row r="25322" spans="2:14">
      <c r="B25322" s="65"/>
      <c r="N25322" s="71"/>
    </row>
    <row r="25323" spans="2:14">
      <c r="B25323" s="65"/>
      <c r="N25323" s="71"/>
    </row>
    <row r="25324" spans="2:14">
      <c r="B25324" s="65"/>
      <c r="N25324" s="71"/>
    </row>
    <row r="25325" spans="2:14">
      <c r="B25325" s="65"/>
      <c r="N25325" s="71"/>
    </row>
    <row r="25326" spans="2:14">
      <c r="B25326" s="65"/>
      <c r="N25326" s="71"/>
    </row>
    <row r="25327" spans="2:14">
      <c r="B25327" s="65"/>
      <c r="N25327" s="71"/>
    </row>
    <row r="25328" spans="2:14">
      <c r="B25328" s="65"/>
      <c r="N25328" s="71"/>
    </row>
    <row r="25329" spans="2:14">
      <c r="B25329" s="65"/>
      <c r="N25329" s="71"/>
    </row>
    <row r="25330" spans="2:14">
      <c r="B25330" s="65"/>
      <c r="N25330" s="71"/>
    </row>
    <row r="25331" spans="2:14">
      <c r="B25331" s="65"/>
      <c r="N25331" s="71"/>
    </row>
    <row r="25332" spans="2:14">
      <c r="B25332" s="65"/>
      <c r="N25332" s="71"/>
    </row>
    <row r="25333" spans="2:14">
      <c r="B25333" s="65"/>
      <c r="N25333" s="71"/>
    </row>
    <row r="25334" spans="2:14">
      <c r="B25334" s="65"/>
      <c r="N25334" s="71"/>
    </row>
    <row r="25335" spans="2:14">
      <c r="B25335" s="65"/>
      <c r="N25335" s="71"/>
    </row>
    <row r="25336" spans="2:14">
      <c r="B25336" s="65"/>
      <c r="N25336" s="71"/>
    </row>
    <row r="25337" spans="2:14">
      <c r="B25337" s="65"/>
      <c r="N25337" s="71"/>
    </row>
    <row r="25338" spans="2:14">
      <c r="B25338" s="65"/>
      <c r="N25338" s="71"/>
    </row>
    <row r="25339" spans="2:14">
      <c r="B25339" s="65"/>
      <c r="N25339" s="71"/>
    </row>
    <row r="25340" spans="2:14">
      <c r="B25340" s="65"/>
      <c r="N25340" s="71"/>
    </row>
    <row r="25341" spans="2:14">
      <c r="B25341" s="65"/>
      <c r="N25341" s="71"/>
    </row>
    <row r="25342" spans="2:14">
      <c r="B25342" s="65"/>
      <c r="N25342" s="71"/>
    </row>
    <row r="25343" spans="2:14">
      <c r="B25343" s="65"/>
      <c r="N25343" s="71"/>
    </row>
    <row r="25344" spans="2:14">
      <c r="B25344" s="65"/>
      <c r="N25344" s="71"/>
    </row>
    <row r="25345" spans="2:14">
      <c r="B25345" s="65"/>
      <c r="N25345" s="71"/>
    </row>
    <row r="25346" spans="2:14">
      <c r="B25346" s="65"/>
      <c r="N25346" s="71"/>
    </row>
    <row r="25347" spans="2:14">
      <c r="B25347" s="65"/>
      <c r="N25347" s="71"/>
    </row>
    <row r="25348" spans="2:14">
      <c r="B25348" s="65"/>
      <c r="N25348" s="71"/>
    </row>
    <row r="25349" spans="2:14">
      <c r="B25349" s="65"/>
      <c r="N25349" s="71"/>
    </row>
    <row r="25350" spans="2:14">
      <c r="B25350" s="65"/>
      <c r="N25350" s="71"/>
    </row>
    <row r="25351" spans="2:14">
      <c r="B25351" s="65"/>
      <c r="N25351" s="71"/>
    </row>
    <row r="25352" spans="2:14">
      <c r="B25352" s="65"/>
      <c r="N25352" s="71"/>
    </row>
    <row r="25353" spans="2:14">
      <c r="B25353" s="65"/>
      <c r="N25353" s="71"/>
    </row>
    <row r="25354" spans="2:14">
      <c r="B25354" s="65"/>
      <c r="N25354" s="71"/>
    </row>
    <row r="25355" spans="2:14">
      <c r="B25355" s="65"/>
      <c r="N25355" s="71"/>
    </row>
    <row r="25356" spans="2:14">
      <c r="B25356" s="65"/>
      <c r="N25356" s="71"/>
    </row>
    <row r="25357" spans="2:14">
      <c r="B25357" s="65"/>
      <c r="N25357" s="71"/>
    </row>
    <row r="25358" spans="2:14">
      <c r="B25358" s="65"/>
      <c r="N25358" s="71"/>
    </row>
    <row r="25359" spans="2:14">
      <c r="B25359" s="65"/>
      <c r="N25359" s="71"/>
    </row>
    <row r="25360" spans="2:14">
      <c r="B25360" s="65"/>
      <c r="N25360" s="71"/>
    </row>
    <row r="25361" spans="2:14">
      <c r="B25361" s="65"/>
      <c r="N25361" s="71"/>
    </row>
    <row r="25362" spans="2:14">
      <c r="B25362" s="65"/>
      <c r="N25362" s="71"/>
    </row>
    <row r="25363" spans="2:14">
      <c r="B25363" s="65"/>
      <c r="N25363" s="71"/>
    </row>
    <row r="25364" spans="2:14">
      <c r="B25364" s="65"/>
      <c r="N25364" s="71"/>
    </row>
    <row r="25365" spans="2:14">
      <c r="B25365" s="65"/>
      <c r="N25365" s="71"/>
    </row>
    <row r="25366" spans="2:14">
      <c r="B25366" s="65"/>
      <c r="N25366" s="71"/>
    </row>
    <row r="25367" spans="2:14">
      <c r="B25367" s="65"/>
      <c r="N25367" s="71"/>
    </row>
    <row r="25368" spans="2:14">
      <c r="B25368" s="65"/>
      <c r="N25368" s="71"/>
    </row>
    <row r="25369" spans="2:14">
      <c r="B25369" s="65"/>
      <c r="N25369" s="71"/>
    </row>
    <row r="25370" spans="2:14">
      <c r="B25370" s="65"/>
      <c r="N25370" s="71"/>
    </row>
    <row r="25371" spans="2:14">
      <c r="B25371" s="65"/>
      <c r="N25371" s="71"/>
    </row>
    <row r="25372" spans="2:14">
      <c r="B25372" s="65"/>
      <c r="N25372" s="71"/>
    </row>
    <row r="25373" spans="2:14">
      <c r="B25373" s="65"/>
      <c r="N25373" s="71"/>
    </row>
    <row r="25374" spans="2:14">
      <c r="B25374" s="65"/>
      <c r="N25374" s="71"/>
    </row>
    <row r="25375" spans="2:14">
      <c r="B25375" s="65"/>
      <c r="N25375" s="71"/>
    </row>
    <row r="25376" spans="2:14">
      <c r="B25376" s="65"/>
      <c r="N25376" s="71"/>
    </row>
    <row r="25377" spans="2:14">
      <c r="B25377" s="65"/>
      <c r="N25377" s="71"/>
    </row>
    <row r="25378" spans="2:14">
      <c r="B25378" s="65"/>
      <c r="N25378" s="71"/>
    </row>
    <row r="25379" spans="2:14">
      <c r="B25379" s="65"/>
      <c r="N25379" s="71"/>
    </row>
    <row r="25380" spans="2:14">
      <c r="B25380" s="65"/>
      <c r="N25380" s="71"/>
    </row>
    <row r="25381" spans="2:14">
      <c r="B25381" s="65"/>
      <c r="N25381" s="71"/>
    </row>
    <row r="25382" spans="2:14">
      <c r="B25382" s="65"/>
      <c r="N25382" s="71"/>
    </row>
    <row r="25383" spans="2:14">
      <c r="B25383" s="65"/>
      <c r="N25383" s="71"/>
    </row>
    <row r="25384" spans="2:14">
      <c r="B25384" s="65"/>
      <c r="N25384" s="71"/>
    </row>
    <row r="25385" spans="2:14">
      <c r="B25385" s="65"/>
      <c r="N25385" s="71"/>
    </row>
    <row r="25386" spans="2:14">
      <c r="B25386" s="65"/>
      <c r="N25386" s="71"/>
    </row>
    <row r="25387" spans="2:14">
      <c r="B25387" s="65"/>
      <c r="N25387" s="71"/>
    </row>
    <row r="25388" spans="2:14">
      <c r="B25388" s="65"/>
      <c r="N25388" s="71"/>
    </row>
    <row r="25389" spans="2:14">
      <c r="B25389" s="65"/>
      <c r="N25389" s="71"/>
    </row>
    <row r="25390" spans="2:14">
      <c r="B25390" s="65"/>
      <c r="N25390" s="71"/>
    </row>
    <row r="25391" spans="2:14">
      <c r="B25391" s="65"/>
      <c r="N25391" s="71"/>
    </row>
    <row r="25392" spans="2:14">
      <c r="B25392" s="65"/>
      <c r="N25392" s="71"/>
    </row>
    <row r="25393" spans="2:14">
      <c r="B25393" s="65"/>
      <c r="N25393" s="71"/>
    </row>
    <row r="25394" spans="2:14">
      <c r="B25394" s="65"/>
      <c r="N25394" s="71"/>
    </row>
    <row r="25395" spans="2:14">
      <c r="B25395" s="65"/>
      <c r="N25395" s="71"/>
    </row>
    <row r="25396" spans="2:14">
      <c r="B25396" s="65"/>
      <c r="N25396" s="71"/>
    </row>
    <row r="25397" spans="2:14">
      <c r="B25397" s="65"/>
      <c r="N25397" s="71"/>
    </row>
    <row r="25398" spans="2:14">
      <c r="B25398" s="65"/>
      <c r="N25398" s="71"/>
    </row>
    <row r="25399" spans="2:14">
      <c r="B25399" s="65"/>
      <c r="N25399" s="71"/>
    </row>
    <row r="25400" spans="2:14">
      <c r="B25400" s="65"/>
      <c r="N25400" s="71"/>
    </row>
    <row r="25401" spans="2:14">
      <c r="B25401" s="65"/>
      <c r="N25401" s="71"/>
    </row>
    <row r="25402" spans="2:14">
      <c r="B25402" s="65"/>
      <c r="N25402" s="71"/>
    </row>
    <row r="25403" spans="2:14">
      <c r="B25403" s="65"/>
      <c r="N25403" s="71"/>
    </row>
    <row r="25404" spans="2:14">
      <c r="B25404" s="65"/>
      <c r="N25404" s="71"/>
    </row>
    <row r="25405" spans="2:14">
      <c r="B25405" s="65"/>
      <c r="N25405" s="71"/>
    </row>
    <row r="25406" spans="2:14">
      <c r="B25406" s="65"/>
      <c r="N25406" s="71"/>
    </row>
    <row r="25407" spans="2:14">
      <c r="B25407" s="65"/>
      <c r="N25407" s="71"/>
    </row>
    <row r="25408" spans="2:14">
      <c r="B25408" s="65"/>
      <c r="N25408" s="71"/>
    </row>
    <row r="25409" spans="2:14">
      <c r="B25409" s="65"/>
      <c r="N25409" s="71"/>
    </row>
    <row r="25410" spans="2:14">
      <c r="B25410" s="65"/>
      <c r="N25410" s="71"/>
    </row>
    <row r="25411" spans="2:14">
      <c r="B25411" s="65"/>
      <c r="N25411" s="71"/>
    </row>
    <row r="25412" spans="2:14">
      <c r="B25412" s="65"/>
      <c r="N25412" s="71"/>
    </row>
    <row r="25413" spans="2:14">
      <c r="B25413" s="65"/>
      <c r="N25413" s="71"/>
    </row>
    <row r="25414" spans="2:14">
      <c r="B25414" s="65"/>
      <c r="N25414" s="71"/>
    </row>
    <row r="25415" spans="2:14">
      <c r="B25415" s="65"/>
      <c r="N25415" s="71"/>
    </row>
    <row r="25416" spans="2:14">
      <c r="B25416" s="65"/>
      <c r="N25416" s="71"/>
    </row>
    <row r="25417" spans="2:14">
      <c r="B25417" s="65"/>
      <c r="N25417" s="71"/>
    </row>
    <row r="25418" spans="2:14">
      <c r="B25418" s="65"/>
      <c r="N25418" s="71"/>
    </row>
    <row r="25419" spans="2:14">
      <c r="B25419" s="65"/>
      <c r="N25419" s="71"/>
    </row>
    <row r="25420" spans="2:14">
      <c r="B25420" s="65"/>
      <c r="N25420" s="71"/>
    </row>
    <row r="25421" spans="2:14">
      <c r="B25421" s="65"/>
      <c r="N25421" s="71"/>
    </row>
    <row r="25422" spans="2:14">
      <c r="B25422" s="65"/>
      <c r="N25422" s="71"/>
    </row>
    <row r="25423" spans="2:14">
      <c r="B25423" s="65"/>
      <c r="N25423" s="71"/>
    </row>
    <row r="25424" spans="2:14">
      <c r="B25424" s="65"/>
      <c r="N25424" s="71"/>
    </row>
    <row r="25425" spans="2:14">
      <c r="B25425" s="65"/>
      <c r="N25425" s="71"/>
    </row>
    <row r="25426" spans="2:14">
      <c r="B25426" s="65"/>
      <c r="N25426" s="71"/>
    </row>
    <row r="25427" spans="2:14">
      <c r="B25427" s="65"/>
      <c r="N25427" s="71"/>
    </row>
    <row r="25428" spans="2:14">
      <c r="B25428" s="65"/>
      <c r="N25428" s="71"/>
    </row>
    <row r="25429" spans="2:14">
      <c r="B25429" s="65"/>
      <c r="N25429" s="71"/>
    </row>
    <row r="25430" spans="2:14">
      <c r="B25430" s="65"/>
      <c r="N25430" s="71"/>
    </row>
    <row r="25431" spans="2:14">
      <c r="B25431" s="65"/>
      <c r="N25431" s="71"/>
    </row>
    <row r="25432" spans="2:14">
      <c r="B25432" s="65"/>
      <c r="N25432" s="71"/>
    </row>
    <row r="25433" spans="2:14">
      <c r="B25433" s="65"/>
      <c r="N25433" s="71"/>
    </row>
    <row r="25434" spans="2:14">
      <c r="B25434" s="65"/>
      <c r="N25434" s="71"/>
    </row>
    <row r="25435" spans="2:14">
      <c r="B25435" s="65"/>
      <c r="N25435" s="71"/>
    </row>
    <row r="25436" spans="2:14">
      <c r="B25436" s="65"/>
      <c r="N25436" s="71"/>
    </row>
    <row r="25437" spans="2:14">
      <c r="B25437" s="65"/>
      <c r="N25437" s="71"/>
    </row>
    <row r="25438" spans="2:14">
      <c r="B25438" s="65"/>
      <c r="N25438" s="71"/>
    </row>
    <row r="25439" spans="2:14">
      <c r="B25439" s="65"/>
      <c r="N25439" s="71"/>
    </row>
    <row r="25440" spans="2:14">
      <c r="B25440" s="65"/>
      <c r="N25440" s="71"/>
    </row>
    <row r="25441" spans="2:14">
      <c r="B25441" s="65"/>
      <c r="N25441" s="71"/>
    </row>
    <row r="25442" spans="2:14">
      <c r="B25442" s="65"/>
      <c r="N25442" s="71"/>
    </row>
    <row r="25443" spans="2:14">
      <c r="B25443" s="65"/>
      <c r="N25443" s="71"/>
    </row>
    <row r="25444" spans="2:14">
      <c r="B25444" s="65"/>
      <c r="N25444" s="71"/>
    </row>
    <row r="25445" spans="2:14">
      <c r="B25445" s="65"/>
      <c r="N25445" s="71"/>
    </row>
    <row r="25446" spans="2:14">
      <c r="B25446" s="65"/>
      <c r="N25446" s="71"/>
    </row>
    <row r="25447" spans="2:14">
      <c r="B25447" s="65"/>
      <c r="N25447" s="71"/>
    </row>
    <row r="25448" spans="2:14">
      <c r="B25448" s="65"/>
      <c r="N25448" s="71"/>
    </row>
    <row r="25449" spans="2:14">
      <c r="B25449" s="65"/>
      <c r="N25449" s="71"/>
    </row>
    <row r="25450" spans="2:14">
      <c r="B25450" s="65"/>
      <c r="N25450" s="71"/>
    </row>
    <row r="25451" spans="2:14">
      <c r="B25451" s="65"/>
      <c r="N25451" s="71"/>
    </row>
    <row r="25452" spans="2:14">
      <c r="B25452" s="65"/>
      <c r="N25452" s="71"/>
    </row>
    <row r="25453" spans="2:14">
      <c r="B25453" s="65"/>
      <c r="N25453" s="71"/>
    </row>
    <row r="25454" spans="2:14">
      <c r="B25454" s="65"/>
      <c r="N25454" s="71"/>
    </row>
    <row r="25455" spans="2:14">
      <c r="B25455" s="65"/>
      <c r="N25455" s="71"/>
    </row>
    <row r="25456" spans="2:14">
      <c r="B25456" s="65"/>
      <c r="N25456" s="71"/>
    </row>
    <row r="25457" spans="2:14">
      <c r="B25457" s="65"/>
      <c r="N25457" s="71"/>
    </row>
    <row r="25458" spans="2:14">
      <c r="B25458" s="65"/>
      <c r="N25458" s="71"/>
    </row>
    <row r="25459" spans="2:14">
      <c r="B25459" s="65"/>
      <c r="N25459" s="71"/>
    </row>
    <row r="25460" spans="2:14">
      <c r="B25460" s="65"/>
      <c r="N25460" s="71"/>
    </row>
    <row r="25461" spans="2:14">
      <c r="B25461" s="65"/>
      <c r="N25461" s="71"/>
    </row>
    <row r="25462" spans="2:14">
      <c r="B25462" s="65"/>
      <c r="N25462" s="71"/>
    </row>
    <row r="25463" spans="2:14">
      <c r="B25463" s="65"/>
      <c r="N25463" s="71"/>
    </row>
    <row r="25464" spans="2:14">
      <c r="B25464" s="65"/>
      <c r="N25464" s="71"/>
    </row>
    <row r="25465" spans="2:14">
      <c r="B25465" s="65"/>
      <c r="N25465" s="71"/>
    </row>
    <row r="25466" spans="2:14">
      <c r="B25466" s="65"/>
      <c r="N25466" s="71"/>
    </row>
    <row r="25467" spans="2:14">
      <c r="B25467" s="65"/>
      <c r="N25467" s="71"/>
    </row>
    <row r="25468" spans="2:14">
      <c r="B25468" s="65"/>
      <c r="N25468" s="71"/>
    </row>
    <row r="25469" spans="2:14">
      <c r="B25469" s="65"/>
      <c r="N25469" s="71"/>
    </row>
    <row r="25470" spans="2:14">
      <c r="B25470" s="65"/>
      <c r="N25470" s="71"/>
    </row>
    <row r="25471" spans="2:14">
      <c r="B25471" s="65"/>
      <c r="N25471" s="71"/>
    </row>
    <row r="25472" spans="2:14">
      <c r="B25472" s="65"/>
      <c r="N25472" s="71"/>
    </row>
    <row r="25473" spans="2:14">
      <c r="B25473" s="65"/>
      <c r="N25473" s="71"/>
    </row>
    <row r="25474" spans="2:14">
      <c r="B25474" s="65"/>
      <c r="N25474" s="71"/>
    </row>
    <row r="25475" spans="2:14">
      <c r="B25475" s="65"/>
      <c r="N25475" s="71"/>
    </row>
    <row r="25476" spans="2:14">
      <c r="B25476" s="65"/>
      <c r="N25476" s="71"/>
    </row>
    <row r="25477" spans="2:14">
      <c r="B25477" s="65"/>
      <c r="N25477" s="71"/>
    </row>
    <row r="25478" spans="2:14">
      <c r="B25478" s="65"/>
      <c r="N25478" s="71"/>
    </row>
    <row r="25479" spans="2:14">
      <c r="B25479" s="65"/>
      <c r="N25479" s="71"/>
    </row>
    <row r="25480" spans="2:14">
      <c r="B25480" s="65"/>
      <c r="N25480" s="71"/>
    </row>
    <row r="25481" spans="2:14">
      <c r="B25481" s="65"/>
      <c r="N25481" s="71"/>
    </row>
    <row r="25482" spans="2:14">
      <c r="B25482" s="65"/>
      <c r="N25482" s="71"/>
    </row>
    <row r="25483" spans="2:14">
      <c r="B25483" s="65"/>
      <c r="N25483" s="71"/>
    </row>
    <row r="25484" spans="2:14">
      <c r="B25484" s="65"/>
      <c r="N25484" s="71"/>
    </row>
    <row r="25485" spans="2:14">
      <c r="B25485" s="65"/>
      <c r="N25485" s="71"/>
    </row>
    <row r="25486" spans="2:14">
      <c r="B25486" s="65"/>
      <c r="N25486" s="71"/>
    </row>
    <row r="25487" spans="2:14">
      <c r="B25487" s="65"/>
      <c r="N25487" s="71"/>
    </row>
    <row r="25488" spans="2:14">
      <c r="B25488" s="65"/>
      <c r="N25488" s="71"/>
    </row>
    <row r="25489" spans="2:14">
      <c r="B25489" s="65"/>
      <c r="N25489" s="71"/>
    </row>
    <row r="25490" spans="2:14">
      <c r="B25490" s="65"/>
      <c r="N25490" s="71"/>
    </row>
    <row r="25491" spans="2:14">
      <c r="B25491" s="65"/>
      <c r="N25491" s="71"/>
    </row>
    <row r="25492" spans="2:14">
      <c r="B25492" s="65"/>
      <c r="N25492" s="71"/>
    </row>
    <row r="25493" spans="2:14">
      <c r="B25493" s="65"/>
      <c r="N25493" s="71"/>
    </row>
    <row r="25494" spans="2:14">
      <c r="B25494" s="65"/>
      <c r="N25494" s="71"/>
    </row>
    <row r="25495" spans="2:14">
      <c r="B25495" s="65"/>
      <c r="N25495" s="71"/>
    </row>
    <row r="25496" spans="2:14">
      <c r="B25496" s="65"/>
      <c r="N25496" s="71"/>
    </row>
    <row r="25497" spans="2:14">
      <c r="B25497" s="65"/>
      <c r="N25497" s="71"/>
    </row>
    <row r="25498" spans="2:14">
      <c r="B25498" s="65"/>
      <c r="N25498" s="71"/>
    </row>
    <row r="25499" spans="2:14">
      <c r="B25499" s="65"/>
      <c r="N25499" s="71"/>
    </row>
    <row r="25500" spans="2:14">
      <c r="B25500" s="65"/>
      <c r="N25500" s="71"/>
    </row>
    <row r="25501" spans="2:14">
      <c r="B25501" s="65"/>
      <c r="N25501" s="71"/>
    </row>
    <row r="25502" spans="2:14">
      <c r="B25502" s="65"/>
      <c r="N25502" s="71"/>
    </row>
    <row r="25503" spans="2:14">
      <c r="B25503" s="65"/>
      <c r="N25503" s="71"/>
    </row>
    <row r="25504" spans="2:14">
      <c r="B25504" s="65"/>
      <c r="N25504" s="71"/>
    </row>
    <row r="25505" spans="2:14">
      <c r="B25505" s="65"/>
      <c r="N25505" s="71"/>
    </row>
    <row r="25506" spans="2:14">
      <c r="B25506" s="65"/>
      <c r="N25506" s="71"/>
    </row>
    <row r="25507" spans="2:14">
      <c r="B25507" s="65"/>
      <c r="N25507" s="71"/>
    </row>
    <row r="25508" spans="2:14">
      <c r="B25508" s="65"/>
      <c r="N25508" s="71"/>
    </row>
    <row r="25509" spans="2:14">
      <c r="B25509" s="65"/>
      <c r="N25509" s="71"/>
    </row>
    <row r="25510" spans="2:14">
      <c r="B25510" s="65"/>
      <c r="N25510" s="71"/>
    </row>
    <row r="25511" spans="2:14">
      <c r="B25511" s="65"/>
      <c r="N25511" s="71"/>
    </row>
    <row r="25512" spans="2:14">
      <c r="B25512" s="65"/>
      <c r="N25512" s="71"/>
    </row>
    <row r="25513" spans="2:14">
      <c r="B25513" s="65"/>
      <c r="N25513" s="71"/>
    </row>
    <row r="25514" spans="2:14">
      <c r="B25514" s="65"/>
      <c r="N25514" s="71"/>
    </row>
    <row r="25515" spans="2:14">
      <c r="B25515" s="65"/>
      <c r="N25515" s="71"/>
    </row>
    <row r="25516" spans="2:14">
      <c r="B25516" s="65"/>
      <c r="N25516" s="71"/>
    </row>
    <row r="25517" spans="2:14">
      <c r="B25517" s="65"/>
      <c r="N25517" s="71"/>
    </row>
    <row r="25518" spans="2:14">
      <c r="B25518" s="65"/>
      <c r="N25518" s="71"/>
    </row>
    <row r="25519" spans="2:14">
      <c r="B25519" s="65"/>
      <c r="N25519" s="71"/>
    </row>
    <row r="25520" spans="2:14">
      <c r="B25520" s="65"/>
      <c r="N25520" s="71"/>
    </row>
    <row r="25521" spans="2:14">
      <c r="B25521" s="65"/>
      <c r="N25521" s="71"/>
    </row>
    <row r="25522" spans="2:14">
      <c r="B25522" s="65"/>
      <c r="N25522" s="71"/>
    </row>
    <row r="25523" spans="2:14">
      <c r="B25523" s="65"/>
      <c r="N25523" s="71"/>
    </row>
    <row r="25524" spans="2:14">
      <c r="B25524" s="65"/>
      <c r="N25524" s="71"/>
    </row>
    <row r="25525" spans="2:14">
      <c r="B25525" s="65"/>
      <c r="N25525" s="71"/>
    </row>
    <row r="25526" spans="2:14">
      <c r="B25526" s="65"/>
      <c r="N25526" s="71"/>
    </row>
    <row r="25527" spans="2:14">
      <c r="B25527" s="65"/>
      <c r="N25527" s="71"/>
    </row>
    <row r="25528" spans="2:14">
      <c r="B25528" s="65"/>
      <c r="N25528" s="71"/>
    </row>
    <row r="25529" spans="2:14">
      <c r="B25529" s="65"/>
      <c r="N25529" s="71"/>
    </row>
    <row r="25530" spans="2:14">
      <c r="B25530" s="65"/>
      <c r="N25530" s="71"/>
    </row>
    <row r="25531" spans="2:14">
      <c r="B25531" s="65"/>
      <c r="N25531" s="71"/>
    </row>
    <row r="25532" spans="2:14">
      <c r="B25532" s="65"/>
      <c r="N25532" s="71"/>
    </row>
    <row r="25533" spans="2:14">
      <c r="B25533" s="65"/>
      <c r="N25533" s="71"/>
    </row>
    <row r="25534" spans="2:14">
      <c r="B25534" s="65"/>
      <c r="N25534" s="71"/>
    </row>
    <row r="25535" spans="2:14">
      <c r="B25535" s="65"/>
      <c r="N25535" s="71"/>
    </row>
    <row r="25536" spans="2:14">
      <c r="B25536" s="65"/>
      <c r="N25536" s="71"/>
    </row>
    <row r="25537" spans="2:14">
      <c r="B25537" s="65"/>
      <c r="N25537" s="71"/>
    </row>
    <row r="25538" spans="2:14">
      <c r="B25538" s="65"/>
      <c r="N25538" s="71"/>
    </row>
    <row r="25539" spans="2:14">
      <c r="B25539" s="65"/>
      <c r="N25539" s="71"/>
    </row>
    <row r="25540" spans="2:14">
      <c r="B25540" s="65"/>
      <c r="N25540" s="71"/>
    </row>
    <row r="25541" spans="2:14">
      <c r="B25541" s="65"/>
      <c r="N25541" s="71"/>
    </row>
    <row r="25542" spans="2:14">
      <c r="B25542" s="65"/>
      <c r="N25542" s="71"/>
    </row>
    <row r="25543" spans="2:14">
      <c r="B25543" s="65"/>
      <c r="N25543" s="71"/>
    </row>
    <row r="25544" spans="2:14">
      <c r="B25544" s="65"/>
      <c r="N25544" s="71"/>
    </row>
    <row r="25545" spans="2:14">
      <c r="B25545" s="65"/>
      <c r="N25545" s="71"/>
    </row>
    <row r="25546" spans="2:14">
      <c r="B25546" s="65"/>
      <c r="N25546" s="71"/>
    </row>
    <row r="25547" spans="2:14">
      <c r="B25547" s="65"/>
      <c r="N25547" s="71"/>
    </row>
    <row r="25548" spans="2:14">
      <c r="B25548" s="65"/>
      <c r="N25548" s="71"/>
    </row>
    <row r="25549" spans="2:14">
      <c r="B25549" s="65"/>
      <c r="N25549" s="71"/>
    </row>
    <row r="25550" spans="2:14">
      <c r="B25550" s="65"/>
      <c r="N25550" s="71"/>
    </row>
    <row r="25551" spans="2:14">
      <c r="B25551" s="65"/>
      <c r="N25551" s="71"/>
    </row>
    <row r="25552" spans="2:14">
      <c r="B25552" s="65"/>
      <c r="N25552" s="71"/>
    </row>
    <row r="25553" spans="2:14">
      <c r="B25553" s="65"/>
      <c r="N25553" s="71"/>
    </row>
    <row r="25554" spans="2:14">
      <c r="B25554" s="65"/>
      <c r="N25554" s="71"/>
    </row>
    <row r="25555" spans="2:14">
      <c r="B25555" s="65"/>
      <c r="N25555" s="71"/>
    </row>
    <row r="25556" spans="2:14">
      <c r="B25556" s="65"/>
      <c r="N25556" s="71"/>
    </row>
    <row r="25557" spans="2:14">
      <c r="B25557" s="65"/>
      <c r="N25557" s="71"/>
    </row>
    <row r="25558" spans="2:14">
      <c r="B25558" s="65"/>
      <c r="N25558" s="71"/>
    </row>
    <row r="25559" spans="2:14">
      <c r="B25559" s="65"/>
      <c r="N25559" s="71"/>
    </row>
    <row r="25560" spans="2:14">
      <c r="B25560" s="65"/>
      <c r="N25560" s="71"/>
    </row>
    <row r="25561" spans="2:14">
      <c r="B25561" s="65"/>
      <c r="N25561" s="71"/>
    </row>
    <row r="25562" spans="2:14">
      <c r="B25562" s="65"/>
      <c r="N25562" s="71"/>
    </row>
    <row r="25563" spans="2:14">
      <c r="B25563" s="65"/>
      <c r="N25563" s="71"/>
    </row>
    <row r="25564" spans="2:14">
      <c r="B25564" s="65"/>
      <c r="N25564" s="71"/>
    </row>
    <row r="25565" spans="2:14">
      <c r="B25565" s="65"/>
      <c r="N25565" s="71"/>
    </row>
    <row r="25566" spans="2:14">
      <c r="B25566" s="65"/>
      <c r="N25566" s="71"/>
    </row>
    <row r="25567" spans="2:14">
      <c r="B25567" s="65"/>
      <c r="N25567" s="71"/>
    </row>
    <row r="25568" spans="2:14">
      <c r="B25568" s="65"/>
      <c r="N25568" s="71"/>
    </row>
    <row r="25569" spans="2:14">
      <c r="B25569" s="65"/>
      <c r="N25569" s="71"/>
    </row>
    <row r="25570" spans="2:14">
      <c r="B25570" s="65"/>
      <c r="N25570" s="71"/>
    </row>
    <row r="25571" spans="2:14">
      <c r="B25571" s="65"/>
      <c r="N25571" s="71"/>
    </row>
    <row r="25572" spans="2:14">
      <c r="B25572" s="65"/>
      <c r="N25572" s="71"/>
    </row>
    <row r="25573" spans="2:14">
      <c r="B25573" s="65"/>
      <c r="N25573" s="71"/>
    </row>
    <row r="25574" spans="2:14">
      <c r="B25574" s="65"/>
      <c r="N25574" s="71"/>
    </row>
    <row r="25575" spans="2:14">
      <c r="B25575" s="65"/>
      <c r="N25575" s="71"/>
    </row>
    <row r="25576" spans="2:14">
      <c r="B25576" s="65"/>
      <c r="N25576" s="71"/>
    </row>
    <row r="25577" spans="2:14">
      <c r="B25577" s="65"/>
      <c r="N25577" s="71"/>
    </row>
    <row r="25578" spans="2:14">
      <c r="B25578" s="65"/>
      <c r="N25578" s="71"/>
    </row>
    <row r="25579" spans="2:14">
      <c r="B25579" s="65"/>
      <c r="N25579" s="71"/>
    </row>
    <row r="25580" spans="2:14">
      <c r="B25580" s="65"/>
      <c r="N25580" s="71"/>
    </row>
    <row r="25581" spans="2:14">
      <c r="B25581" s="65"/>
      <c r="N25581" s="71"/>
    </row>
    <row r="25582" spans="2:14">
      <c r="B25582" s="65"/>
      <c r="N25582" s="71"/>
    </row>
    <row r="25583" spans="2:14">
      <c r="B25583" s="65"/>
      <c r="N25583" s="71"/>
    </row>
    <row r="25584" spans="2:14">
      <c r="B25584" s="65"/>
      <c r="N25584" s="71"/>
    </row>
    <row r="25585" spans="2:14">
      <c r="B25585" s="65"/>
      <c r="N25585" s="71"/>
    </row>
    <row r="25586" spans="2:14">
      <c r="B25586" s="65"/>
      <c r="N25586" s="71"/>
    </row>
    <row r="25587" spans="2:14">
      <c r="B25587" s="65"/>
      <c r="N25587" s="71"/>
    </row>
    <row r="25588" spans="2:14">
      <c r="B25588" s="65"/>
      <c r="N25588" s="71"/>
    </row>
    <row r="25589" spans="2:14">
      <c r="B25589" s="65"/>
      <c r="N25589" s="71"/>
    </row>
    <row r="25590" spans="2:14">
      <c r="B25590" s="65"/>
      <c r="N25590" s="71"/>
    </row>
    <row r="25591" spans="2:14">
      <c r="B25591" s="65"/>
      <c r="N25591" s="71"/>
    </row>
    <row r="25592" spans="2:14">
      <c r="B25592" s="65"/>
      <c r="N25592" s="71"/>
    </row>
    <row r="25593" spans="2:14">
      <c r="B25593" s="65"/>
      <c r="N25593" s="71"/>
    </row>
    <row r="25594" spans="2:14">
      <c r="B25594" s="65"/>
      <c r="N25594" s="71"/>
    </row>
    <row r="25595" spans="2:14">
      <c r="B25595" s="65"/>
      <c r="N25595" s="71"/>
    </row>
    <row r="25596" spans="2:14">
      <c r="B25596" s="65"/>
      <c r="N25596" s="71"/>
    </row>
    <row r="25597" spans="2:14">
      <c r="B25597" s="65"/>
      <c r="N25597" s="71"/>
    </row>
    <row r="25598" spans="2:14">
      <c r="B25598" s="65"/>
      <c r="N25598" s="71"/>
    </row>
    <row r="25599" spans="2:14">
      <c r="B25599" s="65"/>
      <c r="N25599" s="71"/>
    </row>
    <row r="25600" spans="2:14">
      <c r="B25600" s="65"/>
      <c r="N25600" s="71"/>
    </row>
    <row r="25601" spans="2:14">
      <c r="B25601" s="65"/>
      <c r="N25601" s="71"/>
    </row>
    <row r="25602" spans="2:14">
      <c r="B25602" s="65"/>
      <c r="N25602" s="71"/>
    </row>
    <row r="25603" spans="2:14">
      <c r="B25603" s="65"/>
      <c r="N25603" s="71"/>
    </row>
    <row r="25604" spans="2:14">
      <c r="B25604" s="65"/>
      <c r="N25604" s="71"/>
    </row>
    <row r="25605" spans="2:14">
      <c r="B25605" s="65"/>
      <c r="N25605" s="71"/>
    </row>
    <row r="25606" spans="2:14">
      <c r="B25606" s="65"/>
      <c r="N25606" s="71"/>
    </row>
    <row r="25607" spans="2:14">
      <c r="B25607" s="65"/>
      <c r="N25607" s="71"/>
    </row>
    <row r="25608" spans="2:14">
      <c r="B25608" s="65"/>
      <c r="N25608" s="71"/>
    </row>
    <row r="25609" spans="2:14">
      <c r="B25609" s="65"/>
      <c r="N25609" s="71"/>
    </row>
    <row r="25610" spans="2:14">
      <c r="B25610" s="65"/>
      <c r="N25610" s="71"/>
    </row>
    <row r="25611" spans="2:14">
      <c r="B25611" s="65"/>
      <c r="N25611" s="71"/>
    </row>
    <row r="25612" spans="2:14">
      <c r="B25612" s="65"/>
      <c r="N25612" s="71"/>
    </row>
    <row r="25613" spans="2:14">
      <c r="B25613" s="65"/>
      <c r="N25613" s="71"/>
    </row>
    <row r="25614" spans="2:14">
      <c r="B25614" s="65"/>
      <c r="N25614" s="71"/>
    </row>
    <row r="25615" spans="2:14">
      <c r="B25615" s="65"/>
      <c r="N25615" s="71"/>
    </row>
    <row r="25616" spans="2:14">
      <c r="B25616" s="65"/>
      <c r="N25616" s="71"/>
    </row>
    <row r="25617" spans="2:14">
      <c r="B25617" s="65"/>
      <c r="N25617" s="71"/>
    </row>
    <row r="25618" spans="2:14">
      <c r="B25618" s="65"/>
      <c r="N25618" s="71"/>
    </row>
    <row r="25619" spans="2:14">
      <c r="B25619" s="65"/>
      <c r="N25619" s="71"/>
    </row>
    <row r="25620" spans="2:14">
      <c r="B25620" s="65"/>
      <c r="N25620" s="71"/>
    </row>
    <row r="25621" spans="2:14">
      <c r="B25621" s="65"/>
      <c r="N25621" s="71"/>
    </row>
    <row r="25622" spans="2:14">
      <c r="B25622" s="65"/>
      <c r="N25622" s="71"/>
    </row>
    <row r="25623" spans="2:14">
      <c r="B25623" s="65"/>
      <c r="N25623" s="71"/>
    </row>
    <row r="25624" spans="2:14">
      <c r="B25624" s="65"/>
      <c r="N25624" s="71"/>
    </row>
    <row r="25625" spans="2:14">
      <c r="B25625" s="65"/>
      <c r="N25625" s="71"/>
    </row>
    <row r="25626" spans="2:14">
      <c r="B25626" s="65"/>
      <c r="N25626" s="71"/>
    </row>
    <row r="25627" spans="2:14">
      <c r="B25627" s="65"/>
      <c r="N25627" s="71"/>
    </row>
    <row r="25628" spans="2:14">
      <c r="B25628" s="65"/>
      <c r="N25628" s="71"/>
    </row>
    <row r="25629" spans="2:14">
      <c r="B25629" s="65"/>
      <c r="N25629" s="71"/>
    </row>
    <row r="25630" spans="2:14">
      <c r="B25630" s="65"/>
      <c r="N25630" s="71"/>
    </row>
    <row r="25631" spans="2:14">
      <c r="B25631" s="65"/>
      <c r="N25631" s="71"/>
    </row>
    <row r="25632" spans="2:14">
      <c r="B25632" s="65"/>
      <c r="N25632" s="71"/>
    </row>
    <row r="25633" spans="2:14">
      <c r="B25633" s="65"/>
      <c r="N25633" s="71"/>
    </row>
    <row r="25634" spans="2:14">
      <c r="B25634" s="65"/>
      <c r="N25634" s="71"/>
    </row>
    <row r="25635" spans="2:14">
      <c r="B25635" s="65"/>
      <c r="N25635" s="71"/>
    </row>
    <row r="25636" spans="2:14">
      <c r="B25636" s="65"/>
      <c r="N25636" s="71"/>
    </row>
    <row r="25637" spans="2:14">
      <c r="B25637" s="65"/>
      <c r="N25637" s="71"/>
    </row>
    <row r="25638" spans="2:14">
      <c r="B25638" s="65"/>
      <c r="N25638" s="71"/>
    </row>
    <row r="25639" spans="2:14">
      <c r="B25639" s="65"/>
      <c r="N25639" s="71"/>
    </row>
    <row r="25640" spans="2:14">
      <c r="B25640" s="65"/>
      <c r="N25640" s="71"/>
    </row>
    <row r="25641" spans="2:14">
      <c r="B25641" s="65"/>
      <c r="N25641" s="71"/>
    </row>
    <row r="25642" spans="2:14">
      <c r="B25642" s="65"/>
      <c r="N25642" s="71"/>
    </row>
    <row r="25643" spans="2:14">
      <c r="B25643" s="65"/>
      <c r="N25643" s="71"/>
    </row>
    <row r="25644" spans="2:14">
      <c r="B25644" s="65"/>
      <c r="N25644" s="71"/>
    </row>
    <row r="25645" spans="2:14">
      <c r="B25645" s="65"/>
      <c r="N25645" s="71"/>
    </row>
    <row r="25646" spans="2:14">
      <c r="B25646" s="65"/>
      <c r="N25646" s="71"/>
    </row>
    <row r="25647" spans="2:14">
      <c r="B25647" s="65"/>
      <c r="N25647" s="71"/>
    </row>
    <row r="25648" spans="2:14">
      <c r="B25648" s="65"/>
      <c r="N25648" s="71"/>
    </row>
    <row r="25649" spans="2:14">
      <c r="B25649" s="65"/>
      <c r="N25649" s="71"/>
    </row>
    <row r="25650" spans="2:14">
      <c r="B25650" s="65"/>
      <c r="N25650" s="71"/>
    </row>
    <row r="25651" spans="2:14">
      <c r="B25651" s="65"/>
      <c r="N25651" s="71"/>
    </row>
    <row r="25652" spans="2:14">
      <c r="B25652" s="65"/>
      <c r="N25652" s="71"/>
    </row>
    <row r="25653" spans="2:14">
      <c r="B25653" s="65"/>
      <c r="N25653" s="71"/>
    </row>
    <row r="25654" spans="2:14">
      <c r="B25654" s="65"/>
      <c r="N25654" s="71"/>
    </row>
    <row r="25655" spans="2:14">
      <c r="B25655" s="65"/>
      <c r="N25655" s="71"/>
    </row>
    <row r="25656" spans="2:14">
      <c r="B25656" s="65"/>
      <c r="N25656" s="71"/>
    </row>
    <row r="25657" spans="2:14">
      <c r="B25657" s="65"/>
      <c r="N25657" s="71"/>
    </row>
    <row r="25658" spans="2:14">
      <c r="B25658" s="65"/>
      <c r="N25658" s="71"/>
    </row>
    <row r="25659" spans="2:14">
      <c r="B25659" s="65"/>
      <c r="N25659" s="71"/>
    </row>
    <row r="25660" spans="2:14">
      <c r="B25660" s="65"/>
      <c r="N25660" s="71"/>
    </row>
    <row r="25661" spans="2:14">
      <c r="B25661" s="65"/>
      <c r="N25661" s="71"/>
    </row>
    <row r="25662" spans="2:14">
      <c r="B25662" s="65"/>
      <c r="N25662" s="71"/>
    </row>
    <row r="25663" spans="2:14">
      <c r="B25663" s="65"/>
      <c r="N25663" s="71"/>
    </row>
    <row r="25664" spans="2:14">
      <c r="B25664" s="65"/>
      <c r="N25664" s="71"/>
    </row>
    <row r="25665" spans="2:14">
      <c r="B25665" s="65"/>
      <c r="N25665" s="71"/>
    </row>
    <row r="25666" spans="2:14">
      <c r="B25666" s="65"/>
      <c r="N25666" s="71"/>
    </row>
    <row r="25667" spans="2:14">
      <c r="B25667" s="65"/>
      <c r="N25667" s="71"/>
    </row>
    <row r="25668" spans="2:14">
      <c r="B25668" s="65"/>
      <c r="N25668" s="71"/>
    </row>
    <row r="25669" spans="2:14">
      <c r="B25669" s="65"/>
      <c r="N25669" s="71"/>
    </row>
    <row r="25670" spans="2:14">
      <c r="B25670" s="65"/>
      <c r="N25670" s="71"/>
    </row>
    <row r="25671" spans="2:14">
      <c r="B25671" s="65"/>
      <c r="N25671" s="71"/>
    </row>
    <row r="25672" spans="2:14">
      <c r="B25672" s="65"/>
      <c r="N25672" s="71"/>
    </row>
    <row r="25673" spans="2:14">
      <c r="B25673" s="65"/>
      <c r="N25673" s="71"/>
    </row>
    <row r="25674" spans="2:14">
      <c r="B25674" s="65"/>
      <c r="N25674" s="71"/>
    </row>
    <row r="25675" spans="2:14">
      <c r="B25675" s="65"/>
      <c r="N25675" s="71"/>
    </row>
    <row r="25676" spans="2:14">
      <c r="B25676" s="65"/>
      <c r="N25676" s="71"/>
    </row>
    <row r="25677" spans="2:14">
      <c r="B25677" s="65"/>
      <c r="N25677" s="71"/>
    </row>
    <row r="25678" spans="2:14">
      <c r="B25678" s="65"/>
      <c r="N25678" s="71"/>
    </row>
    <row r="25679" spans="2:14">
      <c r="B25679" s="65"/>
      <c r="N25679" s="71"/>
    </row>
    <row r="25680" spans="2:14">
      <c r="B25680" s="65"/>
      <c r="N25680" s="71"/>
    </row>
    <row r="25681" spans="2:14">
      <c r="B25681" s="65"/>
      <c r="N25681" s="71"/>
    </row>
    <row r="25682" spans="2:14">
      <c r="B25682" s="65"/>
      <c r="N25682" s="71"/>
    </row>
    <row r="25683" spans="2:14">
      <c r="B25683" s="65"/>
      <c r="N25683" s="71"/>
    </row>
    <row r="25684" spans="2:14">
      <c r="B25684" s="65"/>
      <c r="N25684" s="71"/>
    </row>
    <row r="25685" spans="2:14">
      <c r="B25685" s="65"/>
      <c r="N25685" s="71"/>
    </row>
    <row r="25686" spans="2:14">
      <c r="B25686" s="65"/>
      <c r="N25686" s="71"/>
    </row>
    <row r="25687" spans="2:14">
      <c r="B25687" s="65"/>
      <c r="N25687" s="71"/>
    </row>
    <row r="25688" spans="2:14">
      <c r="B25688" s="65"/>
      <c r="N25688" s="71"/>
    </row>
    <row r="25689" spans="2:14">
      <c r="B25689" s="65"/>
      <c r="N25689" s="71"/>
    </row>
    <row r="25690" spans="2:14">
      <c r="B25690" s="65"/>
      <c r="N25690" s="71"/>
    </row>
    <row r="25691" spans="2:14">
      <c r="B25691" s="65"/>
      <c r="N25691" s="71"/>
    </row>
    <row r="25692" spans="2:14">
      <c r="B25692" s="65"/>
      <c r="N25692" s="71"/>
    </row>
    <row r="25693" spans="2:14">
      <c r="B25693" s="65"/>
      <c r="N25693" s="71"/>
    </row>
    <row r="25694" spans="2:14">
      <c r="B25694" s="65"/>
      <c r="N25694" s="71"/>
    </row>
    <row r="25695" spans="2:14">
      <c r="B25695" s="65"/>
      <c r="N25695" s="71"/>
    </row>
    <row r="25696" spans="2:14">
      <c r="B25696" s="65"/>
      <c r="N25696" s="71"/>
    </row>
    <row r="25697" spans="2:14">
      <c r="B25697" s="65"/>
      <c r="N25697" s="71"/>
    </row>
    <row r="25698" spans="2:14">
      <c r="B25698" s="65"/>
      <c r="N25698" s="71"/>
    </row>
    <row r="25699" spans="2:14">
      <c r="B25699" s="65"/>
      <c r="N25699" s="71"/>
    </row>
    <row r="25700" spans="2:14">
      <c r="B25700" s="65"/>
      <c r="N25700" s="71"/>
    </row>
    <row r="25701" spans="2:14">
      <c r="B25701" s="65"/>
      <c r="N25701" s="71"/>
    </row>
    <row r="25702" spans="2:14">
      <c r="B25702" s="65"/>
      <c r="N25702" s="71"/>
    </row>
    <row r="25703" spans="2:14">
      <c r="B25703" s="65"/>
      <c r="N25703" s="71"/>
    </row>
    <row r="25704" spans="2:14">
      <c r="B25704" s="65"/>
      <c r="N25704" s="71"/>
    </row>
    <row r="25705" spans="2:14">
      <c r="B25705" s="65"/>
      <c r="N25705" s="71"/>
    </row>
    <row r="25706" spans="2:14">
      <c r="B25706" s="65"/>
      <c r="N25706" s="71"/>
    </row>
    <row r="25707" spans="2:14">
      <c r="B25707" s="65"/>
      <c r="N25707" s="71"/>
    </row>
    <row r="25708" spans="2:14">
      <c r="B25708" s="65"/>
      <c r="N25708" s="71"/>
    </row>
    <row r="25709" spans="2:14">
      <c r="B25709" s="65"/>
      <c r="N25709" s="71"/>
    </row>
    <row r="25710" spans="2:14">
      <c r="B25710" s="65"/>
      <c r="N25710" s="71"/>
    </row>
    <row r="25711" spans="2:14">
      <c r="B25711" s="65"/>
      <c r="N25711" s="71"/>
    </row>
    <row r="25712" spans="2:14">
      <c r="B25712" s="65"/>
      <c r="N25712" s="71"/>
    </row>
    <row r="25713" spans="2:14">
      <c r="B25713" s="65"/>
      <c r="N25713" s="71"/>
    </row>
    <row r="25714" spans="2:14">
      <c r="B25714" s="65"/>
      <c r="N25714" s="71"/>
    </row>
    <row r="25715" spans="2:14">
      <c r="B25715" s="65"/>
      <c r="N25715" s="71"/>
    </row>
    <row r="25716" spans="2:14">
      <c r="B25716" s="65"/>
      <c r="N25716" s="71"/>
    </row>
    <row r="25717" spans="2:14">
      <c r="B25717" s="65"/>
      <c r="N25717" s="71"/>
    </row>
    <row r="25718" spans="2:14">
      <c r="B25718" s="65"/>
      <c r="N25718" s="71"/>
    </row>
    <row r="25719" spans="2:14">
      <c r="B25719" s="65"/>
      <c r="N25719" s="71"/>
    </row>
    <row r="25720" spans="2:14">
      <c r="B25720" s="65"/>
      <c r="N25720" s="71"/>
    </row>
    <row r="25721" spans="2:14">
      <c r="B25721" s="65"/>
      <c r="N25721" s="71"/>
    </row>
    <row r="25722" spans="2:14">
      <c r="B25722" s="65"/>
      <c r="N25722" s="71"/>
    </row>
    <row r="25723" spans="2:14">
      <c r="B25723" s="65"/>
      <c r="N25723" s="71"/>
    </row>
    <row r="25724" spans="2:14">
      <c r="B25724" s="65"/>
      <c r="N25724" s="71"/>
    </row>
    <row r="25725" spans="2:14">
      <c r="B25725" s="65"/>
      <c r="N25725" s="71"/>
    </row>
    <row r="25726" spans="2:14">
      <c r="B25726" s="65"/>
      <c r="N25726" s="71"/>
    </row>
    <row r="25727" spans="2:14">
      <c r="B25727" s="65"/>
      <c r="N25727" s="71"/>
    </row>
    <row r="25728" spans="2:14">
      <c r="B25728" s="65"/>
      <c r="N25728" s="71"/>
    </row>
    <row r="25729" spans="2:14">
      <c r="B25729" s="65"/>
      <c r="N25729" s="71"/>
    </row>
    <row r="25730" spans="2:14">
      <c r="B25730" s="65"/>
      <c r="N25730" s="71"/>
    </row>
    <row r="25731" spans="2:14">
      <c r="B25731" s="65"/>
      <c r="N25731" s="71"/>
    </row>
    <row r="25732" spans="2:14">
      <c r="B25732" s="65"/>
      <c r="N25732" s="71"/>
    </row>
    <row r="25733" spans="2:14">
      <c r="B25733" s="65"/>
      <c r="N25733" s="71"/>
    </row>
    <row r="25734" spans="2:14">
      <c r="B25734" s="65"/>
      <c r="N25734" s="71"/>
    </row>
    <row r="25735" spans="2:14">
      <c r="B25735" s="65"/>
      <c r="N25735" s="71"/>
    </row>
    <row r="25736" spans="2:14">
      <c r="B25736" s="65"/>
      <c r="N25736" s="71"/>
    </row>
    <row r="25737" spans="2:14">
      <c r="B25737" s="65"/>
      <c r="N25737" s="71"/>
    </row>
    <row r="25738" spans="2:14">
      <c r="B25738" s="65"/>
      <c r="N25738" s="71"/>
    </row>
    <row r="25739" spans="2:14">
      <c r="B25739" s="65"/>
      <c r="N25739" s="71"/>
    </row>
    <row r="25740" spans="2:14">
      <c r="B25740" s="65"/>
      <c r="N25740" s="71"/>
    </row>
    <row r="25741" spans="2:14">
      <c r="B25741" s="65"/>
      <c r="N25741" s="71"/>
    </row>
    <row r="25742" spans="2:14">
      <c r="B25742" s="65"/>
      <c r="N25742" s="71"/>
    </row>
    <row r="25743" spans="2:14">
      <c r="B25743" s="65"/>
      <c r="N25743" s="71"/>
    </row>
    <row r="25744" spans="2:14">
      <c r="B25744" s="65"/>
      <c r="N25744" s="71"/>
    </row>
    <row r="25745" spans="2:14">
      <c r="B25745" s="65"/>
      <c r="N25745" s="71"/>
    </row>
    <row r="25746" spans="2:14">
      <c r="B25746" s="65"/>
      <c r="N25746" s="71"/>
    </row>
    <row r="25747" spans="2:14">
      <c r="B25747" s="65"/>
      <c r="N25747" s="71"/>
    </row>
    <row r="25748" spans="2:14">
      <c r="B25748" s="65"/>
      <c r="N25748" s="71"/>
    </row>
    <row r="25749" spans="2:14">
      <c r="B25749" s="65"/>
      <c r="N25749" s="71"/>
    </row>
    <row r="25750" spans="2:14">
      <c r="B25750" s="65"/>
      <c r="N25750" s="71"/>
    </row>
    <row r="25751" spans="2:14">
      <c r="B25751" s="65"/>
      <c r="N25751" s="71"/>
    </row>
    <row r="25752" spans="2:14">
      <c r="B25752" s="65"/>
      <c r="N25752" s="71"/>
    </row>
    <row r="25753" spans="2:14">
      <c r="B25753" s="65"/>
      <c r="N25753" s="71"/>
    </row>
    <row r="25754" spans="2:14">
      <c r="B25754" s="65"/>
      <c r="N25754" s="71"/>
    </row>
    <row r="25755" spans="2:14">
      <c r="B25755" s="65"/>
      <c r="N25755" s="71"/>
    </row>
    <row r="25756" spans="2:14">
      <c r="B25756" s="65"/>
      <c r="N25756" s="71"/>
    </row>
    <row r="25757" spans="2:14">
      <c r="B25757" s="65"/>
      <c r="N25757" s="71"/>
    </row>
    <row r="25758" spans="2:14">
      <c r="B25758" s="65"/>
      <c r="N25758" s="71"/>
    </row>
    <row r="25759" spans="2:14">
      <c r="B25759" s="65"/>
      <c r="N25759" s="71"/>
    </row>
    <row r="25760" spans="2:14">
      <c r="B25760" s="65"/>
      <c r="N25760" s="71"/>
    </row>
    <row r="25761" spans="2:14">
      <c r="B25761" s="65"/>
      <c r="N25761" s="71"/>
    </row>
    <row r="25762" spans="2:14">
      <c r="B25762" s="65"/>
      <c r="N25762" s="71"/>
    </row>
    <row r="25763" spans="2:14">
      <c r="B25763" s="65"/>
      <c r="N25763" s="71"/>
    </row>
    <row r="25764" spans="2:14">
      <c r="B25764" s="65"/>
      <c r="N25764" s="71"/>
    </row>
    <row r="25765" spans="2:14">
      <c r="B25765" s="65"/>
      <c r="N25765" s="71"/>
    </row>
    <row r="25766" spans="2:14">
      <c r="B25766" s="65"/>
      <c r="N25766" s="71"/>
    </row>
    <row r="25767" spans="2:14">
      <c r="B25767" s="65"/>
      <c r="N25767" s="71"/>
    </row>
    <row r="25768" spans="2:14">
      <c r="B25768" s="65"/>
      <c r="N25768" s="71"/>
    </row>
    <row r="25769" spans="2:14">
      <c r="B25769" s="65"/>
      <c r="N25769" s="71"/>
    </row>
    <row r="25770" spans="2:14">
      <c r="B25770" s="65"/>
      <c r="N25770" s="71"/>
    </row>
    <row r="25771" spans="2:14">
      <c r="B25771" s="65"/>
      <c r="N25771" s="71"/>
    </row>
    <row r="25772" spans="2:14">
      <c r="B25772" s="65"/>
      <c r="N25772" s="71"/>
    </row>
    <row r="25773" spans="2:14">
      <c r="B25773" s="65"/>
      <c r="N25773" s="71"/>
    </row>
    <row r="25774" spans="2:14">
      <c r="B25774" s="65"/>
      <c r="N25774" s="71"/>
    </row>
    <row r="25775" spans="2:14">
      <c r="B25775" s="65"/>
      <c r="N25775" s="71"/>
    </row>
    <row r="25776" spans="2:14">
      <c r="B25776" s="65"/>
      <c r="N25776" s="71"/>
    </row>
    <row r="25777" spans="2:14">
      <c r="B25777" s="65"/>
      <c r="N25777" s="71"/>
    </row>
    <row r="25778" spans="2:14">
      <c r="B25778" s="65"/>
      <c r="N25778" s="71"/>
    </row>
    <row r="25779" spans="2:14">
      <c r="B25779" s="65"/>
      <c r="N25779" s="71"/>
    </row>
    <row r="25780" spans="2:14">
      <c r="B25780" s="65"/>
      <c r="N25780" s="71"/>
    </row>
    <row r="25781" spans="2:14">
      <c r="B25781" s="65"/>
      <c r="N25781" s="71"/>
    </row>
    <row r="25782" spans="2:14">
      <c r="B25782" s="65"/>
      <c r="N25782" s="71"/>
    </row>
    <row r="25783" spans="2:14">
      <c r="B25783" s="65"/>
      <c r="N25783" s="71"/>
    </row>
    <row r="25784" spans="2:14">
      <c r="B25784" s="65"/>
      <c r="N25784" s="71"/>
    </row>
    <row r="25785" spans="2:14">
      <c r="B25785" s="65"/>
      <c r="N25785" s="71"/>
    </row>
    <row r="25786" spans="2:14">
      <c r="B25786" s="65"/>
      <c r="N25786" s="71"/>
    </row>
    <row r="25787" spans="2:14">
      <c r="B25787" s="65"/>
      <c r="N25787" s="71"/>
    </row>
    <row r="25788" spans="2:14">
      <c r="B25788" s="65"/>
      <c r="N25788" s="71"/>
    </row>
    <row r="25789" spans="2:14">
      <c r="B25789" s="65"/>
      <c r="N25789" s="71"/>
    </row>
    <row r="25790" spans="2:14">
      <c r="B25790" s="65"/>
      <c r="N25790" s="71"/>
    </row>
    <row r="25791" spans="2:14">
      <c r="B25791" s="65"/>
      <c r="N25791" s="71"/>
    </row>
    <row r="25792" spans="2:14">
      <c r="B25792" s="65"/>
      <c r="N25792" s="71"/>
    </row>
    <row r="25793" spans="2:14">
      <c r="B25793" s="65"/>
      <c r="N25793" s="71"/>
    </row>
    <row r="25794" spans="2:14">
      <c r="B25794" s="65"/>
      <c r="N25794" s="71"/>
    </row>
    <row r="25795" spans="2:14">
      <c r="B25795" s="65"/>
      <c r="N25795" s="71"/>
    </row>
    <row r="25796" spans="2:14">
      <c r="B25796" s="65"/>
      <c r="N25796" s="71"/>
    </row>
    <row r="25797" spans="2:14">
      <c r="B25797" s="65"/>
      <c r="N25797" s="71"/>
    </row>
    <row r="25798" spans="2:14">
      <c r="B25798" s="65"/>
      <c r="N25798" s="71"/>
    </row>
    <row r="25799" spans="2:14">
      <c r="B25799" s="65"/>
      <c r="N25799" s="71"/>
    </row>
    <row r="25800" spans="2:14">
      <c r="B25800" s="65"/>
      <c r="N25800" s="71"/>
    </row>
    <row r="25801" spans="2:14">
      <c r="B25801" s="65"/>
      <c r="N25801" s="71"/>
    </row>
    <row r="25802" spans="2:14">
      <c r="B25802" s="65"/>
      <c r="N25802" s="71"/>
    </row>
    <row r="25803" spans="2:14">
      <c r="B25803" s="65"/>
      <c r="N25803" s="71"/>
    </row>
    <row r="25804" spans="2:14">
      <c r="B25804" s="65"/>
      <c r="N25804" s="71"/>
    </row>
    <row r="25805" spans="2:14">
      <c r="B25805" s="65"/>
      <c r="N25805" s="71"/>
    </row>
    <row r="25806" spans="2:14">
      <c r="B25806" s="65"/>
      <c r="N25806" s="71"/>
    </row>
    <row r="25807" spans="2:14">
      <c r="B25807" s="65"/>
      <c r="N25807" s="71"/>
    </row>
    <row r="25808" spans="2:14">
      <c r="B25808" s="65"/>
      <c r="N25808" s="71"/>
    </row>
    <row r="25809" spans="2:14">
      <c r="B25809" s="65"/>
      <c r="N25809" s="71"/>
    </row>
    <row r="25810" spans="2:14">
      <c r="B25810" s="65"/>
      <c r="N25810" s="71"/>
    </row>
    <row r="25811" spans="2:14">
      <c r="B25811" s="65"/>
      <c r="N25811" s="71"/>
    </row>
    <row r="25812" spans="2:14">
      <c r="B25812" s="65"/>
      <c r="N25812" s="71"/>
    </row>
    <row r="25813" spans="2:14">
      <c r="B25813" s="65"/>
      <c r="N25813" s="71"/>
    </row>
    <row r="25814" spans="2:14">
      <c r="B25814" s="65"/>
      <c r="N25814" s="71"/>
    </row>
    <row r="25815" spans="2:14">
      <c r="B25815" s="65"/>
      <c r="N25815" s="71"/>
    </row>
    <row r="25816" spans="2:14">
      <c r="B25816" s="65"/>
      <c r="N25816" s="71"/>
    </row>
    <row r="25817" spans="2:14">
      <c r="B25817" s="65"/>
      <c r="N25817" s="71"/>
    </row>
    <row r="25818" spans="2:14">
      <c r="B25818" s="65"/>
      <c r="N25818" s="71"/>
    </row>
    <row r="25819" spans="2:14">
      <c r="B25819" s="65"/>
      <c r="N25819" s="71"/>
    </row>
    <row r="25820" spans="2:14">
      <c r="B25820" s="65"/>
      <c r="N25820" s="71"/>
    </row>
    <row r="25821" spans="2:14">
      <c r="B25821" s="65"/>
      <c r="N25821" s="71"/>
    </row>
    <row r="25822" spans="2:14">
      <c r="B25822" s="65"/>
      <c r="N25822" s="71"/>
    </row>
    <row r="25823" spans="2:14">
      <c r="B25823" s="65"/>
      <c r="N25823" s="71"/>
    </row>
    <row r="25824" spans="2:14">
      <c r="B25824" s="65"/>
      <c r="N25824" s="71"/>
    </row>
    <row r="25825" spans="2:14">
      <c r="B25825" s="65"/>
      <c r="N25825" s="71"/>
    </row>
    <row r="25826" spans="2:14">
      <c r="B25826" s="65"/>
      <c r="N25826" s="71"/>
    </row>
    <row r="25827" spans="2:14">
      <c r="B25827" s="65"/>
      <c r="N25827" s="71"/>
    </row>
    <row r="25828" spans="2:14">
      <c r="B25828" s="65"/>
      <c r="N25828" s="71"/>
    </row>
    <row r="25829" spans="2:14">
      <c r="B25829" s="65"/>
      <c r="N25829" s="71"/>
    </row>
    <row r="25830" spans="2:14">
      <c r="B25830" s="65"/>
      <c r="N25830" s="71"/>
    </row>
    <row r="25831" spans="2:14">
      <c r="B25831" s="65"/>
      <c r="N25831" s="71"/>
    </row>
    <row r="25832" spans="2:14">
      <c r="B25832" s="65"/>
      <c r="N25832" s="71"/>
    </row>
    <row r="25833" spans="2:14">
      <c r="B25833" s="65"/>
      <c r="N25833" s="71"/>
    </row>
    <row r="25834" spans="2:14">
      <c r="B25834" s="65"/>
      <c r="N25834" s="71"/>
    </row>
    <row r="25835" spans="2:14">
      <c r="B25835" s="65"/>
      <c r="N25835" s="71"/>
    </row>
    <row r="25836" spans="2:14">
      <c r="B25836" s="65"/>
      <c r="N25836" s="71"/>
    </row>
    <row r="25837" spans="2:14">
      <c r="B25837" s="65"/>
      <c r="N25837" s="71"/>
    </row>
    <row r="25838" spans="2:14">
      <c r="B25838" s="65"/>
      <c r="N25838" s="71"/>
    </row>
    <row r="25839" spans="2:14">
      <c r="B25839" s="65"/>
      <c r="N25839" s="71"/>
    </row>
    <row r="25840" spans="2:14">
      <c r="B25840" s="65"/>
      <c r="N25840" s="71"/>
    </row>
    <row r="25841" spans="2:14">
      <c r="B25841" s="65"/>
      <c r="N25841" s="71"/>
    </row>
    <row r="25842" spans="2:14">
      <c r="B25842" s="65"/>
      <c r="N25842" s="71"/>
    </row>
    <row r="25843" spans="2:14">
      <c r="B25843" s="65"/>
      <c r="N25843" s="71"/>
    </row>
    <row r="25844" spans="2:14">
      <c r="B25844" s="65"/>
      <c r="N25844" s="71"/>
    </row>
    <row r="25845" spans="2:14">
      <c r="B25845" s="65"/>
      <c r="N25845" s="71"/>
    </row>
    <row r="25846" spans="2:14">
      <c r="B25846" s="65"/>
      <c r="N25846" s="71"/>
    </row>
    <row r="25847" spans="2:14">
      <c r="B25847" s="65"/>
      <c r="N25847" s="71"/>
    </row>
    <row r="25848" spans="2:14">
      <c r="B25848" s="65"/>
      <c r="N25848" s="71"/>
    </row>
    <row r="25849" spans="2:14">
      <c r="B25849" s="65"/>
      <c r="N25849" s="71"/>
    </row>
    <row r="25850" spans="2:14">
      <c r="B25850" s="65"/>
      <c r="N25850" s="71"/>
    </row>
    <row r="25851" spans="2:14">
      <c r="B25851" s="65"/>
      <c r="N25851" s="71"/>
    </row>
    <row r="25852" spans="2:14">
      <c r="B25852" s="65"/>
      <c r="N25852" s="71"/>
    </row>
    <row r="25853" spans="2:14">
      <c r="B25853" s="65"/>
      <c r="N25853" s="71"/>
    </row>
    <row r="25854" spans="2:14">
      <c r="B25854" s="65"/>
      <c r="N25854" s="71"/>
    </row>
    <row r="25855" spans="2:14">
      <c r="B25855" s="65"/>
      <c r="N25855" s="71"/>
    </row>
    <row r="25856" spans="2:14">
      <c r="B25856" s="65"/>
      <c r="N25856" s="71"/>
    </row>
    <row r="25857" spans="2:14">
      <c r="B25857" s="65"/>
      <c r="N25857" s="71"/>
    </row>
    <row r="25858" spans="2:14">
      <c r="B25858" s="65"/>
      <c r="N25858" s="71"/>
    </row>
    <row r="25859" spans="2:14">
      <c r="B25859" s="65"/>
      <c r="N25859" s="71"/>
    </row>
    <row r="25860" spans="2:14">
      <c r="B25860" s="65"/>
      <c r="N25860" s="71"/>
    </row>
    <row r="25861" spans="2:14">
      <c r="B25861" s="65"/>
      <c r="N25861" s="71"/>
    </row>
    <row r="25862" spans="2:14">
      <c r="B25862" s="65"/>
      <c r="N25862" s="71"/>
    </row>
    <row r="25863" spans="2:14">
      <c r="B25863" s="65"/>
      <c r="N25863" s="71"/>
    </row>
    <row r="25864" spans="2:14">
      <c r="B25864" s="65"/>
      <c r="N25864" s="71"/>
    </row>
    <row r="25865" spans="2:14">
      <c r="B25865" s="65"/>
      <c r="N25865" s="71"/>
    </row>
    <row r="25866" spans="2:14">
      <c r="B25866" s="65"/>
      <c r="N25866" s="71"/>
    </row>
    <row r="25867" spans="2:14">
      <c r="B25867" s="65"/>
      <c r="N25867" s="71"/>
    </row>
    <row r="25868" spans="2:14">
      <c r="B25868" s="65"/>
      <c r="N25868" s="71"/>
    </row>
    <row r="25869" spans="2:14">
      <c r="B25869" s="65"/>
      <c r="N25869" s="71"/>
    </row>
    <row r="25870" spans="2:14">
      <c r="B25870" s="65"/>
      <c r="N25870" s="71"/>
    </row>
    <row r="25871" spans="2:14">
      <c r="B25871" s="65"/>
      <c r="N25871" s="71"/>
    </row>
    <row r="25872" spans="2:14">
      <c r="B25872" s="65"/>
      <c r="N25872" s="71"/>
    </row>
    <row r="25873" spans="2:14">
      <c r="B25873" s="65"/>
      <c r="N25873" s="71"/>
    </row>
    <row r="25874" spans="2:14">
      <c r="B25874" s="65"/>
      <c r="N25874" s="71"/>
    </row>
    <row r="25875" spans="2:14">
      <c r="B25875" s="65"/>
      <c r="N25875" s="71"/>
    </row>
    <row r="25876" spans="2:14">
      <c r="B25876" s="65"/>
      <c r="N25876" s="71"/>
    </row>
    <row r="25877" spans="2:14">
      <c r="B25877" s="65"/>
      <c r="N25877" s="71"/>
    </row>
    <row r="25878" spans="2:14">
      <c r="B25878" s="65"/>
      <c r="N25878" s="71"/>
    </row>
    <row r="25879" spans="2:14">
      <c r="B25879" s="65"/>
      <c r="N25879" s="71"/>
    </row>
    <row r="25880" spans="2:14">
      <c r="B25880" s="65"/>
      <c r="N25880" s="71"/>
    </row>
    <row r="25881" spans="2:14">
      <c r="B25881" s="65"/>
      <c r="N25881" s="71"/>
    </row>
    <row r="25882" spans="2:14">
      <c r="B25882" s="65"/>
      <c r="N25882" s="71"/>
    </row>
    <row r="25883" spans="2:14">
      <c r="B25883" s="65"/>
      <c r="N25883" s="71"/>
    </row>
    <row r="25884" spans="2:14">
      <c r="B25884" s="65"/>
      <c r="N25884" s="71"/>
    </row>
    <row r="25885" spans="2:14">
      <c r="B25885" s="65"/>
      <c r="N25885" s="71"/>
    </row>
    <row r="25886" spans="2:14">
      <c r="B25886" s="65"/>
      <c r="N25886" s="71"/>
    </row>
    <row r="25887" spans="2:14">
      <c r="B25887" s="65"/>
      <c r="N25887" s="71"/>
    </row>
    <row r="25888" spans="2:14">
      <c r="B25888" s="65"/>
      <c r="N25888" s="71"/>
    </row>
    <row r="25889" spans="2:14">
      <c r="B25889" s="65"/>
      <c r="N25889" s="71"/>
    </row>
    <row r="25890" spans="2:14">
      <c r="B25890" s="65"/>
      <c r="N25890" s="71"/>
    </row>
    <row r="25891" spans="2:14">
      <c r="B25891" s="65"/>
      <c r="N25891" s="71"/>
    </row>
    <row r="25892" spans="2:14">
      <c r="B25892" s="65"/>
      <c r="N25892" s="71"/>
    </row>
    <row r="25893" spans="2:14">
      <c r="B25893" s="65"/>
      <c r="N25893" s="71"/>
    </row>
    <row r="25894" spans="2:14">
      <c r="B25894" s="65"/>
      <c r="N25894" s="71"/>
    </row>
    <row r="25895" spans="2:14">
      <c r="B25895" s="65"/>
      <c r="N25895" s="71"/>
    </row>
    <row r="25896" spans="2:14">
      <c r="B25896" s="65"/>
      <c r="N25896" s="71"/>
    </row>
    <row r="25897" spans="2:14">
      <c r="B25897" s="65"/>
      <c r="N25897" s="71"/>
    </row>
    <row r="25898" spans="2:14">
      <c r="B25898" s="65"/>
      <c r="N25898" s="71"/>
    </row>
    <row r="25899" spans="2:14">
      <c r="B25899" s="65"/>
      <c r="N25899" s="71"/>
    </row>
    <row r="25900" spans="2:14">
      <c r="B25900" s="65"/>
      <c r="N25900" s="71"/>
    </row>
    <row r="25901" spans="2:14">
      <c r="B25901" s="65"/>
      <c r="N25901" s="71"/>
    </row>
    <row r="25902" spans="2:14">
      <c r="B25902" s="65"/>
      <c r="N25902" s="71"/>
    </row>
    <row r="25903" spans="2:14">
      <c r="B25903" s="65"/>
      <c r="N25903" s="71"/>
    </row>
    <row r="25904" spans="2:14">
      <c r="B25904" s="65"/>
      <c r="N25904" s="71"/>
    </row>
    <row r="25905" spans="2:14">
      <c r="B25905" s="65"/>
      <c r="N25905" s="71"/>
    </row>
    <row r="25906" spans="2:14">
      <c r="B25906" s="65"/>
      <c r="N25906" s="71"/>
    </row>
    <row r="25907" spans="2:14">
      <c r="B25907" s="65"/>
      <c r="N25907" s="71"/>
    </row>
    <row r="25908" spans="2:14">
      <c r="B25908" s="65"/>
      <c r="N25908" s="71"/>
    </row>
    <row r="25909" spans="2:14">
      <c r="B25909" s="65"/>
      <c r="N25909" s="71"/>
    </row>
    <row r="25910" spans="2:14">
      <c r="B25910" s="65"/>
      <c r="N25910" s="71"/>
    </row>
    <row r="25911" spans="2:14">
      <c r="B25911" s="65"/>
      <c r="N25911" s="71"/>
    </row>
    <row r="25912" spans="2:14">
      <c r="B25912" s="65"/>
      <c r="N25912" s="71"/>
    </row>
    <row r="25913" spans="2:14">
      <c r="B25913" s="65"/>
      <c r="N25913" s="71"/>
    </row>
    <row r="25914" spans="2:14">
      <c r="B25914" s="65"/>
      <c r="N25914" s="71"/>
    </row>
    <row r="25915" spans="2:14">
      <c r="B25915" s="65"/>
      <c r="N25915" s="71"/>
    </row>
    <row r="25916" spans="2:14">
      <c r="B25916" s="65"/>
      <c r="N25916" s="71"/>
    </row>
    <row r="25917" spans="2:14">
      <c r="B25917" s="65"/>
      <c r="N25917" s="71"/>
    </row>
    <row r="25918" spans="2:14">
      <c r="B25918" s="65"/>
      <c r="N25918" s="71"/>
    </row>
    <row r="25919" spans="2:14">
      <c r="B25919" s="65"/>
      <c r="N25919" s="71"/>
    </row>
    <row r="25920" spans="2:14">
      <c r="B25920" s="65"/>
      <c r="N25920" s="71"/>
    </row>
    <row r="25921" spans="2:14">
      <c r="B25921" s="65"/>
      <c r="N25921" s="71"/>
    </row>
    <row r="25922" spans="2:14">
      <c r="B25922" s="65"/>
      <c r="N25922" s="71"/>
    </row>
    <row r="25923" spans="2:14">
      <c r="B25923" s="65"/>
      <c r="N25923" s="71"/>
    </row>
    <row r="25924" spans="2:14">
      <c r="B25924" s="65"/>
      <c r="N25924" s="71"/>
    </row>
    <row r="25925" spans="2:14">
      <c r="B25925" s="65"/>
      <c r="N25925" s="71"/>
    </row>
    <row r="25926" spans="2:14">
      <c r="B25926" s="65"/>
      <c r="N25926" s="71"/>
    </row>
    <row r="25927" spans="2:14">
      <c r="B25927" s="65"/>
      <c r="N25927" s="71"/>
    </row>
    <row r="25928" spans="2:14">
      <c r="B25928" s="65"/>
      <c r="N25928" s="71"/>
    </row>
    <row r="25929" spans="2:14">
      <c r="B25929" s="65"/>
      <c r="N25929" s="71"/>
    </row>
    <row r="25930" spans="2:14">
      <c r="B25930" s="65"/>
      <c r="N25930" s="71"/>
    </row>
    <row r="25931" spans="2:14">
      <c r="B25931" s="65"/>
      <c r="N25931" s="71"/>
    </row>
    <row r="25932" spans="2:14">
      <c r="B25932" s="65"/>
      <c r="N25932" s="71"/>
    </row>
    <row r="25933" spans="2:14">
      <c r="B25933" s="65"/>
      <c r="N25933" s="71"/>
    </row>
    <row r="25934" spans="2:14">
      <c r="B25934" s="65"/>
      <c r="N25934" s="71"/>
    </row>
    <row r="25935" spans="2:14">
      <c r="B25935" s="65"/>
      <c r="N25935" s="71"/>
    </row>
    <row r="25936" spans="2:14">
      <c r="B25936" s="65"/>
      <c r="N25936" s="71"/>
    </row>
    <row r="25937" spans="2:14">
      <c r="B25937" s="65"/>
      <c r="N25937" s="71"/>
    </row>
    <row r="25938" spans="2:14">
      <c r="B25938" s="65"/>
      <c r="N25938" s="71"/>
    </row>
    <row r="25939" spans="2:14">
      <c r="B25939" s="65"/>
      <c r="N25939" s="71"/>
    </row>
    <row r="25940" spans="2:14">
      <c r="B25940" s="65"/>
      <c r="N25940" s="71"/>
    </row>
    <row r="25941" spans="2:14">
      <c r="B25941" s="65"/>
      <c r="N25941" s="71"/>
    </row>
    <row r="25942" spans="2:14">
      <c r="B25942" s="65"/>
      <c r="N25942" s="71"/>
    </row>
    <row r="25943" spans="2:14">
      <c r="B25943" s="65"/>
      <c r="N25943" s="71"/>
    </row>
    <row r="25944" spans="2:14">
      <c r="B25944" s="65"/>
      <c r="N25944" s="71"/>
    </row>
    <row r="25945" spans="2:14">
      <c r="B25945" s="65"/>
      <c r="N25945" s="71"/>
    </row>
    <row r="25946" spans="2:14">
      <c r="B25946" s="65"/>
      <c r="N25946" s="71"/>
    </row>
    <row r="25947" spans="2:14">
      <c r="B25947" s="65"/>
      <c r="N25947" s="71"/>
    </row>
    <row r="25948" spans="2:14">
      <c r="B25948" s="65"/>
      <c r="N25948" s="71"/>
    </row>
    <row r="25949" spans="2:14">
      <c r="B25949" s="65"/>
      <c r="N25949" s="71"/>
    </row>
    <row r="25950" spans="2:14">
      <c r="B25950" s="65"/>
      <c r="N25950" s="71"/>
    </row>
    <row r="25951" spans="2:14">
      <c r="B25951" s="65"/>
      <c r="N25951" s="71"/>
    </row>
    <row r="25952" spans="2:14">
      <c r="B25952" s="65"/>
      <c r="N25952" s="71"/>
    </row>
    <row r="25953" spans="2:14">
      <c r="B25953" s="65"/>
      <c r="N25953" s="71"/>
    </row>
    <row r="25954" spans="2:14">
      <c r="B25954" s="65"/>
      <c r="N25954" s="71"/>
    </row>
    <row r="25955" spans="2:14">
      <c r="B25955" s="65"/>
      <c r="N25955" s="71"/>
    </row>
    <row r="25956" spans="2:14">
      <c r="B25956" s="65"/>
      <c r="N25956" s="71"/>
    </row>
    <row r="25957" spans="2:14">
      <c r="B25957" s="65"/>
      <c r="N25957" s="71"/>
    </row>
    <row r="25958" spans="2:14">
      <c r="B25958" s="65"/>
      <c r="N25958" s="71"/>
    </row>
    <row r="25959" spans="2:14">
      <c r="B25959" s="65"/>
      <c r="N25959" s="71"/>
    </row>
    <row r="25960" spans="2:14">
      <c r="B25960" s="65"/>
      <c r="N25960" s="71"/>
    </row>
    <row r="25961" spans="2:14">
      <c r="B25961" s="65"/>
      <c r="N25961" s="71"/>
    </row>
    <row r="25962" spans="2:14">
      <c r="B25962" s="65"/>
      <c r="N25962" s="71"/>
    </row>
    <row r="25963" spans="2:14">
      <c r="B25963" s="65"/>
      <c r="N25963" s="71"/>
    </row>
    <row r="25964" spans="2:14">
      <c r="B25964" s="65"/>
      <c r="N25964" s="71"/>
    </row>
    <row r="25965" spans="2:14">
      <c r="B25965" s="65"/>
      <c r="N25965" s="71"/>
    </row>
    <row r="25966" spans="2:14">
      <c r="B25966" s="65"/>
      <c r="N25966" s="71"/>
    </row>
    <row r="25967" spans="2:14">
      <c r="B25967" s="65"/>
      <c r="N25967" s="71"/>
    </row>
    <row r="25968" spans="2:14">
      <c r="B25968" s="65"/>
      <c r="N25968" s="71"/>
    </row>
    <row r="25969" spans="2:14">
      <c r="B25969" s="65"/>
      <c r="N25969" s="71"/>
    </row>
    <row r="25970" spans="2:14">
      <c r="B25970" s="65"/>
      <c r="N25970" s="71"/>
    </row>
    <row r="25971" spans="2:14">
      <c r="B25971" s="65"/>
      <c r="N25971" s="71"/>
    </row>
    <row r="25972" spans="2:14">
      <c r="B25972" s="65"/>
      <c r="N25972" s="71"/>
    </row>
    <row r="25973" spans="2:14">
      <c r="B25973" s="65"/>
      <c r="N25973" s="71"/>
    </row>
    <row r="25974" spans="2:14">
      <c r="B25974" s="65"/>
      <c r="N25974" s="71"/>
    </row>
    <row r="25975" spans="2:14">
      <c r="B25975" s="65"/>
      <c r="N25975" s="71"/>
    </row>
    <row r="25976" spans="2:14">
      <c r="B25976" s="65"/>
      <c r="N25976" s="71"/>
    </row>
    <row r="25977" spans="2:14">
      <c r="B25977" s="65"/>
      <c r="N25977" s="71"/>
    </row>
    <row r="25978" spans="2:14">
      <c r="B25978" s="65"/>
      <c r="N25978" s="71"/>
    </row>
    <row r="25979" spans="2:14">
      <c r="B25979" s="65"/>
      <c r="N25979" s="71"/>
    </row>
    <row r="25980" spans="2:14">
      <c r="B25980" s="65"/>
      <c r="N25980" s="71"/>
    </row>
    <row r="25981" spans="2:14">
      <c r="B25981" s="65"/>
      <c r="N25981" s="71"/>
    </row>
    <row r="25982" spans="2:14">
      <c r="B25982" s="65"/>
      <c r="N25982" s="71"/>
    </row>
    <row r="25983" spans="2:14">
      <c r="B25983" s="65"/>
      <c r="N25983" s="71"/>
    </row>
    <row r="25984" spans="2:14">
      <c r="B25984" s="65"/>
      <c r="N25984" s="71"/>
    </row>
    <row r="25985" spans="2:14">
      <c r="B25985" s="65"/>
      <c r="N25985" s="71"/>
    </row>
    <row r="25986" spans="2:14">
      <c r="B25986" s="65"/>
      <c r="N25986" s="71"/>
    </row>
    <row r="25987" spans="2:14">
      <c r="B25987" s="65"/>
      <c r="N25987" s="71"/>
    </row>
    <row r="25988" spans="2:14">
      <c r="B25988" s="65"/>
      <c r="N25988" s="71"/>
    </row>
    <row r="25989" spans="2:14">
      <c r="B25989" s="65"/>
      <c r="N25989" s="71"/>
    </row>
    <row r="25990" spans="2:14">
      <c r="B25990" s="65"/>
      <c r="N25990" s="71"/>
    </row>
    <row r="25991" spans="2:14">
      <c r="B25991" s="65"/>
      <c r="N25991" s="71"/>
    </row>
    <row r="25992" spans="2:14">
      <c r="B25992" s="65"/>
      <c r="N25992" s="71"/>
    </row>
    <row r="25993" spans="2:14">
      <c r="B25993" s="65"/>
      <c r="N25993" s="71"/>
    </row>
    <row r="25994" spans="2:14">
      <c r="B25994" s="65"/>
      <c r="N25994" s="71"/>
    </row>
    <row r="25995" spans="2:14">
      <c r="B25995" s="65"/>
      <c r="N25995" s="71"/>
    </row>
    <row r="25996" spans="2:14">
      <c r="B25996" s="65"/>
      <c r="N25996" s="71"/>
    </row>
    <row r="25997" spans="2:14">
      <c r="B25997" s="65"/>
      <c r="N25997" s="71"/>
    </row>
    <row r="25998" spans="2:14">
      <c r="B25998" s="65"/>
      <c r="N25998" s="71"/>
    </row>
    <row r="25999" spans="2:14">
      <c r="B25999" s="65"/>
      <c r="N25999" s="71"/>
    </row>
    <row r="26000" spans="2:14">
      <c r="B26000" s="65"/>
      <c r="N26000" s="71"/>
    </row>
    <row r="26001" spans="2:14">
      <c r="B26001" s="65"/>
      <c r="N26001" s="71"/>
    </row>
    <row r="26002" spans="2:14">
      <c r="B26002" s="65"/>
      <c r="N26002" s="71"/>
    </row>
    <row r="26003" spans="2:14">
      <c r="B26003" s="65"/>
      <c r="N26003" s="71"/>
    </row>
    <row r="26004" spans="2:14">
      <c r="B26004" s="65"/>
      <c r="N26004" s="71"/>
    </row>
    <row r="26005" spans="2:14">
      <c r="B26005" s="65"/>
      <c r="N26005" s="71"/>
    </row>
    <row r="26006" spans="2:14">
      <c r="B26006" s="65"/>
      <c r="N26006" s="71"/>
    </row>
    <row r="26007" spans="2:14">
      <c r="B26007" s="65"/>
      <c r="N26007" s="71"/>
    </row>
    <row r="26008" spans="2:14">
      <c r="B26008" s="65"/>
      <c r="N26008" s="71"/>
    </row>
    <row r="26009" spans="2:14">
      <c r="B26009" s="65"/>
      <c r="N26009" s="71"/>
    </row>
    <row r="26010" spans="2:14">
      <c r="B26010" s="65"/>
      <c r="N26010" s="71"/>
    </row>
    <row r="26011" spans="2:14">
      <c r="B26011" s="65"/>
      <c r="N26011" s="71"/>
    </row>
    <row r="26012" spans="2:14">
      <c r="B26012" s="65"/>
      <c r="N26012" s="71"/>
    </row>
    <row r="26013" spans="2:14">
      <c r="B26013" s="65"/>
      <c r="N26013" s="71"/>
    </row>
    <row r="26014" spans="2:14">
      <c r="B26014" s="65"/>
      <c r="N26014" s="71"/>
    </row>
    <row r="26015" spans="2:14">
      <c r="B26015" s="65"/>
      <c r="N26015" s="71"/>
    </row>
    <row r="26016" spans="2:14">
      <c r="B26016" s="65"/>
      <c r="N26016" s="71"/>
    </row>
    <row r="26017" spans="2:14">
      <c r="B26017" s="65"/>
      <c r="N26017" s="71"/>
    </row>
    <row r="26018" spans="2:14">
      <c r="B26018" s="65"/>
      <c r="N26018" s="71"/>
    </row>
    <row r="26019" spans="2:14">
      <c r="B26019" s="65"/>
      <c r="N26019" s="71"/>
    </row>
    <row r="26020" spans="2:14">
      <c r="B26020" s="65"/>
      <c r="N26020" s="71"/>
    </row>
    <row r="26021" spans="2:14">
      <c r="B26021" s="65"/>
      <c r="N26021" s="71"/>
    </row>
    <row r="26022" spans="2:14">
      <c r="B26022" s="65"/>
      <c r="N26022" s="71"/>
    </row>
    <row r="26023" spans="2:14">
      <c r="B26023" s="65"/>
      <c r="N26023" s="71"/>
    </row>
    <row r="26024" spans="2:14">
      <c r="B26024" s="65"/>
      <c r="N26024" s="71"/>
    </row>
    <row r="26025" spans="2:14">
      <c r="B26025" s="65"/>
      <c r="N26025" s="71"/>
    </row>
    <row r="26026" spans="2:14">
      <c r="B26026" s="65"/>
      <c r="N26026" s="71"/>
    </row>
    <row r="26027" spans="2:14">
      <c r="B26027" s="65"/>
      <c r="N26027" s="71"/>
    </row>
    <row r="26028" spans="2:14">
      <c r="B26028" s="65"/>
      <c r="N26028" s="71"/>
    </row>
    <row r="26029" spans="2:14">
      <c r="B26029" s="65"/>
      <c r="N26029" s="71"/>
    </row>
    <row r="26030" spans="2:14">
      <c r="B26030" s="65"/>
      <c r="N26030" s="71"/>
    </row>
    <row r="26031" spans="2:14">
      <c r="B26031" s="65"/>
      <c r="N26031" s="71"/>
    </row>
    <row r="26032" spans="2:14">
      <c r="B26032" s="65"/>
      <c r="N26032" s="71"/>
    </row>
    <row r="26033" spans="2:14">
      <c r="B26033" s="65"/>
      <c r="N26033" s="71"/>
    </row>
    <row r="26034" spans="2:14">
      <c r="B26034" s="65"/>
      <c r="N26034" s="71"/>
    </row>
    <row r="26035" spans="2:14">
      <c r="B26035" s="65"/>
      <c r="N26035" s="71"/>
    </row>
    <row r="26036" spans="2:14">
      <c r="B26036" s="65"/>
      <c r="N26036" s="71"/>
    </row>
    <row r="26037" spans="2:14">
      <c r="B26037" s="65"/>
      <c r="N26037" s="71"/>
    </row>
    <row r="26038" spans="2:14">
      <c r="B26038" s="65"/>
      <c r="N26038" s="71"/>
    </row>
    <row r="26039" spans="2:14">
      <c r="B26039" s="65"/>
      <c r="N26039" s="71"/>
    </row>
    <row r="26040" spans="2:14">
      <c r="B26040" s="65"/>
      <c r="N26040" s="71"/>
    </row>
    <row r="26041" spans="2:14">
      <c r="B26041" s="65"/>
      <c r="N26041" s="71"/>
    </row>
    <row r="26042" spans="2:14">
      <c r="B26042" s="65"/>
      <c r="N26042" s="71"/>
    </row>
    <row r="26043" spans="2:14">
      <c r="B26043" s="65"/>
      <c r="N26043" s="71"/>
    </row>
    <row r="26044" spans="2:14">
      <c r="B26044" s="65"/>
      <c r="N26044" s="71"/>
    </row>
    <row r="26045" spans="2:14">
      <c r="B26045" s="65"/>
      <c r="N26045" s="71"/>
    </row>
    <row r="26046" spans="2:14">
      <c r="B26046" s="65"/>
      <c r="N26046" s="71"/>
    </row>
    <row r="26047" spans="2:14">
      <c r="B26047" s="65"/>
      <c r="N26047" s="71"/>
    </row>
    <row r="26048" spans="2:14">
      <c r="B26048" s="65"/>
      <c r="N26048" s="71"/>
    </row>
    <row r="26049" spans="2:14">
      <c r="B26049" s="65"/>
      <c r="N26049" s="71"/>
    </row>
    <row r="26050" spans="2:14">
      <c r="B26050" s="65"/>
      <c r="N26050" s="71"/>
    </row>
    <row r="26051" spans="2:14">
      <c r="B26051" s="65"/>
      <c r="N26051" s="71"/>
    </row>
    <row r="26052" spans="2:14">
      <c r="B26052" s="65"/>
      <c r="N26052" s="71"/>
    </row>
    <row r="26053" spans="2:14">
      <c r="B26053" s="65"/>
      <c r="N26053" s="71"/>
    </row>
    <row r="26054" spans="2:14">
      <c r="B26054" s="65"/>
      <c r="N26054" s="71"/>
    </row>
    <row r="26055" spans="2:14">
      <c r="B26055" s="65"/>
      <c r="N26055" s="71"/>
    </row>
    <row r="26056" spans="2:14">
      <c r="B26056" s="65"/>
      <c r="N26056" s="71"/>
    </row>
    <row r="26057" spans="2:14">
      <c r="B26057" s="65"/>
      <c r="N26057" s="71"/>
    </row>
    <row r="26058" spans="2:14">
      <c r="B26058" s="65"/>
      <c r="N26058" s="71"/>
    </row>
    <row r="26059" spans="2:14">
      <c r="B26059" s="65"/>
      <c r="N26059" s="71"/>
    </row>
    <row r="26060" spans="2:14">
      <c r="B26060" s="65"/>
      <c r="N26060" s="71"/>
    </row>
    <row r="26061" spans="2:14">
      <c r="B26061" s="65"/>
      <c r="N26061" s="71"/>
    </row>
    <row r="26062" spans="2:14">
      <c r="B26062" s="65"/>
      <c r="N26062" s="71"/>
    </row>
    <row r="26063" spans="2:14">
      <c r="B26063" s="65"/>
      <c r="N26063" s="71"/>
    </row>
    <row r="26064" spans="2:14">
      <c r="B26064" s="65"/>
      <c r="N26064" s="71"/>
    </row>
    <row r="26065" spans="2:14">
      <c r="B26065" s="65"/>
      <c r="N26065" s="71"/>
    </row>
    <row r="26066" spans="2:14">
      <c r="B26066" s="65"/>
      <c r="N26066" s="71"/>
    </row>
    <row r="26067" spans="2:14">
      <c r="B26067" s="65"/>
      <c r="N26067" s="71"/>
    </row>
    <row r="26068" spans="2:14">
      <c r="B26068" s="65"/>
      <c r="N26068" s="71"/>
    </row>
    <row r="26069" spans="2:14">
      <c r="B26069" s="65"/>
      <c r="N26069" s="71"/>
    </row>
    <row r="26070" spans="2:14">
      <c r="B26070" s="65"/>
      <c r="N26070" s="71"/>
    </row>
    <row r="26071" spans="2:14">
      <c r="B26071" s="65"/>
      <c r="N26071" s="71"/>
    </row>
    <row r="26072" spans="2:14">
      <c r="B26072" s="65"/>
      <c r="N26072" s="71"/>
    </row>
    <row r="26073" spans="2:14">
      <c r="B26073" s="65"/>
      <c r="N26073" s="71"/>
    </row>
    <row r="26074" spans="2:14">
      <c r="B26074" s="65"/>
      <c r="N26074" s="71"/>
    </row>
    <row r="26075" spans="2:14">
      <c r="B26075" s="65"/>
      <c r="N26075" s="71"/>
    </row>
    <row r="26076" spans="2:14">
      <c r="B26076" s="65"/>
      <c r="N26076" s="71"/>
    </row>
    <row r="26077" spans="2:14">
      <c r="B26077" s="65"/>
      <c r="N26077" s="71"/>
    </row>
    <row r="26078" spans="2:14">
      <c r="B26078" s="65"/>
      <c r="N26078" s="71"/>
    </row>
    <row r="26079" spans="2:14">
      <c r="B26079" s="65"/>
      <c r="N26079" s="71"/>
    </row>
    <row r="26080" spans="2:14">
      <c r="B26080" s="65"/>
      <c r="N26080" s="71"/>
    </row>
    <row r="26081" spans="2:14">
      <c r="B26081" s="65"/>
      <c r="N26081" s="71"/>
    </row>
    <row r="26082" spans="2:14">
      <c r="B26082" s="65"/>
      <c r="N26082" s="71"/>
    </row>
    <row r="26083" spans="2:14">
      <c r="B26083" s="65"/>
      <c r="N26083" s="71"/>
    </row>
    <row r="26084" spans="2:14">
      <c r="B26084" s="65"/>
      <c r="N26084" s="71"/>
    </row>
    <row r="26085" spans="2:14">
      <c r="B26085" s="65"/>
      <c r="N26085" s="71"/>
    </row>
    <row r="26086" spans="2:14">
      <c r="B26086" s="65"/>
      <c r="N26086" s="71"/>
    </row>
    <row r="26087" spans="2:14">
      <c r="B26087" s="65"/>
      <c r="N26087" s="71"/>
    </row>
    <row r="26088" spans="2:14">
      <c r="B26088" s="65"/>
      <c r="N26088" s="71"/>
    </row>
    <row r="26089" spans="2:14">
      <c r="B26089" s="65"/>
      <c r="N26089" s="71"/>
    </row>
    <row r="26090" spans="2:14">
      <c r="B26090" s="65"/>
      <c r="N26090" s="71"/>
    </row>
    <row r="26091" spans="2:14">
      <c r="B26091" s="65"/>
      <c r="N26091" s="71"/>
    </row>
    <row r="26092" spans="2:14">
      <c r="B26092" s="65"/>
      <c r="N26092" s="71"/>
    </row>
    <row r="26093" spans="2:14">
      <c r="B26093" s="65"/>
      <c r="N26093" s="71"/>
    </row>
    <row r="26094" spans="2:14">
      <c r="B26094" s="65"/>
      <c r="N26094" s="71"/>
    </row>
    <row r="26095" spans="2:14">
      <c r="B26095" s="65"/>
      <c r="N26095" s="71"/>
    </row>
    <row r="26096" spans="2:14">
      <c r="B26096" s="65"/>
      <c r="N26096" s="71"/>
    </row>
    <row r="26097" spans="2:14">
      <c r="B26097" s="65"/>
      <c r="N26097" s="71"/>
    </row>
    <row r="26098" spans="2:14">
      <c r="B26098" s="65"/>
      <c r="N26098" s="71"/>
    </row>
    <row r="26099" spans="2:14">
      <c r="B26099" s="65"/>
      <c r="N26099" s="71"/>
    </row>
    <row r="26100" spans="2:14">
      <c r="B26100" s="65"/>
      <c r="N26100" s="71"/>
    </row>
    <row r="26101" spans="2:14">
      <c r="B26101" s="65"/>
      <c r="N26101" s="71"/>
    </row>
    <row r="26102" spans="2:14">
      <c r="B26102" s="65"/>
      <c r="N26102" s="71"/>
    </row>
    <row r="26103" spans="2:14">
      <c r="B26103" s="65"/>
      <c r="N26103" s="71"/>
    </row>
    <row r="26104" spans="2:14">
      <c r="B26104" s="65"/>
      <c r="N26104" s="71"/>
    </row>
    <row r="26105" spans="2:14">
      <c r="B26105" s="65"/>
      <c r="N26105" s="71"/>
    </row>
    <row r="26106" spans="2:14">
      <c r="B26106" s="65"/>
      <c r="N26106" s="71"/>
    </row>
    <row r="26107" spans="2:14">
      <c r="B26107" s="65"/>
      <c r="N26107" s="71"/>
    </row>
    <row r="26108" spans="2:14">
      <c r="B26108" s="65"/>
      <c r="N26108" s="71"/>
    </row>
    <row r="26109" spans="2:14">
      <c r="B26109" s="65"/>
      <c r="N26109" s="71"/>
    </row>
    <row r="26110" spans="2:14">
      <c r="B26110" s="65"/>
      <c r="N26110" s="71"/>
    </row>
    <row r="26111" spans="2:14">
      <c r="B26111" s="65"/>
      <c r="N26111" s="71"/>
    </row>
    <row r="26112" spans="2:14">
      <c r="B26112" s="65"/>
      <c r="N26112" s="71"/>
    </row>
    <row r="26113" spans="2:14">
      <c r="B26113" s="65"/>
      <c r="N26113" s="71"/>
    </row>
    <row r="26114" spans="2:14">
      <c r="B26114" s="65"/>
      <c r="N26114" s="71"/>
    </row>
    <row r="26115" spans="2:14">
      <c r="B26115" s="65"/>
      <c r="N26115" s="71"/>
    </row>
    <row r="26116" spans="2:14">
      <c r="B26116" s="65"/>
      <c r="N26116" s="71"/>
    </row>
    <row r="26117" spans="2:14">
      <c r="B26117" s="65"/>
      <c r="N26117" s="71"/>
    </row>
    <row r="26118" spans="2:14">
      <c r="B26118" s="65"/>
      <c r="N26118" s="71"/>
    </row>
    <row r="26119" spans="2:14">
      <c r="B26119" s="65"/>
      <c r="N26119" s="71"/>
    </row>
    <row r="26120" spans="2:14">
      <c r="B26120" s="65"/>
      <c r="N26120" s="71"/>
    </row>
    <row r="26121" spans="2:14">
      <c r="B26121" s="65"/>
      <c r="N26121" s="71"/>
    </row>
    <row r="26122" spans="2:14">
      <c r="B26122" s="65"/>
      <c r="N26122" s="71"/>
    </row>
    <row r="26123" spans="2:14">
      <c r="B26123" s="65"/>
      <c r="N26123" s="71"/>
    </row>
    <row r="26124" spans="2:14">
      <c r="B26124" s="65"/>
      <c r="N26124" s="71"/>
    </row>
    <row r="26125" spans="2:14">
      <c r="B26125" s="65"/>
      <c r="N26125" s="71"/>
    </row>
    <row r="26126" spans="2:14">
      <c r="B26126" s="65"/>
      <c r="N26126" s="71"/>
    </row>
    <row r="26127" spans="2:14">
      <c r="B26127" s="65"/>
      <c r="N26127" s="71"/>
    </row>
    <row r="26128" spans="2:14">
      <c r="B26128" s="65"/>
      <c r="N26128" s="71"/>
    </row>
    <row r="26129" spans="2:14">
      <c r="B26129" s="65"/>
      <c r="N26129" s="71"/>
    </row>
    <row r="26130" spans="2:14">
      <c r="B26130" s="65"/>
      <c r="N26130" s="71"/>
    </row>
    <row r="26131" spans="2:14">
      <c r="B26131" s="65"/>
      <c r="N26131" s="71"/>
    </row>
    <row r="26132" spans="2:14">
      <c r="B26132" s="65"/>
      <c r="N26132" s="71"/>
    </row>
    <row r="26133" spans="2:14">
      <c r="B26133" s="65"/>
      <c r="N26133" s="71"/>
    </row>
    <row r="26134" spans="2:14">
      <c r="B26134" s="65"/>
      <c r="N26134" s="71"/>
    </row>
    <row r="26135" spans="2:14">
      <c r="B26135" s="65"/>
      <c r="N26135" s="71"/>
    </row>
    <row r="26136" spans="2:14">
      <c r="B26136" s="65"/>
      <c r="N26136" s="71"/>
    </row>
    <row r="26137" spans="2:14">
      <c r="B26137" s="65"/>
      <c r="N26137" s="71"/>
    </row>
    <row r="26138" spans="2:14">
      <c r="B26138" s="65"/>
      <c r="N26138" s="71"/>
    </row>
    <row r="26139" spans="2:14">
      <c r="B26139" s="65"/>
      <c r="N26139" s="71"/>
    </row>
    <row r="26140" spans="2:14">
      <c r="B26140" s="65"/>
      <c r="N26140" s="71"/>
    </row>
    <row r="26141" spans="2:14">
      <c r="B26141" s="65"/>
      <c r="N26141" s="71"/>
    </row>
    <row r="26142" spans="2:14">
      <c r="B26142" s="65"/>
      <c r="N26142" s="71"/>
    </row>
    <row r="26143" spans="2:14">
      <c r="B26143" s="65"/>
      <c r="N26143" s="71"/>
    </row>
    <row r="26144" spans="2:14">
      <c r="B26144" s="65"/>
      <c r="N26144" s="71"/>
    </row>
    <row r="26145" spans="2:14">
      <c r="B26145" s="65"/>
      <c r="N26145" s="71"/>
    </row>
    <row r="26146" spans="2:14">
      <c r="B26146" s="65"/>
      <c r="N26146" s="71"/>
    </row>
    <row r="26147" spans="2:14">
      <c r="B26147" s="65"/>
      <c r="N26147" s="71"/>
    </row>
    <row r="26148" spans="2:14">
      <c r="B26148" s="65"/>
      <c r="N26148" s="71"/>
    </row>
    <row r="26149" spans="2:14">
      <c r="B26149" s="65"/>
      <c r="N26149" s="71"/>
    </row>
    <row r="26150" spans="2:14">
      <c r="B26150" s="65"/>
      <c r="N26150" s="71"/>
    </row>
    <row r="26151" spans="2:14">
      <c r="B26151" s="65"/>
      <c r="N26151" s="71"/>
    </row>
    <row r="26152" spans="2:14">
      <c r="B26152" s="65"/>
      <c r="N26152" s="71"/>
    </row>
    <row r="26153" spans="2:14">
      <c r="B26153" s="65"/>
      <c r="N26153" s="71"/>
    </row>
    <row r="26154" spans="2:14">
      <c r="B26154" s="65"/>
      <c r="N26154" s="71"/>
    </row>
    <row r="26155" spans="2:14">
      <c r="B26155" s="65"/>
      <c r="N26155" s="71"/>
    </row>
    <row r="26156" spans="2:14">
      <c r="B26156" s="65"/>
      <c r="N26156" s="71"/>
    </row>
    <row r="26157" spans="2:14">
      <c r="B26157" s="65"/>
      <c r="N26157" s="71"/>
    </row>
    <row r="26158" spans="2:14">
      <c r="B26158" s="65"/>
      <c r="N26158" s="71"/>
    </row>
    <row r="26159" spans="2:14">
      <c r="B26159" s="65"/>
      <c r="N26159" s="71"/>
    </row>
    <row r="26160" spans="2:14">
      <c r="B26160" s="65"/>
      <c r="N26160" s="71"/>
    </row>
    <row r="26161" spans="2:14">
      <c r="B26161" s="65"/>
      <c r="N26161" s="71"/>
    </row>
    <row r="26162" spans="2:14">
      <c r="B26162" s="65"/>
      <c r="N26162" s="71"/>
    </row>
    <row r="26163" spans="2:14">
      <c r="B26163" s="65"/>
      <c r="N26163" s="71"/>
    </row>
    <row r="26164" spans="2:14">
      <c r="B26164" s="65"/>
      <c r="N26164" s="71"/>
    </row>
    <row r="26165" spans="2:14">
      <c r="B26165" s="65"/>
      <c r="N26165" s="71"/>
    </row>
    <row r="26166" spans="2:14">
      <c r="B26166" s="65"/>
      <c r="N26166" s="71"/>
    </row>
    <row r="26167" spans="2:14">
      <c r="B26167" s="65"/>
      <c r="N26167" s="71"/>
    </row>
    <row r="26168" spans="2:14">
      <c r="B26168" s="65"/>
      <c r="N26168" s="71"/>
    </row>
    <row r="26169" spans="2:14">
      <c r="B26169" s="65"/>
      <c r="N26169" s="71"/>
    </row>
    <row r="26170" spans="2:14">
      <c r="B26170" s="65"/>
      <c r="N26170" s="71"/>
    </row>
    <row r="26171" spans="2:14">
      <c r="B26171" s="65"/>
      <c r="N26171" s="71"/>
    </row>
    <row r="26172" spans="2:14">
      <c r="B26172" s="65"/>
      <c r="N26172" s="71"/>
    </row>
    <row r="26173" spans="2:14">
      <c r="B26173" s="65"/>
      <c r="N26173" s="71"/>
    </row>
    <row r="26174" spans="2:14">
      <c r="B26174" s="65"/>
      <c r="N26174" s="71"/>
    </row>
    <row r="26175" spans="2:14">
      <c r="B26175" s="65"/>
      <c r="N26175" s="71"/>
    </row>
    <row r="26176" spans="2:14">
      <c r="B26176" s="65"/>
      <c r="N26176" s="71"/>
    </row>
    <row r="26177" spans="2:14">
      <c r="B26177" s="65"/>
      <c r="N26177" s="71"/>
    </row>
    <row r="26178" spans="2:14">
      <c r="B26178" s="65"/>
      <c r="N26178" s="71"/>
    </row>
    <row r="26179" spans="2:14">
      <c r="B26179" s="65"/>
      <c r="N26179" s="71"/>
    </row>
    <row r="26180" spans="2:14">
      <c r="B26180" s="65"/>
      <c r="N26180" s="71"/>
    </row>
    <row r="26181" spans="2:14">
      <c r="B26181" s="65"/>
      <c r="N26181" s="71"/>
    </row>
    <row r="26182" spans="2:14">
      <c r="B26182" s="65"/>
      <c r="N26182" s="71"/>
    </row>
    <row r="26183" spans="2:14">
      <c r="B26183" s="65"/>
      <c r="N26183" s="71"/>
    </row>
    <row r="26184" spans="2:14">
      <c r="B26184" s="65"/>
      <c r="N26184" s="71"/>
    </row>
    <row r="26185" spans="2:14">
      <c r="B26185" s="65"/>
      <c r="N26185" s="71"/>
    </row>
    <row r="26186" spans="2:14">
      <c r="B26186" s="65"/>
      <c r="N26186" s="71"/>
    </row>
    <row r="26187" spans="2:14">
      <c r="B26187" s="65"/>
      <c r="N26187" s="71"/>
    </row>
    <row r="26188" spans="2:14">
      <c r="B26188" s="65"/>
      <c r="N26188" s="71"/>
    </row>
    <row r="26189" spans="2:14">
      <c r="B26189" s="65"/>
      <c r="N26189" s="71"/>
    </row>
    <row r="26190" spans="2:14">
      <c r="B26190" s="65"/>
      <c r="N26190" s="71"/>
    </row>
    <row r="26191" spans="2:14">
      <c r="B26191" s="65"/>
      <c r="N26191" s="71"/>
    </row>
    <row r="26192" spans="2:14">
      <c r="B26192" s="65"/>
      <c r="N26192" s="71"/>
    </row>
    <row r="26193" spans="2:14">
      <c r="B26193" s="65"/>
      <c r="N26193" s="71"/>
    </row>
    <row r="26194" spans="2:14">
      <c r="B26194" s="65"/>
      <c r="N26194" s="71"/>
    </row>
    <row r="26195" spans="2:14">
      <c r="B26195" s="65"/>
      <c r="N26195" s="71"/>
    </row>
    <row r="26196" spans="2:14">
      <c r="B26196" s="65"/>
      <c r="N26196" s="71"/>
    </row>
    <row r="26197" spans="2:14">
      <c r="B26197" s="65"/>
      <c r="N26197" s="71"/>
    </row>
    <row r="26198" spans="2:14">
      <c r="B26198" s="65"/>
      <c r="N26198" s="71"/>
    </row>
    <row r="26199" spans="2:14">
      <c r="B26199" s="65"/>
      <c r="N26199" s="71"/>
    </row>
    <row r="26200" spans="2:14">
      <c r="B26200" s="65"/>
      <c r="N26200" s="71"/>
    </row>
    <row r="26201" spans="2:14">
      <c r="B26201" s="65"/>
      <c r="N26201" s="71"/>
    </row>
    <row r="26202" spans="2:14">
      <c r="B26202" s="65"/>
      <c r="N26202" s="71"/>
    </row>
    <row r="26203" spans="2:14">
      <c r="B26203" s="65"/>
      <c r="N26203" s="71"/>
    </row>
    <row r="26204" spans="2:14">
      <c r="B26204" s="65"/>
      <c r="N26204" s="71"/>
    </row>
    <row r="26205" spans="2:14">
      <c r="B26205" s="65"/>
      <c r="N26205" s="71"/>
    </row>
    <row r="26206" spans="2:14">
      <c r="B26206" s="65"/>
      <c r="N26206" s="71"/>
    </row>
    <row r="26207" spans="2:14">
      <c r="B26207" s="65"/>
      <c r="N26207" s="71"/>
    </row>
    <row r="26208" spans="2:14">
      <c r="B26208" s="65"/>
      <c r="N26208" s="71"/>
    </row>
    <row r="26209" spans="2:14">
      <c r="B26209" s="65"/>
      <c r="N26209" s="71"/>
    </row>
    <row r="26210" spans="2:14">
      <c r="B26210" s="65"/>
      <c r="N26210" s="71"/>
    </row>
    <row r="26211" spans="2:14">
      <c r="B26211" s="65"/>
      <c r="N26211" s="71"/>
    </row>
    <row r="26212" spans="2:14">
      <c r="B26212" s="65"/>
      <c r="N26212" s="71"/>
    </row>
    <row r="26213" spans="2:14">
      <c r="B26213" s="65"/>
      <c r="N26213" s="71"/>
    </row>
    <row r="26214" spans="2:14">
      <c r="B26214" s="65"/>
      <c r="N26214" s="71"/>
    </row>
    <row r="26215" spans="2:14">
      <c r="B26215" s="65"/>
      <c r="N26215" s="71"/>
    </row>
    <row r="26216" spans="2:14">
      <c r="B26216" s="65"/>
      <c r="N26216" s="71"/>
    </row>
    <row r="26217" spans="2:14">
      <c r="B26217" s="65"/>
      <c r="N26217" s="71"/>
    </row>
    <row r="26218" spans="2:14">
      <c r="B26218" s="65"/>
      <c r="N26218" s="71"/>
    </row>
    <row r="26219" spans="2:14">
      <c r="B26219" s="65"/>
      <c r="N26219" s="71"/>
    </row>
    <row r="26220" spans="2:14">
      <c r="B26220" s="65"/>
      <c r="N26220" s="71"/>
    </row>
    <row r="26221" spans="2:14">
      <c r="B26221" s="65"/>
      <c r="N26221" s="71"/>
    </row>
    <row r="26222" spans="2:14">
      <c r="B26222" s="65"/>
      <c r="N26222" s="71"/>
    </row>
    <row r="26223" spans="2:14">
      <c r="B26223" s="65"/>
      <c r="N26223" s="71"/>
    </row>
    <row r="26224" spans="2:14">
      <c r="B26224" s="65"/>
      <c r="N26224" s="71"/>
    </row>
    <row r="26225" spans="2:14">
      <c r="B26225" s="65"/>
      <c r="N26225" s="71"/>
    </row>
    <row r="26226" spans="2:14">
      <c r="B26226" s="65"/>
      <c r="N26226" s="71"/>
    </row>
    <row r="26227" spans="2:14">
      <c r="B26227" s="65"/>
      <c r="N26227" s="71"/>
    </row>
    <row r="26228" spans="2:14">
      <c r="B26228" s="65"/>
      <c r="N26228" s="71"/>
    </row>
    <row r="26229" spans="2:14">
      <c r="B26229" s="65"/>
      <c r="N26229" s="71"/>
    </row>
    <row r="26230" spans="2:14">
      <c r="B26230" s="65"/>
      <c r="N26230" s="71"/>
    </row>
    <row r="26231" spans="2:14">
      <c r="B26231" s="65"/>
      <c r="N26231" s="71"/>
    </row>
    <row r="26232" spans="2:14">
      <c r="B26232" s="65"/>
      <c r="N26232" s="71"/>
    </row>
    <row r="26233" spans="2:14">
      <c r="B26233" s="65"/>
      <c r="N26233" s="71"/>
    </row>
    <row r="26234" spans="2:14">
      <c r="B26234" s="65"/>
      <c r="N26234" s="71"/>
    </row>
    <row r="26235" spans="2:14">
      <c r="B26235" s="65"/>
      <c r="N26235" s="71"/>
    </row>
    <row r="26236" spans="2:14">
      <c r="B26236" s="65"/>
      <c r="N26236" s="71"/>
    </row>
    <row r="26237" spans="2:14">
      <c r="B26237" s="65"/>
      <c r="N26237" s="71"/>
    </row>
    <row r="26238" spans="2:14">
      <c r="B26238" s="65"/>
      <c r="N26238" s="71"/>
    </row>
    <row r="26239" spans="2:14">
      <c r="B26239" s="65"/>
      <c r="N26239" s="71"/>
    </row>
    <row r="26240" spans="2:14">
      <c r="B26240" s="65"/>
      <c r="N26240" s="71"/>
    </row>
    <row r="26241" spans="2:14">
      <c r="B26241" s="65"/>
      <c r="N26241" s="71"/>
    </row>
    <row r="26242" spans="2:14">
      <c r="B26242" s="65"/>
      <c r="N26242" s="71"/>
    </row>
    <row r="26243" spans="2:14">
      <c r="B26243" s="65"/>
      <c r="N26243" s="71"/>
    </row>
    <row r="26244" spans="2:14">
      <c r="B26244" s="65"/>
      <c r="N26244" s="71"/>
    </row>
    <row r="26245" spans="2:14">
      <c r="B26245" s="65"/>
      <c r="N26245" s="71"/>
    </row>
    <row r="26246" spans="2:14">
      <c r="B26246" s="65"/>
      <c r="N26246" s="71"/>
    </row>
    <row r="26247" spans="2:14">
      <c r="B26247" s="65"/>
      <c r="N26247" s="71"/>
    </row>
    <row r="26248" spans="2:14">
      <c r="B26248" s="65"/>
      <c r="N26248" s="71"/>
    </row>
    <row r="26249" spans="2:14">
      <c r="B26249" s="65"/>
      <c r="N26249" s="71"/>
    </row>
    <row r="26250" spans="2:14">
      <c r="B26250" s="65"/>
      <c r="N26250" s="71"/>
    </row>
    <row r="26251" spans="2:14">
      <c r="B26251" s="65"/>
      <c r="N26251" s="71"/>
    </row>
    <row r="26252" spans="2:14">
      <c r="B26252" s="65"/>
      <c r="N26252" s="71"/>
    </row>
    <row r="26253" spans="2:14">
      <c r="B26253" s="65"/>
      <c r="N26253" s="71"/>
    </row>
    <row r="26254" spans="2:14">
      <c r="B26254" s="65"/>
      <c r="N26254" s="71"/>
    </row>
    <row r="26255" spans="2:14">
      <c r="B26255" s="65"/>
      <c r="N26255" s="71"/>
    </row>
    <row r="26256" spans="2:14">
      <c r="B26256" s="65"/>
      <c r="N26256" s="71"/>
    </row>
    <row r="26257" spans="2:14">
      <c r="B26257" s="65"/>
      <c r="N26257" s="71"/>
    </row>
    <row r="26258" spans="2:14">
      <c r="B26258" s="65"/>
      <c r="N26258" s="71"/>
    </row>
    <row r="26259" spans="2:14">
      <c r="B26259" s="65"/>
      <c r="N26259" s="71"/>
    </row>
    <row r="26260" spans="2:14">
      <c r="B26260" s="65"/>
      <c r="N26260" s="71"/>
    </row>
    <row r="26261" spans="2:14">
      <c r="B26261" s="65"/>
      <c r="N26261" s="71"/>
    </row>
    <row r="26262" spans="2:14">
      <c r="B26262" s="65"/>
      <c r="N26262" s="71"/>
    </row>
    <row r="26263" spans="2:14">
      <c r="B26263" s="65"/>
      <c r="N26263" s="71"/>
    </row>
    <row r="26264" spans="2:14">
      <c r="B26264" s="65"/>
      <c r="N26264" s="71"/>
    </row>
    <row r="26265" spans="2:14">
      <c r="B26265" s="65"/>
      <c r="N26265" s="71"/>
    </row>
    <row r="26266" spans="2:14">
      <c r="B26266" s="65"/>
      <c r="N26266" s="71"/>
    </row>
    <row r="26267" spans="2:14">
      <c r="B26267" s="65"/>
      <c r="N26267" s="71"/>
    </row>
    <row r="26268" spans="2:14">
      <c r="B26268" s="65"/>
      <c r="N26268" s="71"/>
    </row>
    <row r="26269" spans="2:14">
      <c r="B26269" s="65"/>
      <c r="N26269" s="71"/>
    </row>
    <row r="26270" spans="2:14">
      <c r="B26270" s="65"/>
      <c r="N26270" s="71"/>
    </row>
    <row r="26271" spans="2:14">
      <c r="B26271" s="65"/>
      <c r="N26271" s="71"/>
    </row>
    <row r="26272" spans="2:14">
      <c r="B26272" s="65"/>
      <c r="N26272" s="71"/>
    </row>
    <row r="26273" spans="2:14">
      <c r="B26273" s="65"/>
      <c r="N26273" s="71"/>
    </row>
    <row r="26274" spans="2:14">
      <c r="B26274" s="65"/>
      <c r="N26274" s="71"/>
    </row>
    <row r="26275" spans="2:14">
      <c r="B26275" s="65"/>
      <c r="N26275" s="71"/>
    </row>
    <row r="26276" spans="2:14">
      <c r="B26276" s="65"/>
      <c r="N26276" s="71"/>
    </row>
    <row r="26277" spans="2:14">
      <c r="B26277" s="65"/>
      <c r="N26277" s="71"/>
    </row>
    <row r="26278" spans="2:14">
      <c r="B26278" s="65"/>
      <c r="N26278" s="71"/>
    </row>
    <row r="26279" spans="2:14">
      <c r="B26279" s="65"/>
      <c r="N26279" s="71"/>
    </row>
    <row r="26280" spans="2:14">
      <c r="B26280" s="65"/>
      <c r="N26280" s="71"/>
    </row>
    <row r="26281" spans="2:14">
      <c r="B26281" s="65"/>
      <c r="N26281" s="71"/>
    </row>
    <row r="26282" spans="2:14">
      <c r="B26282" s="65"/>
      <c r="N26282" s="71"/>
    </row>
    <row r="26283" spans="2:14">
      <c r="B26283" s="65"/>
      <c r="N26283" s="71"/>
    </row>
    <row r="26284" spans="2:14">
      <c r="B26284" s="65"/>
      <c r="N26284" s="71"/>
    </row>
    <row r="26285" spans="2:14">
      <c r="B26285" s="65"/>
      <c r="N26285" s="71"/>
    </row>
    <row r="26286" spans="2:14">
      <c r="B26286" s="65"/>
      <c r="N26286" s="71"/>
    </row>
    <row r="26287" spans="2:14">
      <c r="B26287" s="65"/>
      <c r="N26287" s="71"/>
    </row>
    <row r="26288" spans="2:14">
      <c r="B26288" s="65"/>
      <c r="N26288" s="71"/>
    </row>
    <row r="26289" spans="2:14">
      <c r="B26289" s="65"/>
      <c r="N26289" s="71"/>
    </row>
    <row r="26290" spans="2:14">
      <c r="B26290" s="65"/>
      <c r="N26290" s="71"/>
    </row>
    <row r="26291" spans="2:14">
      <c r="B26291" s="65"/>
      <c r="N26291" s="71"/>
    </row>
    <row r="26292" spans="2:14">
      <c r="B26292" s="65"/>
      <c r="N26292" s="71"/>
    </row>
    <row r="26293" spans="2:14">
      <c r="B26293" s="65"/>
      <c r="N26293" s="71"/>
    </row>
    <row r="26294" spans="2:14">
      <c r="B26294" s="65"/>
      <c r="N26294" s="71"/>
    </row>
    <row r="26295" spans="2:14">
      <c r="B26295" s="65"/>
      <c r="N26295" s="71"/>
    </row>
    <row r="26296" spans="2:14">
      <c r="B26296" s="65"/>
      <c r="N26296" s="71"/>
    </row>
    <row r="26297" spans="2:14">
      <c r="B26297" s="65"/>
      <c r="N26297" s="71"/>
    </row>
    <row r="26298" spans="2:14">
      <c r="B26298" s="65"/>
      <c r="N26298" s="71"/>
    </row>
    <row r="26299" spans="2:14">
      <c r="B26299" s="65"/>
      <c r="N26299" s="71"/>
    </row>
    <row r="26300" spans="2:14">
      <c r="B26300" s="65"/>
      <c r="N26300" s="71"/>
    </row>
    <row r="26301" spans="2:14">
      <c r="B26301" s="65"/>
      <c r="N26301" s="71"/>
    </row>
    <row r="26302" spans="2:14">
      <c r="B26302" s="65"/>
      <c r="N26302" s="71"/>
    </row>
    <row r="26303" spans="2:14">
      <c r="B26303" s="65"/>
      <c r="N26303" s="71"/>
    </row>
    <row r="26304" spans="2:14">
      <c r="B26304" s="65"/>
      <c r="N26304" s="71"/>
    </row>
    <row r="26305" spans="2:14">
      <c r="B26305" s="65"/>
      <c r="N26305" s="71"/>
    </row>
    <row r="26306" spans="2:14">
      <c r="B26306" s="65"/>
      <c r="N26306" s="71"/>
    </row>
    <row r="26307" spans="2:14">
      <c r="B26307" s="65"/>
      <c r="N26307" s="71"/>
    </row>
    <row r="26308" spans="2:14">
      <c r="B26308" s="65"/>
      <c r="N26308" s="71"/>
    </row>
    <row r="26309" spans="2:14">
      <c r="B26309" s="65"/>
      <c r="N26309" s="71"/>
    </row>
    <row r="26310" spans="2:14">
      <c r="B26310" s="65"/>
      <c r="N26310" s="71"/>
    </row>
    <row r="26311" spans="2:14">
      <c r="B26311" s="65"/>
      <c r="N26311" s="71"/>
    </row>
    <row r="26312" spans="2:14">
      <c r="B26312" s="65"/>
      <c r="N26312" s="71"/>
    </row>
    <row r="26313" spans="2:14">
      <c r="B26313" s="65"/>
      <c r="N26313" s="71"/>
    </row>
    <row r="26314" spans="2:14">
      <c r="B26314" s="65"/>
      <c r="N26314" s="71"/>
    </row>
    <row r="26315" spans="2:14">
      <c r="B26315" s="65"/>
      <c r="N26315" s="71"/>
    </row>
    <row r="26316" spans="2:14">
      <c r="B26316" s="65"/>
      <c r="N26316" s="71"/>
    </row>
    <row r="26317" spans="2:14">
      <c r="B26317" s="65"/>
      <c r="N26317" s="71"/>
    </row>
    <row r="26318" spans="2:14">
      <c r="B26318" s="65"/>
      <c r="N26318" s="71"/>
    </row>
    <row r="26319" spans="2:14">
      <c r="B26319" s="65"/>
      <c r="N26319" s="71"/>
    </row>
    <row r="26320" spans="2:14">
      <c r="B26320" s="65"/>
      <c r="N26320" s="71"/>
    </row>
    <row r="26321" spans="2:14">
      <c r="B26321" s="65"/>
      <c r="N26321" s="71"/>
    </row>
    <row r="26322" spans="2:14">
      <c r="B26322" s="65"/>
      <c r="N26322" s="71"/>
    </row>
    <row r="26323" spans="2:14">
      <c r="B26323" s="65"/>
      <c r="N26323" s="71"/>
    </row>
    <row r="26324" spans="2:14">
      <c r="B26324" s="65"/>
      <c r="N26324" s="71"/>
    </row>
    <row r="26325" spans="2:14">
      <c r="B26325" s="65"/>
      <c r="N26325" s="71"/>
    </row>
    <row r="26326" spans="2:14">
      <c r="B26326" s="65"/>
      <c r="N26326" s="71"/>
    </row>
    <row r="26327" spans="2:14">
      <c r="B26327" s="65"/>
      <c r="N26327" s="71"/>
    </row>
    <row r="26328" spans="2:14">
      <c r="B26328" s="65"/>
      <c r="N26328" s="71"/>
    </row>
    <row r="26329" spans="2:14">
      <c r="B26329" s="65"/>
      <c r="N26329" s="71"/>
    </row>
    <row r="26330" spans="2:14">
      <c r="B26330" s="65"/>
      <c r="N26330" s="71"/>
    </row>
    <row r="26331" spans="2:14">
      <c r="B26331" s="65"/>
      <c r="N26331" s="71"/>
    </row>
    <row r="26332" spans="2:14">
      <c r="B26332" s="65"/>
      <c r="N26332" s="71"/>
    </row>
    <row r="26333" spans="2:14">
      <c r="B26333" s="65"/>
      <c r="N26333" s="71"/>
    </row>
    <row r="26334" spans="2:14">
      <c r="B26334" s="65"/>
      <c r="N26334" s="71"/>
    </row>
    <row r="26335" spans="2:14">
      <c r="B26335" s="65"/>
      <c r="N26335" s="71"/>
    </row>
    <row r="26336" spans="2:14">
      <c r="B26336" s="65"/>
      <c r="N26336" s="71"/>
    </row>
    <row r="26337" spans="2:14">
      <c r="B26337" s="65"/>
      <c r="N26337" s="71"/>
    </row>
    <row r="26338" spans="2:14">
      <c r="B26338" s="65"/>
      <c r="N26338" s="71"/>
    </row>
    <row r="26339" spans="2:14">
      <c r="B26339" s="65"/>
      <c r="N26339" s="71"/>
    </row>
    <row r="26340" spans="2:14">
      <c r="B26340" s="65"/>
      <c r="N26340" s="71"/>
    </row>
    <row r="26341" spans="2:14">
      <c r="B26341" s="65"/>
      <c r="N26341" s="71"/>
    </row>
    <row r="26342" spans="2:14">
      <c r="B26342" s="65"/>
      <c r="N26342" s="71"/>
    </row>
    <row r="26343" spans="2:14">
      <c r="B26343" s="65"/>
      <c r="N26343" s="71"/>
    </row>
    <row r="26344" spans="2:14">
      <c r="B26344" s="65"/>
      <c r="N26344" s="71"/>
    </row>
    <row r="26345" spans="2:14">
      <c r="B26345" s="65"/>
      <c r="N26345" s="71"/>
    </row>
    <row r="26346" spans="2:14">
      <c r="B26346" s="65"/>
      <c r="N26346" s="71"/>
    </row>
    <row r="26347" spans="2:14">
      <c r="B26347" s="65"/>
      <c r="N26347" s="71"/>
    </row>
    <row r="26348" spans="2:14">
      <c r="B26348" s="65"/>
      <c r="N26348" s="71"/>
    </row>
    <row r="26349" spans="2:14">
      <c r="B26349" s="65"/>
      <c r="N26349" s="71"/>
    </row>
    <row r="26350" spans="2:14">
      <c r="B26350" s="65"/>
      <c r="N26350" s="71"/>
    </row>
    <row r="26351" spans="2:14">
      <c r="B26351" s="65"/>
      <c r="N26351" s="71"/>
    </row>
    <row r="26352" spans="2:14">
      <c r="B26352" s="65"/>
      <c r="N26352" s="71"/>
    </row>
    <row r="26353" spans="2:14">
      <c r="B26353" s="65"/>
      <c r="N26353" s="71"/>
    </row>
    <row r="26354" spans="2:14">
      <c r="B26354" s="65"/>
      <c r="N26354" s="71"/>
    </row>
    <row r="26355" spans="2:14">
      <c r="B26355" s="65"/>
      <c r="N26355" s="71"/>
    </row>
    <row r="26356" spans="2:14">
      <c r="B26356" s="65"/>
      <c r="N26356" s="71"/>
    </row>
    <row r="26357" spans="2:14">
      <c r="B26357" s="65"/>
      <c r="N26357" s="71"/>
    </row>
    <row r="26358" spans="2:14">
      <c r="B26358" s="65"/>
      <c r="N26358" s="71"/>
    </row>
    <row r="26359" spans="2:14">
      <c r="B26359" s="65"/>
      <c r="N26359" s="71"/>
    </row>
    <row r="26360" spans="2:14">
      <c r="B26360" s="65"/>
      <c r="N26360" s="71"/>
    </row>
    <row r="26361" spans="2:14">
      <c r="B26361" s="65"/>
      <c r="N26361" s="71"/>
    </row>
    <row r="26362" spans="2:14">
      <c r="B26362" s="65"/>
      <c r="N26362" s="71"/>
    </row>
    <row r="26363" spans="2:14">
      <c r="B26363" s="65"/>
      <c r="N26363" s="71"/>
    </row>
    <row r="26364" spans="2:14">
      <c r="B26364" s="65"/>
      <c r="N26364" s="71"/>
    </row>
    <row r="26365" spans="2:14">
      <c r="B26365" s="65"/>
      <c r="N26365" s="71"/>
    </row>
    <row r="26366" spans="2:14">
      <c r="B26366" s="65"/>
      <c r="N26366" s="71"/>
    </row>
    <row r="26367" spans="2:14">
      <c r="B26367" s="65"/>
      <c r="N26367" s="71"/>
    </row>
    <row r="26368" spans="2:14">
      <c r="B26368" s="65"/>
      <c r="N26368" s="71"/>
    </row>
    <row r="26369" spans="2:14">
      <c r="B26369" s="65"/>
      <c r="N26369" s="71"/>
    </row>
    <row r="26370" spans="2:14">
      <c r="B26370" s="65"/>
      <c r="N26370" s="71"/>
    </row>
    <row r="26371" spans="2:14">
      <c r="B26371" s="65"/>
      <c r="N26371" s="71"/>
    </row>
    <row r="26372" spans="2:14">
      <c r="B26372" s="65"/>
      <c r="N26372" s="71"/>
    </row>
    <row r="26373" spans="2:14">
      <c r="B26373" s="65"/>
      <c r="N26373" s="71"/>
    </row>
    <row r="26374" spans="2:14">
      <c r="B26374" s="65"/>
      <c r="N26374" s="71"/>
    </row>
    <row r="26375" spans="2:14">
      <c r="B26375" s="65"/>
      <c r="N26375" s="71"/>
    </row>
    <row r="26376" spans="2:14">
      <c r="B26376" s="65"/>
      <c r="N26376" s="71"/>
    </row>
    <row r="26377" spans="2:14">
      <c r="B26377" s="65"/>
      <c r="N26377" s="71"/>
    </row>
    <row r="26378" spans="2:14">
      <c r="B26378" s="65"/>
      <c r="N26378" s="71"/>
    </row>
    <row r="26379" spans="2:14">
      <c r="B26379" s="65"/>
      <c r="N26379" s="71"/>
    </row>
    <row r="26380" spans="2:14">
      <c r="B26380" s="65"/>
      <c r="N26380" s="71"/>
    </row>
    <row r="26381" spans="2:14">
      <c r="B26381" s="65"/>
      <c r="N26381" s="71"/>
    </row>
    <row r="26382" spans="2:14">
      <c r="B26382" s="65"/>
      <c r="N26382" s="71"/>
    </row>
    <row r="26383" spans="2:14">
      <c r="B26383" s="65"/>
      <c r="N26383" s="71"/>
    </row>
    <row r="26384" spans="2:14">
      <c r="B26384" s="65"/>
      <c r="N26384" s="71"/>
    </row>
    <row r="26385" spans="2:14">
      <c r="B26385" s="65"/>
      <c r="N26385" s="71"/>
    </row>
    <row r="26386" spans="2:14">
      <c r="B26386" s="65"/>
      <c r="N26386" s="71"/>
    </row>
    <row r="26387" spans="2:14">
      <c r="B26387" s="65"/>
      <c r="N26387" s="71"/>
    </row>
    <row r="26388" spans="2:14">
      <c r="B26388" s="65"/>
      <c r="N26388" s="71"/>
    </row>
    <row r="26389" spans="2:14">
      <c r="B26389" s="65"/>
      <c r="N26389" s="71"/>
    </row>
    <row r="26390" spans="2:14">
      <c r="B26390" s="65"/>
      <c r="N26390" s="71"/>
    </row>
    <row r="26391" spans="2:14">
      <c r="B26391" s="65"/>
      <c r="N26391" s="71"/>
    </row>
    <row r="26392" spans="2:14">
      <c r="B26392" s="65"/>
      <c r="N26392" s="71"/>
    </row>
    <row r="26393" spans="2:14">
      <c r="B26393" s="65"/>
      <c r="N26393" s="71"/>
    </row>
    <row r="26394" spans="2:14">
      <c r="B26394" s="65"/>
      <c r="N26394" s="71"/>
    </row>
    <row r="26395" spans="2:14">
      <c r="B26395" s="65"/>
      <c r="N26395" s="71"/>
    </row>
    <row r="26396" spans="2:14">
      <c r="B26396" s="65"/>
      <c r="N26396" s="71"/>
    </row>
    <row r="26397" spans="2:14">
      <c r="B26397" s="65"/>
      <c r="N26397" s="71"/>
    </row>
    <row r="26398" spans="2:14">
      <c r="B26398" s="65"/>
      <c r="N26398" s="71"/>
    </row>
    <row r="26399" spans="2:14">
      <c r="B26399" s="65"/>
      <c r="N26399" s="71"/>
    </row>
    <row r="26400" spans="2:14">
      <c r="B26400" s="65"/>
      <c r="N26400" s="71"/>
    </row>
    <row r="26401" spans="2:14">
      <c r="B26401" s="65"/>
      <c r="N26401" s="71"/>
    </row>
    <row r="26402" spans="2:14">
      <c r="B26402" s="65"/>
      <c r="N26402" s="71"/>
    </row>
    <row r="26403" spans="2:14">
      <c r="B26403" s="65"/>
      <c r="N26403" s="71"/>
    </row>
    <row r="26404" spans="2:14">
      <c r="B26404" s="65"/>
      <c r="N26404" s="71"/>
    </row>
    <row r="26405" spans="2:14">
      <c r="B26405" s="65"/>
      <c r="N26405" s="71"/>
    </row>
    <row r="26406" spans="2:14">
      <c r="B26406" s="65"/>
      <c r="N26406" s="71"/>
    </row>
    <row r="26407" spans="2:14">
      <c r="B26407" s="65"/>
      <c r="N26407" s="71"/>
    </row>
    <row r="26408" spans="2:14">
      <c r="B26408" s="65"/>
      <c r="N26408" s="71"/>
    </row>
    <row r="26409" spans="2:14">
      <c r="B26409" s="65"/>
      <c r="N26409" s="71"/>
    </row>
    <row r="26410" spans="2:14">
      <c r="B26410" s="65"/>
      <c r="N26410" s="71"/>
    </row>
    <row r="26411" spans="2:14">
      <c r="B26411" s="65"/>
      <c r="N26411" s="71"/>
    </row>
    <row r="26412" spans="2:14">
      <c r="B26412" s="65"/>
      <c r="N26412" s="71"/>
    </row>
    <row r="26413" spans="2:14">
      <c r="B26413" s="65"/>
      <c r="N26413" s="71"/>
    </row>
    <row r="26414" spans="2:14">
      <c r="B26414" s="65"/>
      <c r="N26414" s="71"/>
    </row>
    <row r="26415" spans="2:14">
      <c r="B26415" s="65"/>
      <c r="N26415" s="71"/>
    </row>
    <row r="26416" spans="2:14">
      <c r="B26416" s="65"/>
      <c r="N26416" s="71"/>
    </row>
    <row r="26417" spans="2:14">
      <c r="B26417" s="65"/>
      <c r="N26417" s="71"/>
    </row>
    <row r="26418" spans="2:14">
      <c r="B26418" s="65"/>
      <c r="N26418" s="71"/>
    </row>
    <row r="26419" spans="2:14">
      <c r="B26419" s="65"/>
      <c r="N26419" s="71"/>
    </row>
    <row r="26420" spans="2:14">
      <c r="B26420" s="65"/>
      <c r="N26420" s="71"/>
    </row>
    <row r="26421" spans="2:14">
      <c r="B26421" s="65"/>
      <c r="N26421" s="71"/>
    </row>
    <row r="26422" spans="2:14">
      <c r="B26422" s="65"/>
      <c r="N26422" s="71"/>
    </row>
    <row r="26423" spans="2:14">
      <c r="B26423" s="65"/>
      <c r="N26423" s="71"/>
    </row>
    <row r="26424" spans="2:14">
      <c r="B26424" s="65"/>
      <c r="N26424" s="71"/>
    </row>
    <row r="26425" spans="2:14">
      <c r="B26425" s="65"/>
      <c r="N26425" s="71"/>
    </row>
    <row r="26426" spans="2:14">
      <c r="B26426" s="65"/>
      <c r="N26426" s="71"/>
    </row>
    <row r="26427" spans="2:14">
      <c r="B26427" s="65"/>
      <c r="N26427" s="71"/>
    </row>
    <row r="26428" spans="2:14">
      <c r="B26428" s="65"/>
      <c r="N26428" s="71"/>
    </row>
    <row r="26429" spans="2:14">
      <c r="B26429" s="65"/>
      <c r="N26429" s="71"/>
    </row>
    <row r="26430" spans="2:14">
      <c r="B26430" s="65"/>
      <c r="N26430" s="71"/>
    </row>
    <row r="26431" spans="2:14">
      <c r="B26431" s="65"/>
      <c r="N26431" s="71"/>
    </row>
    <row r="26432" spans="2:14">
      <c r="B26432" s="65"/>
      <c r="N26432" s="71"/>
    </row>
    <row r="26433" spans="2:14">
      <c r="B26433" s="65"/>
      <c r="N26433" s="71"/>
    </row>
    <row r="26434" spans="2:14">
      <c r="B26434" s="65"/>
      <c r="N26434" s="71"/>
    </row>
    <row r="26435" spans="2:14">
      <c r="B26435" s="65"/>
      <c r="N26435" s="71"/>
    </row>
    <row r="26436" spans="2:14">
      <c r="B26436" s="65"/>
      <c r="N26436" s="71"/>
    </row>
    <row r="26437" spans="2:14">
      <c r="B26437" s="65"/>
      <c r="N26437" s="71"/>
    </row>
    <row r="26438" spans="2:14">
      <c r="B26438" s="65"/>
      <c r="N26438" s="71"/>
    </row>
    <row r="26439" spans="2:14">
      <c r="B26439" s="65"/>
      <c r="N26439" s="71"/>
    </row>
    <row r="26440" spans="2:14">
      <c r="B26440" s="65"/>
      <c r="N26440" s="71"/>
    </row>
    <row r="26441" spans="2:14">
      <c r="B26441" s="65"/>
      <c r="N26441" s="71"/>
    </row>
    <row r="26442" spans="2:14">
      <c r="B26442" s="65"/>
      <c r="N26442" s="71"/>
    </row>
    <row r="26443" spans="2:14">
      <c r="B26443" s="65"/>
      <c r="N26443" s="71"/>
    </row>
    <row r="26444" spans="2:14">
      <c r="B26444" s="65"/>
      <c r="N26444" s="71"/>
    </row>
    <row r="26445" spans="2:14">
      <c r="B26445" s="65"/>
      <c r="N26445" s="71"/>
    </row>
    <row r="26446" spans="2:14">
      <c r="B26446" s="65"/>
      <c r="N26446" s="71"/>
    </row>
    <row r="26447" spans="2:14">
      <c r="B26447" s="65"/>
      <c r="N26447" s="71"/>
    </row>
    <row r="26448" spans="2:14">
      <c r="B26448" s="65"/>
      <c r="N26448" s="71"/>
    </row>
    <row r="26449" spans="2:14">
      <c r="B26449" s="65"/>
      <c r="N26449" s="71"/>
    </row>
    <row r="26450" spans="2:14">
      <c r="B26450" s="65"/>
      <c r="N26450" s="71"/>
    </row>
    <row r="26451" spans="2:14">
      <c r="B26451" s="65"/>
      <c r="N26451" s="71"/>
    </row>
    <row r="26452" spans="2:14">
      <c r="B26452" s="65"/>
      <c r="N26452" s="71"/>
    </row>
    <row r="26453" spans="2:14">
      <c r="B26453" s="65"/>
      <c r="N26453" s="71"/>
    </row>
    <row r="26454" spans="2:14">
      <c r="B26454" s="65"/>
      <c r="N26454" s="71"/>
    </row>
    <row r="26455" spans="2:14">
      <c r="B26455" s="65"/>
      <c r="N26455" s="71"/>
    </row>
    <row r="26456" spans="2:14">
      <c r="B26456" s="65"/>
      <c r="N26456" s="71"/>
    </row>
    <row r="26457" spans="2:14">
      <c r="B26457" s="65"/>
      <c r="N26457" s="71"/>
    </row>
    <row r="26458" spans="2:14">
      <c r="B26458" s="65"/>
      <c r="N26458" s="71"/>
    </row>
    <row r="26459" spans="2:14">
      <c r="B26459" s="65"/>
      <c r="N26459" s="71"/>
    </row>
    <row r="26460" spans="2:14">
      <c r="B26460" s="65"/>
      <c r="N26460" s="71"/>
    </row>
    <row r="26461" spans="2:14">
      <c r="B26461" s="65"/>
      <c r="N26461" s="71"/>
    </row>
    <row r="26462" spans="2:14">
      <c r="B26462" s="65"/>
      <c r="N26462" s="71"/>
    </row>
    <row r="26463" spans="2:14">
      <c r="B26463" s="65"/>
      <c r="N26463" s="71"/>
    </row>
    <row r="26464" spans="2:14">
      <c r="B26464" s="65"/>
      <c r="N26464" s="71"/>
    </row>
    <row r="26465" spans="2:14">
      <c r="B26465" s="65"/>
      <c r="N26465" s="71"/>
    </row>
    <row r="26466" spans="2:14">
      <c r="B26466" s="65"/>
      <c r="N26466" s="71"/>
    </row>
    <row r="26467" spans="2:14">
      <c r="B26467" s="65"/>
      <c r="N26467" s="71"/>
    </row>
    <row r="26468" spans="2:14">
      <c r="B26468" s="65"/>
      <c r="N26468" s="71"/>
    </row>
    <row r="26469" spans="2:14">
      <c r="B26469" s="65"/>
      <c r="N26469" s="71"/>
    </row>
    <row r="26470" spans="2:14">
      <c r="B26470" s="65"/>
      <c r="N26470" s="71"/>
    </row>
    <row r="26471" spans="2:14">
      <c r="B26471" s="65"/>
      <c r="N26471" s="71"/>
    </row>
    <row r="26472" spans="2:14">
      <c r="B26472" s="65"/>
      <c r="N26472" s="71"/>
    </row>
    <row r="26473" spans="2:14">
      <c r="B26473" s="65"/>
      <c r="N26473" s="71"/>
    </row>
    <row r="26474" spans="2:14">
      <c r="B26474" s="65"/>
      <c r="N26474" s="71"/>
    </row>
    <row r="26475" spans="2:14">
      <c r="B26475" s="65"/>
      <c r="N26475" s="71"/>
    </row>
    <row r="26476" spans="2:14">
      <c r="B26476" s="65"/>
      <c r="N26476" s="71"/>
    </row>
    <row r="26477" spans="2:14">
      <c r="B26477" s="65"/>
      <c r="N26477" s="71"/>
    </row>
    <row r="26478" spans="2:14">
      <c r="B26478" s="65"/>
      <c r="N26478" s="71"/>
    </row>
    <row r="26479" spans="2:14">
      <c r="B26479" s="65"/>
      <c r="N26479" s="71"/>
    </row>
    <row r="26480" spans="2:14">
      <c r="B26480" s="65"/>
      <c r="N26480" s="71"/>
    </row>
    <row r="26481" spans="2:14">
      <c r="B26481" s="65"/>
      <c r="N26481" s="71"/>
    </row>
    <row r="26482" spans="2:14">
      <c r="B26482" s="65"/>
      <c r="N26482" s="71"/>
    </row>
    <row r="26483" spans="2:14">
      <c r="B26483" s="65"/>
      <c r="N26483" s="71"/>
    </row>
    <row r="26484" spans="2:14">
      <c r="B26484" s="65"/>
      <c r="N26484" s="71"/>
    </row>
    <row r="26485" spans="2:14">
      <c r="B26485" s="65"/>
      <c r="N26485" s="71"/>
    </row>
    <row r="26486" spans="2:14">
      <c r="B26486" s="65"/>
      <c r="N26486" s="71"/>
    </row>
    <row r="26487" spans="2:14">
      <c r="B26487" s="65"/>
      <c r="N26487" s="71"/>
    </row>
    <row r="26488" spans="2:14">
      <c r="B26488" s="65"/>
      <c r="N26488" s="71"/>
    </row>
    <row r="26489" spans="2:14">
      <c r="B26489" s="65"/>
      <c r="N26489" s="71"/>
    </row>
    <row r="26490" spans="2:14">
      <c r="B26490" s="65"/>
      <c r="N26490" s="71"/>
    </row>
    <row r="26491" spans="2:14">
      <c r="B26491" s="65"/>
      <c r="N26491" s="71"/>
    </row>
    <row r="26492" spans="2:14">
      <c r="B26492" s="65"/>
      <c r="N26492" s="71"/>
    </row>
    <row r="26493" spans="2:14">
      <c r="B26493" s="65"/>
      <c r="N26493" s="71"/>
    </row>
    <row r="26494" spans="2:14">
      <c r="B26494" s="65"/>
      <c r="N26494" s="71"/>
    </row>
    <row r="26495" spans="2:14">
      <c r="B26495" s="65"/>
      <c r="N26495" s="71"/>
    </row>
    <row r="26496" spans="2:14">
      <c r="B26496" s="65"/>
      <c r="N26496" s="71"/>
    </row>
    <row r="26497" spans="2:14">
      <c r="B26497" s="65"/>
      <c r="N26497" s="71"/>
    </row>
    <row r="26498" spans="2:14">
      <c r="B26498" s="65"/>
      <c r="N26498" s="71"/>
    </row>
    <row r="26499" spans="2:14">
      <c r="B26499" s="65"/>
      <c r="N26499" s="71"/>
    </row>
    <row r="26500" spans="2:14">
      <c r="B26500" s="65"/>
      <c r="N26500" s="71"/>
    </row>
    <row r="26501" spans="2:14">
      <c r="B26501" s="65"/>
      <c r="N26501" s="71"/>
    </row>
    <row r="26502" spans="2:14">
      <c r="B26502" s="65"/>
      <c r="N26502" s="71"/>
    </row>
    <row r="26503" spans="2:14">
      <c r="B26503" s="65"/>
      <c r="N26503" s="71"/>
    </row>
    <row r="26504" spans="2:14">
      <c r="B26504" s="65"/>
      <c r="N26504" s="71"/>
    </row>
    <row r="26505" spans="2:14">
      <c r="B26505" s="65"/>
      <c r="N26505" s="71"/>
    </row>
    <row r="26506" spans="2:14">
      <c r="B26506" s="65"/>
      <c r="N26506" s="71"/>
    </row>
    <row r="26507" spans="2:14">
      <c r="B26507" s="65"/>
      <c r="N26507" s="71"/>
    </row>
    <row r="26508" spans="2:14">
      <c r="B26508" s="65"/>
      <c r="N26508" s="71"/>
    </row>
    <row r="26509" spans="2:14">
      <c r="B26509" s="65"/>
      <c r="N26509" s="71"/>
    </row>
    <row r="26510" spans="2:14">
      <c r="B26510" s="65"/>
      <c r="N26510" s="71"/>
    </row>
    <row r="26511" spans="2:14">
      <c r="B26511" s="65"/>
      <c r="N26511" s="71"/>
    </row>
    <row r="26512" spans="2:14">
      <c r="B26512" s="65"/>
      <c r="N26512" s="71"/>
    </row>
    <row r="26513" spans="2:14">
      <c r="B26513" s="65"/>
      <c r="N26513" s="71"/>
    </row>
    <row r="26514" spans="2:14">
      <c r="B26514" s="65"/>
      <c r="N26514" s="71"/>
    </row>
    <row r="26515" spans="2:14">
      <c r="B26515" s="65"/>
      <c r="N26515" s="71"/>
    </row>
    <row r="26516" spans="2:14">
      <c r="B26516" s="65"/>
      <c r="N26516" s="71"/>
    </row>
    <row r="26517" spans="2:14">
      <c r="B26517" s="65"/>
      <c r="N26517" s="71"/>
    </row>
    <row r="26518" spans="2:14">
      <c r="B26518" s="65"/>
      <c r="N26518" s="71"/>
    </row>
    <row r="26519" spans="2:14">
      <c r="B26519" s="65"/>
      <c r="N26519" s="71"/>
    </row>
    <row r="26520" spans="2:14">
      <c r="B26520" s="65"/>
      <c r="N26520" s="71"/>
    </row>
    <row r="26521" spans="2:14">
      <c r="B26521" s="65"/>
      <c r="N26521" s="71"/>
    </row>
    <row r="26522" spans="2:14">
      <c r="B26522" s="65"/>
      <c r="N26522" s="71"/>
    </row>
    <row r="26523" spans="2:14">
      <c r="B26523" s="65"/>
      <c r="N26523" s="71"/>
    </row>
    <row r="26524" spans="2:14">
      <c r="B26524" s="65"/>
      <c r="N26524" s="71"/>
    </row>
    <row r="26525" spans="2:14">
      <c r="B26525" s="65"/>
      <c r="N26525" s="71"/>
    </row>
    <row r="26526" spans="2:14">
      <c r="B26526" s="65"/>
      <c r="N26526" s="71"/>
    </row>
    <row r="26527" spans="2:14">
      <c r="B26527" s="65"/>
      <c r="N26527" s="71"/>
    </row>
    <row r="26528" spans="2:14">
      <c r="B26528" s="65"/>
      <c r="N26528" s="71"/>
    </row>
    <row r="26529" spans="2:14">
      <c r="B26529" s="65"/>
      <c r="N26529" s="71"/>
    </row>
    <row r="26530" spans="2:14">
      <c r="B26530" s="65"/>
      <c r="N26530" s="71"/>
    </row>
    <row r="26531" spans="2:14">
      <c r="B26531" s="65"/>
      <c r="N26531" s="71"/>
    </row>
    <row r="26532" spans="2:14">
      <c r="B26532" s="65"/>
      <c r="N26532" s="71"/>
    </row>
    <row r="26533" spans="2:14">
      <c r="B26533" s="65"/>
      <c r="N26533" s="71"/>
    </row>
    <row r="26534" spans="2:14">
      <c r="B26534" s="65"/>
      <c r="N26534" s="71"/>
    </row>
    <row r="26535" spans="2:14">
      <c r="B26535" s="65"/>
      <c r="N26535" s="71"/>
    </row>
    <row r="26536" spans="2:14">
      <c r="B26536" s="65"/>
      <c r="N26536" s="71"/>
    </row>
    <row r="26537" spans="2:14">
      <c r="B26537" s="65"/>
      <c r="N26537" s="71"/>
    </row>
    <row r="26538" spans="2:14">
      <c r="B26538" s="65"/>
      <c r="N26538" s="71"/>
    </row>
    <row r="26539" spans="2:14">
      <c r="B26539" s="65"/>
      <c r="N26539" s="71"/>
    </row>
    <row r="26540" spans="2:14">
      <c r="B26540" s="65"/>
      <c r="N26540" s="71"/>
    </row>
    <row r="26541" spans="2:14">
      <c r="B26541" s="65"/>
      <c r="N26541" s="71"/>
    </row>
    <row r="26542" spans="2:14">
      <c r="B26542" s="65"/>
      <c r="N26542" s="71"/>
    </row>
    <row r="26543" spans="2:14">
      <c r="B26543" s="65"/>
      <c r="N26543" s="71"/>
    </row>
    <row r="26544" spans="2:14">
      <c r="B26544" s="65"/>
      <c r="N26544" s="71"/>
    </row>
    <row r="26545" spans="2:14">
      <c r="B26545" s="65"/>
      <c r="N26545" s="71"/>
    </row>
    <row r="26546" spans="2:14">
      <c r="B26546" s="65"/>
      <c r="N26546" s="71"/>
    </row>
    <row r="26547" spans="2:14">
      <c r="B26547" s="65"/>
      <c r="N26547" s="71"/>
    </row>
    <row r="26548" spans="2:14">
      <c r="B26548" s="65"/>
      <c r="N26548" s="71"/>
    </row>
    <row r="26549" spans="2:14">
      <c r="B26549" s="65"/>
      <c r="N26549" s="71"/>
    </row>
    <row r="26550" spans="2:14">
      <c r="B26550" s="65"/>
      <c r="N26550" s="71"/>
    </row>
    <row r="26551" spans="2:14">
      <c r="B26551" s="65"/>
      <c r="N26551" s="71"/>
    </row>
    <row r="26552" spans="2:14">
      <c r="B26552" s="65"/>
      <c r="N26552" s="71"/>
    </row>
    <row r="26553" spans="2:14">
      <c r="B26553" s="65"/>
      <c r="N26553" s="71"/>
    </row>
    <row r="26554" spans="2:14">
      <c r="B26554" s="65"/>
      <c r="N26554" s="71"/>
    </row>
    <row r="26555" spans="2:14">
      <c r="B26555" s="65"/>
      <c r="N26555" s="71"/>
    </row>
    <row r="26556" spans="2:14">
      <c r="B26556" s="65"/>
      <c r="N26556" s="71"/>
    </row>
    <row r="26557" spans="2:14">
      <c r="B26557" s="65"/>
      <c r="N26557" s="71"/>
    </row>
    <row r="26558" spans="2:14">
      <c r="B26558" s="65"/>
      <c r="N26558" s="71"/>
    </row>
    <row r="26559" spans="2:14">
      <c r="B26559" s="65"/>
      <c r="N26559" s="71"/>
    </row>
    <row r="26560" spans="2:14">
      <c r="B26560" s="65"/>
      <c r="N26560" s="71"/>
    </row>
    <row r="26561" spans="2:14">
      <c r="B26561" s="65"/>
      <c r="N26561" s="71"/>
    </row>
    <row r="26562" spans="2:14">
      <c r="B26562" s="65"/>
      <c r="N26562" s="71"/>
    </row>
    <row r="26563" spans="2:14">
      <c r="B26563" s="65"/>
      <c r="N26563" s="71"/>
    </row>
    <row r="26564" spans="2:14">
      <c r="B26564" s="65"/>
      <c r="N26564" s="71"/>
    </row>
    <row r="26565" spans="2:14">
      <c r="B26565" s="65"/>
      <c r="N26565" s="71"/>
    </row>
    <row r="26566" spans="2:14">
      <c r="B26566" s="65"/>
      <c r="N26566" s="71"/>
    </row>
    <row r="26567" spans="2:14">
      <c r="B26567" s="65"/>
      <c r="N26567" s="71"/>
    </row>
    <row r="26568" spans="2:14">
      <c r="B26568" s="65"/>
      <c r="N26568" s="71"/>
    </row>
    <row r="26569" spans="2:14">
      <c r="B26569" s="65"/>
      <c r="N26569" s="71"/>
    </row>
    <row r="26570" spans="2:14">
      <c r="B26570" s="65"/>
      <c r="N26570" s="71"/>
    </row>
    <row r="26571" spans="2:14">
      <c r="B26571" s="65"/>
      <c r="N26571" s="71"/>
    </row>
    <row r="26572" spans="2:14">
      <c r="B26572" s="65"/>
      <c r="N26572" s="71"/>
    </row>
    <row r="26573" spans="2:14">
      <c r="B26573" s="65"/>
      <c r="N26573" s="71"/>
    </row>
    <row r="26574" spans="2:14">
      <c r="B26574" s="65"/>
      <c r="N26574" s="71"/>
    </row>
    <row r="26575" spans="2:14">
      <c r="B26575" s="65"/>
      <c r="N26575" s="71"/>
    </row>
    <row r="26576" spans="2:14">
      <c r="B26576" s="65"/>
      <c r="N26576" s="71"/>
    </row>
    <row r="26577" spans="2:14">
      <c r="B26577" s="65"/>
      <c r="N26577" s="71"/>
    </row>
    <row r="26578" spans="2:14">
      <c r="B26578" s="65"/>
      <c r="N26578" s="71"/>
    </row>
    <row r="26579" spans="2:14">
      <c r="B26579" s="65"/>
      <c r="N26579" s="71"/>
    </row>
    <row r="26580" spans="2:14">
      <c r="B26580" s="65"/>
      <c r="N26580" s="71"/>
    </row>
    <row r="26581" spans="2:14">
      <c r="B26581" s="65"/>
      <c r="N26581" s="71"/>
    </row>
    <row r="26582" spans="2:14">
      <c r="B26582" s="65"/>
      <c r="N26582" s="71"/>
    </row>
    <row r="26583" spans="2:14">
      <c r="B26583" s="65"/>
      <c r="N26583" s="71"/>
    </row>
    <row r="26584" spans="2:14">
      <c r="B26584" s="65"/>
      <c r="N26584" s="71"/>
    </row>
    <row r="26585" spans="2:14">
      <c r="B26585" s="65"/>
      <c r="N26585" s="71"/>
    </row>
    <row r="26586" spans="2:14">
      <c r="B26586" s="65"/>
      <c r="N26586" s="71"/>
    </row>
    <row r="26587" spans="2:14">
      <c r="B26587" s="65"/>
      <c r="N26587" s="71"/>
    </row>
    <row r="26588" spans="2:14">
      <c r="B26588" s="65"/>
      <c r="N26588" s="71"/>
    </row>
    <row r="26589" spans="2:14">
      <c r="B26589" s="65"/>
      <c r="N26589" s="71"/>
    </row>
    <row r="26590" spans="2:14">
      <c r="B26590" s="65"/>
      <c r="N26590" s="71"/>
    </row>
    <row r="26591" spans="2:14">
      <c r="B26591" s="65"/>
      <c r="N26591" s="71"/>
    </row>
    <row r="26592" spans="2:14">
      <c r="B26592" s="65"/>
      <c r="N26592" s="71"/>
    </row>
    <row r="26593" spans="2:14">
      <c r="B26593" s="65"/>
      <c r="N26593" s="71"/>
    </row>
    <row r="26594" spans="2:14">
      <c r="B26594" s="65"/>
      <c r="N26594" s="71"/>
    </row>
    <row r="26595" spans="2:14">
      <c r="B26595" s="65"/>
      <c r="N26595" s="71"/>
    </row>
    <row r="26596" spans="2:14">
      <c r="B26596" s="65"/>
      <c r="N26596" s="71"/>
    </row>
    <row r="26597" spans="2:14">
      <c r="B26597" s="65"/>
      <c r="N26597" s="71"/>
    </row>
    <row r="26598" spans="2:14">
      <c r="B26598" s="65"/>
      <c r="N26598" s="71"/>
    </row>
    <row r="26599" spans="2:14">
      <c r="B26599" s="65"/>
      <c r="N26599" s="71"/>
    </row>
    <row r="26600" spans="2:14">
      <c r="B26600" s="65"/>
      <c r="N26600" s="71"/>
    </row>
    <row r="26601" spans="2:14">
      <c r="B26601" s="65"/>
      <c r="N26601" s="71"/>
    </row>
    <row r="26602" spans="2:14">
      <c r="B26602" s="65"/>
      <c r="N26602" s="71"/>
    </row>
    <row r="26603" spans="2:14">
      <c r="B26603" s="65"/>
      <c r="N26603" s="71"/>
    </row>
    <row r="26604" spans="2:14">
      <c r="B26604" s="65"/>
      <c r="N26604" s="71"/>
    </row>
    <row r="26605" spans="2:14">
      <c r="B26605" s="65"/>
      <c r="N26605" s="71"/>
    </row>
    <row r="26606" spans="2:14">
      <c r="B26606" s="65"/>
      <c r="N26606" s="71"/>
    </row>
    <row r="26607" spans="2:14">
      <c r="B26607" s="65"/>
      <c r="N26607" s="71"/>
    </row>
    <row r="26608" spans="2:14">
      <c r="B26608" s="65"/>
      <c r="N26608" s="71"/>
    </row>
    <row r="26609" spans="2:14">
      <c r="B26609" s="65"/>
      <c r="N26609" s="71"/>
    </row>
    <row r="26610" spans="2:14">
      <c r="B26610" s="65"/>
      <c r="N26610" s="71"/>
    </row>
    <row r="26611" spans="2:14">
      <c r="B26611" s="65"/>
      <c r="N26611" s="71"/>
    </row>
    <row r="26612" spans="2:14">
      <c r="B26612" s="65"/>
      <c r="N26612" s="71"/>
    </row>
    <row r="26613" spans="2:14">
      <c r="B26613" s="65"/>
      <c r="N26613" s="71"/>
    </row>
    <row r="26614" spans="2:14">
      <c r="B26614" s="65"/>
      <c r="N26614" s="71"/>
    </row>
    <row r="26615" spans="2:14">
      <c r="B26615" s="65"/>
      <c r="N26615" s="71"/>
    </row>
    <row r="26616" spans="2:14">
      <c r="B26616" s="65"/>
      <c r="N26616" s="71"/>
    </row>
    <row r="26617" spans="2:14">
      <c r="B26617" s="65"/>
      <c r="N26617" s="71"/>
    </row>
    <row r="26618" spans="2:14">
      <c r="B26618" s="65"/>
      <c r="N26618" s="71"/>
    </row>
    <row r="26619" spans="2:14">
      <c r="B26619" s="65"/>
      <c r="N26619" s="71"/>
    </row>
    <row r="26620" spans="2:14">
      <c r="B26620" s="65"/>
      <c r="N26620" s="71"/>
    </row>
    <row r="26621" spans="2:14">
      <c r="B26621" s="65"/>
      <c r="N26621" s="71"/>
    </row>
    <row r="26622" spans="2:14">
      <c r="B26622" s="65"/>
      <c r="N26622" s="71"/>
    </row>
    <row r="26623" spans="2:14">
      <c r="B26623" s="65"/>
      <c r="N26623" s="71"/>
    </row>
    <row r="26624" spans="2:14">
      <c r="B26624" s="65"/>
      <c r="N26624" s="71"/>
    </row>
    <row r="26625" spans="2:14">
      <c r="B26625" s="65"/>
      <c r="N26625" s="71"/>
    </row>
    <row r="26626" spans="2:14">
      <c r="B26626" s="65"/>
      <c r="N26626" s="71"/>
    </row>
    <row r="26627" spans="2:14">
      <c r="B26627" s="65"/>
      <c r="N26627" s="71"/>
    </row>
    <row r="26628" spans="2:14">
      <c r="B26628" s="65"/>
      <c r="N26628" s="71"/>
    </row>
    <row r="26629" spans="2:14">
      <c r="B26629" s="65"/>
      <c r="N26629" s="71"/>
    </row>
    <row r="26630" spans="2:14">
      <c r="B26630" s="65"/>
      <c r="N26630" s="71"/>
    </row>
    <row r="26631" spans="2:14">
      <c r="B26631" s="65"/>
      <c r="N26631" s="71"/>
    </row>
    <row r="26632" spans="2:14">
      <c r="B26632" s="65"/>
      <c r="N26632" s="71"/>
    </row>
    <row r="26633" spans="2:14">
      <c r="B26633" s="65"/>
      <c r="N26633" s="71"/>
    </row>
    <row r="26634" spans="2:14">
      <c r="B26634" s="65"/>
      <c r="N26634" s="71"/>
    </row>
    <row r="26635" spans="2:14">
      <c r="B26635" s="65"/>
      <c r="N26635" s="71"/>
    </row>
    <row r="26636" spans="2:14">
      <c r="B26636" s="65"/>
      <c r="N26636" s="71"/>
    </row>
    <row r="26637" spans="2:14">
      <c r="B26637" s="65"/>
      <c r="N26637" s="71"/>
    </row>
    <row r="26638" spans="2:14">
      <c r="B26638" s="65"/>
      <c r="N26638" s="71"/>
    </row>
    <row r="26639" spans="2:14">
      <c r="B26639" s="65"/>
      <c r="N26639" s="71"/>
    </row>
    <row r="26640" spans="2:14">
      <c r="B26640" s="65"/>
      <c r="N26640" s="71"/>
    </row>
    <row r="26641" spans="2:14">
      <c r="B26641" s="65"/>
      <c r="N26641" s="71"/>
    </row>
    <row r="26642" spans="2:14">
      <c r="B26642" s="65"/>
      <c r="N26642" s="71"/>
    </row>
    <row r="26643" spans="2:14">
      <c r="B26643" s="65"/>
      <c r="N26643" s="71"/>
    </row>
    <row r="26644" spans="2:14">
      <c r="B26644" s="65"/>
      <c r="N26644" s="71"/>
    </row>
    <row r="26645" spans="2:14">
      <c r="B26645" s="65"/>
      <c r="N26645" s="71"/>
    </row>
    <row r="26646" spans="2:14">
      <c r="B26646" s="65"/>
      <c r="N26646" s="71"/>
    </row>
    <row r="26647" spans="2:14">
      <c r="B26647" s="65"/>
      <c r="N26647" s="71"/>
    </row>
    <row r="26648" spans="2:14">
      <c r="B26648" s="65"/>
      <c r="N26648" s="71"/>
    </row>
    <row r="26649" spans="2:14">
      <c r="B26649" s="65"/>
      <c r="N26649" s="71"/>
    </row>
    <row r="26650" spans="2:14">
      <c r="B26650" s="65"/>
      <c r="N26650" s="71"/>
    </row>
    <row r="26651" spans="2:14">
      <c r="B26651" s="65"/>
      <c r="N26651" s="71"/>
    </row>
    <row r="26652" spans="2:14">
      <c r="B26652" s="65"/>
      <c r="N26652" s="71"/>
    </row>
    <row r="26653" spans="2:14">
      <c r="B26653" s="65"/>
      <c r="N26653" s="71"/>
    </row>
    <row r="26654" spans="2:14">
      <c r="B26654" s="65"/>
      <c r="N26654" s="71"/>
    </row>
    <row r="26655" spans="2:14">
      <c r="B26655" s="65"/>
      <c r="N26655" s="71"/>
    </row>
    <row r="26656" spans="2:14">
      <c r="B26656" s="65"/>
      <c r="N26656" s="71"/>
    </row>
    <row r="26657" spans="2:14">
      <c r="B26657" s="65"/>
      <c r="N26657" s="71"/>
    </row>
    <row r="26658" spans="2:14">
      <c r="B26658" s="65"/>
      <c r="N26658" s="71"/>
    </row>
    <row r="26659" spans="2:14">
      <c r="B26659" s="65"/>
      <c r="N26659" s="71"/>
    </row>
    <row r="26660" spans="2:14">
      <c r="B26660" s="65"/>
      <c r="N26660" s="71"/>
    </row>
    <row r="26661" spans="2:14">
      <c r="B26661" s="65"/>
      <c r="N26661" s="71"/>
    </row>
    <row r="26662" spans="2:14">
      <c r="B26662" s="65"/>
      <c r="N26662" s="71"/>
    </row>
    <row r="26663" spans="2:14">
      <c r="B26663" s="65"/>
      <c r="N26663" s="71"/>
    </row>
    <row r="26664" spans="2:14">
      <c r="B26664" s="65"/>
      <c r="N26664" s="71"/>
    </row>
    <row r="26665" spans="2:14">
      <c r="B26665" s="65"/>
      <c r="N26665" s="71"/>
    </row>
    <row r="26666" spans="2:14">
      <c r="B26666" s="65"/>
      <c r="N26666" s="71"/>
    </row>
    <row r="26667" spans="2:14">
      <c r="B26667" s="65"/>
      <c r="N26667" s="71"/>
    </row>
    <row r="26668" spans="2:14">
      <c r="B26668" s="65"/>
      <c r="N26668" s="71"/>
    </row>
    <row r="26669" spans="2:14">
      <c r="B26669" s="65"/>
      <c r="N26669" s="71"/>
    </row>
    <row r="26670" spans="2:14">
      <c r="B26670" s="65"/>
      <c r="N26670" s="71"/>
    </row>
    <row r="26671" spans="2:14">
      <c r="B26671" s="65"/>
      <c r="N26671" s="71"/>
    </row>
    <row r="26672" spans="2:14">
      <c r="B26672" s="65"/>
      <c r="N26672" s="71"/>
    </row>
    <row r="26673" spans="2:14">
      <c r="B26673" s="65"/>
      <c r="N26673" s="71"/>
    </row>
    <row r="26674" spans="2:14">
      <c r="B26674" s="65"/>
      <c r="N26674" s="71"/>
    </row>
    <row r="26675" spans="2:14">
      <c r="B26675" s="65"/>
      <c r="N26675" s="71"/>
    </row>
    <row r="26676" spans="2:14">
      <c r="B26676" s="65"/>
      <c r="N26676" s="71"/>
    </row>
    <row r="26677" spans="2:14">
      <c r="B26677" s="65"/>
      <c r="N26677" s="71"/>
    </row>
    <row r="26678" spans="2:14">
      <c r="B26678" s="65"/>
      <c r="N26678" s="71"/>
    </row>
    <row r="26679" spans="2:14">
      <c r="B26679" s="65"/>
      <c r="N26679" s="71"/>
    </row>
    <row r="26680" spans="2:14">
      <c r="B26680" s="65"/>
      <c r="N26680" s="71"/>
    </row>
    <row r="26681" spans="2:14">
      <c r="B26681" s="65"/>
      <c r="N26681" s="71"/>
    </row>
    <row r="26682" spans="2:14">
      <c r="B26682" s="65"/>
      <c r="N26682" s="71"/>
    </row>
    <row r="26683" spans="2:14">
      <c r="B26683" s="65"/>
      <c r="N26683" s="71"/>
    </row>
    <row r="26684" spans="2:14">
      <c r="B26684" s="65"/>
      <c r="N26684" s="71"/>
    </row>
    <row r="26685" spans="2:14">
      <c r="B26685" s="65"/>
      <c r="N26685" s="71"/>
    </row>
    <row r="26686" spans="2:14">
      <c r="B26686" s="65"/>
      <c r="N26686" s="71"/>
    </row>
    <row r="26687" spans="2:14">
      <c r="B26687" s="65"/>
      <c r="N26687" s="71"/>
    </row>
    <row r="26688" spans="2:14">
      <c r="B26688" s="65"/>
      <c r="N26688" s="71"/>
    </row>
    <row r="26689" spans="2:14">
      <c r="B26689" s="65"/>
      <c r="N26689" s="71"/>
    </row>
    <row r="26690" spans="2:14">
      <c r="B26690" s="65"/>
      <c r="N26690" s="71"/>
    </row>
    <row r="26691" spans="2:14">
      <c r="B26691" s="65"/>
      <c r="N26691" s="71"/>
    </row>
    <row r="26692" spans="2:14">
      <c r="B26692" s="65"/>
      <c r="N26692" s="71"/>
    </row>
    <row r="26693" spans="2:14">
      <c r="B26693" s="65"/>
      <c r="N26693" s="71"/>
    </row>
    <row r="26694" spans="2:14">
      <c r="B26694" s="65"/>
      <c r="N26694" s="71"/>
    </row>
    <row r="26695" spans="2:14">
      <c r="B26695" s="65"/>
      <c r="N26695" s="71"/>
    </row>
    <row r="26696" spans="2:14">
      <c r="B26696" s="65"/>
      <c r="N26696" s="71"/>
    </row>
    <row r="26697" spans="2:14">
      <c r="B26697" s="65"/>
      <c r="N26697" s="71"/>
    </row>
    <row r="26698" spans="2:14">
      <c r="B26698" s="65"/>
      <c r="N26698" s="71"/>
    </row>
    <row r="26699" spans="2:14">
      <c r="B26699" s="65"/>
      <c r="N26699" s="71"/>
    </row>
    <row r="26700" spans="2:14">
      <c r="B26700" s="65"/>
      <c r="N26700" s="71"/>
    </row>
    <row r="26701" spans="2:14">
      <c r="B26701" s="65"/>
      <c r="N26701" s="71"/>
    </row>
    <row r="26702" spans="2:14">
      <c r="B26702" s="65"/>
      <c r="N26702" s="71"/>
    </row>
    <row r="26703" spans="2:14">
      <c r="B26703" s="65"/>
      <c r="N26703" s="71"/>
    </row>
    <row r="26704" spans="2:14">
      <c r="B26704" s="65"/>
      <c r="N26704" s="71"/>
    </row>
    <row r="26705" spans="2:14">
      <c r="B26705" s="65"/>
      <c r="N26705" s="71"/>
    </row>
    <row r="26706" spans="2:14">
      <c r="B26706" s="65"/>
      <c r="N26706" s="71"/>
    </row>
    <row r="26707" spans="2:14">
      <c r="B26707" s="65"/>
      <c r="N26707" s="71"/>
    </row>
    <row r="26708" spans="2:14">
      <c r="B26708" s="65"/>
      <c r="N26708" s="71"/>
    </row>
    <row r="26709" spans="2:14">
      <c r="B26709" s="65"/>
      <c r="N26709" s="71"/>
    </row>
    <row r="26710" spans="2:14">
      <c r="B26710" s="65"/>
      <c r="N26710" s="71"/>
    </row>
    <row r="26711" spans="2:14">
      <c r="B26711" s="65"/>
      <c r="N26711" s="71"/>
    </row>
    <row r="26712" spans="2:14">
      <c r="B26712" s="65"/>
      <c r="N26712" s="71"/>
    </row>
    <row r="26713" spans="2:14">
      <c r="B26713" s="65"/>
      <c r="N26713" s="71"/>
    </row>
    <row r="26714" spans="2:14">
      <c r="B26714" s="65"/>
      <c r="N26714" s="71"/>
    </row>
    <row r="26715" spans="2:14">
      <c r="B26715" s="65"/>
      <c r="N26715" s="71"/>
    </row>
    <row r="26716" spans="2:14">
      <c r="B26716" s="65"/>
      <c r="N26716" s="71"/>
    </row>
    <row r="26717" spans="2:14">
      <c r="B26717" s="65"/>
      <c r="N26717" s="71"/>
    </row>
    <row r="26718" spans="2:14">
      <c r="B26718" s="65"/>
      <c r="N26718" s="71"/>
    </row>
    <row r="26719" spans="2:14">
      <c r="B26719" s="65"/>
      <c r="N26719" s="71"/>
    </row>
    <row r="26720" spans="2:14">
      <c r="B26720" s="65"/>
      <c r="N26720" s="71"/>
    </row>
    <row r="26721" spans="2:14">
      <c r="B26721" s="65"/>
      <c r="N26721" s="71"/>
    </row>
    <row r="26722" spans="2:14">
      <c r="B26722" s="65"/>
      <c r="N26722" s="71"/>
    </row>
    <row r="26723" spans="2:14">
      <c r="B26723" s="65"/>
      <c r="N26723" s="71"/>
    </row>
    <row r="26724" spans="2:14">
      <c r="B26724" s="65"/>
      <c r="N26724" s="71"/>
    </row>
    <row r="26725" spans="2:14">
      <c r="B26725" s="65"/>
      <c r="N26725" s="71"/>
    </row>
    <row r="26726" spans="2:14">
      <c r="B26726" s="65"/>
      <c r="N26726" s="71"/>
    </row>
    <row r="26727" spans="2:14">
      <c r="B26727" s="65"/>
      <c r="N26727" s="71"/>
    </row>
    <row r="26728" spans="2:14">
      <c r="B26728" s="65"/>
      <c r="N26728" s="71"/>
    </row>
    <row r="26729" spans="2:14">
      <c r="B26729" s="65"/>
      <c r="N26729" s="71"/>
    </row>
    <row r="26730" spans="2:14">
      <c r="B26730" s="65"/>
      <c r="N26730" s="71"/>
    </row>
    <row r="26731" spans="2:14">
      <c r="B26731" s="65"/>
      <c r="N26731" s="71"/>
    </row>
    <row r="26732" spans="2:14">
      <c r="B26732" s="65"/>
      <c r="N26732" s="71"/>
    </row>
    <row r="26733" spans="2:14">
      <c r="B26733" s="65"/>
      <c r="N26733" s="71"/>
    </row>
    <row r="26734" spans="2:14">
      <c r="B26734" s="65"/>
      <c r="N26734" s="71"/>
    </row>
    <row r="26735" spans="2:14">
      <c r="B26735" s="65"/>
      <c r="N26735" s="71"/>
    </row>
    <row r="26736" spans="2:14">
      <c r="B26736" s="65"/>
      <c r="N26736" s="71"/>
    </row>
    <row r="26737" spans="2:14">
      <c r="B26737" s="65"/>
      <c r="N26737" s="71"/>
    </row>
    <row r="26738" spans="2:14">
      <c r="B26738" s="65"/>
      <c r="N26738" s="71"/>
    </row>
    <row r="26739" spans="2:14">
      <c r="B26739" s="65"/>
      <c r="N26739" s="71"/>
    </row>
    <row r="26740" spans="2:14">
      <c r="B26740" s="65"/>
      <c r="N26740" s="71"/>
    </row>
    <row r="26741" spans="2:14">
      <c r="B26741" s="65"/>
      <c r="N26741" s="71"/>
    </row>
    <row r="26742" spans="2:14">
      <c r="B26742" s="65"/>
      <c r="N26742" s="71"/>
    </row>
    <row r="26743" spans="2:14">
      <c r="B26743" s="65"/>
      <c r="N26743" s="71"/>
    </row>
    <row r="26744" spans="2:14">
      <c r="B26744" s="65"/>
      <c r="N26744" s="71"/>
    </row>
    <row r="26745" spans="2:14">
      <c r="B26745" s="65"/>
      <c r="N26745" s="71"/>
    </row>
    <row r="26746" spans="2:14">
      <c r="B26746" s="65"/>
      <c r="N26746" s="71"/>
    </row>
    <row r="26747" spans="2:14">
      <c r="B26747" s="65"/>
      <c r="N26747" s="71"/>
    </row>
    <row r="26748" spans="2:14">
      <c r="B26748" s="65"/>
      <c r="N26748" s="71"/>
    </row>
    <row r="26749" spans="2:14">
      <c r="B26749" s="65"/>
      <c r="N26749" s="71"/>
    </row>
    <row r="26750" spans="2:14">
      <c r="B26750" s="65"/>
      <c r="N26750" s="71"/>
    </row>
    <row r="26751" spans="2:14">
      <c r="B26751" s="65"/>
      <c r="N26751" s="71"/>
    </row>
    <row r="26752" spans="2:14">
      <c r="B26752" s="65"/>
      <c r="N26752" s="71"/>
    </row>
    <row r="26753" spans="2:14">
      <c r="B26753" s="65"/>
      <c r="N26753" s="71"/>
    </row>
    <row r="26754" spans="2:14">
      <c r="B26754" s="65"/>
      <c r="N26754" s="71"/>
    </row>
    <row r="26755" spans="2:14">
      <c r="B26755" s="65"/>
      <c r="N26755" s="71"/>
    </row>
    <row r="26756" spans="2:14">
      <c r="B26756" s="65"/>
      <c r="N26756" s="71"/>
    </row>
    <row r="26757" spans="2:14">
      <c r="B26757" s="65"/>
      <c r="N26757" s="71"/>
    </row>
    <row r="26758" spans="2:14">
      <c r="B26758" s="65"/>
      <c r="N26758" s="71"/>
    </row>
    <row r="26759" spans="2:14">
      <c r="B26759" s="65"/>
      <c r="N26759" s="71"/>
    </row>
    <row r="26760" spans="2:14">
      <c r="B26760" s="65"/>
      <c r="N26760" s="71"/>
    </row>
    <row r="26761" spans="2:14">
      <c r="B26761" s="65"/>
      <c r="N26761" s="71"/>
    </row>
    <row r="26762" spans="2:14">
      <c r="B26762" s="65"/>
      <c r="N26762" s="71"/>
    </row>
    <row r="26763" spans="2:14">
      <c r="B26763" s="65"/>
      <c r="N26763" s="71"/>
    </row>
    <row r="26764" spans="2:14">
      <c r="B26764" s="65"/>
      <c r="N26764" s="71"/>
    </row>
    <row r="26765" spans="2:14">
      <c r="B26765" s="65"/>
      <c r="N26765" s="71"/>
    </row>
    <row r="26766" spans="2:14">
      <c r="B26766" s="65"/>
      <c r="N26766" s="71"/>
    </row>
    <row r="26767" spans="2:14">
      <c r="B26767" s="65"/>
      <c r="N26767" s="71"/>
    </row>
    <row r="26768" spans="2:14">
      <c r="B26768" s="65"/>
      <c r="N26768" s="71"/>
    </row>
    <row r="26769" spans="2:14">
      <c r="B26769" s="65"/>
      <c r="N26769" s="71"/>
    </row>
    <row r="26770" spans="2:14">
      <c r="B26770" s="65"/>
      <c r="N26770" s="71"/>
    </row>
    <row r="26771" spans="2:14">
      <c r="B26771" s="65"/>
      <c r="N26771" s="71"/>
    </row>
    <row r="26772" spans="2:14">
      <c r="B26772" s="65"/>
      <c r="N26772" s="71"/>
    </row>
    <row r="26773" spans="2:14">
      <c r="B26773" s="65"/>
      <c r="N26773" s="71"/>
    </row>
    <row r="26774" spans="2:14">
      <c r="B26774" s="65"/>
      <c r="N26774" s="71"/>
    </row>
    <row r="26775" spans="2:14">
      <c r="B26775" s="65"/>
      <c r="N26775" s="71"/>
    </row>
    <row r="26776" spans="2:14">
      <c r="B26776" s="65"/>
      <c r="N26776" s="71"/>
    </row>
    <row r="26777" spans="2:14">
      <c r="B26777" s="65"/>
      <c r="N26777" s="71"/>
    </row>
    <row r="26778" spans="2:14">
      <c r="B26778" s="65"/>
      <c r="N26778" s="71"/>
    </row>
    <row r="26779" spans="2:14">
      <c r="B26779" s="65"/>
      <c r="N26779" s="71"/>
    </row>
    <row r="26780" spans="2:14">
      <c r="B26780" s="65"/>
      <c r="N26780" s="71"/>
    </row>
    <row r="26781" spans="2:14">
      <c r="B26781" s="65"/>
      <c r="N26781" s="71"/>
    </row>
    <row r="26782" spans="2:14">
      <c r="B26782" s="65"/>
      <c r="N26782" s="71"/>
    </row>
    <row r="26783" spans="2:14">
      <c r="B26783" s="65"/>
      <c r="N26783" s="71"/>
    </row>
    <row r="26784" spans="2:14">
      <c r="B26784" s="65"/>
      <c r="N26784" s="71"/>
    </row>
    <row r="26785" spans="2:14">
      <c r="B26785" s="65"/>
      <c r="N26785" s="71"/>
    </row>
    <row r="26786" spans="2:14">
      <c r="B26786" s="65"/>
      <c r="N26786" s="71"/>
    </row>
    <row r="26787" spans="2:14">
      <c r="B26787" s="65"/>
      <c r="N26787" s="71"/>
    </row>
    <row r="26788" spans="2:14">
      <c r="B26788" s="65"/>
      <c r="N26788" s="71"/>
    </row>
    <row r="26789" spans="2:14">
      <c r="B26789" s="65"/>
      <c r="N26789" s="71"/>
    </row>
    <row r="26790" spans="2:14">
      <c r="B26790" s="65"/>
      <c r="N26790" s="71"/>
    </row>
    <row r="26791" spans="2:14">
      <c r="B26791" s="65"/>
      <c r="N26791" s="71"/>
    </row>
    <row r="26792" spans="2:14">
      <c r="B26792" s="65"/>
      <c r="N26792" s="71"/>
    </row>
    <row r="26793" spans="2:14">
      <c r="B26793" s="65"/>
      <c r="N26793" s="71"/>
    </row>
    <row r="26794" spans="2:14">
      <c r="B26794" s="65"/>
      <c r="N26794" s="71"/>
    </row>
    <row r="26795" spans="2:14">
      <c r="B26795" s="65"/>
      <c r="N26795" s="71"/>
    </row>
    <row r="26796" spans="2:14">
      <c r="B26796" s="65"/>
      <c r="N26796" s="71"/>
    </row>
    <row r="26797" spans="2:14">
      <c r="B26797" s="65"/>
      <c r="N26797" s="71"/>
    </row>
    <row r="26798" spans="2:14">
      <c r="B26798" s="65"/>
      <c r="N26798" s="71"/>
    </row>
    <row r="26799" spans="2:14">
      <c r="B26799" s="65"/>
      <c r="N26799" s="71"/>
    </row>
    <row r="26800" spans="2:14">
      <c r="B26800" s="65"/>
      <c r="N26800" s="71"/>
    </row>
    <row r="26801" spans="2:14">
      <c r="B26801" s="65"/>
      <c r="N26801" s="71"/>
    </row>
    <row r="26802" spans="2:14">
      <c r="B26802" s="65"/>
      <c r="N26802" s="71"/>
    </row>
    <row r="26803" spans="2:14">
      <c r="B26803" s="65"/>
      <c r="N26803" s="71"/>
    </row>
    <row r="26804" spans="2:14">
      <c r="B26804" s="65"/>
      <c r="N26804" s="71"/>
    </row>
    <row r="26805" spans="2:14">
      <c r="B26805" s="65"/>
      <c r="N26805" s="71"/>
    </row>
    <row r="26806" spans="2:14">
      <c r="B26806" s="65"/>
      <c r="N26806" s="71"/>
    </row>
    <row r="26807" spans="2:14">
      <c r="B26807" s="65"/>
      <c r="N26807" s="71"/>
    </row>
    <row r="26808" spans="2:14">
      <c r="B26808" s="65"/>
      <c r="N26808" s="71"/>
    </row>
    <row r="26809" spans="2:14">
      <c r="B26809" s="65"/>
      <c r="N26809" s="71"/>
    </row>
    <row r="26810" spans="2:14">
      <c r="B26810" s="65"/>
      <c r="N26810" s="71"/>
    </row>
    <row r="26811" spans="2:14">
      <c r="B26811" s="65"/>
      <c r="N26811" s="71"/>
    </row>
    <row r="26812" spans="2:14">
      <c r="B26812" s="65"/>
      <c r="N26812" s="71"/>
    </row>
    <row r="26813" spans="2:14">
      <c r="B26813" s="65"/>
      <c r="N26813" s="71"/>
    </row>
    <row r="26814" spans="2:14">
      <c r="B26814" s="65"/>
      <c r="N26814" s="71"/>
    </row>
    <row r="26815" spans="2:14">
      <c r="B26815" s="65"/>
      <c r="N26815" s="71"/>
    </row>
    <row r="26816" spans="2:14">
      <c r="B26816" s="65"/>
      <c r="N26816" s="71"/>
    </row>
    <row r="26817" spans="2:14">
      <c r="B26817" s="65"/>
      <c r="N26817" s="71"/>
    </row>
    <row r="26818" spans="2:14">
      <c r="B26818" s="65"/>
      <c r="N26818" s="71"/>
    </row>
    <row r="26819" spans="2:14">
      <c r="B26819" s="65"/>
      <c r="N26819" s="71"/>
    </row>
    <row r="26820" spans="2:14">
      <c r="B26820" s="65"/>
      <c r="N26820" s="71"/>
    </row>
    <row r="26821" spans="2:14">
      <c r="B26821" s="65"/>
      <c r="N26821" s="71"/>
    </row>
    <row r="26822" spans="2:14">
      <c r="B26822" s="65"/>
      <c r="N26822" s="71"/>
    </row>
    <row r="26823" spans="2:14">
      <c r="B26823" s="65"/>
      <c r="N26823" s="71"/>
    </row>
    <row r="26824" spans="2:14">
      <c r="B26824" s="65"/>
      <c r="N26824" s="71"/>
    </row>
    <row r="26825" spans="2:14">
      <c r="B26825" s="65"/>
      <c r="N26825" s="71"/>
    </row>
    <row r="26826" spans="2:14">
      <c r="B26826" s="65"/>
      <c r="N26826" s="71"/>
    </row>
    <row r="26827" spans="2:14">
      <c r="B26827" s="65"/>
      <c r="N26827" s="71"/>
    </row>
    <row r="26828" spans="2:14">
      <c r="B26828" s="65"/>
      <c r="N26828" s="71"/>
    </row>
    <row r="26829" spans="2:14">
      <c r="B26829" s="65"/>
      <c r="N26829" s="71"/>
    </row>
    <row r="26830" spans="2:14">
      <c r="B26830" s="65"/>
      <c r="N26830" s="71"/>
    </row>
    <row r="26831" spans="2:14">
      <c r="B26831" s="65"/>
      <c r="N26831" s="71"/>
    </row>
    <row r="26832" spans="2:14">
      <c r="B26832" s="65"/>
      <c r="N26832" s="71"/>
    </row>
    <row r="26833" spans="2:14">
      <c r="B26833" s="65"/>
      <c r="N26833" s="71"/>
    </row>
    <row r="26834" spans="2:14">
      <c r="B26834" s="65"/>
      <c r="N26834" s="71"/>
    </row>
    <row r="26835" spans="2:14">
      <c r="B26835" s="65"/>
      <c r="N26835" s="71"/>
    </row>
    <row r="26836" spans="2:14">
      <c r="B26836" s="65"/>
      <c r="N26836" s="71"/>
    </row>
    <row r="26837" spans="2:14">
      <c r="B26837" s="65"/>
      <c r="N26837" s="71"/>
    </row>
    <row r="26838" spans="2:14">
      <c r="B26838" s="65"/>
      <c r="N26838" s="71"/>
    </row>
    <row r="26839" spans="2:14">
      <c r="B26839" s="65"/>
      <c r="N26839" s="71"/>
    </row>
    <row r="26840" spans="2:14">
      <c r="B26840" s="65"/>
      <c r="N26840" s="71"/>
    </row>
    <row r="26841" spans="2:14">
      <c r="B26841" s="65"/>
      <c r="N26841" s="71"/>
    </row>
    <row r="26842" spans="2:14">
      <c r="B26842" s="65"/>
      <c r="N26842" s="71"/>
    </row>
    <row r="26843" spans="2:14">
      <c r="B26843" s="65"/>
      <c r="N26843" s="71"/>
    </row>
    <row r="26844" spans="2:14">
      <c r="B26844" s="65"/>
      <c r="N26844" s="71"/>
    </row>
    <row r="26845" spans="2:14">
      <c r="B26845" s="65"/>
      <c r="N26845" s="71"/>
    </row>
    <row r="26846" spans="2:14">
      <c r="B26846" s="65"/>
      <c r="N26846" s="71"/>
    </row>
    <row r="26847" spans="2:14">
      <c r="B26847" s="65"/>
      <c r="N26847" s="71"/>
    </row>
    <row r="26848" spans="2:14">
      <c r="B26848" s="65"/>
      <c r="N26848" s="71"/>
    </row>
    <row r="26849" spans="2:14">
      <c r="B26849" s="65"/>
      <c r="N26849" s="71"/>
    </row>
    <row r="26850" spans="2:14">
      <c r="B26850" s="65"/>
      <c r="N26850" s="71"/>
    </row>
    <row r="26851" spans="2:14">
      <c r="B26851" s="65"/>
      <c r="N26851" s="71"/>
    </row>
    <row r="26852" spans="2:14">
      <c r="B26852" s="65"/>
      <c r="N26852" s="71"/>
    </row>
    <row r="26853" spans="2:14">
      <c r="B26853" s="65"/>
      <c r="N26853" s="71"/>
    </row>
    <row r="26854" spans="2:14">
      <c r="B26854" s="65"/>
      <c r="N26854" s="71"/>
    </row>
    <row r="26855" spans="2:14">
      <c r="B26855" s="65"/>
      <c r="N26855" s="71"/>
    </row>
    <row r="26856" spans="2:14">
      <c r="B26856" s="65"/>
      <c r="N26856" s="71"/>
    </row>
    <row r="26857" spans="2:14">
      <c r="B26857" s="65"/>
      <c r="N26857" s="71"/>
    </row>
    <row r="26858" spans="2:14">
      <c r="B26858" s="65"/>
      <c r="N26858" s="71"/>
    </row>
    <row r="26859" spans="2:14">
      <c r="B26859" s="65"/>
      <c r="N26859" s="71"/>
    </row>
    <row r="26860" spans="2:14">
      <c r="B26860" s="65"/>
      <c r="N26860" s="71"/>
    </row>
    <row r="26861" spans="2:14">
      <c r="B26861" s="65"/>
      <c r="N26861" s="71"/>
    </row>
    <row r="26862" spans="2:14">
      <c r="B26862" s="65"/>
      <c r="N26862" s="71"/>
    </row>
    <row r="26863" spans="2:14">
      <c r="B26863" s="65"/>
      <c r="N26863" s="71"/>
    </row>
    <row r="26864" spans="2:14">
      <c r="B26864" s="65"/>
      <c r="N26864" s="71"/>
    </row>
    <row r="26865" spans="2:14">
      <c r="B26865" s="65"/>
      <c r="N26865" s="71"/>
    </row>
    <row r="26866" spans="2:14">
      <c r="B26866" s="65"/>
      <c r="N26866" s="71"/>
    </row>
    <row r="26867" spans="2:14">
      <c r="B26867" s="65"/>
      <c r="N26867" s="71"/>
    </row>
    <row r="26868" spans="2:14">
      <c r="B26868" s="65"/>
      <c r="N26868" s="71"/>
    </row>
    <row r="26869" spans="2:14">
      <c r="B26869" s="65"/>
      <c r="N26869" s="71"/>
    </row>
    <row r="26870" spans="2:14">
      <c r="B26870" s="65"/>
      <c r="N26870" s="71"/>
    </row>
    <row r="26871" spans="2:14">
      <c r="B26871" s="65"/>
      <c r="N26871" s="71"/>
    </row>
    <row r="26872" spans="2:14">
      <c r="B26872" s="65"/>
      <c r="N26872" s="71"/>
    </row>
    <row r="26873" spans="2:14">
      <c r="B26873" s="65"/>
      <c r="N26873" s="71"/>
    </row>
    <row r="26874" spans="2:14">
      <c r="B26874" s="65"/>
      <c r="N26874" s="71"/>
    </row>
    <row r="26875" spans="2:14">
      <c r="B26875" s="65"/>
      <c r="N26875" s="71"/>
    </row>
    <row r="26876" spans="2:14">
      <c r="B26876" s="65"/>
      <c r="N26876" s="71"/>
    </row>
    <row r="26877" spans="2:14">
      <c r="B26877" s="65"/>
      <c r="N26877" s="71"/>
    </row>
    <row r="26878" spans="2:14">
      <c r="B26878" s="65"/>
      <c r="N26878" s="71"/>
    </row>
    <row r="26879" spans="2:14">
      <c r="B26879" s="65"/>
      <c r="N26879" s="71"/>
    </row>
    <row r="26880" spans="2:14">
      <c r="B26880" s="65"/>
      <c r="N26880" s="71"/>
    </row>
    <row r="26881" spans="2:14">
      <c r="B26881" s="65"/>
      <c r="N26881" s="71"/>
    </row>
    <row r="26882" spans="2:14">
      <c r="B26882" s="65"/>
      <c r="N26882" s="71"/>
    </row>
    <row r="26883" spans="2:14">
      <c r="B26883" s="65"/>
      <c r="N26883" s="71"/>
    </row>
    <row r="26884" spans="2:14">
      <c r="B26884" s="65"/>
      <c r="N26884" s="71"/>
    </row>
    <row r="26885" spans="2:14">
      <c r="B26885" s="65"/>
      <c r="N26885" s="71"/>
    </row>
    <row r="26886" spans="2:14">
      <c r="B26886" s="65"/>
      <c r="N26886" s="71"/>
    </row>
    <row r="26887" spans="2:14">
      <c r="B26887" s="65"/>
      <c r="N26887" s="71"/>
    </row>
    <row r="26888" spans="2:14">
      <c r="B26888" s="65"/>
      <c r="N26888" s="71"/>
    </row>
    <row r="26889" spans="2:14">
      <c r="B26889" s="65"/>
      <c r="N26889" s="71"/>
    </row>
    <row r="26890" spans="2:14">
      <c r="B26890" s="65"/>
      <c r="N26890" s="71"/>
    </row>
    <row r="26891" spans="2:14">
      <c r="B26891" s="65"/>
      <c r="N26891" s="71"/>
    </row>
    <row r="26892" spans="2:14">
      <c r="B26892" s="65"/>
      <c r="N26892" s="71"/>
    </row>
    <row r="26893" spans="2:14">
      <c r="B26893" s="65"/>
      <c r="N26893" s="71"/>
    </row>
    <row r="26894" spans="2:14">
      <c r="B26894" s="65"/>
      <c r="N26894" s="71"/>
    </row>
    <row r="26895" spans="2:14">
      <c r="B26895" s="65"/>
      <c r="N26895" s="71"/>
    </row>
    <row r="26896" spans="2:14">
      <c r="B26896" s="65"/>
      <c r="N26896" s="71"/>
    </row>
    <row r="26897" spans="2:14">
      <c r="B26897" s="65"/>
      <c r="N26897" s="71"/>
    </row>
    <row r="26898" spans="2:14">
      <c r="B26898" s="65"/>
      <c r="N26898" s="71"/>
    </row>
    <row r="26899" spans="2:14">
      <c r="B26899" s="65"/>
      <c r="N26899" s="71"/>
    </row>
    <row r="26900" spans="2:14">
      <c r="B26900" s="65"/>
      <c r="N26900" s="71"/>
    </row>
    <row r="26901" spans="2:14">
      <c r="B26901" s="65"/>
      <c r="N26901" s="71"/>
    </row>
    <row r="26902" spans="2:14">
      <c r="B26902" s="65"/>
      <c r="N26902" s="71"/>
    </row>
    <row r="26903" spans="2:14">
      <c r="B26903" s="65"/>
      <c r="N26903" s="71"/>
    </row>
    <row r="26904" spans="2:14">
      <c r="B26904" s="65"/>
      <c r="N26904" s="71"/>
    </row>
    <row r="26905" spans="2:14">
      <c r="B26905" s="65"/>
      <c r="N26905" s="71"/>
    </row>
    <row r="26906" spans="2:14">
      <c r="B26906" s="65"/>
      <c r="N26906" s="71"/>
    </row>
    <row r="26907" spans="2:14">
      <c r="B26907" s="65"/>
      <c r="N26907" s="71"/>
    </row>
    <row r="26908" spans="2:14">
      <c r="B26908" s="65"/>
      <c r="N26908" s="71"/>
    </row>
    <row r="26909" spans="2:14">
      <c r="B26909" s="65"/>
      <c r="N26909" s="71"/>
    </row>
    <row r="26910" spans="2:14">
      <c r="B26910" s="65"/>
      <c r="N26910" s="71"/>
    </row>
    <row r="26911" spans="2:14">
      <c r="B26911" s="65"/>
      <c r="N26911" s="71"/>
    </row>
    <row r="26912" spans="2:14">
      <c r="B26912" s="65"/>
      <c r="N26912" s="71"/>
    </row>
    <row r="26913" spans="2:14">
      <c r="B26913" s="65"/>
      <c r="N26913" s="71"/>
    </row>
    <row r="26914" spans="2:14">
      <c r="B26914" s="65"/>
      <c r="N26914" s="71"/>
    </row>
    <row r="26915" spans="2:14">
      <c r="B26915" s="65"/>
      <c r="N26915" s="71"/>
    </row>
    <row r="26916" spans="2:14">
      <c r="B26916" s="65"/>
      <c r="N26916" s="71"/>
    </row>
    <row r="26917" spans="2:14">
      <c r="B26917" s="65"/>
      <c r="N26917" s="71"/>
    </row>
    <row r="26918" spans="2:14">
      <c r="B26918" s="65"/>
      <c r="N26918" s="71"/>
    </row>
    <row r="26919" spans="2:14">
      <c r="B26919" s="65"/>
      <c r="N26919" s="71"/>
    </row>
    <row r="26920" spans="2:14">
      <c r="B26920" s="65"/>
      <c r="N26920" s="71"/>
    </row>
    <row r="26921" spans="2:14">
      <c r="B26921" s="65"/>
      <c r="N26921" s="71"/>
    </row>
    <row r="26922" spans="2:14">
      <c r="B26922" s="65"/>
      <c r="N26922" s="71"/>
    </row>
    <row r="26923" spans="2:14">
      <c r="B26923" s="65"/>
      <c r="N26923" s="71"/>
    </row>
    <row r="26924" spans="2:14">
      <c r="B26924" s="65"/>
      <c r="N26924" s="71"/>
    </row>
    <row r="26925" spans="2:14">
      <c r="B26925" s="65"/>
      <c r="N26925" s="71"/>
    </row>
    <row r="26926" spans="2:14">
      <c r="B26926" s="65"/>
      <c r="N26926" s="71"/>
    </row>
    <row r="26927" spans="2:14">
      <c r="B26927" s="65"/>
      <c r="N26927" s="71"/>
    </row>
    <row r="26928" spans="2:14">
      <c r="B26928" s="65"/>
      <c r="N26928" s="71"/>
    </row>
    <row r="26929" spans="2:14">
      <c r="B26929" s="65"/>
      <c r="N26929" s="71"/>
    </row>
    <row r="26930" spans="2:14">
      <c r="B26930" s="65"/>
      <c r="N26930" s="71"/>
    </row>
    <row r="26931" spans="2:14">
      <c r="B26931" s="65"/>
      <c r="N26931" s="71"/>
    </row>
    <row r="26932" spans="2:14">
      <c r="B26932" s="65"/>
      <c r="N26932" s="71"/>
    </row>
    <row r="26933" spans="2:14">
      <c r="B26933" s="65"/>
      <c r="N26933" s="71"/>
    </row>
    <row r="26934" spans="2:14">
      <c r="B26934" s="65"/>
      <c r="N26934" s="71"/>
    </row>
    <row r="26935" spans="2:14">
      <c r="B26935" s="65"/>
      <c r="N26935" s="71"/>
    </row>
    <row r="26936" spans="2:14">
      <c r="B26936" s="65"/>
      <c r="N26936" s="71"/>
    </row>
    <row r="26937" spans="2:14">
      <c r="B26937" s="65"/>
      <c r="N26937" s="71"/>
    </row>
    <row r="26938" spans="2:14">
      <c r="B26938" s="65"/>
      <c r="N26938" s="71"/>
    </row>
    <row r="26939" spans="2:14">
      <c r="B26939" s="65"/>
      <c r="N26939" s="71"/>
    </row>
    <row r="26940" spans="2:14">
      <c r="B26940" s="65"/>
      <c r="N26940" s="71"/>
    </row>
    <row r="26941" spans="2:14">
      <c r="B26941" s="65"/>
      <c r="N26941" s="71"/>
    </row>
    <row r="26942" spans="2:14">
      <c r="B26942" s="65"/>
      <c r="N26942" s="71"/>
    </row>
    <row r="26943" spans="2:14">
      <c r="B26943" s="65"/>
      <c r="N26943" s="71"/>
    </row>
    <row r="26944" spans="2:14">
      <c r="B26944" s="65"/>
      <c r="N26944" s="71"/>
    </row>
    <row r="26945" spans="2:14">
      <c r="B26945" s="65"/>
      <c r="N26945" s="71"/>
    </row>
    <row r="26946" spans="2:14">
      <c r="B26946" s="65"/>
      <c r="N26946" s="71"/>
    </row>
    <row r="26947" spans="2:14">
      <c r="B26947" s="65"/>
      <c r="N26947" s="71"/>
    </row>
    <row r="26948" spans="2:14">
      <c r="B26948" s="65"/>
      <c r="N26948" s="71"/>
    </row>
    <row r="26949" spans="2:14">
      <c r="B26949" s="65"/>
      <c r="N26949" s="71"/>
    </row>
    <row r="26950" spans="2:14">
      <c r="B26950" s="65"/>
      <c r="N26950" s="71"/>
    </row>
    <row r="26951" spans="2:14">
      <c r="B26951" s="65"/>
      <c r="N26951" s="71"/>
    </row>
    <row r="26952" spans="2:14">
      <c r="B26952" s="65"/>
      <c r="N26952" s="71"/>
    </row>
    <row r="26953" spans="2:14">
      <c r="B26953" s="65"/>
      <c r="N26953" s="71"/>
    </row>
    <row r="26954" spans="2:14">
      <c r="B26954" s="65"/>
      <c r="N26954" s="71"/>
    </row>
    <row r="26955" spans="2:14">
      <c r="B26955" s="65"/>
      <c r="N26955" s="71"/>
    </row>
    <row r="26956" spans="2:14">
      <c r="B26956" s="65"/>
      <c r="N26956" s="71"/>
    </row>
    <row r="26957" spans="2:14">
      <c r="B26957" s="65"/>
      <c r="N26957" s="71"/>
    </row>
    <row r="26958" spans="2:14">
      <c r="B26958" s="65"/>
      <c r="N26958" s="71"/>
    </row>
    <row r="26959" spans="2:14">
      <c r="B26959" s="65"/>
      <c r="N26959" s="71"/>
    </row>
    <row r="26960" spans="2:14">
      <c r="B26960" s="65"/>
      <c r="N26960" s="71"/>
    </row>
    <row r="26961" spans="2:14">
      <c r="B26961" s="65"/>
      <c r="N26961" s="71"/>
    </row>
    <row r="26962" spans="2:14">
      <c r="B26962" s="65"/>
      <c r="N26962" s="71"/>
    </row>
    <row r="26963" spans="2:14">
      <c r="B26963" s="65"/>
      <c r="N26963" s="71"/>
    </row>
    <row r="26964" spans="2:14">
      <c r="B26964" s="65"/>
      <c r="N26964" s="71"/>
    </row>
    <row r="26965" spans="2:14">
      <c r="B26965" s="65"/>
      <c r="N26965" s="71"/>
    </row>
    <row r="26966" spans="2:14">
      <c r="B26966" s="65"/>
      <c r="N26966" s="71"/>
    </row>
    <row r="26967" spans="2:14">
      <c r="B26967" s="65"/>
      <c r="N26967" s="71"/>
    </row>
    <row r="26968" spans="2:14">
      <c r="B26968" s="65"/>
      <c r="N26968" s="71"/>
    </row>
    <row r="26969" spans="2:14">
      <c r="B26969" s="65"/>
      <c r="N26969" s="71"/>
    </row>
    <row r="26970" spans="2:14">
      <c r="B26970" s="65"/>
      <c r="N26970" s="71"/>
    </row>
    <row r="26971" spans="2:14">
      <c r="B26971" s="65"/>
      <c r="N26971" s="71"/>
    </row>
    <row r="26972" spans="2:14">
      <c r="B26972" s="65"/>
      <c r="N26972" s="71"/>
    </row>
    <row r="26973" spans="2:14">
      <c r="B26973" s="65"/>
      <c r="N26973" s="71"/>
    </row>
    <row r="26974" spans="2:14">
      <c r="B26974" s="65"/>
      <c r="N26974" s="71"/>
    </row>
    <row r="26975" spans="2:14">
      <c r="B26975" s="65"/>
      <c r="N26975" s="71"/>
    </row>
    <row r="26976" spans="2:14">
      <c r="B26976" s="65"/>
      <c r="N26976" s="71"/>
    </row>
    <row r="26977" spans="2:14">
      <c r="B26977" s="65"/>
      <c r="N26977" s="71"/>
    </row>
    <row r="26978" spans="2:14">
      <c r="B26978" s="65"/>
      <c r="N26978" s="71"/>
    </row>
    <row r="26979" spans="2:14">
      <c r="B26979" s="65"/>
      <c r="N26979" s="71"/>
    </row>
    <row r="26980" spans="2:14">
      <c r="B26980" s="65"/>
      <c r="N26980" s="71"/>
    </row>
    <row r="26981" spans="2:14">
      <c r="B26981" s="65"/>
      <c r="N26981" s="71"/>
    </row>
    <row r="26982" spans="2:14">
      <c r="B26982" s="65"/>
      <c r="N26982" s="71"/>
    </row>
    <row r="26983" spans="2:14">
      <c r="B26983" s="65"/>
      <c r="N26983" s="71"/>
    </row>
    <row r="26984" spans="2:14">
      <c r="B26984" s="65"/>
      <c r="N26984" s="71"/>
    </row>
    <row r="26985" spans="2:14">
      <c r="B26985" s="65"/>
      <c r="N26985" s="71"/>
    </row>
    <row r="26986" spans="2:14">
      <c r="B26986" s="65"/>
      <c r="N26986" s="71"/>
    </row>
    <row r="26987" spans="2:14">
      <c r="B26987" s="65"/>
      <c r="N26987" s="71"/>
    </row>
    <row r="26988" spans="2:14">
      <c r="B26988" s="65"/>
      <c r="N26988" s="71"/>
    </row>
    <row r="26989" spans="2:14">
      <c r="B26989" s="65"/>
      <c r="N26989" s="71"/>
    </row>
    <row r="26990" spans="2:14">
      <c r="B26990" s="65"/>
      <c r="N26990" s="71"/>
    </row>
    <row r="26991" spans="2:14">
      <c r="B26991" s="65"/>
      <c r="N26991" s="71"/>
    </row>
    <row r="26992" spans="2:14">
      <c r="B26992" s="65"/>
      <c r="N26992" s="71"/>
    </row>
    <row r="26993" spans="2:14">
      <c r="B26993" s="65"/>
      <c r="N26993" s="71"/>
    </row>
    <row r="26994" spans="2:14">
      <c r="B26994" s="65"/>
      <c r="N26994" s="71"/>
    </row>
    <row r="26995" spans="2:14">
      <c r="B26995" s="65"/>
      <c r="N26995" s="71"/>
    </row>
    <row r="26996" spans="2:14">
      <c r="B26996" s="65"/>
      <c r="N26996" s="71"/>
    </row>
    <row r="26997" spans="2:14">
      <c r="B26997" s="65"/>
      <c r="N26997" s="71"/>
    </row>
    <row r="26998" spans="2:14">
      <c r="B26998" s="65"/>
      <c r="N26998" s="71"/>
    </row>
    <row r="26999" spans="2:14">
      <c r="B26999" s="65"/>
      <c r="N26999" s="71"/>
    </row>
    <row r="27000" spans="2:14">
      <c r="B27000" s="65"/>
      <c r="N27000" s="71"/>
    </row>
    <row r="27001" spans="2:14">
      <c r="B27001" s="65"/>
      <c r="N27001" s="71"/>
    </row>
    <row r="27002" spans="2:14">
      <c r="B27002" s="65"/>
      <c r="N27002" s="71"/>
    </row>
    <row r="27003" spans="2:14">
      <c r="B27003" s="65"/>
      <c r="N27003" s="71"/>
    </row>
    <row r="27004" spans="2:14">
      <c r="B27004" s="65"/>
      <c r="N27004" s="71"/>
    </row>
    <row r="27005" spans="2:14">
      <c r="B27005" s="65"/>
      <c r="N27005" s="71"/>
    </row>
    <row r="27006" spans="2:14">
      <c r="B27006" s="65"/>
      <c r="N27006" s="71"/>
    </row>
    <row r="27007" spans="2:14">
      <c r="B27007" s="65"/>
      <c r="N27007" s="71"/>
    </row>
    <row r="27008" spans="2:14">
      <c r="B27008" s="65"/>
      <c r="N27008" s="71"/>
    </row>
    <row r="27009" spans="2:14">
      <c r="B27009" s="65"/>
      <c r="N27009" s="71"/>
    </row>
    <row r="27010" spans="2:14">
      <c r="B27010" s="65"/>
      <c r="N27010" s="71"/>
    </row>
    <row r="27011" spans="2:14">
      <c r="B27011" s="65"/>
      <c r="N27011" s="71"/>
    </row>
    <row r="27012" spans="2:14">
      <c r="B27012" s="65"/>
      <c r="N27012" s="71"/>
    </row>
    <row r="27013" spans="2:14">
      <c r="B27013" s="65"/>
      <c r="N27013" s="71"/>
    </row>
    <row r="27014" spans="2:14">
      <c r="B27014" s="65"/>
      <c r="N27014" s="71"/>
    </row>
    <row r="27015" spans="2:14">
      <c r="B27015" s="65"/>
      <c r="N27015" s="71"/>
    </row>
    <row r="27016" spans="2:14">
      <c r="B27016" s="65"/>
      <c r="N27016" s="71"/>
    </row>
    <row r="27017" spans="2:14">
      <c r="B27017" s="65"/>
      <c r="N27017" s="71"/>
    </row>
    <row r="27018" spans="2:14">
      <c r="B27018" s="65"/>
      <c r="N27018" s="71"/>
    </row>
    <row r="27019" spans="2:14">
      <c r="B27019" s="65"/>
      <c r="N27019" s="71"/>
    </row>
    <row r="27020" spans="2:14">
      <c r="B27020" s="65"/>
      <c r="N27020" s="71"/>
    </row>
    <row r="27021" spans="2:14">
      <c r="B27021" s="65"/>
      <c r="N27021" s="71"/>
    </row>
    <row r="27022" spans="2:14">
      <c r="B27022" s="65"/>
      <c r="N27022" s="71"/>
    </row>
    <row r="27023" spans="2:14">
      <c r="B27023" s="65"/>
      <c r="N27023" s="71"/>
    </row>
    <row r="27024" spans="2:14">
      <c r="B27024" s="65"/>
      <c r="N27024" s="71"/>
    </row>
    <row r="27025" spans="2:14">
      <c r="B27025" s="65"/>
      <c r="N27025" s="71"/>
    </row>
    <row r="27026" spans="2:14">
      <c r="B27026" s="65"/>
      <c r="N27026" s="71"/>
    </row>
    <row r="27027" spans="2:14">
      <c r="B27027" s="65"/>
      <c r="N27027" s="71"/>
    </row>
    <row r="27028" spans="2:14">
      <c r="B27028" s="65"/>
      <c r="N27028" s="71"/>
    </row>
    <row r="27029" spans="2:14">
      <c r="B27029" s="65"/>
      <c r="N27029" s="71"/>
    </row>
    <row r="27030" spans="2:14">
      <c r="B27030" s="65"/>
      <c r="N27030" s="71"/>
    </row>
    <row r="27031" spans="2:14">
      <c r="B27031" s="65"/>
      <c r="N27031" s="71"/>
    </row>
    <row r="27032" spans="2:14">
      <c r="B27032" s="65"/>
      <c r="N27032" s="71"/>
    </row>
    <row r="27033" spans="2:14">
      <c r="B27033" s="65"/>
      <c r="N27033" s="71"/>
    </row>
    <row r="27034" spans="2:14">
      <c r="B27034" s="65"/>
      <c r="N27034" s="71"/>
    </row>
    <row r="27035" spans="2:14">
      <c r="B27035" s="65"/>
      <c r="N27035" s="71"/>
    </row>
    <row r="27036" spans="2:14">
      <c r="B27036" s="65"/>
      <c r="N27036" s="71"/>
    </row>
    <row r="27037" spans="2:14">
      <c r="B27037" s="65"/>
      <c r="N27037" s="71"/>
    </row>
    <row r="27038" spans="2:14">
      <c r="B27038" s="65"/>
      <c r="N27038" s="71"/>
    </row>
    <row r="27039" spans="2:14">
      <c r="B27039" s="65"/>
      <c r="N27039" s="71"/>
    </row>
    <row r="27040" spans="2:14">
      <c r="B27040" s="65"/>
      <c r="N27040" s="71"/>
    </row>
    <row r="27041" spans="2:14">
      <c r="B27041" s="65"/>
      <c r="N27041" s="71"/>
    </row>
    <row r="27042" spans="2:14">
      <c r="B27042" s="65"/>
      <c r="N27042" s="71"/>
    </row>
    <row r="27043" spans="2:14">
      <c r="B27043" s="65"/>
      <c r="N27043" s="71"/>
    </row>
    <row r="27044" spans="2:14">
      <c r="B27044" s="65"/>
      <c r="N27044" s="71"/>
    </row>
    <row r="27045" spans="2:14">
      <c r="B27045" s="65"/>
      <c r="N27045" s="71"/>
    </row>
    <row r="27046" spans="2:14">
      <c r="B27046" s="65"/>
      <c r="N27046" s="71"/>
    </row>
    <row r="27047" spans="2:14">
      <c r="B27047" s="65"/>
      <c r="N27047" s="71"/>
    </row>
    <row r="27048" spans="2:14">
      <c r="B27048" s="65"/>
      <c r="N27048" s="71"/>
    </row>
    <row r="27049" spans="2:14">
      <c r="B27049" s="65"/>
      <c r="N27049" s="71"/>
    </row>
    <row r="27050" spans="2:14">
      <c r="B27050" s="65"/>
      <c r="N27050" s="71"/>
    </row>
    <row r="27051" spans="2:14">
      <c r="B27051" s="65"/>
      <c r="N27051" s="71"/>
    </row>
    <row r="27052" spans="2:14">
      <c r="B27052" s="65"/>
      <c r="N27052" s="71"/>
    </row>
    <row r="27053" spans="2:14">
      <c r="B27053" s="65"/>
      <c r="N27053" s="71"/>
    </row>
    <row r="27054" spans="2:14">
      <c r="B27054" s="65"/>
      <c r="N27054" s="71"/>
    </row>
    <row r="27055" spans="2:14">
      <c r="B27055" s="65"/>
      <c r="N27055" s="71"/>
    </row>
    <row r="27056" spans="2:14">
      <c r="B27056" s="65"/>
      <c r="N27056" s="71"/>
    </row>
    <row r="27057" spans="2:14">
      <c r="B27057" s="65"/>
      <c r="N27057" s="71"/>
    </row>
    <row r="27058" spans="2:14">
      <c r="B27058" s="65"/>
      <c r="N27058" s="71"/>
    </row>
    <row r="27059" spans="2:14">
      <c r="B27059" s="65"/>
      <c r="N27059" s="71"/>
    </row>
    <row r="27060" spans="2:14">
      <c r="B27060" s="65"/>
      <c r="N27060" s="71"/>
    </row>
    <row r="27061" spans="2:14">
      <c r="B27061" s="65"/>
      <c r="N27061" s="71"/>
    </row>
    <row r="27062" spans="2:14">
      <c r="B27062" s="65"/>
      <c r="N27062" s="71"/>
    </row>
    <row r="27063" spans="2:14">
      <c r="B27063" s="65"/>
      <c r="N27063" s="71"/>
    </row>
    <row r="27064" spans="2:14">
      <c r="B27064" s="65"/>
      <c r="N27064" s="71"/>
    </row>
    <row r="27065" spans="2:14">
      <c r="B27065" s="65"/>
      <c r="N27065" s="71"/>
    </row>
    <row r="27066" spans="2:14">
      <c r="B27066" s="65"/>
      <c r="N27066" s="71"/>
    </row>
    <row r="27067" spans="2:14">
      <c r="B27067" s="65"/>
      <c r="N27067" s="71"/>
    </row>
    <row r="27068" spans="2:14">
      <c r="B27068" s="65"/>
      <c r="N27068" s="71"/>
    </row>
    <row r="27069" spans="2:14">
      <c r="B27069" s="65"/>
      <c r="N27069" s="71"/>
    </row>
    <row r="27070" spans="2:14">
      <c r="B27070" s="65"/>
      <c r="N27070" s="71"/>
    </row>
    <row r="27071" spans="2:14">
      <c r="B27071" s="65"/>
      <c r="N27071" s="71"/>
    </row>
    <row r="27072" spans="2:14">
      <c r="B27072" s="65"/>
      <c r="N27072" s="71"/>
    </row>
    <row r="27073" spans="2:14">
      <c r="B27073" s="65"/>
      <c r="N27073" s="71"/>
    </row>
    <row r="27074" spans="2:14">
      <c r="B27074" s="65"/>
      <c r="N27074" s="71"/>
    </row>
    <row r="27075" spans="2:14">
      <c r="B27075" s="65"/>
      <c r="N27075" s="71"/>
    </row>
    <row r="27076" spans="2:14">
      <c r="B27076" s="65"/>
      <c r="N27076" s="71"/>
    </row>
    <row r="27077" spans="2:14">
      <c r="B27077" s="65"/>
      <c r="N27077" s="71"/>
    </row>
    <row r="27078" spans="2:14">
      <c r="B27078" s="65"/>
      <c r="N27078" s="71"/>
    </row>
    <row r="27079" spans="2:14">
      <c r="B27079" s="65"/>
      <c r="N27079" s="71"/>
    </row>
    <row r="27080" spans="2:14">
      <c r="B27080" s="65"/>
      <c r="N27080" s="71"/>
    </row>
    <row r="27081" spans="2:14">
      <c r="B27081" s="65"/>
      <c r="N27081" s="71"/>
    </row>
    <row r="27082" spans="2:14">
      <c r="B27082" s="65"/>
      <c r="N27082" s="71"/>
    </row>
    <row r="27083" spans="2:14">
      <c r="B27083" s="65"/>
      <c r="N27083" s="71"/>
    </row>
    <row r="27084" spans="2:14">
      <c r="B27084" s="65"/>
      <c r="N27084" s="71"/>
    </row>
    <row r="27085" spans="2:14">
      <c r="B27085" s="65"/>
      <c r="N27085" s="71"/>
    </row>
    <row r="27086" spans="2:14">
      <c r="B27086" s="65"/>
      <c r="N27086" s="71"/>
    </row>
    <row r="27087" spans="2:14">
      <c r="B27087" s="65"/>
      <c r="N27087" s="71"/>
    </row>
    <row r="27088" spans="2:14">
      <c r="B27088" s="65"/>
      <c r="N27088" s="71"/>
    </row>
    <row r="27089" spans="2:14">
      <c r="B27089" s="65"/>
      <c r="N27089" s="71"/>
    </row>
    <row r="27090" spans="2:14">
      <c r="B27090" s="65"/>
      <c r="N27090" s="71"/>
    </row>
    <row r="27091" spans="2:14">
      <c r="B27091" s="65"/>
      <c r="N27091" s="71"/>
    </row>
    <row r="27092" spans="2:14">
      <c r="B27092" s="65"/>
      <c r="N27092" s="71"/>
    </row>
    <row r="27093" spans="2:14">
      <c r="B27093" s="65"/>
      <c r="N27093" s="71"/>
    </row>
    <row r="27094" spans="2:14">
      <c r="B27094" s="65"/>
      <c r="N27094" s="71"/>
    </row>
    <row r="27095" spans="2:14">
      <c r="B27095" s="65"/>
      <c r="N27095" s="71"/>
    </row>
    <row r="27096" spans="2:14">
      <c r="B27096" s="65"/>
      <c r="N27096" s="71"/>
    </row>
    <row r="27097" spans="2:14">
      <c r="B27097" s="65"/>
      <c r="N27097" s="71"/>
    </row>
    <row r="27098" spans="2:14">
      <c r="B27098" s="65"/>
      <c r="N27098" s="71"/>
    </row>
    <row r="27099" spans="2:14">
      <c r="B27099" s="65"/>
      <c r="N27099" s="71"/>
    </row>
    <row r="27100" spans="2:14">
      <c r="B27100" s="65"/>
      <c r="N27100" s="71"/>
    </row>
    <row r="27101" spans="2:14">
      <c r="B27101" s="65"/>
      <c r="N27101" s="71"/>
    </row>
    <row r="27102" spans="2:14">
      <c r="B27102" s="65"/>
      <c r="N27102" s="71"/>
    </row>
    <row r="27103" spans="2:14">
      <c r="B27103" s="65"/>
      <c r="N27103" s="71"/>
    </row>
    <row r="27104" spans="2:14">
      <c r="B27104" s="65"/>
      <c r="N27104" s="71"/>
    </row>
    <row r="27105" spans="2:14">
      <c r="B27105" s="65"/>
      <c r="N27105" s="71"/>
    </row>
    <row r="27106" spans="2:14">
      <c r="B27106" s="65"/>
      <c r="N27106" s="71"/>
    </row>
    <row r="27107" spans="2:14">
      <c r="B27107" s="65"/>
      <c r="N27107" s="71"/>
    </row>
    <row r="27108" spans="2:14">
      <c r="B27108" s="65"/>
      <c r="N27108" s="71"/>
    </row>
    <row r="27109" spans="2:14">
      <c r="B27109" s="65"/>
      <c r="N27109" s="71"/>
    </row>
    <row r="27110" spans="2:14">
      <c r="B27110" s="65"/>
      <c r="N27110" s="71"/>
    </row>
    <row r="27111" spans="2:14">
      <c r="B27111" s="65"/>
      <c r="N27111" s="71"/>
    </row>
    <row r="27112" spans="2:14">
      <c r="B27112" s="65"/>
      <c r="N27112" s="71"/>
    </row>
    <row r="27113" spans="2:14">
      <c r="B27113" s="65"/>
      <c r="N27113" s="71"/>
    </row>
    <row r="27114" spans="2:14">
      <c r="B27114" s="65"/>
      <c r="N27114" s="71"/>
    </row>
    <row r="27115" spans="2:14">
      <c r="B27115" s="65"/>
      <c r="N27115" s="71"/>
    </row>
    <row r="27116" spans="2:14">
      <c r="B27116" s="65"/>
      <c r="N27116" s="71"/>
    </row>
    <row r="27117" spans="2:14">
      <c r="B27117" s="65"/>
      <c r="N27117" s="71"/>
    </row>
    <row r="27118" spans="2:14">
      <c r="B27118" s="65"/>
      <c r="N27118" s="71"/>
    </row>
    <row r="27119" spans="2:14">
      <c r="B27119" s="65"/>
      <c r="N27119" s="71"/>
    </row>
    <row r="27120" spans="2:14">
      <c r="B27120" s="65"/>
      <c r="N27120" s="71"/>
    </row>
    <row r="27121" spans="2:14">
      <c r="B27121" s="65"/>
      <c r="N27121" s="71"/>
    </row>
    <row r="27122" spans="2:14">
      <c r="B27122" s="65"/>
      <c r="N27122" s="71"/>
    </row>
    <row r="27123" spans="2:14">
      <c r="B27123" s="65"/>
      <c r="N27123" s="71"/>
    </row>
    <row r="27124" spans="2:14">
      <c r="B27124" s="65"/>
      <c r="N27124" s="71"/>
    </row>
    <row r="27125" spans="2:14">
      <c r="B27125" s="65"/>
      <c r="N27125" s="71"/>
    </row>
    <row r="27126" spans="2:14">
      <c r="B27126" s="65"/>
      <c r="N27126" s="71"/>
    </row>
    <row r="27127" spans="2:14">
      <c r="B27127" s="65"/>
      <c r="N27127" s="71"/>
    </row>
    <row r="27128" spans="2:14">
      <c r="B27128" s="65"/>
      <c r="N27128" s="71"/>
    </row>
    <row r="27129" spans="2:14">
      <c r="B27129" s="65"/>
      <c r="N27129" s="71"/>
    </row>
    <row r="27130" spans="2:14">
      <c r="B27130" s="65"/>
      <c r="N27130" s="71"/>
    </row>
    <row r="27131" spans="2:14">
      <c r="B27131" s="65"/>
      <c r="N27131" s="71"/>
    </row>
    <row r="27132" spans="2:14">
      <c r="B27132" s="65"/>
      <c r="N27132" s="71"/>
    </row>
    <row r="27133" spans="2:14">
      <c r="B27133" s="65"/>
      <c r="N27133" s="71"/>
    </row>
    <row r="27134" spans="2:14">
      <c r="B27134" s="65"/>
      <c r="N27134" s="71"/>
    </row>
    <row r="27135" spans="2:14">
      <c r="B27135" s="65"/>
      <c r="N27135" s="71"/>
    </row>
    <row r="27136" spans="2:14">
      <c r="B27136" s="65"/>
      <c r="N27136" s="71"/>
    </row>
    <row r="27137" spans="2:14">
      <c r="B27137" s="65"/>
      <c r="N27137" s="71"/>
    </row>
    <row r="27138" spans="2:14">
      <c r="B27138" s="65"/>
      <c r="N27138" s="71"/>
    </row>
    <row r="27139" spans="2:14">
      <c r="B27139" s="65"/>
      <c r="N27139" s="71"/>
    </row>
    <row r="27140" spans="2:14">
      <c r="B27140" s="65"/>
      <c r="N27140" s="71"/>
    </row>
    <row r="27141" spans="2:14">
      <c r="B27141" s="65"/>
      <c r="N27141" s="71"/>
    </row>
    <row r="27142" spans="2:14">
      <c r="B27142" s="65"/>
      <c r="N27142" s="71"/>
    </row>
    <row r="27143" spans="2:14">
      <c r="B27143" s="65"/>
      <c r="N27143" s="71"/>
    </row>
    <row r="27144" spans="2:14">
      <c r="B27144" s="65"/>
      <c r="N27144" s="71"/>
    </row>
    <row r="27145" spans="2:14">
      <c r="B27145" s="65"/>
      <c r="N27145" s="71"/>
    </row>
    <row r="27146" spans="2:14">
      <c r="B27146" s="65"/>
      <c r="N27146" s="71"/>
    </row>
    <row r="27147" spans="2:14">
      <c r="B27147" s="65"/>
      <c r="N27147" s="71"/>
    </row>
    <row r="27148" spans="2:14">
      <c r="B27148" s="65"/>
      <c r="N27148" s="71"/>
    </row>
    <row r="27149" spans="2:14">
      <c r="B27149" s="65"/>
      <c r="N27149" s="71"/>
    </row>
    <row r="27150" spans="2:14">
      <c r="B27150" s="65"/>
      <c r="N27150" s="71"/>
    </row>
    <row r="27151" spans="2:14">
      <c r="B27151" s="65"/>
      <c r="N27151" s="71"/>
    </row>
    <row r="27152" spans="2:14">
      <c r="B27152" s="65"/>
      <c r="N27152" s="71"/>
    </row>
    <row r="27153" spans="2:14">
      <c r="B27153" s="65"/>
      <c r="N27153" s="71"/>
    </row>
    <row r="27154" spans="2:14">
      <c r="B27154" s="65"/>
      <c r="N27154" s="71"/>
    </row>
    <row r="27155" spans="2:14">
      <c r="B27155" s="65"/>
      <c r="N27155" s="71"/>
    </row>
    <row r="27156" spans="2:14">
      <c r="B27156" s="65"/>
      <c r="N27156" s="71"/>
    </row>
    <row r="27157" spans="2:14">
      <c r="B27157" s="65"/>
      <c r="N27157" s="71"/>
    </row>
    <row r="27158" spans="2:14">
      <c r="B27158" s="65"/>
      <c r="N27158" s="71"/>
    </row>
    <row r="27159" spans="2:14">
      <c r="B27159" s="65"/>
      <c r="N27159" s="71"/>
    </row>
    <row r="27160" spans="2:14">
      <c r="B27160" s="65"/>
      <c r="N27160" s="71"/>
    </row>
    <row r="27161" spans="2:14">
      <c r="B27161" s="65"/>
      <c r="N27161" s="71"/>
    </row>
    <row r="27162" spans="2:14">
      <c r="B27162" s="65"/>
      <c r="N27162" s="71"/>
    </row>
    <row r="27163" spans="2:14">
      <c r="B27163" s="65"/>
      <c r="N27163" s="71"/>
    </row>
    <row r="27164" spans="2:14">
      <c r="B27164" s="65"/>
      <c r="N27164" s="71"/>
    </row>
    <row r="27165" spans="2:14">
      <c r="B27165" s="65"/>
      <c r="N27165" s="71"/>
    </row>
    <row r="27166" spans="2:14">
      <c r="B27166" s="65"/>
      <c r="N27166" s="71"/>
    </row>
    <row r="27167" spans="2:14">
      <c r="B27167" s="65"/>
      <c r="N27167" s="71"/>
    </row>
    <row r="27168" spans="2:14">
      <c r="B27168" s="65"/>
      <c r="N27168" s="71"/>
    </row>
    <row r="27169" spans="2:14">
      <c r="B27169" s="65"/>
      <c r="N27169" s="71"/>
    </row>
    <row r="27170" spans="2:14">
      <c r="B27170" s="65"/>
      <c r="N27170" s="71"/>
    </row>
    <row r="27171" spans="2:14">
      <c r="B27171" s="65"/>
      <c r="N27171" s="71"/>
    </row>
    <row r="27172" spans="2:14">
      <c r="B27172" s="65"/>
      <c r="N27172" s="71"/>
    </row>
    <row r="27173" spans="2:14">
      <c r="B27173" s="65"/>
      <c r="N27173" s="71"/>
    </row>
    <row r="27174" spans="2:14">
      <c r="B27174" s="65"/>
      <c r="N27174" s="71"/>
    </row>
    <row r="27175" spans="2:14">
      <c r="B27175" s="65"/>
      <c r="N27175" s="71"/>
    </row>
    <row r="27176" spans="2:14">
      <c r="B27176" s="65"/>
      <c r="N27176" s="71"/>
    </row>
    <row r="27177" spans="2:14">
      <c r="B27177" s="65"/>
      <c r="N27177" s="71"/>
    </row>
    <row r="27178" spans="2:14">
      <c r="B27178" s="65"/>
      <c r="N27178" s="71"/>
    </row>
    <row r="27179" spans="2:14">
      <c r="B27179" s="65"/>
      <c r="N27179" s="71"/>
    </row>
    <row r="27180" spans="2:14">
      <c r="B27180" s="65"/>
      <c r="N27180" s="71"/>
    </row>
    <row r="27181" spans="2:14">
      <c r="B27181" s="65"/>
      <c r="N27181" s="71"/>
    </row>
    <row r="27182" spans="2:14">
      <c r="B27182" s="65"/>
      <c r="N27182" s="71"/>
    </row>
    <row r="27183" spans="2:14">
      <c r="B27183" s="65"/>
      <c r="N27183" s="71"/>
    </row>
    <row r="27184" spans="2:14">
      <c r="B27184" s="65"/>
      <c r="N27184" s="71"/>
    </row>
    <row r="27185" spans="2:14">
      <c r="B27185" s="65"/>
      <c r="N27185" s="71"/>
    </row>
    <row r="27186" spans="2:14">
      <c r="B27186" s="65"/>
      <c r="N27186" s="71"/>
    </row>
    <row r="27187" spans="2:14">
      <c r="B27187" s="65"/>
      <c r="N27187" s="71"/>
    </row>
    <row r="27188" spans="2:14">
      <c r="B27188" s="65"/>
      <c r="N27188" s="71"/>
    </row>
    <row r="27189" spans="2:14">
      <c r="B27189" s="65"/>
      <c r="N27189" s="71"/>
    </row>
    <row r="27190" spans="2:14">
      <c r="B27190" s="65"/>
      <c r="N27190" s="71"/>
    </row>
    <row r="27191" spans="2:14">
      <c r="B27191" s="65"/>
      <c r="N27191" s="71"/>
    </row>
    <row r="27192" spans="2:14">
      <c r="B27192" s="65"/>
      <c r="N27192" s="71"/>
    </row>
    <row r="27193" spans="2:14">
      <c r="B27193" s="65"/>
      <c r="N27193" s="71"/>
    </row>
    <row r="27194" spans="2:14">
      <c r="B27194" s="65"/>
      <c r="N27194" s="71"/>
    </row>
    <row r="27195" spans="2:14">
      <c r="B27195" s="65"/>
      <c r="N27195" s="71"/>
    </row>
    <row r="27196" spans="2:14">
      <c r="B27196" s="65"/>
      <c r="N27196" s="71"/>
    </row>
    <row r="27197" spans="2:14">
      <c r="B27197" s="65"/>
      <c r="N27197" s="71"/>
    </row>
    <row r="27198" spans="2:14">
      <c r="B27198" s="65"/>
      <c r="N27198" s="71"/>
    </row>
    <row r="27199" spans="2:14">
      <c r="B27199" s="65"/>
      <c r="N27199" s="71"/>
    </row>
    <row r="27200" spans="2:14">
      <c r="B27200" s="65"/>
      <c r="N27200" s="71"/>
    </row>
    <row r="27201" spans="2:14">
      <c r="B27201" s="65"/>
      <c r="N27201" s="71"/>
    </row>
    <row r="27202" spans="2:14">
      <c r="B27202" s="65"/>
      <c r="N27202" s="71"/>
    </row>
    <row r="27203" spans="2:14">
      <c r="B27203" s="65"/>
      <c r="N27203" s="71"/>
    </row>
    <row r="27204" spans="2:14">
      <c r="B27204" s="65"/>
      <c r="N27204" s="71"/>
    </row>
    <row r="27205" spans="2:14">
      <c r="B27205" s="65"/>
      <c r="N27205" s="71"/>
    </row>
    <row r="27206" spans="2:14">
      <c r="B27206" s="65"/>
      <c r="N27206" s="71"/>
    </row>
    <row r="27207" spans="2:14">
      <c r="B27207" s="65"/>
      <c r="N27207" s="71"/>
    </row>
    <row r="27208" spans="2:14">
      <c r="B27208" s="65"/>
      <c r="N27208" s="71"/>
    </row>
    <row r="27209" spans="2:14">
      <c r="B27209" s="65"/>
      <c r="N27209" s="71"/>
    </row>
    <row r="27210" spans="2:14">
      <c r="B27210" s="65"/>
      <c r="N27210" s="71"/>
    </row>
    <row r="27211" spans="2:14">
      <c r="B27211" s="65"/>
      <c r="N27211" s="71"/>
    </row>
    <row r="27212" spans="2:14">
      <c r="B27212" s="65"/>
      <c r="N27212" s="71"/>
    </row>
    <row r="27213" spans="2:14">
      <c r="B27213" s="65"/>
      <c r="N27213" s="71"/>
    </row>
    <row r="27214" spans="2:14">
      <c r="B27214" s="65"/>
      <c r="N27214" s="71"/>
    </row>
    <row r="27215" spans="2:14">
      <c r="B27215" s="65"/>
      <c r="N27215" s="71"/>
    </row>
    <row r="27216" spans="2:14">
      <c r="B27216" s="65"/>
      <c r="N27216" s="71"/>
    </row>
    <row r="27217" spans="2:14">
      <c r="B27217" s="65"/>
      <c r="N27217" s="71"/>
    </row>
    <row r="27218" spans="2:14">
      <c r="B27218" s="65"/>
      <c r="N27218" s="71"/>
    </row>
    <row r="27219" spans="2:14">
      <c r="B27219" s="65"/>
      <c r="N27219" s="71"/>
    </row>
    <row r="27220" spans="2:14">
      <c r="B27220" s="65"/>
      <c r="N27220" s="71"/>
    </row>
    <row r="27221" spans="2:14">
      <c r="B27221" s="65"/>
      <c r="N27221" s="71"/>
    </row>
    <row r="27222" spans="2:14">
      <c r="B27222" s="65"/>
      <c r="N27222" s="71"/>
    </row>
    <row r="27223" spans="2:14">
      <c r="B27223" s="65"/>
      <c r="N27223" s="71"/>
    </row>
    <row r="27224" spans="2:14">
      <c r="B27224" s="65"/>
      <c r="N27224" s="71"/>
    </row>
    <row r="27225" spans="2:14">
      <c r="B27225" s="65"/>
      <c r="N27225" s="71"/>
    </row>
    <row r="27226" spans="2:14">
      <c r="B27226" s="65"/>
      <c r="N27226" s="71"/>
    </row>
    <row r="27227" spans="2:14">
      <c r="B27227" s="65"/>
      <c r="N27227" s="71"/>
    </row>
    <row r="27228" spans="2:14">
      <c r="B27228" s="65"/>
      <c r="N27228" s="71"/>
    </row>
    <row r="27229" spans="2:14">
      <c r="B27229" s="65"/>
      <c r="N27229" s="71"/>
    </row>
    <row r="27230" spans="2:14">
      <c r="B27230" s="65"/>
      <c r="N27230" s="71"/>
    </row>
    <row r="27231" spans="2:14">
      <c r="B27231" s="65"/>
      <c r="N27231" s="71"/>
    </row>
    <row r="27232" spans="2:14">
      <c r="B27232" s="65"/>
      <c r="N27232" s="71"/>
    </row>
    <row r="27233" spans="2:14">
      <c r="B27233" s="65"/>
      <c r="N27233" s="71"/>
    </row>
    <row r="27234" spans="2:14">
      <c r="B27234" s="65"/>
      <c r="N27234" s="71"/>
    </row>
    <row r="27235" spans="2:14">
      <c r="B27235" s="65"/>
      <c r="N27235" s="71"/>
    </row>
    <row r="27236" spans="2:14">
      <c r="B27236" s="65"/>
      <c r="N27236" s="71"/>
    </row>
    <row r="27237" spans="2:14">
      <c r="B27237" s="65"/>
      <c r="N27237" s="71"/>
    </row>
    <row r="27238" spans="2:14">
      <c r="B27238" s="65"/>
      <c r="N27238" s="71"/>
    </row>
    <row r="27239" spans="2:14">
      <c r="B27239" s="65"/>
      <c r="N27239" s="71"/>
    </row>
    <row r="27240" spans="2:14">
      <c r="B27240" s="65"/>
      <c r="N27240" s="71"/>
    </row>
    <row r="27241" spans="2:14">
      <c r="B27241" s="65"/>
      <c r="N27241" s="71"/>
    </row>
    <row r="27242" spans="2:14">
      <c r="B27242" s="65"/>
      <c r="N27242" s="71"/>
    </row>
    <row r="27243" spans="2:14">
      <c r="B27243" s="65"/>
      <c r="N27243" s="71"/>
    </row>
    <row r="27244" spans="2:14">
      <c r="B27244" s="65"/>
      <c r="N27244" s="71"/>
    </row>
    <row r="27245" spans="2:14">
      <c r="B27245" s="65"/>
      <c r="N27245" s="71"/>
    </row>
    <row r="27246" spans="2:14">
      <c r="B27246" s="65"/>
      <c r="N27246" s="71"/>
    </row>
    <row r="27247" spans="2:14">
      <c r="B27247" s="65"/>
      <c r="N27247" s="71"/>
    </row>
    <row r="27248" spans="2:14">
      <c r="B27248" s="65"/>
      <c r="N27248" s="71"/>
    </row>
    <row r="27249" spans="2:14">
      <c r="B27249" s="65"/>
      <c r="N27249" s="71"/>
    </row>
    <row r="27250" spans="2:14">
      <c r="B27250" s="65"/>
      <c r="N27250" s="71"/>
    </row>
    <row r="27251" spans="2:14">
      <c r="B27251" s="65"/>
      <c r="N27251" s="71"/>
    </row>
    <row r="27252" spans="2:14">
      <c r="B27252" s="65"/>
      <c r="N27252" s="71"/>
    </row>
    <row r="27253" spans="2:14">
      <c r="B27253" s="65"/>
      <c r="N27253" s="71"/>
    </row>
    <row r="27254" spans="2:14">
      <c r="B27254" s="65"/>
      <c r="N27254" s="71"/>
    </row>
    <row r="27255" spans="2:14">
      <c r="B27255" s="65"/>
      <c r="N27255" s="71"/>
    </row>
    <row r="27256" spans="2:14">
      <c r="B27256" s="65"/>
      <c r="N27256" s="71"/>
    </row>
    <row r="27257" spans="2:14">
      <c r="B27257" s="65"/>
      <c r="N27257" s="71"/>
    </row>
    <row r="27258" spans="2:14">
      <c r="B27258" s="65"/>
      <c r="N27258" s="71"/>
    </row>
    <row r="27259" spans="2:14">
      <c r="B27259" s="65"/>
      <c r="N27259" s="71"/>
    </row>
    <row r="27260" spans="2:14">
      <c r="B27260" s="65"/>
      <c r="N27260" s="71"/>
    </row>
    <row r="27261" spans="2:14">
      <c r="B27261" s="65"/>
      <c r="N27261" s="71"/>
    </row>
    <row r="27262" spans="2:14">
      <c r="B27262" s="65"/>
      <c r="N27262" s="71"/>
    </row>
    <row r="27263" spans="2:14">
      <c r="B27263" s="65"/>
      <c r="N27263" s="71"/>
    </row>
    <row r="27264" spans="2:14">
      <c r="B27264" s="65"/>
      <c r="N27264" s="71"/>
    </row>
    <row r="27265" spans="2:14">
      <c r="B27265" s="65"/>
      <c r="N27265" s="71"/>
    </row>
    <row r="27266" spans="2:14">
      <c r="B27266" s="65"/>
      <c r="N27266" s="71"/>
    </row>
    <row r="27267" spans="2:14">
      <c r="B27267" s="65"/>
      <c r="N27267" s="71"/>
    </row>
    <row r="27268" spans="2:14">
      <c r="B27268" s="65"/>
      <c r="N27268" s="71"/>
    </row>
    <row r="27269" spans="2:14">
      <c r="B27269" s="65"/>
      <c r="N27269" s="71"/>
    </row>
    <row r="27270" spans="2:14">
      <c r="B27270" s="65"/>
      <c r="N27270" s="71"/>
    </row>
    <row r="27271" spans="2:14">
      <c r="B27271" s="65"/>
      <c r="N27271" s="71"/>
    </row>
    <row r="27272" spans="2:14">
      <c r="B27272" s="65"/>
      <c r="N27272" s="71"/>
    </row>
    <row r="27273" spans="2:14">
      <c r="B27273" s="65"/>
      <c r="N27273" s="71"/>
    </row>
    <row r="27274" spans="2:14">
      <c r="B27274" s="65"/>
      <c r="N27274" s="71"/>
    </row>
    <row r="27275" spans="2:14">
      <c r="B27275" s="65"/>
      <c r="N27275" s="71"/>
    </row>
    <row r="27276" spans="2:14">
      <c r="B27276" s="65"/>
      <c r="N27276" s="71"/>
    </row>
    <row r="27277" spans="2:14">
      <c r="B27277" s="65"/>
      <c r="N27277" s="71"/>
    </row>
    <row r="27278" spans="2:14">
      <c r="B27278" s="65"/>
      <c r="N27278" s="71"/>
    </row>
    <row r="27279" spans="2:14">
      <c r="B27279" s="65"/>
      <c r="N27279" s="71"/>
    </row>
    <row r="27280" spans="2:14">
      <c r="B27280" s="65"/>
      <c r="N27280" s="71"/>
    </row>
    <row r="27281" spans="2:14">
      <c r="B27281" s="65"/>
      <c r="N27281" s="71"/>
    </row>
    <row r="27282" spans="2:14">
      <c r="B27282" s="65"/>
      <c r="N27282" s="71"/>
    </row>
    <row r="27283" spans="2:14">
      <c r="B27283" s="65"/>
      <c r="N27283" s="71"/>
    </row>
    <row r="27284" spans="2:14">
      <c r="B27284" s="65"/>
      <c r="N27284" s="71"/>
    </row>
    <row r="27285" spans="2:14">
      <c r="B27285" s="65"/>
      <c r="N27285" s="71"/>
    </row>
    <row r="27286" spans="2:14">
      <c r="B27286" s="65"/>
      <c r="N27286" s="71"/>
    </row>
    <row r="27287" spans="2:14">
      <c r="B27287" s="65"/>
      <c r="N27287" s="71"/>
    </row>
    <row r="27288" spans="2:14">
      <c r="B27288" s="65"/>
      <c r="N27288" s="71"/>
    </row>
    <row r="27289" spans="2:14">
      <c r="B27289" s="65"/>
      <c r="N27289" s="71"/>
    </row>
    <row r="27290" spans="2:14">
      <c r="B27290" s="65"/>
      <c r="N27290" s="71"/>
    </row>
    <row r="27291" spans="2:14">
      <c r="B27291" s="65"/>
      <c r="N27291" s="71"/>
    </row>
    <row r="27292" spans="2:14">
      <c r="B27292" s="65"/>
      <c r="N27292" s="71"/>
    </row>
    <row r="27293" spans="2:14">
      <c r="B27293" s="65"/>
      <c r="N27293" s="71"/>
    </row>
    <row r="27294" spans="2:14">
      <c r="B27294" s="65"/>
      <c r="N27294" s="71"/>
    </row>
    <row r="27295" spans="2:14">
      <c r="B27295" s="65"/>
      <c r="N27295" s="71"/>
    </row>
    <row r="27296" spans="2:14">
      <c r="B27296" s="65"/>
      <c r="N27296" s="71"/>
    </row>
    <row r="27297" spans="2:14">
      <c r="B27297" s="65"/>
      <c r="N27297" s="71"/>
    </row>
    <row r="27298" spans="2:14">
      <c r="B27298" s="65"/>
      <c r="N27298" s="71"/>
    </row>
    <row r="27299" spans="2:14">
      <c r="B27299" s="65"/>
      <c r="N27299" s="71"/>
    </row>
    <row r="27300" spans="2:14">
      <c r="B27300" s="65"/>
      <c r="N27300" s="71"/>
    </row>
    <row r="27301" spans="2:14">
      <c r="B27301" s="65"/>
      <c r="N27301" s="71"/>
    </row>
    <row r="27302" spans="2:14">
      <c r="B27302" s="65"/>
      <c r="N27302" s="71"/>
    </row>
    <row r="27303" spans="2:14">
      <c r="B27303" s="65"/>
      <c r="N27303" s="71"/>
    </row>
    <row r="27304" spans="2:14">
      <c r="B27304" s="65"/>
      <c r="N27304" s="71"/>
    </row>
    <row r="27305" spans="2:14">
      <c r="B27305" s="65"/>
      <c r="N27305" s="71"/>
    </row>
    <row r="27306" spans="2:14">
      <c r="B27306" s="65"/>
      <c r="N27306" s="71"/>
    </row>
    <row r="27307" spans="2:14">
      <c r="B27307" s="65"/>
      <c r="N27307" s="71"/>
    </row>
    <row r="27308" spans="2:14">
      <c r="B27308" s="65"/>
      <c r="N27308" s="71"/>
    </row>
    <row r="27309" spans="2:14">
      <c r="B27309" s="65"/>
      <c r="N27309" s="71"/>
    </row>
    <row r="27310" spans="2:14">
      <c r="B27310" s="65"/>
      <c r="N27310" s="71"/>
    </row>
    <row r="27311" spans="2:14">
      <c r="B27311" s="65"/>
      <c r="N27311" s="71"/>
    </row>
    <row r="27312" spans="2:14">
      <c r="B27312" s="65"/>
      <c r="N27312" s="71"/>
    </row>
    <row r="27313" spans="2:14">
      <c r="B27313" s="65"/>
      <c r="N27313" s="71"/>
    </row>
    <row r="27314" spans="2:14">
      <c r="B27314" s="65"/>
      <c r="N27314" s="71"/>
    </row>
    <row r="27315" spans="2:14">
      <c r="B27315" s="65"/>
      <c r="N27315" s="71"/>
    </row>
    <row r="27316" spans="2:14">
      <c r="B27316" s="65"/>
      <c r="N27316" s="71"/>
    </row>
    <row r="27317" spans="2:14">
      <c r="B27317" s="65"/>
      <c r="N27317" s="71"/>
    </row>
    <row r="27318" spans="2:14">
      <c r="B27318" s="65"/>
      <c r="N27318" s="71"/>
    </row>
    <row r="27319" spans="2:14">
      <c r="B27319" s="65"/>
      <c r="N27319" s="71"/>
    </row>
    <row r="27320" spans="2:14">
      <c r="B27320" s="65"/>
      <c r="N27320" s="71"/>
    </row>
    <row r="27321" spans="2:14">
      <c r="B27321" s="65"/>
      <c r="N27321" s="71"/>
    </row>
    <row r="27322" spans="2:14">
      <c r="B27322" s="65"/>
      <c r="N27322" s="71"/>
    </row>
    <row r="27323" spans="2:14">
      <c r="B27323" s="65"/>
      <c r="N27323" s="71"/>
    </row>
    <row r="27324" spans="2:14">
      <c r="B27324" s="65"/>
      <c r="N27324" s="71"/>
    </row>
    <row r="27325" spans="2:14">
      <c r="B27325" s="65"/>
      <c r="N27325" s="71"/>
    </row>
    <row r="27326" spans="2:14">
      <c r="B27326" s="65"/>
      <c r="N27326" s="71"/>
    </row>
    <row r="27327" spans="2:14">
      <c r="B27327" s="65"/>
      <c r="N27327" s="71"/>
    </row>
    <row r="27328" spans="2:14">
      <c r="B27328" s="65"/>
      <c r="N27328" s="71"/>
    </row>
    <row r="27329" spans="2:14">
      <c r="B27329" s="65"/>
      <c r="N27329" s="71"/>
    </row>
    <row r="27330" spans="2:14">
      <c r="B27330" s="65"/>
      <c r="N27330" s="71"/>
    </row>
    <row r="27331" spans="2:14">
      <c r="B27331" s="65"/>
      <c r="N27331" s="71"/>
    </row>
    <row r="27332" spans="2:14">
      <c r="B27332" s="65"/>
      <c r="N27332" s="71"/>
    </row>
    <row r="27333" spans="2:14">
      <c r="B27333" s="65"/>
      <c r="N27333" s="71"/>
    </row>
    <row r="27334" spans="2:14">
      <c r="B27334" s="65"/>
      <c r="N27334" s="71"/>
    </row>
    <row r="27335" spans="2:14">
      <c r="B27335" s="65"/>
      <c r="N27335" s="71"/>
    </row>
    <row r="27336" spans="2:14">
      <c r="B27336" s="65"/>
      <c r="N27336" s="71"/>
    </row>
    <row r="27337" spans="2:14">
      <c r="B27337" s="65"/>
      <c r="N27337" s="71"/>
    </row>
    <row r="27338" spans="2:14">
      <c r="B27338" s="65"/>
      <c r="N27338" s="71"/>
    </row>
    <row r="27339" spans="2:14">
      <c r="B27339" s="65"/>
      <c r="N27339" s="71"/>
    </row>
    <row r="27340" spans="2:14">
      <c r="B27340" s="65"/>
      <c r="N27340" s="71"/>
    </row>
    <row r="27341" spans="2:14">
      <c r="B27341" s="65"/>
      <c r="N27341" s="71"/>
    </row>
    <row r="27342" spans="2:14">
      <c r="B27342" s="65"/>
      <c r="N27342" s="71"/>
    </row>
    <row r="27343" spans="2:14">
      <c r="B27343" s="65"/>
      <c r="N27343" s="71"/>
    </row>
    <row r="27344" spans="2:14">
      <c r="B27344" s="65"/>
      <c r="N27344" s="71"/>
    </row>
    <row r="27345" spans="2:14">
      <c r="B27345" s="65"/>
      <c r="N27345" s="71"/>
    </row>
    <row r="27346" spans="2:14">
      <c r="B27346" s="65"/>
      <c r="N27346" s="71"/>
    </row>
    <row r="27347" spans="2:14">
      <c r="B27347" s="65"/>
      <c r="N27347" s="71"/>
    </row>
    <row r="27348" spans="2:14">
      <c r="B27348" s="65"/>
      <c r="N27348" s="71"/>
    </row>
    <row r="27349" spans="2:14">
      <c r="B27349" s="65"/>
      <c r="N27349" s="71"/>
    </row>
    <row r="27350" spans="2:14">
      <c r="B27350" s="65"/>
      <c r="N27350" s="71"/>
    </row>
    <row r="27351" spans="2:14">
      <c r="B27351" s="65"/>
      <c r="N27351" s="71"/>
    </row>
    <row r="27352" spans="2:14">
      <c r="B27352" s="65"/>
      <c r="N27352" s="71"/>
    </row>
    <row r="27353" spans="2:14">
      <c r="B27353" s="65"/>
      <c r="N27353" s="71"/>
    </row>
    <row r="27354" spans="2:14">
      <c r="B27354" s="65"/>
      <c r="N27354" s="71"/>
    </row>
    <row r="27355" spans="2:14">
      <c r="B27355" s="65"/>
      <c r="N27355" s="71"/>
    </row>
    <row r="27356" spans="2:14">
      <c r="B27356" s="65"/>
      <c r="N27356" s="71"/>
    </row>
    <row r="27357" spans="2:14">
      <c r="B27357" s="65"/>
      <c r="N27357" s="71"/>
    </row>
    <row r="27358" spans="2:14">
      <c r="B27358" s="65"/>
      <c r="N27358" s="71"/>
    </row>
    <row r="27359" spans="2:14">
      <c r="B27359" s="65"/>
      <c r="N27359" s="71"/>
    </row>
    <row r="27360" spans="2:14">
      <c r="B27360" s="65"/>
      <c r="N27360" s="71"/>
    </row>
    <row r="27361" spans="2:14">
      <c r="B27361" s="65"/>
      <c r="N27361" s="71"/>
    </row>
    <row r="27362" spans="2:14">
      <c r="B27362" s="65"/>
      <c r="N27362" s="71"/>
    </row>
    <row r="27363" spans="2:14">
      <c r="B27363" s="65"/>
      <c r="N27363" s="71"/>
    </row>
    <row r="27364" spans="2:14">
      <c r="B27364" s="65"/>
      <c r="N27364" s="71"/>
    </row>
    <row r="27365" spans="2:14">
      <c r="B27365" s="65"/>
      <c r="N27365" s="71"/>
    </row>
    <row r="27366" spans="2:14">
      <c r="B27366" s="65"/>
      <c r="N27366" s="71"/>
    </row>
    <row r="27367" spans="2:14">
      <c r="B27367" s="65"/>
      <c r="N27367" s="71"/>
    </row>
    <row r="27368" spans="2:14">
      <c r="B27368" s="65"/>
      <c r="N27368" s="71"/>
    </row>
    <row r="27369" spans="2:14">
      <c r="B27369" s="65"/>
      <c r="N27369" s="71"/>
    </row>
    <row r="27370" spans="2:14">
      <c r="B27370" s="65"/>
      <c r="N27370" s="71"/>
    </row>
    <row r="27371" spans="2:14">
      <c r="B27371" s="65"/>
      <c r="N27371" s="71"/>
    </row>
    <row r="27372" spans="2:14">
      <c r="B27372" s="65"/>
      <c r="N27372" s="71"/>
    </row>
    <row r="27373" spans="2:14">
      <c r="B27373" s="65"/>
      <c r="N27373" s="71"/>
    </row>
    <row r="27374" spans="2:14">
      <c r="B27374" s="65"/>
      <c r="N27374" s="71"/>
    </row>
    <row r="27375" spans="2:14">
      <c r="B27375" s="65"/>
      <c r="N27375" s="71"/>
    </row>
    <row r="27376" spans="2:14">
      <c r="B27376" s="65"/>
      <c r="N27376" s="71"/>
    </row>
    <row r="27377" spans="2:14">
      <c r="B27377" s="65"/>
      <c r="N27377" s="71"/>
    </row>
    <row r="27378" spans="2:14">
      <c r="B27378" s="65"/>
      <c r="N27378" s="71"/>
    </row>
    <row r="27379" spans="2:14">
      <c r="B27379" s="65"/>
      <c r="N27379" s="71"/>
    </row>
    <row r="27380" spans="2:14">
      <c r="B27380" s="65"/>
      <c r="N27380" s="71"/>
    </row>
    <row r="27381" spans="2:14">
      <c r="B27381" s="65"/>
      <c r="N27381" s="71"/>
    </row>
    <row r="27382" spans="2:14">
      <c r="B27382" s="65"/>
      <c r="N27382" s="71"/>
    </row>
    <row r="27383" spans="2:14">
      <c r="B27383" s="65"/>
      <c r="N27383" s="71"/>
    </row>
    <row r="27384" spans="2:14">
      <c r="B27384" s="65"/>
      <c r="N27384" s="71"/>
    </row>
    <row r="27385" spans="2:14">
      <c r="B27385" s="65"/>
      <c r="N27385" s="71"/>
    </row>
    <row r="27386" spans="2:14">
      <c r="B27386" s="65"/>
      <c r="N27386" s="71"/>
    </row>
    <row r="27387" spans="2:14">
      <c r="B27387" s="65"/>
      <c r="N27387" s="71"/>
    </row>
    <row r="27388" spans="2:14">
      <c r="B27388" s="65"/>
      <c r="N27388" s="71"/>
    </row>
    <row r="27389" spans="2:14">
      <c r="B27389" s="65"/>
      <c r="N27389" s="71"/>
    </row>
    <row r="27390" spans="2:14">
      <c r="B27390" s="65"/>
      <c r="N27390" s="71"/>
    </row>
    <row r="27391" spans="2:14">
      <c r="B27391" s="65"/>
      <c r="N27391" s="71"/>
    </row>
    <row r="27392" spans="2:14">
      <c r="B27392" s="65"/>
      <c r="N27392" s="71"/>
    </row>
    <row r="27393" spans="2:14">
      <c r="B27393" s="65"/>
      <c r="N27393" s="71"/>
    </row>
    <row r="27394" spans="2:14">
      <c r="B27394" s="65"/>
      <c r="N27394" s="71"/>
    </row>
    <row r="27395" spans="2:14">
      <c r="B27395" s="65"/>
      <c r="N27395" s="71"/>
    </row>
    <row r="27396" spans="2:14">
      <c r="B27396" s="65"/>
      <c r="N27396" s="71"/>
    </row>
    <row r="27397" spans="2:14">
      <c r="B27397" s="65"/>
      <c r="N27397" s="71"/>
    </row>
    <row r="27398" spans="2:14">
      <c r="B27398" s="65"/>
      <c r="N27398" s="71"/>
    </row>
    <row r="27399" spans="2:14">
      <c r="B27399" s="65"/>
      <c r="N27399" s="71"/>
    </row>
    <row r="27400" spans="2:14">
      <c r="B27400" s="65"/>
      <c r="N27400" s="71"/>
    </row>
    <row r="27401" spans="2:14">
      <c r="B27401" s="65"/>
      <c r="N27401" s="71"/>
    </row>
    <row r="27402" spans="2:14">
      <c r="B27402" s="65"/>
      <c r="N27402" s="71"/>
    </row>
    <row r="27403" spans="2:14">
      <c r="B27403" s="65"/>
      <c r="N27403" s="71"/>
    </row>
    <row r="27404" spans="2:14">
      <c r="B27404" s="65"/>
      <c r="N27404" s="71"/>
    </row>
    <row r="27405" spans="2:14">
      <c r="B27405" s="65"/>
      <c r="N27405" s="71"/>
    </row>
    <row r="27406" spans="2:14">
      <c r="B27406" s="65"/>
      <c r="N27406" s="71"/>
    </row>
    <row r="27407" spans="2:14">
      <c r="B27407" s="65"/>
      <c r="N27407" s="71"/>
    </row>
    <row r="27408" spans="2:14">
      <c r="B27408" s="65"/>
      <c r="N27408" s="71"/>
    </row>
    <row r="27409" spans="2:14">
      <c r="B27409" s="65"/>
      <c r="N27409" s="71"/>
    </row>
    <row r="27410" spans="2:14">
      <c r="B27410" s="65"/>
      <c r="N27410" s="71"/>
    </row>
    <row r="27411" spans="2:14">
      <c r="B27411" s="65"/>
      <c r="N27411" s="71"/>
    </row>
    <row r="27412" spans="2:14">
      <c r="B27412" s="65"/>
      <c r="N27412" s="71"/>
    </row>
    <row r="27413" spans="2:14">
      <c r="B27413" s="65"/>
      <c r="N27413" s="71"/>
    </row>
    <row r="27414" spans="2:14">
      <c r="B27414" s="65"/>
      <c r="N27414" s="71"/>
    </row>
    <row r="27415" spans="2:14">
      <c r="B27415" s="65"/>
      <c r="N27415" s="71"/>
    </row>
    <row r="27416" spans="2:14">
      <c r="B27416" s="65"/>
      <c r="N27416" s="71"/>
    </row>
    <row r="27417" spans="2:14">
      <c r="B27417" s="65"/>
      <c r="N27417" s="71"/>
    </row>
    <row r="27418" spans="2:14">
      <c r="B27418" s="65"/>
      <c r="N27418" s="71"/>
    </row>
    <row r="27419" spans="2:14">
      <c r="B27419" s="65"/>
      <c r="N27419" s="71"/>
    </row>
    <row r="27420" spans="2:14">
      <c r="B27420" s="65"/>
      <c r="N27420" s="71"/>
    </row>
    <row r="27421" spans="2:14">
      <c r="B27421" s="65"/>
      <c r="N27421" s="71"/>
    </row>
    <row r="27422" spans="2:14">
      <c r="B27422" s="65"/>
      <c r="N27422" s="71"/>
    </row>
    <row r="27423" spans="2:14">
      <c r="B27423" s="65"/>
      <c r="N27423" s="71"/>
    </row>
    <row r="27424" spans="2:14">
      <c r="B27424" s="65"/>
      <c r="N27424" s="71"/>
    </row>
    <row r="27425" spans="2:14">
      <c r="B27425" s="65"/>
      <c r="N27425" s="71"/>
    </row>
    <row r="27426" spans="2:14">
      <c r="B27426" s="65"/>
      <c r="N27426" s="71"/>
    </row>
    <row r="27427" spans="2:14">
      <c r="B27427" s="65"/>
      <c r="N27427" s="71"/>
    </row>
    <row r="27428" spans="2:14">
      <c r="B27428" s="65"/>
      <c r="N27428" s="71"/>
    </row>
    <row r="27429" spans="2:14">
      <c r="B27429" s="65"/>
      <c r="N27429" s="71"/>
    </row>
    <row r="27430" spans="2:14">
      <c r="B27430" s="65"/>
      <c r="N27430" s="71"/>
    </row>
    <row r="27431" spans="2:14">
      <c r="B27431" s="65"/>
      <c r="N27431" s="71"/>
    </row>
    <row r="27432" spans="2:14">
      <c r="B27432" s="65"/>
      <c r="N27432" s="71"/>
    </row>
    <row r="27433" spans="2:14">
      <c r="B27433" s="65"/>
      <c r="N27433" s="71"/>
    </row>
    <row r="27434" spans="2:14">
      <c r="B27434" s="65"/>
      <c r="N27434" s="71"/>
    </row>
    <row r="27435" spans="2:14">
      <c r="B27435" s="65"/>
      <c r="N27435" s="71"/>
    </row>
    <row r="27436" spans="2:14">
      <c r="B27436" s="65"/>
      <c r="N27436" s="71"/>
    </row>
    <row r="27437" spans="2:14">
      <c r="B27437" s="65"/>
      <c r="N27437" s="71"/>
    </row>
    <row r="27438" spans="2:14">
      <c r="B27438" s="65"/>
      <c r="N27438" s="71"/>
    </row>
    <row r="27439" spans="2:14">
      <c r="B27439" s="65"/>
      <c r="N27439" s="71"/>
    </row>
    <row r="27440" spans="2:14">
      <c r="B27440" s="65"/>
      <c r="N27440" s="71"/>
    </row>
    <row r="27441" spans="2:14">
      <c r="B27441" s="65"/>
      <c r="N27441" s="71"/>
    </row>
    <row r="27442" spans="2:14">
      <c r="B27442" s="65"/>
      <c r="N27442" s="71"/>
    </row>
    <row r="27443" spans="2:14">
      <c r="B27443" s="65"/>
      <c r="N27443" s="71"/>
    </row>
    <row r="27444" spans="2:14">
      <c r="B27444" s="65"/>
      <c r="N27444" s="71"/>
    </row>
    <row r="27445" spans="2:14">
      <c r="B27445" s="65"/>
      <c r="N27445" s="71"/>
    </row>
    <row r="27446" spans="2:14">
      <c r="B27446" s="65"/>
      <c r="N27446" s="71"/>
    </row>
    <row r="27447" spans="2:14">
      <c r="B27447" s="65"/>
      <c r="N27447" s="71"/>
    </row>
    <row r="27448" spans="2:14">
      <c r="B27448" s="65"/>
      <c r="N27448" s="71"/>
    </row>
    <row r="27449" spans="2:14">
      <c r="B27449" s="65"/>
      <c r="N27449" s="71"/>
    </row>
    <row r="27450" spans="2:14">
      <c r="B27450" s="65"/>
      <c r="N27450" s="71"/>
    </row>
    <row r="27451" spans="2:14">
      <c r="B27451" s="65"/>
      <c r="N27451" s="71"/>
    </row>
    <row r="27452" spans="2:14">
      <c r="B27452" s="65"/>
      <c r="N27452" s="71"/>
    </row>
    <row r="27453" spans="2:14">
      <c r="B27453" s="65"/>
      <c r="N27453" s="71"/>
    </row>
    <row r="27454" spans="2:14">
      <c r="B27454" s="65"/>
      <c r="N27454" s="71"/>
    </row>
    <row r="27455" spans="2:14">
      <c r="B27455" s="65"/>
      <c r="N27455" s="71"/>
    </row>
    <row r="27456" spans="2:14">
      <c r="B27456" s="65"/>
      <c r="N27456" s="71"/>
    </row>
    <row r="27457" spans="2:14">
      <c r="B27457" s="65"/>
      <c r="N27457" s="71"/>
    </row>
    <row r="27458" spans="2:14">
      <c r="B27458" s="65"/>
      <c r="N27458" s="71"/>
    </row>
    <row r="27459" spans="2:14">
      <c r="B27459" s="65"/>
      <c r="N27459" s="71"/>
    </row>
    <row r="27460" spans="2:14">
      <c r="B27460" s="65"/>
      <c r="N27460" s="71"/>
    </row>
    <row r="27461" spans="2:14">
      <c r="B27461" s="65"/>
      <c r="N27461" s="71"/>
    </row>
    <row r="27462" spans="2:14">
      <c r="B27462" s="65"/>
      <c r="N27462" s="71"/>
    </row>
    <row r="27463" spans="2:14">
      <c r="B27463" s="65"/>
      <c r="N27463" s="71"/>
    </row>
    <row r="27464" spans="2:14">
      <c r="B27464" s="65"/>
      <c r="N27464" s="71"/>
    </row>
    <row r="27465" spans="2:14">
      <c r="B27465" s="65"/>
      <c r="N27465" s="71"/>
    </row>
    <row r="27466" spans="2:14">
      <c r="B27466" s="65"/>
      <c r="N27466" s="71"/>
    </row>
    <row r="27467" spans="2:14">
      <c r="B27467" s="65"/>
      <c r="N27467" s="71"/>
    </row>
    <row r="27468" spans="2:14">
      <c r="B27468" s="65"/>
      <c r="N27468" s="71"/>
    </row>
    <row r="27469" spans="2:14">
      <c r="B27469" s="65"/>
      <c r="N27469" s="71"/>
    </row>
    <row r="27470" spans="2:14">
      <c r="B27470" s="65"/>
      <c r="N27470" s="71"/>
    </row>
    <row r="27471" spans="2:14">
      <c r="B27471" s="65"/>
      <c r="N27471" s="71"/>
    </row>
    <row r="27472" spans="2:14">
      <c r="B27472" s="65"/>
      <c r="N27472" s="71"/>
    </row>
    <row r="27473" spans="2:14">
      <c r="B27473" s="65"/>
      <c r="N27473" s="71"/>
    </row>
    <row r="27474" spans="2:14">
      <c r="B27474" s="65"/>
      <c r="N27474" s="71"/>
    </row>
    <row r="27475" spans="2:14">
      <c r="B27475" s="65"/>
      <c r="N27475" s="71"/>
    </row>
    <row r="27476" spans="2:14">
      <c r="B27476" s="65"/>
      <c r="N27476" s="71"/>
    </row>
    <row r="27477" spans="2:14">
      <c r="B27477" s="65"/>
      <c r="N27477" s="71"/>
    </row>
    <row r="27478" spans="2:14">
      <c r="B27478" s="65"/>
      <c r="N27478" s="71"/>
    </row>
    <row r="27479" spans="2:14">
      <c r="B27479" s="65"/>
      <c r="N27479" s="71"/>
    </row>
    <row r="27480" spans="2:14">
      <c r="B27480" s="65"/>
      <c r="N27480" s="71"/>
    </row>
    <row r="27481" spans="2:14">
      <c r="B27481" s="65"/>
      <c r="N27481" s="71"/>
    </row>
    <row r="27482" spans="2:14">
      <c r="B27482" s="65"/>
      <c r="N27482" s="71"/>
    </row>
    <row r="27483" spans="2:14">
      <c r="B27483" s="65"/>
      <c r="N27483" s="71"/>
    </row>
    <row r="27484" spans="2:14">
      <c r="B27484" s="65"/>
      <c r="N27484" s="71"/>
    </row>
    <row r="27485" spans="2:14">
      <c r="B27485" s="65"/>
      <c r="N27485" s="71"/>
    </row>
    <row r="27486" spans="2:14">
      <c r="B27486" s="65"/>
      <c r="N27486" s="71"/>
    </row>
    <row r="27487" spans="2:14">
      <c r="B27487" s="65"/>
      <c r="N27487" s="71"/>
    </row>
    <row r="27488" spans="2:14">
      <c r="B27488" s="65"/>
      <c r="N27488" s="71"/>
    </row>
    <row r="27489" spans="2:14">
      <c r="B27489" s="65"/>
      <c r="N27489" s="71"/>
    </row>
    <row r="27490" spans="2:14">
      <c r="B27490" s="65"/>
      <c r="N27490" s="71"/>
    </row>
    <row r="27491" spans="2:14">
      <c r="B27491" s="65"/>
      <c r="N27491" s="71"/>
    </row>
    <row r="27492" spans="2:14">
      <c r="B27492" s="65"/>
      <c r="N27492" s="71"/>
    </row>
    <row r="27493" spans="2:14">
      <c r="B27493" s="65"/>
      <c r="N27493" s="71"/>
    </row>
    <row r="27494" spans="2:14">
      <c r="B27494" s="65"/>
      <c r="N27494" s="71"/>
    </row>
    <row r="27495" spans="2:14">
      <c r="B27495" s="65"/>
      <c r="N27495" s="71"/>
    </row>
    <row r="27496" spans="2:14">
      <c r="B27496" s="65"/>
      <c r="N27496" s="71"/>
    </row>
    <row r="27497" spans="2:14">
      <c r="B27497" s="65"/>
      <c r="N27497" s="71"/>
    </row>
    <row r="27498" spans="2:14">
      <c r="B27498" s="65"/>
      <c r="N27498" s="71"/>
    </row>
    <row r="27499" spans="2:14">
      <c r="B27499" s="65"/>
      <c r="N27499" s="71"/>
    </row>
    <row r="27500" spans="2:14">
      <c r="B27500" s="65"/>
      <c r="N27500" s="71"/>
    </row>
    <row r="27501" spans="2:14">
      <c r="B27501" s="65"/>
      <c r="N27501" s="71"/>
    </row>
    <row r="27502" spans="2:14">
      <c r="B27502" s="65"/>
      <c r="N27502" s="71"/>
    </row>
    <row r="27503" spans="2:14">
      <c r="B27503" s="65"/>
      <c r="N27503" s="71"/>
    </row>
    <row r="27504" spans="2:14">
      <c r="B27504" s="65"/>
      <c r="N27504" s="71"/>
    </row>
    <row r="27505" spans="2:14">
      <c r="B27505" s="65"/>
      <c r="N27505" s="71"/>
    </row>
    <row r="27506" spans="2:14">
      <c r="B27506" s="65"/>
      <c r="N27506" s="71"/>
    </row>
    <row r="27507" spans="2:14">
      <c r="B27507" s="65"/>
      <c r="N27507" s="71"/>
    </row>
    <row r="27508" spans="2:14">
      <c r="B27508" s="65"/>
      <c r="N27508" s="71"/>
    </row>
    <row r="27509" spans="2:14">
      <c r="B27509" s="65"/>
      <c r="N27509" s="71"/>
    </row>
    <row r="27510" spans="2:14">
      <c r="B27510" s="65"/>
      <c r="N27510" s="71"/>
    </row>
    <row r="27511" spans="2:14">
      <c r="B27511" s="65"/>
      <c r="N27511" s="71"/>
    </row>
    <row r="27512" spans="2:14">
      <c r="B27512" s="65"/>
      <c r="N27512" s="71"/>
    </row>
    <row r="27513" spans="2:14">
      <c r="B27513" s="65"/>
      <c r="N27513" s="71"/>
    </row>
    <row r="27514" spans="2:14">
      <c r="B27514" s="65"/>
      <c r="N27514" s="71"/>
    </row>
    <row r="27515" spans="2:14">
      <c r="B27515" s="65"/>
      <c r="N27515" s="71"/>
    </row>
    <row r="27516" spans="2:14">
      <c r="B27516" s="65"/>
      <c r="N27516" s="71"/>
    </row>
    <row r="27517" spans="2:14">
      <c r="B27517" s="65"/>
      <c r="N27517" s="71"/>
    </row>
    <row r="27518" spans="2:14">
      <c r="B27518" s="65"/>
      <c r="N27518" s="71"/>
    </row>
    <row r="27519" spans="2:14">
      <c r="B27519" s="65"/>
      <c r="N27519" s="71"/>
    </row>
    <row r="27520" spans="2:14">
      <c r="B27520" s="65"/>
      <c r="N27520" s="71"/>
    </row>
    <row r="27521" spans="2:14">
      <c r="B27521" s="65"/>
      <c r="N27521" s="71"/>
    </row>
    <row r="27522" spans="2:14">
      <c r="B27522" s="65"/>
      <c r="N27522" s="71"/>
    </row>
    <row r="27523" spans="2:14">
      <c r="B27523" s="65"/>
      <c r="N27523" s="71"/>
    </row>
    <row r="27524" spans="2:14">
      <c r="B27524" s="65"/>
      <c r="N27524" s="71"/>
    </row>
    <row r="27525" spans="2:14">
      <c r="B27525" s="65"/>
      <c r="N27525" s="71"/>
    </row>
    <row r="27526" spans="2:14">
      <c r="B27526" s="65"/>
      <c r="N27526" s="71"/>
    </row>
    <row r="27527" spans="2:14">
      <c r="B27527" s="65"/>
      <c r="N27527" s="71"/>
    </row>
    <row r="27528" spans="2:14">
      <c r="B27528" s="65"/>
      <c r="N27528" s="71"/>
    </row>
    <row r="27529" spans="2:14">
      <c r="B27529" s="65"/>
      <c r="N27529" s="71"/>
    </row>
    <row r="27530" spans="2:14">
      <c r="B27530" s="65"/>
      <c r="N27530" s="71"/>
    </row>
    <row r="27531" spans="2:14">
      <c r="B27531" s="65"/>
      <c r="N27531" s="71"/>
    </row>
    <row r="27532" spans="2:14">
      <c r="B27532" s="65"/>
      <c r="N27532" s="71"/>
    </row>
    <row r="27533" spans="2:14">
      <c r="B27533" s="65"/>
      <c r="N27533" s="71"/>
    </row>
    <row r="27534" spans="2:14">
      <c r="B27534" s="65"/>
      <c r="N27534" s="71"/>
    </row>
    <row r="27535" spans="2:14">
      <c r="B27535" s="65"/>
      <c r="N27535" s="71"/>
    </row>
    <row r="27536" spans="2:14">
      <c r="B27536" s="65"/>
      <c r="N27536" s="71"/>
    </row>
    <row r="27537" spans="2:14">
      <c r="B27537" s="65"/>
      <c r="N27537" s="71"/>
    </row>
    <row r="27538" spans="2:14">
      <c r="B27538" s="65"/>
      <c r="N27538" s="71"/>
    </row>
    <row r="27539" spans="2:14">
      <c r="B27539" s="65"/>
      <c r="N27539" s="71"/>
    </row>
    <row r="27540" spans="2:14">
      <c r="B27540" s="65"/>
      <c r="N27540" s="71"/>
    </row>
    <row r="27541" spans="2:14">
      <c r="B27541" s="65"/>
      <c r="N27541" s="71"/>
    </row>
    <row r="27542" spans="2:14">
      <c r="B27542" s="65"/>
      <c r="N27542" s="71"/>
    </row>
    <row r="27543" spans="2:14">
      <c r="B27543" s="65"/>
      <c r="N27543" s="71"/>
    </row>
    <row r="27544" spans="2:14">
      <c r="B27544" s="65"/>
      <c r="N27544" s="71"/>
    </row>
    <row r="27545" spans="2:14">
      <c r="B27545" s="65"/>
      <c r="N27545" s="71"/>
    </row>
    <row r="27546" spans="2:14">
      <c r="B27546" s="65"/>
      <c r="N27546" s="71"/>
    </row>
    <row r="27547" spans="2:14">
      <c r="B27547" s="65"/>
      <c r="N27547" s="71"/>
    </row>
    <row r="27548" spans="2:14">
      <c r="B27548" s="65"/>
      <c r="N27548" s="71"/>
    </row>
    <row r="27549" spans="2:14">
      <c r="B27549" s="65"/>
      <c r="N27549" s="71"/>
    </row>
    <row r="27550" spans="2:14">
      <c r="B27550" s="65"/>
      <c r="N27550" s="71"/>
    </row>
    <row r="27551" spans="2:14">
      <c r="B27551" s="65"/>
      <c r="N27551" s="71"/>
    </row>
    <row r="27552" spans="2:14">
      <c r="B27552" s="65"/>
      <c r="N27552" s="71"/>
    </row>
    <row r="27553" spans="2:14">
      <c r="B27553" s="65"/>
      <c r="N27553" s="71"/>
    </row>
    <row r="27554" spans="2:14">
      <c r="B27554" s="65"/>
      <c r="N27554" s="71"/>
    </row>
    <row r="27555" spans="2:14">
      <c r="B27555" s="65"/>
      <c r="N27555" s="71"/>
    </row>
    <row r="27556" spans="2:14">
      <c r="B27556" s="65"/>
      <c r="N27556" s="71"/>
    </row>
    <row r="27557" spans="2:14">
      <c r="B27557" s="65"/>
      <c r="N27557" s="71"/>
    </row>
    <row r="27558" spans="2:14">
      <c r="B27558" s="65"/>
      <c r="N27558" s="71"/>
    </row>
    <row r="27559" spans="2:14">
      <c r="B27559" s="65"/>
      <c r="N27559" s="71"/>
    </row>
    <row r="27560" spans="2:14">
      <c r="B27560" s="65"/>
      <c r="N27560" s="71"/>
    </row>
    <row r="27561" spans="2:14">
      <c r="B27561" s="65"/>
      <c r="N27561" s="71"/>
    </row>
    <row r="27562" spans="2:14">
      <c r="B27562" s="65"/>
      <c r="N27562" s="71"/>
    </row>
    <row r="27563" spans="2:14">
      <c r="B27563" s="65"/>
      <c r="N27563" s="71"/>
    </row>
    <row r="27564" spans="2:14">
      <c r="B27564" s="65"/>
      <c r="N27564" s="71"/>
    </row>
    <row r="27565" spans="2:14">
      <c r="B27565" s="65"/>
      <c r="N27565" s="71"/>
    </row>
    <row r="27566" spans="2:14">
      <c r="B27566" s="65"/>
      <c r="N27566" s="71"/>
    </row>
    <row r="27567" spans="2:14">
      <c r="B27567" s="65"/>
      <c r="N27567" s="71"/>
    </row>
    <row r="27568" spans="2:14">
      <c r="B27568" s="65"/>
      <c r="N27568" s="71"/>
    </row>
    <row r="27569" spans="2:14">
      <c r="B27569" s="65"/>
      <c r="N27569" s="71"/>
    </row>
    <row r="27570" spans="2:14">
      <c r="B27570" s="65"/>
      <c r="N27570" s="71"/>
    </row>
    <row r="27571" spans="2:14">
      <c r="B27571" s="65"/>
      <c r="N27571" s="71"/>
    </row>
    <row r="27572" spans="2:14">
      <c r="B27572" s="65"/>
      <c r="N27572" s="71"/>
    </row>
    <row r="27573" spans="2:14">
      <c r="B27573" s="65"/>
      <c r="N27573" s="71"/>
    </row>
    <row r="27574" spans="2:14">
      <c r="B27574" s="65"/>
      <c r="N27574" s="71"/>
    </row>
    <row r="27575" spans="2:14">
      <c r="B27575" s="65"/>
      <c r="N27575" s="71"/>
    </row>
    <row r="27576" spans="2:14">
      <c r="B27576" s="65"/>
      <c r="N27576" s="71"/>
    </row>
    <row r="27577" spans="2:14">
      <c r="B27577" s="65"/>
      <c r="N27577" s="71"/>
    </row>
    <row r="27578" spans="2:14">
      <c r="B27578" s="65"/>
      <c r="N27578" s="71"/>
    </row>
    <row r="27579" spans="2:14">
      <c r="B27579" s="65"/>
      <c r="N27579" s="71"/>
    </row>
    <row r="27580" spans="2:14">
      <c r="B27580" s="65"/>
      <c r="N27580" s="71"/>
    </row>
    <row r="27581" spans="2:14">
      <c r="B27581" s="65"/>
      <c r="N27581" s="71"/>
    </row>
    <row r="27582" spans="2:14">
      <c r="B27582" s="65"/>
      <c r="N27582" s="71"/>
    </row>
    <row r="27583" spans="2:14">
      <c r="B27583" s="65"/>
      <c r="N27583" s="71"/>
    </row>
    <row r="27584" spans="2:14">
      <c r="B27584" s="65"/>
      <c r="N27584" s="71"/>
    </row>
    <row r="27585" spans="2:14">
      <c r="B27585" s="65"/>
      <c r="N27585" s="71"/>
    </row>
    <row r="27586" spans="2:14">
      <c r="B27586" s="65"/>
      <c r="N27586" s="71"/>
    </row>
    <row r="27587" spans="2:14">
      <c r="B27587" s="65"/>
      <c r="N27587" s="71"/>
    </row>
    <row r="27588" spans="2:14">
      <c r="B27588" s="65"/>
      <c r="N27588" s="71"/>
    </row>
    <row r="27589" spans="2:14">
      <c r="B27589" s="65"/>
      <c r="N27589" s="71"/>
    </row>
    <row r="27590" spans="2:14">
      <c r="B27590" s="65"/>
      <c r="N27590" s="71"/>
    </row>
    <row r="27591" spans="2:14">
      <c r="B27591" s="65"/>
      <c r="N27591" s="71"/>
    </row>
    <row r="27592" spans="2:14">
      <c r="B27592" s="65"/>
      <c r="N27592" s="71"/>
    </row>
    <row r="27593" spans="2:14">
      <c r="B27593" s="65"/>
      <c r="N27593" s="71"/>
    </row>
    <row r="27594" spans="2:14">
      <c r="B27594" s="65"/>
      <c r="N27594" s="71"/>
    </row>
    <row r="27595" spans="2:14">
      <c r="B27595" s="65"/>
      <c r="N27595" s="71"/>
    </row>
    <row r="27596" spans="2:14">
      <c r="B27596" s="65"/>
      <c r="N27596" s="71"/>
    </row>
    <row r="27597" spans="2:14">
      <c r="B27597" s="65"/>
      <c r="N27597" s="71"/>
    </row>
    <row r="27598" spans="2:14">
      <c r="B27598" s="65"/>
      <c r="N27598" s="71"/>
    </row>
    <row r="27599" spans="2:14">
      <c r="B27599" s="65"/>
      <c r="N27599" s="71"/>
    </row>
    <row r="27600" spans="2:14">
      <c r="B27600" s="65"/>
      <c r="N27600" s="71"/>
    </row>
    <row r="27601" spans="2:14">
      <c r="B27601" s="65"/>
      <c r="N27601" s="71"/>
    </row>
    <row r="27602" spans="2:14">
      <c r="B27602" s="65"/>
      <c r="N27602" s="71"/>
    </row>
    <row r="27603" spans="2:14">
      <c r="B27603" s="65"/>
      <c r="N27603" s="71"/>
    </row>
    <row r="27604" spans="2:14">
      <c r="B27604" s="65"/>
      <c r="N27604" s="71"/>
    </row>
    <row r="27605" spans="2:14">
      <c r="B27605" s="65"/>
      <c r="N27605" s="71"/>
    </row>
    <row r="27606" spans="2:14">
      <c r="B27606" s="65"/>
      <c r="N27606" s="71"/>
    </row>
    <row r="27607" spans="2:14">
      <c r="B27607" s="65"/>
      <c r="N27607" s="71"/>
    </row>
    <row r="27608" spans="2:14">
      <c r="B27608" s="65"/>
      <c r="N27608" s="71"/>
    </row>
    <row r="27609" spans="2:14">
      <c r="B27609" s="65"/>
      <c r="N27609" s="71"/>
    </row>
    <row r="27610" spans="2:14">
      <c r="B27610" s="65"/>
      <c r="N27610" s="71"/>
    </row>
    <row r="27611" spans="2:14">
      <c r="B27611" s="65"/>
      <c r="N27611" s="71"/>
    </row>
    <row r="27612" spans="2:14">
      <c r="B27612" s="65"/>
      <c r="N27612" s="71"/>
    </row>
    <row r="27613" spans="2:14">
      <c r="B27613" s="65"/>
      <c r="N27613" s="71"/>
    </row>
    <row r="27614" spans="2:14">
      <c r="B27614" s="65"/>
      <c r="N27614" s="71"/>
    </row>
    <row r="27615" spans="2:14">
      <c r="B27615" s="65"/>
      <c r="N27615" s="71"/>
    </row>
    <row r="27616" spans="2:14">
      <c r="B27616" s="65"/>
      <c r="N27616" s="71"/>
    </row>
    <row r="27617" spans="2:14">
      <c r="B27617" s="65"/>
      <c r="N27617" s="71"/>
    </row>
    <row r="27618" spans="2:14">
      <c r="B27618" s="65"/>
      <c r="N27618" s="71"/>
    </row>
    <row r="27619" spans="2:14">
      <c r="B27619" s="65"/>
      <c r="N27619" s="71"/>
    </row>
    <row r="27620" spans="2:14">
      <c r="B27620" s="65"/>
      <c r="N27620" s="71"/>
    </row>
    <row r="27621" spans="2:14">
      <c r="B27621" s="65"/>
      <c r="N27621" s="71"/>
    </row>
    <row r="27622" spans="2:14">
      <c r="B27622" s="65"/>
      <c r="N27622" s="71"/>
    </row>
    <row r="27623" spans="2:14">
      <c r="B27623" s="65"/>
      <c r="N27623" s="71"/>
    </row>
    <row r="27624" spans="2:14">
      <c r="B27624" s="65"/>
      <c r="N27624" s="71"/>
    </row>
    <row r="27625" spans="2:14">
      <c r="B27625" s="65"/>
      <c r="N27625" s="71"/>
    </row>
    <row r="27626" spans="2:14">
      <c r="B27626" s="65"/>
      <c r="N27626" s="71"/>
    </row>
    <row r="27627" spans="2:14">
      <c r="B27627" s="65"/>
      <c r="N27627" s="71"/>
    </row>
    <row r="27628" spans="2:14">
      <c r="B27628" s="65"/>
      <c r="N27628" s="71"/>
    </row>
    <row r="27629" spans="2:14">
      <c r="B27629" s="65"/>
      <c r="N27629" s="71"/>
    </row>
    <row r="27630" spans="2:14">
      <c r="B27630" s="65"/>
      <c r="N27630" s="71"/>
    </row>
    <row r="27631" spans="2:14">
      <c r="B27631" s="65"/>
      <c r="N27631" s="71"/>
    </row>
    <row r="27632" spans="2:14">
      <c r="B27632" s="65"/>
      <c r="N27632" s="71"/>
    </row>
    <row r="27633" spans="2:14">
      <c r="B27633" s="65"/>
      <c r="N27633" s="71"/>
    </row>
    <row r="27634" spans="2:14">
      <c r="B27634" s="65"/>
      <c r="N27634" s="71"/>
    </row>
    <row r="27635" spans="2:14">
      <c r="B27635" s="65"/>
      <c r="N27635" s="71"/>
    </row>
    <row r="27636" spans="2:14">
      <c r="B27636" s="65"/>
      <c r="N27636" s="71"/>
    </row>
    <row r="27637" spans="2:14">
      <c r="B27637" s="65"/>
      <c r="N27637" s="71"/>
    </row>
    <row r="27638" spans="2:14">
      <c r="B27638" s="65"/>
      <c r="N27638" s="71"/>
    </row>
    <row r="27639" spans="2:14">
      <c r="B27639" s="65"/>
      <c r="N27639" s="71"/>
    </row>
    <row r="27640" spans="2:14">
      <c r="B27640" s="65"/>
      <c r="N27640" s="71"/>
    </row>
    <row r="27641" spans="2:14">
      <c r="B27641" s="65"/>
      <c r="N27641" s="71"/>
    </row>
    <row r="27642" spans="2:14">
      <c r="B27642" s="65"/>
      <c r="N27642" s="71"/>
    </row>
    <row r="27643" spans="2:14">
      <c r="B27643" s="65"/>
      <c r="N27643" s="71"/>
    </row>
    <row r="27644" spans="2:14">
      <c r="B27644" s="65"/>
      <c r="N27644" s="71"/>
    </row>
    <row r="27645" spans="2:14">
      <c r="B27645" s="65"/>
      <c r="N27645" s="71"/>
    </row>
    <row r="27646" spans="2:14">
      <c r="B27646" s="65"/>
      <c r="N27646" s="71"/>
    </row>
    <row r="27647" spans="2:14">
      <c r="B27647" s="65"/>
      <c r="N27647" s="71"/>
    </row>
    <row r="27648" spans="2:14">
      <c r="B27648" s="65"/>
      <c r="N27648" s="71"/>
    </row>
    <row r="27649" spans="2:14">
      <c r="B27649" s="65"/>
      <c r="N27649" s="71"/>
    </row>
    <row r="27650" spans="2:14">
      <c r="B27650" s="65"/>
      <c r="N27650" s="71"/>
    </row>
    <row r="27651" spans="2:14">
      <c r="B27651" s="65"/>
      <c r="N27651" s="71"/>
    </row>
    <row r="27652" spans="2:14">
      <c r="B27652" s="65"/>
      <c r="N27652" s="71"/>
    </row>
    <row r="27653" spans="2:14">
      <c r="B27653" s="65"/>
      <c r="N27653" s="71"/>
    </row>
    <row r="27654" spans="2:14">
      <c r="B27654" s="65"/>
      <c r="N27654" s="71"/>
    </row>
    <row r="27655" spans="2:14">
      <c r="B27655" s="65"/>
      <c r="N27655" s="71"/>
    </row>
    <row r="27656" spans="2:14">
      <c r="B27656" s="65"/>
      <c r="N27656" s="71"/>
    </row>
    <row r="27657" spans="2:14">
      <c r="B27657" s="65"/>
      <c r="N27657" s="71"/>
    </row>
    <row r="27658" spans="2:14">
      <c r="B27658" s="65"/>
      <c r="N27658" s="71"/>
    </row>
    <row r="27659" spans="2:14">
      <c r="B27659" s="65"/>
      <c r="N27659" s="71"/>
    </row>
    <row r="27660" spans="2:14">
      <c r="B27660" s="65"/>
      <c r="N27660" s="71"/>
    </row>
    <row r="27661" spans="2:14">
      <c r="B27661" s="65"/>
      <c r="N27661" s="71"/>
    </row>
    <row r="27662" spans="2:14">
      <c r="B27662" s="65"/>
      <c r="N27662" s="71"/>
    </row>
    <row r="27663" spans="2:14">
      <c r="B27663" s="65"/>
      <c r="N27663" s="71"/>
    </row>
    <row r="27664" spans="2:14">
      <c r="B27664" s="65"/>
      <c r="N27664" s="71"/>
    </row>
    <row r="27665" spans="2:14">
      <c r="B27665" s="65"/>
      <c r="N27665" s="71"/>
    </row>
    <row r="27666" spans="2:14">
      <c r="B27666" s="65"/>
      <c r="N27666" s="71"/>
    </row>
    <row r="27667" spans="2:14">
      <c r="B27667" s="65"/>
      <c r="N27667" s="71"/>
    </row>
    <row r="27668" spans="2:14">
      <c r="B27668" s="65"/>
      <c r="N27668" s="71"/>
    </row>
    <row r="27669" spans="2:14">
      <c r="B27669" s="65"/>
      <c r="N27669" s="71"/>
    </row>
    <row r="27670" spans="2:14">
      <c r="B27670" s="65"/>
      <c r="N27670" s="71"/>
    </row>
    <row r="27671" spans="2:14">
      <c r="B27671" s="65"/>
      <c r="N27671" s="71"/>
    </row>
    <row r="27672" spans="2:14">
      <c r="B27672" s="65"/>
      <c r="N27672" s="71"/>
    </row>
    <row r="27673" spans="2:14">
      <c r="B27673" s="65"/>
      <c r="N27673" s="71"/>
    </row>
    <row r="27674" spans="2:14">
      <c r="B27674" s="65"/>
      <c r="N27674" s="71"/>
    </row>
    <row r="27675" spans="2:14">
      <c r="B27675" s="65"/>
      <c r="N27675" s="71"/>
    </row>
    <row r="27676" spans="2:14">
      <c r="B27676" s="65"/>
      <c r="N27676" s="71"/>
    </row>
    <row r="27677" spans="2:14">
      <c r="B27677" s="65"/>
      <c r="N27677" s="71"/>
    </row>
    <row r="27678" spans="2:14">
      <c r="B27678" s="65"/>
      <c r="N27678" s="71"/>
    </row>
    <row r="27679" spans="2:14">
      <c r="B27679" s="65"/>
      <c r="N27679" s="71"/>
    </row>
    <row r="27680" spans="2:14">
      <c r="B27680" s="65"/>
      <c r="N27680" s="71"/>
    </row>
    <row r="27681" spans="2:14">
      <c r="B27681" s="65"/>
      <c r="N27681" s="71"/>
    </row>
    <row r="27682" spans="2:14">
      <c r="B27682" s="65"/>
      <c r="N27682" s="71"/>
    </row>
    <row r="27683" spans="2:14">
      <c r="B27683" s="65"/>
      <c r="N27683" s="71"/>
    </row>
    <row r="27684" spans="2:14">
      <c r="B27684" s="65"/>
      <c r="N27684" s="71"/>
    </row>
    <row r="27685" spans="2:14">
      <c r="B27685" s="65"/>
      <c r="N27685" s="71"/>
    </row>
    <row r="27686" spans="2:14">
      <c r="B27686" s="65"/>
      <c r="N27686" s="71"/>
    </row>
    <row r="27687" spans="2:14">
      <c r="B27687" s="65"/>
      <c r="N27687" s="71"/>
    </row>
    <row r="27688" spans="2:14">
      <c r="B27688" s="65"/>
      <c r="N27688" s="71"/>
    </row>
    <row r="27689" spans="2:14">
      <c r="B27689" s="65"/>
      <c r="N27689" s="71"/>
    </row>
    <row r="27690" spans="2:14">
      <c r="B27690" s="65"/>
      <c r="N27690" s="71"/>
    </row>
    <row r="27691" spans="2:14">
      <c r="B27691" s="65"/>
      <c r="N27691" s="71"/>
    </row>
    <row r="27692" spans="2:14">
      <c r="B27692" s="65"/>
      <c r="N27692" s="71"/>
    </row>
    <row r="27693" spans="2:14">
      <c r="B27693" s="65"/>
      <c r="N27693" s="71"/>
    </row>
    <row r="27694" spans="2:14">
      <c r="B27694" s="65"/>
      <c r="N27694" s="71"/>
    </row>
    <row r="27695" spans="2:14">
      <c r="B27695" s="65"/>
      <c r="N27695" s="71"/>
    </row>
    <row r="27696" spans="2:14">
      <c r="B27696" s="65"/>
      <c r="N27696" s="71"/>
    </row>
    <row r="27697" spans="2:14">
      <c r="B27697" s="65"/>
      <c r="N27697" s="71"/>
    </row>
    <row r="27698" spans="2:14">
      <c r="B27698" s="65"/>
      <c r="N27698" s="71"/>
    </row>
    <row r="27699" spans="2:14">
      <c r="B27699" s="65"/>
      <c r="N27699" s="71"/>
    </row>
    <row r="27700" spans="2:14">
      <c r="B27700" s="65"/>
      <c r="N27700" s="71"/>
    </row>
    <row r="27701" spans="2:14">
      <c r="B27701" s="65"/>
      <c r="N27701" s="71"/>
    </row>
    <row r="27702" spans="2:14">
      <c r="B27702" s="65"/>
      <c r="N27702" s="71"/>
    </row>
    <row r="27703" spans="2:14">
      <c r="B27703" s="65"/>
      <c r="N27703" s="71"/>
    </row>
    <row r="27704" spans="2:14">
      <c r="B27704" s="65"/>
      <c r="N27704" s="71"/>
    </row>
    <row r="27705" spans="2:14">
      <c r="B27705" s="65"/>
      <c r="N27705" s="71"/>
    </row>
    <row r="27706" spans="2:14">
      <c r="B27706" s="65"/>
      <c r="N27706" s="71"/>
    </row>
    <row r="27707" spans="2:14">
      <c r="B27707" s="65"/>
      <c r="N27707" s="71"/>
    </row>
    <row r="27708" spans="2:14">
      <c r="B27708" s="65"/>
      <c r="N27708" s="71"/>
    </row>
    <row r="27709" spans="2:14">
      <c r="B27709" s="65"/>
      <c r="N27709" s="71"/>
    </row>
    <row r="27710" spans="2:14">
      <c r="B27710" s="65"/>
      <c r="N27710" s="71"/>
    </row>
    <row r="27711" spans="2:14">
      <c r="B27711" s="65"/>
      <c r="N27711" s="71"/>
    </row>
    <row r="27712" spans="2:14">
      <c r="B27712" s="65"/>
      <c r="N27712" s="71"/>
    </row>
    <row r="27713" spans="2:14">
      <c r="B27713" s="65"/>
      <c r="N27713" s="71"/>
    </row>
    <row r="27714" spans="2:14">
      <c r="B27714" s="65"/>
      <c r="N27714" s="71"/>
    </row>
    <row r="27715" spans="2:14">
      <c r="B27715" s="65"/>
      <c r="N27715" s="71"/>
    </row>
    <row r="27716" spans="2:14">
      <c r="B27716" s="65"/>
      <c r="N27716" s="71"/>
    </row>
    <row r="27717" spans="2:14">
      <c r="B27717" s="65"/>
      <c r="N27717" s="71"/>
    </row>
    <row r="27718" spans="2:14">
      <c r="B27718" s="65"/>
      <c r="N27718" s="71"/>
    </row>
    <row r="27719" spans="2:14">
      <c r="B27719" s="65"/>
      <c r="N27719" s="71"/>
    </row>
    <row r="27720" spans="2:14">
      <c r="B27720" s="65"/>
      <c r="N27720" s="71"/>
    </row>
    <row r="27721" spans="2:14">
      <c r="B27721" s="65"/>
      <c r="N27721" s="71"/>
    </row>
    <row r="27722" spans="2:14">
      <c r="B27722" s="65"/>
      <c r="N27722" s="71"/>
    </row>
    <row r="27723" spans="2:14">
      <c r="B27723" s="65"/>
      <c r="N27723" s="71"/>
    </row>
    <row r="27724" spans="2:14">
      <c r="B27724" s="65"/>
      <c r="N27724" s="71"/>
    </row>
    <row r="27725" spans="2:14">
      <c r="B27725" s="65"/>
      <c r="N27725" s="71"/>
    </row>
    <row r="27726" spans="2:14">
      <c r="B27726" s="65"/>
      <c r="N27726" s="71"/>
    </row>
    <row r="27727" spans="2:14">
      <c r="B27727" s="65"/>
      <c r="N27727" s="71"/>
    </row>
    <row r="27728" spans="2:14">
      <c r="B27728" s="65"/>
      <c r="N27728" s="71"/>
    </row>
    <row r="27729" spans="2:14">
      <c r="B27729" s="65"/>
      <c r="N27729" s="71"/>
    </row>
    <row r="27730" spans="2:14">
      <c r="B27730" s="65"/>
      <c r="N27730" s="71"/>
    </row>
    <row r="27731" spans="2:14">
      <c r="B27731" s="65"/>
      <c r="N27731" s="71"/>
    </row>
    <row r="27732" spans="2:14">
      <c r="B27732" s="65"/>
      <c r="N27732" s="71"/>
    </row>
    <row r="27733" spans="2:14">
      <c r="B27733" s="65"/>
      <c r="N27733" s="71"/>
    </row>
    <row r="27734" spans="2:14">
      <c r="B27734" s="65"/>
      <c r="N27734" s="71"/>
    </row>
    <row r="27735" spans="2:14">
      <c r="B27735" s="65"/>
      <c r="N27735" s="71"/>
    </row>
    <row r="27736" spans="2:14">
      <c r="B27736" s="65"/>
      <c r="N27736" s="71"/>
    </row>
    <row r="27737" spans="2:14">
      <c r="B27737" s="65"/>
      <c r="N27737" s="71"/>
    </row>
    <row r="27738" spans="2:14">
      <c r="B27738" s="65"/>
      <c r="N27738" s="71"/>
    </row>
    <row r="27739" spans="2:14">
      <c r="B27739" s="65"/>
      <c r="N27739" s="71"/>
    </row>
    <row r="27740" spans="2:14">
      <c r="B27740" s="65"/>
      <c r="N27740" s="71"/>
    </row>
    <row r="27741" spans="2:14">
      <c r="B27741" s="65"/>
      <c r="N27741" s="71"/>
    </row>
    <row r="27742" spans="2:14">
      <c r="B27742" s="65"/>
      <c r="N27742" s="71"/>
    </row>
    <row r="27743" spans="2:14">
      <c r="B27743" s="65"/>
      <c r="N27743" s="71"/>
    </row>
    <row r="27744" spans="2:14">
      <c r="B27744" s="65"/>
      <c r="N27744" s="71"/>
    </row>
    <row r="27745" spans="2:14">
      <c r="B27745" s="65"/>
      <c r="N27745" s="71"/>
    </row>
    <row r="27746" spans="2:14">
      <c r="B27746" s="65"/>
      <c r="N27746" s="71"/>
    </row>
    <row r="27747" spans="2:14">
      <c r="B27747" s="65"/>
      <c r="N27747" s="71"/>
    </row>
    <row r="27748" spans="2:14">
      <c r="B27748" s="65"/>
      <c r="N27748" s="71"/>
    </row>
    <row r="27749" spans="2:14">
      <c r="B27749" s="65"/>
      <c r="N27749" s="71"/>
    </row>
    <row r="27750" spans="2:14">
      <c r="B27750" s="65"/>
      <c r="N27750" s="71"/>
    </row>
    <row r="27751" spans="2:14">
      <c r="B27751" s="65"/>
      <c r="N27751" s="71"/>
    </row>
    <row r="27752" spans="2:14">
      <c r="B27752" s="65"/>
      <c r="N27752" s="71"/>
    </row>
    <row r="27753" spans="2:14">
      <c r="B27753" s="65"/>
      <c r="N27753" s="71"/>
    </row>
    <row r="27754" spans="2:14">
      <c r="B27754" s="65"/>
      <c r="N27754" s="71"/>
    </row>
    <row r="27755" spans="2:14">
      <c r="B27755" s="65"/>
      <c r="N27755" s="71"/>
    </row>
    <row r="27756" spans="2:14">
      <c r="B27756" s="65"/>
      <c r="N27756" s="71"/>
    </row>
    <row r="27757" spans="2:14">
      <c r="B27757" s="65"/>
      <c r="N27757" s="71"/>
    </row>
    <row r="27758" spans="2:14">
      <c r="B27758" s="65"/>
      <c r="N27758" s="71"/>
    </row>
    <row r="27759" spans="2:14">
      <c r="B27759" s="65"/>
      <c r="N27759" s="71"/>
    </row>
    <row r="27760" spans="2:14">
      <c r="B27760" s="65"/>
      <c r="N27760" s="71"/>
    </row>
    <row r="27761" spans="2:14">
      <c r="B27761" s="65"/>
      <c r="N27761" s="71"/>
    </row>
    <row r="27762" spans="2:14">
      <c r="B27762" s="65"/>
      <c r="N27762" s="71"/>
    </row>
    <row r="27763" spans="2:14">
      <c r="B27763" s="65"/>
      <c r="N27763" s="71"/>
    </row>
    <row r="27764" spans="2:14">
      <c r="B27764" s="65"/>
      <c r="N27764" s="71"/>
    </row>
    <row r="27765" spans="2:14">
      <c r="B27765" s="65"/>
      <c r="N27765" s="71"/>
    </row>
    <row r="27766" spans="2:14">
      <c r="B27766" s="65"/>
      <c r="N27766" s="71"/>
    </row>
    <row r="27767" spans="2:14">
      <c r="B27767" s="65"/>
      <c r="N27767" s="71"/>
    </row>
    <row r="27768" spans="2:14">
      <c r="B27768" s="65"/>
      <c r="N27768" s="71"/>
    </row>
    <row r="27769" spans="2:14">
      <c r="B27769" s="65"/>
      <c r="N27769" s="71"/>
    </row>
    <row r="27770" spans="2:14">
      <c r="B27770" s="65"/>
      <c r="N27770" s="71"/>
    </row>
    <row r="27771" spans="2:14">
      <c r="B27771" s="65"/>
      <c r="N27771" s="71"/>
    </row>
    <row r="27772" spans="2:14">
      <c r="B27772" s="65"/>
      <c r="N27772" s="71"/>
    </row>
    <row r="27773" spans="2:14">
      <c r="B27773" s="65"/>
      <c r="N27773" s="71"/>
    </row>
    <row r="27774" spans="2:14">
      <c r="B27774" s="65"/>
      <c r="N27774" s="71"/>
    </row>
    <row r="27775" spans="2:14">
      <c r="B27775" s="65"/>
      <c r="N27775" s="71"/>
    </row>
    <row r="27776" spans="2:14">
      <c r="B27776" s="65"/>
      <c r="N27776" s="71"/>
    </row>
    <row r="27777" spans="2:14">
      <c r="B27777" s="65"/>
      <c r="N27777" s="71"/>
    </row>
    <row r="27778" spans="2:14">
      <c r="B27778" s="65"/>
      <c r="N27778" s="71"/>
    </row>
    <row r="27779" spans="2:14">
      <c r="B27779" s="65"/>
      <c r="N27779" s="71"/>
    </row>
    <row r="27780" spans="2:14">
      <c r="B27780" s="65"/>
      <c r="N27780" s="71"/>
    </row>
    <row r="27781" spans="2:14">
      <c r="B27781" s="65"/>
      <c r="N27781" s="71"/>
    </row>
    <row r="27782" spans="2:14">
      <c r="B27782" s="65"/>
      <c r="N27782" s="71"/>
    </row>
    <row r="27783" spans="2:14">
      <c r="B27783" s="65"/>
      <c r="N27783" s="71"/>
    </row>
    <row r="27784" spans="2:14">
      <c r="B27784" s="65"/>
      <c r="N27784" s="71"/>
    </row>
    <row r="27785" spans="2:14">
      <c r="B27785" s="65"/>
      <c r="N27785" s="71"/>
    </row>
    <row r="27786" spans="2:14">
      <c r="B27786" s="65"/>
      <c r="N27786" s="71"/>
    </row>
    <row r="27787" spans="2:14">
      <c r="B27787" s="65"/>
      <c r="N27787" s="71"/>
    </row>
    <row r="27788" spans="2:14">
      <c r="B27788" s="65"/>
      <c r="N27788" s="71"/>
    </row>
    <row r="27789" spans="2:14">
      <c r="B27789" s="65"/>
      <c r="N27789" s="71"/>
    </row>
    <row r="27790" spans="2:14">
      <c r="B27790" s="65"/>
      <c r="N27790" s="71"/>
    </row>
    <row r="27791" spans="2:14">
      <c r="B27791" s="65"/>
      <c r="N27791" s="71"/>
    </row>
    <row r="27792" spans="2:14">
      <c r="B27792" s="65"/>
      <c r="N27792" s="71"/>
    </row>
    <row r="27793" spans="2:14">
      <c r="B27793" s="65"/>
      <c r="N27793" s="71"/>
    </row>
    <row r="27794" spans="2:14">
      <c r="B27794" s="65"/>
      <c r="N27794" s="71"/>
    </row>
    <row r="27795" spans="2:14">
      <c r="B27795" s="65"/>
      <c r="N27795" s="71"/>
    </row>
    <row r="27796" spans="2:14">
      <c r="B27796" s="65"/>
      <c r="N27796" s="71"/>
    </row>
    <row r="27797" spans="2:14">
      <c r="B27797" s="65"/>
      <c r="N27797" s="71"/>
    </row>
    <row r="27798" spans="2:14">
      <c r="B27798" s="65"/>
      <c r="N27798" s="71"/>
    </row>
    <row r="27799" spans="2:14">
      <c r="B27799" s="65"/>
      <c r="N27799" s="71"/>
    </row>
    <row r="27800" spans="2:14">
      <c r="B27800" s="65"/>
      <c r="N27800" s="71"/>
    </row>
    <row r="27801" spans="2:14">
      <c r="B27801" s="65"/>
      <c r="N27801" s="71"/>
    </row>
    <row r="27802" spans="2:14">
      <c r="B27802" s="65"/>
      <c r="N27802" s="71"/>
    </row>
    <row r="27803" spans="2:14">
      <c r="B27803" s="65"/>
      <c r="N27803" s="71"/>
    </row>
    <row r="27804" spans="2:14">
      <c r="B27804" s="65"/>
      <c r="N27804" s="71"/>
    </row>
    <row r="27805" spans="2:14">
      <c r="B27805" s="65"/>
      <c r="N27805" s="71"/>
    </row>
    <row r="27806" spans="2:14">
      <c r="B27806" s="65"/>
      <c r="N27806" s="71"/>
    </row>
    <row r="27807" spans="2:14">
      <c r="B27807" s="65"/>
      <c r="N27807" s="71"/>
    </row>
    <row r="27808" spans="2:14">
      <c r="B27808" s="65"/>
      <c r="N27808" s="71"/>
    </row>
    <row r="27809" spans="2:14">
      <c r="B27809" s="65"/>
      <c r="N27809" s="71"/>
    </row>
    <row r="27810" spans="2:14">
      <c r="B27810" s="65"/>
      <c r="N27810" s="71"/>
    </row>
    <row r="27811" spans="2:14">
      <c r="B27811" s="65"/>
      <c r="N27811" s="71"/>
    </row>
    <row r="27812" spans="2:14">
      <c r="B27812" s="65"/>
      <c r="N27812" s="71"/>
    </row>
    <row r="27813" spans="2:14">
      <c r="B27813" s="65"/>
      <c r="N27813" s="71"/>
    </row>
    <row r="27814" spans="2:14">
      <c r="B27814" s="65"/>
      <c r="N27814" s="71"/>
    </row>
    <row r="27815" spans="2:14">
      <c r="B27815" s="65"/>
      <c r="N27815" s="71"/>
    </row>
    <row r="27816" spans="2:14">
      <c r="B27816" s="65"/>
      <c r="N27816" s="71"/>
    </row>
    <row r="27817" spans="2:14">
      <c r="B27817" s="65"/>
      <c r="N27817" s="71"/>
    </row>
    <row r="27818" spans="2:14">
      <c r="B27818" s="65"/>
      <c r="N27818" s="71"/>
    </row>
    <row r="27819" spans="2:14">
      <c r="B27819" s="65"/>
      <c r="N27819" s="71"/>
    </row>
    <row r="27820" spans="2:14">
      <c r="B27820" s="65"/>
      <c r="N27820" s="71"/>
    </row>
    <row r="27821" spans="2:14">
      <c r="B27821" s="65"/>
      <c r="N27821" s="71"/>
    </row>
    <row r="27822" spans="2:14">
      <c r="B27822" s="65"/>
      <c r="N27822" s="71"/>
    </row>
    <row r="27823" spans="2:14">
      <c r="B27823" s="65"/>
      <c r="N27823" s="71"/>
    </row>
    <row r="27824" spans="2:14">
      <c r="B27824" s="65"/>
      <c r="N27824" s="71"/>
    </row>
    <row r="27825" spans="2:14">
      <c r="B27825" s="65"/>
      <c r="N27825" s="71"/>
    </row>
    <row r="27826" spans="2:14">
      <c r="B27826" s="65"/>
      <c r="N27826" s="71"/>
    </row>
    <row r="27827" spans="2:14">
      <c r="B27827" s="65"/>
      <c r="N27827" s="71"/>
    </row>
    <row r="27828" spans="2:14">
      <c r="B27828" s="65"/>
      <c r="N27828" s="71"/>
    </row>
    <row r="27829" spans="2:14">
      <c r="B27829" s="65"/>
      <c r="N27829" s="71"/>
    </row>
    <row r="27830" spans="2:14">
      <c r="B27830" s="65"/>
      <c r="N27830" s="71"/>
    </row>
    <row r="27831" spans="2:14">
      <c r="B27831" s="65"/>
      <c r="N27831" s="71"/>
    </row>
    <row r="27832" spans="2:14">
      <c r="B27832" s="65"/>
      <c r="N27832" s="71"/>
    </row>
    <row r="27833" spans="2:14">
      <c r="B27833" s="65"/>
      <c r="N27833" s="71"/>
    </row>
    <row r="27834" spans="2:14">
      <c r="B27834" s="65"/>
      <c r="N27834" s="71"/>
    </row>
    <row r="27835" spans="2:14">
      <c r="B27835" s="65"/>
      <c r="N27835" s="71"/>
    </row>
    <row r="27836" spans="2:14">
      <c r="B27836" s="65"/>
      <c r="N27836" s="71"/>
    </row>
    <row r="27837" spans="2:14">
      <c r="B27837" s="65"/>
      <c r="N27837" s="71"/>
    </row>
    <row r="27838" spans="2:14">
      <c r="B27838" s="65"/>
      <c r="N27838" s="71"/>
    </row>
    <row r="27839" spans="2:14">
      <c r="B27839" s="65"/>
      <c r="N27839" s="71"/>
    </row>
    <row r="27840" spans="2:14">
      <c r="B27840" s="65"/>
      <c r="N27840" s="71"/>
    </row>
    <row r="27841" spans="2:14">
      <c r="B27841" s="65"/>
      <c r="N27841" s="71"/>
    </row>
    <row r="27842" spans="2:14">
      <c r="B27842" s="65"/>
      <c r="N27842" s="71"/>
    </row>
    <row r="27843" spans="2:14">
      <c r="B27843" s="65"/>
      <c r="N27843" s="71"/>
    </row>
    <row r="27844" spans="2:14">
      <c r="B27844" s="65"/>
      <c r="N27844" s="71"/>
    </row>
    <row r="27845" spans="2:14">
      <c r="B27845" s="65"/>
      <c r="N27845" s="71"/>
    </row>
    <row r="27846" spans="2:14">
      <c r="B27846" s="65"/>
      <c r="N27846" s="71"/>
    </row>
    <row r="27847" spans="2:14">
      <c r="B27847" s="65"/>
      <c r="N27847" s="71"/>
    </row>
    <row r="27848" spans="2:14">
      <c r="B27848" s="65"/>
      <c r="N27848" s="71"/>
    </row>
    <row r="27849" spans="2:14">
      <c r="B27849" s="65"/>
      <c r="N27849" s="71"/>
    </row>
    <row r="27850" spans="2:14">
      <c r="B27850" s="65"/>
      <c r="N27850" s="71"/>
    </row>
    <row r="27851" spans="2:14">
      <c r="B27851" s="65"/>
      <c r="N27851" s="71"/>
    </row>
    <row r="27852" spans="2:14">
      <c r="B27852" s="65"/>
      <c r="N27852" s="71"/>
    </row>
    <row r="27853" spans="2:14">
      <c r="B27853" s="65"/>
      <c r="N27853" s="71"/>
    </row>
    <row r="27854" spans="2:14">
      <c r="B27854" s="65"/>
      <c r="N27854" s="71"/>
    </row>
    <row r="27855" spans="2:14">
      <c r="B27855" s="65"/>
      <c r="N27855" s="71"/>
    </row>
    <row r="27856" spans="2:14">
      <c r="B27856" s="65"/>
      <c r="N27856" s="71"/>
    </row>
    <row r="27857" spans="2:14">
      <c r="B27857" s="65"/>
      <c r="N27857" s="71"/>
    </row>
    <row r="27858" spans="2:14">
      <c r="B27858" s="65"/>
      <c r="N27858" s="71"/>
    </row>
    <row r="27859" spans="2:14">
      <c r="B27859" s="65"/>
      <c r="N27859" s="71"/>
    </row>
    <row r="27860" spans="2:14">
      <c r="B27860" s="65"/>
      <c r="N27860" s="71"/>
    </row>
    <row r="27861" spans="2:14">
      <c r="B27861" s="65"/>
      <c r="N27861" s="71"/>
    </row>
    <row r="27862" spans="2:14">
      <c r="B27862" s="65"/>
      <c r="N27862" s="71"/>
    </row>
    <row r="27863" spans="2:14">
      <c r="B27863" s="65"/>
      <c r="N27863" s="71"/>
    </row>
    <row r="27864" spans="2:14">
      <c r="B27864" s="65"/>
      <c r="N27864" s="71"/>
    </row>
    <row r="27865" spans="2:14">
      <c r="B27865" s="65"/>
      <c r="N27865" s="71"/>
    </row>
    <row r="27866" spans="2:14">
      <c r="B27866" s="65"/>
      <c r="N27866" s="71"/>
    </row>
    <row r="27867" spans="2:14">
      <c r="B27867" s="65"/>
      <c r="N27867" s="71"/>
    </row>
    <row r="27868" spans="2:14">
      <c r="B27868" s="65"/>
      <c r="N27868" s="71"/>
    </row>
    <row r="27869" spans="2:14">
      <c r="B27869" s="65"/>
      <c r="N27869" s="71"/>
    </row>
    <row r="27870" spans="2:14">
      <c r="B27870" s="65"/>
      <c r="N27870" s="71"/>
    </row>
    <row r="27871" spans="2:14">
      <c r="B27871" s="65"/>
      <c r="N27871" s="71"/>
    </row>
    <row r="27872" spans="2:14">
      <c r="B27872" s="65"/>
      <c r="N27872" s="71"/>
    </row>
    <row r="27873" spans="2:14">
      <c r="B27873" s="65"/>
      <c r="N27873" s="71"/>
    </row>
    <row r="27874" spans="2:14">
      <c r="B27874" s="65"/>
      <c r="N27874" s="71"/>
    </row>
    <row r="27875" spans="2:14">
      <c r="B27875" s="65"/>
      <c r="N27875" s="71"/>
    </row>
    <row r="27876" spans="2:14">
      <c r="B27876" s="65"/>
      <c r="N27876" s="71"/>
    </row>
    <row r="27877" spans="2:14">
      <c r="B27877" s="65"/>
      <c r="N27877" s="71"/>
    </row>
    <row r="27878" spans="2:14">
      <c r="B27878" s="65"/>
      <c r="N27878" s="71"/>
    </row>
    <row r="27879" spans="2:14">
      <c r="B27879" s="65"/>
      <c r="N27879" s="71"/>
    </row>
    <row r="27880" spans="2:14">
      <c r="B27880" s="65"/>
      <c r="N27880" s="71"/>
    </row>
    <row r="27881" spans="2:14">
      <c r="B27881" s="65"/>
      <c r="N27881" s="71"/>
    </row>
    <row r="27882" spans="2:14">
      <c r="B27882" s="65"/>
      <c r="N27882" s="71"/>
    </row>
    <row r="27883" spans="2:14">
      <c r="B27883" s="65"/>
      <c r="N27883" s="71"/>
    </row>
    <row r="27884" spans="2:14">
      <c r="B27884" s="65"/>
      <c r="N27884" s="71"/>
    </row>
    <row r="27885" spans="2:14">
      <c r="B27885" s="65"/>
      <c r="N27885" s="71"/>
    </row>
    <row r="27886" spans="2:14">
      <c r="B27886" s="65"/>
      <c r="N27886" s="71"/>
    </row>
    <row r="27887" spans="2:14">
      <c r="B27887" s="65"/>
      <c r="N27887" s="71"/>
    </row>
    <row r="27888" spans="2:14">
      <c r="B27888" s="65"/>
      <c r="N27888" s="71"/>
    </row>
    <row r="27889" spans="2:14">
      <c r="B27889" s="65"/>
      <c r="N27889" s="71"/>
    </row>
    <row r="27890" spans="2:14">
      <c r="B27890" s="65"/>
      <c r="N27890" s="71"/>
    </row>
    <row r="27891" spans="2:14">
      <c r="B27891" s="65"/>
      <c r="N27891" s="71"/>
    </row>
    <row r="27892" spans="2:14">
      <c r="B27892" s="65"/>
      <c r="N27892" s="71"/>
    </row>
    <row r="27893" spans="2:14">
      <c r="B27893" s="65"/>
      <c r="N27893" s="71"/>
    </row>
    <row r="27894" spans="2:14">
      <c r="B27894" s="65"/>
      <c r="N27894" s="71"/>
    </row>
    <row r="27895" spans="2:14">
      <c r="B27895" s="65"/>
      <c r="N27895" s="71"/>
    </row>
    <row r="27896" spans="2:14">
      <c r="B27896" s="65"/>
      <c r="N27896" s="71"/>
    </row>
    <row r="27897" spans="2:14">
      <c r="B27897" s="65"/>
      <c r="N27897" s="71"/>
    </row>
    <row r="27898" spans="2:14">
      <c r="B27898" s="65"/>
      <c r="N27898" s="71"/>
    </row>
    <row r="27899" spans="2:14">
      <c r="B27899" s="65"/>
      <c r="N27899" s="71"/>
    </row>
    <row r="27900" spans="2:14">
      <c r="B27900" s="65"/>
      <c r="N27900" s="71"/>
    </row>
    <row r="27901" spans="2:14">
      <c r="B27901" s="65"/>
      <c r="N27901" s="71"/>
    </row>
    <row r="27902" spans="2:14">
      <c r="B27902" s="65"/>
      <c r="N27902" s="71"/>
    </row>
    <row r="27903" spans="2:14">
      <c r="B27903" s="65"/>
      <c r="N27903" s="71"/>
    </row>
    <row r="27904" spans="2:14">
      <c r="B27904" s="65"/>
      <c r="N27904" s="71"/>
    </row>
    <row r="27905" spans="2:14">
      <c r="B27905" s="65"/>
      <c r="N27905" s="71"/>
    </row>
    <row r="27906" spans="2:14">
      <c r="B27906" s="65"/>
      <c r="N27906" s="71"/>
    </row>
    <row r="27907" spans="2:14">
      <c r="B27907" s="65"/>
      <c r="N27907" s="71"/>
    </row>
    <row r="27908" spans="2:14">
      <c r="B27908" s="65"/>
      <c r="N27908" s="71"/>
    </row>
    <row r="27909" spans="2:14">
      <c r="B27909" s="65"/>
      <c r="N27909" s="71"/>
    </row>
    <row r="27910" spans="2:14">
      <c r="B27910" s="65"/>
      <c r="N27910" s="71"/>
    </row>
    <row r="27911" spans="2:14">
      <c r="B27911" s="65"/>
      <c r="N27911" s="71"/>
    </row>
    <row r="27912" spans="2:14">
      <c r="B27912" s="65"/>
      <c r="N27912" s="71"/>
    </row>
    <row r="27913" spans="2:14">
      <c r="B27913" s="65"/>
      <c r="N27913" s="71"/>
    </row>
    <row r="27914" spans="2:14">
      <c r="B27914" s="65"/>
      <c r="N27914" s="71"/>
    </row>
    <row r="27915" spans="2:14">
      <c r="B27915" s="65"/>
      <c r="N27915" s="71"/>
    </row>
    <row r="27916" spans="2:14">
      <c r="B27916" s="65"/>
      <c r="N27916" s="71"/>
    </row>
    <row r="27917" spans="2:14">
      <c r="B27917" s="65"/>
      <c r="N27917" s="71"/>
    </row>
    <row r="27918" spans="2:14">
      <c r="B27918" s="65"/>
      <c r="N27918" s="71"/>
    </row>
    <row r="27919" spans="2:14">
      <c r="B27919" s="65"/>
      <c r="N27919" s="71"/>
    </row>
    <row r="27920" spans="2:14">
      <c r="B27920" s="65"/>
      <c r="N27920" s="71"/>
    </row>
    <row r="27921" spans="2:14">
      <c r="B27921" s="65"/>
      <c r="N27921" s="71"/>
    </row>
    <row r="27922" spans="2:14">
      <c r="B27922" s="65"/>
      <c r="N27922" s="71"/>
    </row>
    <row r="27923" spans="2:14">
      <c r="B27923" s="65"/>
      <c r="N27923" s="71"/>
    </row>
    <row r="27924" spans="2:14">
      <c r="B27924" s="65"/>
      <c r="N27924" s="71"/>
    </row>
    <row r="27925" spans="2:14">
      <c r="B27925" s="65"/>
      <c r="N27925" s="71"/>
    </row>
    <row r="27926" spans="2:14">
      <c r="B27926" s="65"/>
      <c r="N27926" s="71"/>
    </row>
    <row r="27927" spans="2:14">
      <c r="B27927" s="65"/>
      <c r="N27927" s="71"/>
    </row>
    <row r="27928" spans="2:14">
      <c r="B27928" s="65"/>
      <c r="N27928" s="71"/>
    </row>
    <row r="27929" spans="2:14">
      <c r="B27929" s="65"/>
      <c r="N27929" s="71"/>
    </row>
    <row r="27930" spans="2:14">
      <c r="B27930" s="65"/>
      <c r="N27930" s="71"/>
    </row>
    <row r="27931" spans="2:14">
      <c r="B27931" s="65"/>
      <c r="N27931" s="71"/>
    </row>
    <row r="27932" spans="2:14">
      <c r="B27932" s="65"/>
      <c r="N27932" s="71"/>
    </row>
    <row r="27933" spans="2:14">
      <c r="B27933" s="65"/>
      <c r="N27933" s="71"/>
    </row>
    <row r="27934" spans="2:14">
      <c r="B27934" s="65"/>
      <c r="N27934" s="71"/>
    </row>
    <row r="27935" spans="2:14">
      <c r="B27935" s="65"/>
      <c r="N27935" s="71"/>
    </row>
    <row r="27936" spans="2:14">
      <c r="B27936" s="65"/>
      <c r="N27936" s="71"/>
    </row>
    <row r="27937" spans="2:14">
      <c r="B27937" s="65"/>
      <c r="N27937" s="71"/>
    </row>
    <row r="27938" spans="2:14">
      <c r="B27938" s="65"/>
      <c r="N27938" s="71"/>
    </row>
    <row r="27939" spans="2:14">
      <c r="B27939" s="65"/>
      <c r="N27939" s="71"/>
    </row>
    <row r="27940" spans="2:14">
      <c r="B27940" s="65"/>
      <c r="N27940" s="71"/>
    </row>
    <row r="27941" spans="2:14">
      <c r="B27941" s="65"/>
      <c r="N27941" s="71"/>
    </row>
    <row r="27942" spans="2:14">
      <c r="B27942" s="65"/>
      <c r="N27942" s="71"/>
    </row>
    <row r="27943" spans="2:14">
      <c r="B27943" s="65"/>
      <c r="N27943" s="71"/>
    </row>
    <row r="27944" spans="2:14">
      <c r="B27944" s="65"/>
      <c r="N27944" s="71"/>
    </row>
    <row r="27945" spans="2:14">
      <c r="B27945" s="65"/>
      <c r="N27945" s="71"/>
    </row>
    <row r="27946" spans="2:14">
      <c r="B27946" s="65"/>
      <c r="N27946" s="71"/>
    </row>
    <row r="27947" spans="2:14">
      <c r="B27947" s="65"/>
      <c r="N27947" s="71"/>
    </row>
    <row r="27948" spans="2:14">
      <c r="B27948" s="65"/>
      <c r="N27948" s="71"/>
    </row>
    <row r="27949" spans="2:14">
      <c r="B27949" s="65"/>
      <c r="N27949" s="71"/>
    </row>
    <row r="27950" spans="2:14">
      <c r="B27950" s="65"/>
      <c r="N27950" s="71"/>
    </row>
    <row r="27951" spans="2:14">
      <c r="B27951" s="65"/>
      <c r="N27951" s="71"/>
    </row>
    <row r="27952" spans="2:14">
      <c r="B27952" s="65"/>
      <c r="N27952" s="71"/>
    </row>
    <row r="27953" spans="2:14">
      <c r="B27953" s="65"/>
      <c r="N27953" s="71"/>
    </row>
    <row r="27954" spans="2:14">
      <c r="B27954" s="65"/>
      <c r="N27954" s="71"/>
    </row>
    <row r="27955" spans="2:14">
      <c r="B27955" s="65"/>
      <c r="N27955" s="71"/>
    </row>
    <row r="27956" spans="2:14">
      <c r="B27956" s="65"/>
      <c r="N27956" s="71"/>
    </row>
    <row r="27957" spans="2:14">
      <c r="B27957" s="65"/>
      <c r="N27957" s="71"/>
    </row>
    <row r="27958" spans="2:14">
      <c r="B27958" s="65"/>
      <c r="N27958" s="71"/>
    </row>
    <row r="27959" spans="2:14">
      <c r="B27959" s="65"/>
      <c r="N27959" s="71"/>
    </row>
    <row r="27960" spans="2:14">
      <c r="B27960" s="65"/>
      <c r="N27960" s="71"/>
    </row>
    <row r="27961" spans="2:14">
      <c r="B27961" s="65"/>
      <c r="N27961" s="71"/>
    </row>
    <row r="27962" spans="2:14">
      <c r="B27962" s="65"/>
      <c r="N27962" s="71"/>
    </row>
    <row r="27963" spans="2:14">
      <c r="B27963" s="65"/>
      <c r="N27963" s="71"/>
    </row>
    <row r="27964" spans="2:14">
      <c r="B27964" s="65"/>
      <c r="N27964" s="71"/>
    </row>
    <row r="27965" spans="2:14">
      <c r="B27965" s="65"/>
      <c r="N27965" s="71"/>
    </row>
    <row r="27966" spans="2:14">
      <c r="B27966" s="65"/>
      <c r="N27966" s="71"/>
    </row>
    <row r="27967" spans="2:14">
      <c r="B27967" s="65"/>
      <c r="N27967" s="71"/>
    </row>
    <row r="27968" spans="2:14">
      <c r="B27968" s="65"/>
      <c r="N27968" s="71"/>
    </row>
    <row r="27969" spans="2:14">
      <c r="B27969" s="65"/>
      <c r="N27969" s="71"/>
    </row>
    <row r="27970" spans="2:14">
      <c r="B27970" s="65"/>
      <c r="N27970" s="71"/>
    </row>
    <row r="27971" spans="2:14">
      <c r="B27971" s="65"/>
      <c r="N27971" s="71"/>
    </row>
    <row r="27972" spans="2:14">
      <c r="B27972" s="65"/>
      <c r="N27972" s="71"/>
    </row>
    <row r="27973" spans="2:14">
      <c r="B27973" s="65"/>
      <c r="N27973" s="71"/>
    </row>
    <row r="27974" spans="2:14">
      <c r="B27974" s="65"/>
      <c r="N27974" s="71"/>
    </row>
    <row r="27975" spans="2:14">
      <c r="B27975" s="65"/>
      <c r="N27975" s="71"/>
    </row>
    <row r="27976" spans="2:14">
      <c r="B27976" s="65"/>
      <c r="N27976" s="71"/>
    </row>
    <row r="27977" spans="2:14">
      <c r="B27977" s="65"/>
      <c r="N27977" s="71"/>
    </row>
    <row r="27978" spans="2:14">
      <c r="B27978" s="65"/>
      <c r="N27978" s="71"/>
    </row>
    <row r="27979" spans="2:14">
      <c r="B27979" s="65"/>
      <c r="N27979" s="71"/>
    </row>
    <row r="27980" spans="2:14">
      <c r="B27980" s="65"/>
      <c r="N27980" s="71"/>
    </row>
    <row r="27981" spans="2:14">
      <c r="B27981" s="65"/>
      <c r="N27981" s="71"/>
    </row>
    <row r="27982" spans="2:14">
      <c r="B27982" s="65"/>
      <c r="N27982" s="71"/>
    </row>
    <row r="27983" spans="2:14">
      <c r="B27983" s="65"/>
      <c r="N27983" s="71"/>
    </row>
    <row r="27984" spans="2:14">
      <c r="B27984" s="65"/>
      <c r="N27984" s="71"/>
    </row>
    <row r="27985" spans="2:14">
      <c r="B27985" s="65"/>
      <c r="N27985" s="71"/>
    </row>
    <row r="27986" spans="2:14">
      <c r="B27986" s="65"/>
      <c r="N27986" s="71"/>
    </row>
    <row r="27987" spans="2:14">
      <c r="B27987" s="65"/>
      <c r="N27987" s="71"/>
    </row>
    <row r="27988" spans="2:14">
      <c r="B27988" s="65"/>
      <c r="N27988" s="71"/>
    </row>
    <row r="27989" spans="2:14">
      <c r="B27989" s="65"/>
      <c r="N27989" s="71"/>
    </row>
    <row r="27990" spans="2:14">
      <c r="B27990" s="65"/>
      <c r="N27990" s="71"/>
    </row>
    <row r="27991" spans="2:14">
      <c r="B27991" s="65"/>
      <c r="N27991" s="71"/>
    </row>
    <row r="27992" spans="2:14">
      <c r="B27992" s="65"/>
      <c r="N27992" s="71"/>
    </row>
    <row r="27993" spans="2:14">
      <c r="B27993" s="65"/>
      <c r="N27993" s="71"/>
    </row>
    <row r="27994" spans="2:14">
      <c r="B27994" s="65"/>
      <c r="N27994" s="71"/>
    </row>
    <row r="27995" spans="2:14">
      <c r="B27995" s="65"/>
      <c r="N27995" s="71"/>
    </row>
    <row r="27996" spans="2:14">
      <c r="B27996" s="65"/>
      <c r="N27996" s="71"/>
    </row>
    <row r="27997" spans="2:14">
      <c r="B27997" s="65"/>
      <c r="N27997" s="71"/>
    </row>
    <row r="27998" spans="2:14">
      <c r="B27998" s="65"/>
      <c r="N27998" s="71"/>
    </row>
    <row r="27999" spans="2:14">
      <c r="B27999" s="65"/>
      <c r="N27999" s="71"/>
    </row>
    <row r="28000" spans="2:14">
      <c r="B28000" s="65"/>
      <c r="N28000" s="71"/>
    </row>
    <row r="28001" spans="2:14">
      <c r="B28001" s="65"/>
      <c r="N28001" s="71"/>
    </row>
    <row r="28002" spans="2:14">
      <c r="B28002" s="65"/>
      <c r="N28002" s="71"/>
    </row>
    <row r="28003" spans="2:14">
      <c r="B28003" s="65"/>
      <c r="N28003" s="71"/>
    </row>
    <row r="28004" spans="2:14">
      <c r="B28004" s="65"/>
      <c r="N28004" s="71"/>
    </row>
    <row r="28005" spans="2:14">
      <c r="B28005" s="65"/>
      <c r="N28005" s="71"/>
    </row>
    <row r="28006" spans="2:14">
      <c r="B28006" s="65"/>
      <c r="N28006" s="71"/>
    </row>
    <row r="28007" spans="2:14">
      <c r="B28007" s="65"/>
      <c r="N28007" s="71"/>
    </row>
    <row r="28008" spans="2:14">
      <c r="B28008" s="65"/>
      <c r="N28008" s="71"/>
    </row>
    <row r="28009" spans="2:14">
      <c r="B28009" s="65"/>
      <c r="N28009" s="71"/>
    </row>
    <row r="28010" spans="2:14">
      <c r="B28010" s="65"/>
      <c r="N28010" s="71"/>
    </row>
    <row r="28011" spans="2:14">
      <c r="B28011" s="65"/>
      <c r="N28011" s="71"/>
    </row>
    <row r="28012" spans="2:14">
      <c r="B28012" s="65"/>
      <c r="N28012" s="71"/>
    </row>
    <row r="28013" spans="2:14">
      <c r="B28013" s="65"/>
      <c r="N28013" s="71"/>
    </row>
    <row r="28014" spans="2:14">
      <c r="B28014" s="65"/>
      <c r="N28014" s="71"/>
    </row>
    <row r="28015" spans="2:14">
      <c r="B28015" s="65"/>
      <c r="N28015" s="71"/>
    </row>
    <row r="28016" spans="2:14">
      <c r="B28016" s="65"/>
      <c r="N28016" s="71"/>
    </row>
    <row r="28017" spans="2:14">
      <c r="B28017" s="65"/>
      <c r="N28017" s="71"/>
    </row>
    <row r="28018" spans="2:14">
      <c r="B28018" s="65"/>
      <c r="N28018" s="71"/>
    </row>
    <row r="28019" spans="2:14">
      <c r="B28019" s="65"/>
      <c r="N28019" s="71"/>
    </row>
    <row r="28020" spans="2:14">
      <c r="B28020" s="65"/>
      <c r="N28020" s="71"/>
    </row>
    <row r="28021" spans="2:14">
      <c r="B28021" s="65"/>
      <c r="N28021" s="71"/>
    </row>
    <row r="28022" spans="2:14">
      <c r="B28022" s="65"/>
      <c r="N28022" s="71"/>
    </row>
    <row r="28023" spans="2:14">
      <c r="B28023" s="65"/>
      <c r="N28023" s="71"/>
    </row>
    <row r="28024" spans="2:14">
      <c r="B28024" s="65"/>
      <c r="N28024" s="71"/>
    </row>
    <row r="28025" spans="2:14">
      <c r="B28025" s="65"/>
      <c r="N28025" s="71"/>
    </row>
    <row r="28026" spans="2:14">
      <c r="B28026" s="65"/>
      <c r="N28026" s="71"/>
    </row>
    <row r="28027" spans="2:14">
      <c r="B28027" s="65"/>
      <c r="N28027" s="71"/>
    </row>
    <row r="28028" spans="2:14">
      <c r="B28028" s="65"/>
      <c r="N28028" s="71"/>
    </row>
    <row r="28029" spans="2:14">
      <c r="B28029" s="65"/>
      <c r="N28029" s="71"/>
    </row>
    <row r="28030" spans="2:14">
      <c r="B28030" s="65"/>
      <c r="N28030" s="71"/>
    </row>
    <row r="28031" spans="2:14">
      <c r="B28031" s="65"/>
      <c r="N28031" s="71"/>
    </row>
    <row r="28032" spans="2:14">
      <c r="B28032" s="65"/>
      <c r="N28032" s="71"/>
    </row>
    <row r="28033" spans="2:14">
      <c r="B28033" s="65"/>
      <c r="N28033" s="71"/>
    </row>
    <row r="28034" spans="2:14">
      <c r="B28034" s="65"/>
      <c r="N28034" s="71"/>
    </row>
    <row r="28035" spans="2:14">
      <c r="B28035" s="65"/>
      <c r="N28035" s="71"/>
    </row>
    <row r="28036" spans="2:14">
      <c r="B28036" s="65"/>
      <c r="N28036" s="71"/>
    </row>
    <row r="28037" spans="2:14">
      <c r="B28037" s="65"/>
      <c r="N28037" s="71"/>
    </row>
    <row r="28038" spans="2:14">
      <c r="B28038" s="65"/>
      <c r="N28038" s="71"/>
    </row>
    <row r="28039" spans="2:14">
      <c r="B28039" s="65"/>
      <c r="N28039" s="71"/>
    </row>
    <row r="28040" spans="2:14">
      <c r="B28040" s="65"/>
      <c r="N28040" s="71"/>
    </row>
    <row r="28041" spans="2:14">
      <c r="B28041" s="65"/>
      <c r="N28041" s="71"/>
    </row>
    <row r="28042" spans="2:14">
      <c r="B28042" s="65"/>
      <c r="N28042" s="71"/>
    </row>
    <row r="28043" spans="2:14">
      <c r="B28043" s="65"/>
      <c r="N28043" s="71"/>
    </row>
    <row r="28044" spans="2:14">
      <c r="B28044" s="65"/>
      <c r="N28044" s="71"/>
    </row>
    <row r="28045" spans="2:14">
      <c r="B28045" s="65"/>
      <c r="N28045" s="71"/>
    </row>
    <row r="28046" spans="2:14">
      <c r="B28046" s="65"/>
      <c r="N28046" s="71"/>
    </row>
    <row r="28047" spans="2:14">
      <c r="B28047" s="65"/>
      <c r="N28047" s="71"/>
    </row>
    <row r="28048" spans="2:14">
      <c r="B28048" s="65"/>
      <c r="N28048" s="71"/>
    </row>
    <row r="28049" spans="2:14">
      <c r="B28049" s="65"/>
      <c r="N28049" s="71"/>
    </row>
    <row r="28050" spans="2:14">
      <c r="B28050" s="65"/>
      <c r="N28050" s="71"/>
    </row>
    <row r="28051" spans="2:14">
      <c r="B28051" s="65"/>
      <c r="N28051" s="71"/>
    </row>
    <row r="28052" spans="2:14">
      <c r="B28052" s="65"/>
      <c r="N28052" s="71"/>
    </row>
    <row r="28053" spans="2:14">
      <c r="B28053" s="65"/>
      <c r="N28053" s="71"/>
    </row>
    <row r="28054" spans="2:14">
      <c r="B28054" s="65"/>
      <c r="N28054" s="71"/>
    </row>
    <row r="28055" spans="2:14">
      <c r="B28055" s="65"/>
      <c r="N28055" s="71"/>
    </row>
    <row r="28056" spans="2:14">
      <c r="B28056" s="65"/>
      <c r="N28056" s="71"/>
    </row>
    <row r="28057" spans="2:14">
      <c r="B28057" s="65"/>
      <c r="N28057" s="71"/>
    </row>
    <row r="28058" spans="2:14">
      <c r="B28058" s="65"/>
      <c r="N28058" s="71"/>
    </row>
    <row r="28059" spans="2:14">
      <c r="B28059" s="65"/>
      <c r="N28059" s="71"/>
    </row>
    <row r="28060" spans="2:14">
      <c r="B28060" s="65"/>
      <c r="N28060" s="71"/>
    </row>
    <row r="28061" spans="2:14">
      <c r="B28061" s="65"/>
      <c r="N28061" s="71"/>
    </row>
    <row r="28062" spans="2:14">
      <c r="B28062" s="65"/>
      <c r="N28062" s="71"/>
    </row>
    <row r="28063" spans="2:14">
      <c r="B28063" s="65"/>
      <c r="N28063" s="71"/>
    </row>
    <row r="28064" spans="2:14">
      <c r="B28064" s="65"/>
      <c r="N28064" s="71"/>
    </row>
    <row r="28065" spans="2:14">
      <c r="B28065" s="65"/>
      <c r="N28065" s="71"/>
    </row>
    <row r="28066" spans="2:14">
      <c r="B28066" s="65"/>
      <c r="N28066" s="71"/>
    </row>
    <row r="28067" spans="2:14">
      <c r="B28067" s="65"/>
      <c r="N28067" s="71"/>
    </row>
    <row r="28068" spans="2:14">
      <c r="B28068" s="65"/>
      <c r="N28068" s="71"/>
    </row>
    <row r="28069" spans="2:14">
      <c r="B28069" s="65"/>
      <c r="N28069" s="71"/>
    </row>
    <row r="28070" spans="2:14">
      <c r="B28070" s="65"/>
      <c r="N28070" s="71"/>
    </row>
    <row r="28071" spans="2:14">
      <c r="B28071" s="65"/>
      <c r="N28071" s="71"/>
    </row>
    <row r="28072" spans="2:14">
      <c r="B28072" s="65"/>
      <c r="N28072" s="71"/>
    </row>
    <row r="28073" spans="2:14">
      <c r="B28073" s="65"/>
      <c r="N28073" s="71"/>
    </row>
    <row r="28074" spans="2:14">
      <c r="B28074" s="65"/>
      <c r="N28074" s="71"/>
    </row>
    <row r="28075" spans="2:14">
      <c r="B28075" s="65"/>
      <c r="N28075" s="71"/>
    </row>
    <row r="28076" spans="2:14">
      <c r="B28076" s="65"/>
      <c r="N28076" s="71"/>
    </row>
    <row r="28077" spans="2:14">
      <c r="B28077" s="65"/>
      <c r="N28077" s="71"/>
    </row>
    <row r="28078" spans="2:14">
      <c r="B28078" s="65"/>
      <c r="N28078" s="71"/>
    </row>
    <row r="28079" spans="2:14">
      <c r="B28079" s="65"/>
      <c r="N28079" s="71"/>
    </row>
    <row r="28080" spans="2:14">
      <c r="B28080" s="65"/>
      <c r="N28080" s="71"/>
    </row>
    <row r="28081" spans="2:14">
      <c r="B28081" s="65"/>
      <c r="N28081" s="71"/>
    </row>
    <row r="28082" spans="2:14">
      <c r="B28082" s="65"/>
      <c r="N28082" s="71"/>
    </row>
    <row r="28083" spans="2:14">
      <c r="B28083" s="65"/>
      <c r="N28083" s="71"/>
    </row>
    <row r="28084" spans="2:14">
      <c r="B28084" s="65"/>
      <c r="N28084" s="71"/>
    </row>
    <row r="28085" spans="2:14">
      <c r="B28085" s="65"/>
      <c r="N28085" s="71"/>
    </row>
    <row r="28086" spans="2:14">
      <c r="B28086" s="65"/>
      <c r="N28086" s="71"/>
    </row>
    <row r="28087" spans="2:14">
      <c r="B28087" s="65"/>
      <c r="N28087" s="71"/>
    </row>
    <row r="28088" spans="2:14">
      <c r="B28088" s="65"/>
      <c r="N28088" s="71"/>
    </row>
    <row r="28089" spans="2:14">
      <c r="B28089" s="65"/>
      <c r="N28089" s="71"/>
    </row>
    <row r="28090" spans="2:14">
      <c r="B28090" s="65"/>
      <c r="N28090" s="71"/>
    </row>
    <row r="28091" spans="2:14">
      <c r="B28091" s="65"/>
      <c r="N28091" s="71"/>
    </row>
    <row r="28092" spans="2:14">
      <c r="B28092" s="65"/>
      <c r="N28092" s="71"/>
    </row>
    <row r="28093" spans="2:14">
      <c r="B28093" s="65"/>
      <c r="N28093" s="71"/>
    </row>
    <row r="28094" spans="2:14">
      <c r="B28094" s="65"/>
      <c r="N28094" s="71"/>
    </row>
    <row r="28095" spans="2:14">
      <c r="B28095" s="65"/>
      <c r="N28095" s="71"/>
    </row>
    <row r="28096" spans="2:14">
      <c r="B28096" s="65"/>
      <c r="N28096" s="71"/>
    </row>
    <row r="28097" spans="2:14">
      <c r="B28097" s="65"/>
      <c r="N28097" s="71"/>
    </row>
    <row r="28098" spans="2:14">
      <c r="B28098" s="65"/>
      <c r="N28098" s="71"/>
    </row>
    <row r="28099" spans="2:14">
      <c r="B28099" s="65"/>
      <c r="N28099" s="71"/>
    </row>
    <row r="28100" spans="2:14">
      <c r="B28100" s="65"/>
      <c r="N28100" s="71"/>
    </row>
    <row r="28101" spans="2:14">
      <c r="B28101" s="65"/>
      <c r="N28101" s="71"/>
    </row>
    <row r="28102" spans="2:14">
      <c r="B28102" s="65"/>
      <c r="N28102" s="71"/>
    </row>
    <row r="28103" spans="2:14">
      <c r="B28103" s="65"/>
      <c r="N28103" s="71"/>
    </row>
    <row r="28104" spans="2:14">
      <c r="B28104" s="65"/>
      <c r="N28104" s="71"/>
    </row>
    <row r="28105" spans="2:14">
      <c r="B28105" s="65"/>
      <c r="N28105" s="71"/>
    </row>
    <row r="28106" spans="2:14">
      <c r="B28106" s="65"/>
      <c r="N28106" s="71"/>
    </row>
    <row r="28107" spans="2:14">
      <c r="B28107" s="65"/>
      <c r="N28107" s="71"/>
    </row>
    <row r="28108" spans="2:14">
      <c r="B28108" s="65"/>
      <c r="N28108" s="71"/>
    </row>
    <row r="28109" spans="2:14">
      <c r="B28109" s="65"/>
      <c r="N28109" s="71"/>
    </row>
    <row r="28110" spans="2:14">
      <c r="B28110" s="65"/>
      <c r="N28110" s="71"/>
    </row>
    <row r="28111" spans="2:14">
      <c r="B28111" s="65"/>
      <c r="N28111" s="71"/>
    </row>
    <row r="28112" spans="2:14">
      <c r="B28112" s="65"/>
      <c r="N28112" s="71"/>
    </row>
    <row r="28113" spans="2:14">
      <c r="B28113" s="65"/>
      <c r="N28113" s="71"/>
    </row>
    <row r="28114" spans="2:14">
      <c r="B28114" s="65"/>
      <c r="N28114" s="71"/>
    </row>
    <row r="28115" spans="2:14">
      <c r="B28115" s="65"/>
      <c r="N28115" s="71"/>
    </row>
    <row r="28116" spans="2:14">
      <c r="B28116" s="65"/>
      <c r="N28116" s="71"/>
    </row>
    <row r="28117" spans="2:14">
      <c r="B28117" s="65"/>
      <c r="N28117" s="71"/>
    </row>
    <row r="28118" spans="2:14">
      <c r="B28118" s="65"/>
      <c r="N28118" s="71"/>
    </row>
    <row r="28119" spans="2:14">
      <c r="B28119" s="65"/>
      <c r="N28119" s="71"/>
    </row>
    <row r="28120" spans="2:14">
      <c r="B28120" s="65"/>
      <c r="N28120" s="71"/>
    </row>
    <row r="28121" spans="2:14">
      <c r="B28121" s="65"/>
      <c r="N28121" s="71"/>
    </row>
    <row r="28122" spans="2:14">
      <c r="B28122" s="65"/>
      <c r="N28122" s="71"/>
    </row>
    <row r="28123" spans="2:14">
      <c r="B28123" s="65"/>
      <c r="N28123" s="71"/>
    </row>
    <row r="28124" spans="2:14">
      <c r="B28124" s="65"/>
      <c r="N28124" s="71"/>
    </row>
    <row r="28125" spans="2:14">
      <c r="B28125" s="65"/>
      <c r="N28125" s="71"/>
    </row>
    <row r="28126" spans="2:14">
      <c r="B28126" s="65"/>
      <c r="N28126" s="71"/>
    </row>
    <row r="28127" spans="2:14">
      <c r="B28127" s="65"/>
      <c r="N28127" s="71"/>
    </row>
    <row r="28128" spans="2:14">
      <c r="B28128" s="65"/>
      <c r="N28128" s="71"/>
    </row>
    <row r="28129" spans="2:14">
      <c r="B28129" s="65"/>
      <c r="N28129" s="71"/>
    </row>
    <row r="28130" spans="2:14">
      <c r="B28130" s="65"/>
      <c r="N28130" s="71"/>
    </row>
    <row r="28131" spans="2:14">
      <c r="B28131" s="65"/>
      <c r="N28131" s="71"/>
    </row>
    <row r="28132" spans="2:14">
      <c r="B28132" s="65"/>
      <c r="N28132" s="71"/>
    </row>
    <row r="28133" spans="2:14">
      <c r="B28133" s="65"/>
      <c r="N28133" s="71"/>
    </row>
    <row r="28134" spans="2:14">
      <c r="B28134" s="65"/>
      <c r="N28134" s="71"/>
    </row>
    <row r="28135" spans="2:14">
      <c r="B28135" s="65"/>
      <c r="N28135" s="71"/>
    </row>
    <row r="28136" spans="2:14">
      <c r="B28136" s="65"/>
      <c r="N28136" s="71"/>
    </row>
    <row r="28137" spans="2:14">
      <c r="B28137" s="65"/>
      <c r="N28137" s="71"/>
    </row>
    <row r="28138" spans="2:14">
      <c r="B28138" s="65"/>
      <c r="N28138" s="71"/>
    </row>
    <row r="28139" spans="2:14">
      <c r="B28139" s="65"/>
      <c r="N28139" s="71"/>
    </row>
    <row r="28140" spans="2:14">
      <c r="B28140" s="65"/>
      <c r="N28140" s="71"/>
    </row>
    <row r="28141" spans="2:14">
      <c r="B28141" s="65"/>
      <c r="N28141" s="71"/>
    </row>
    <row r="28142" spans="2:14">
      <c r="B28142" s="65"/>
      <c r="N28142" s="71"/>
    </row>
    <row r="28143" spans="2:14">
      <c r="B28143" s="65"/>
      <c r="N28143" s="71"/>
    </row>
    <row r="28144" spans="2:14">
      <c r="B28144" s="65"/>
      <c r="N28144" s="71"/>
    </row>
    <row r="28145" spans="2:14">
      <c r="B28145" s="65"/>
      <c r="N28145" s="71"/>
    </row>
    <row r="28146" spans="2:14">
      <c r="B28146" s="65"/>
      <c r="N28146" s="71"/>
    </row>
    <row r="28147" spans="2:14">
      <c r="B28147" s="65"/>
      <c r="N28147" s="71"/>
    </row>
    <row r="28148" spans="2:14">
      <c r="B28148" s="65"/>
      <c r="N28148" s="71"/>
    </row>
    <row r="28149" spans="2:14">
      <c r="B28149" s="65"/>
      <c r="N28149" s="71"/>
    </row>
    <row r="28150" spans="2:14">
      <c r="B28150" s="65"/>
      <c r="N28150" s="71"/>
    </row>
    <row r="28151" spans="2:14">
      <c r="B28151" s="65"/>
      <c r="N28151" s="71"/>
    </row>
    <row r="28152" spans="2:14">
      <c r="B28152" s="65"/>
      <c r="N28152" s="71"/>
    </row>
    <row r="28153" spans="2:14">
      <c r="B28153" s="65"/>
      <c r="N28153" s="71"/>
    </row>
    <row r="28154" spans="2:14">
      <c r="B28154" s="65"/>
      <c r="N28154" s="71"/>
    </row>
    <row r="28155" spans="2:14">
      <c r="B28155" s="65"/>
      <c r="N28155" s="71"/>
    </row>
    <row r="28156" spans="2:14">
      <c r="B28156" s="65"/>
      <c r="N28156" s="71"/>
    </row>
    <row r="28157" spans="2:14">
      <c r="B28157" s="65"/>
      <c r="N28157" s="71"/>
    </row>
    <row r="28158" spans="2:14">
      <c r="B28158" s="65"/>
      <c r="N28158" s="71"/>
    </row>
    <row r="28159" spans="2:14">
      <c r="B28159" s="65"/>
      <c r="N28159" s="71"/>
    </row>
    <row r="28160" spans="2:14">
      <c r="B28160" s="65"/>
      <c r="N28160" s="71"/>
    </row>
    <row r="28161" spans="2:14">
      <c r="B28161" s="65"/>
      <c r="N28161" s="71"/>
    </row>
    <row r="28162" spans="2:14">
      <c r="B28162" s="65"/>
      <c r="N28162" s="71"/>
    </row>
    <row r="28163" spans="2:14">
      <c r="B28163" s="65"/>
      <c r="N28163" s="71"/>
    </row>
    <row r="28164" spans="2:14">
      <c r="B28164" s="65"/>
      <c r="N28164" s="71"/>
    </row>
    <row r="28165" spans="2:14">
      <c r="B28165" s="65"/>
      <c r="N28165" s="71"/>
    </row>
    <row r="28166" spans="2:14">
      <c r="B28166" s="65"/>
      <c r="N28166" s="71"/>
    </row>
    <row r="28167" spans="2:14">
      <c r="B28167" s="65"/>
      <c r="N28167" s="71"/>
    </row>
    <row r="28168" spans="2:14">
      <c r="B28168" s="65"/>
      <c r="N28168" s="71"/>
    </row>
    <row r="28169" spans="2:14">
      <c r="B28169" s="65"/>
      <c r="N28169" s="71"/>
    </row>
    <row r="28170" spans="2:14">
      <c r="B28170" s="65"/>
      <c r="N28170" s="71"/>
    </row>
    <row r="28171" spans="2:14">
      <c r="B28171" s="65"/>
      <c r="N28171" s="71"/>
    </row>
    <row r="28172" spans="2:14">
      <c r="B28172" s="65"/>
      <c r="N28172" s="71"/>
    </row>
    <row r="28173" spans="2:14">
      <c r="B28173" s="65"/>
      <c r="N28173" s="71"/>
    </row>
    <row r="28174" spans="2:14">
      <c r="B28174" s="65"/>
      <c r="N28174" s="71"/>
    </row>
    <row r="28175" spans="2:14">
      <c r="B28175" s="65"/>
      <c r="N28175" s="71"/>
    </row>
    <row r="28176" spans="2:14">
      <c r="B28176" s="65"/>
      <c r="N28176" s="71"/>
    </row>
    <row r="28177" spans="2:14">
      <c r="B28177" s="65"/>
      <c r="N28177" s="71"/>
    </row>
    <row r="28178" spans="2:14">
      <c r="B28178" s="65"/>
      <c r="N28178" s="71"/>
    </row>
    <row r="28179" spans="2:14">
      <c r="B28179" s="65"/>
      <c r="N28179" s="71"/>
    </row>
    <row r="28180" spans="2:14">
      <c r="B28180" s="65"/>
      <c r="N28180" s="71"/>
    </row>
    <row r="28181" spans="2:14">
      <c r="B28181" s="65"/>
      <c r="N28181" s="71"/>
    </row>
    <row r="28182" spans="2:14">
      <c r="B28182" s="65"/>
      <c r="N28182" s="71"/>
    </row>
    <row r="28183" spans="2:14">
      <c r="B28183" s="65"/>
      <c r="N28183" s="71"/>
    </row>
    <row r="28184" spans="2:14">
      <c r="B28184" s="65"/>
      <c r="N28184" s="71"/>
    </row>
    <row r="28185" spans="2:14">
      <c r="B28185" s="65"/>
      <c r="N28185" s="71"/>
    </row>
    <row r="28186" spans="2:14">
      <c r="B28186" s="65"/>
      <c r="N28186" s="71"/>
    </row>
    <row r="28187" spans="2:14">
      <c r="B28187" s="65"/>
      <c r="N28187" s="71"/>
    </row>
    <row r="28188" spans="2:14">
      <c r="B28188" s="65"/>
      <c r="N28188" s="71"/>
    </row>
    <row r="28189" spans="2:14">
      <c r="B28189" s="65"/>
      <c r="N28189" s="71"/>
    </row>
    <row r="28190" spans="2:14">
      <c r="B28190" s="65"/>
      <c r="N28190" s="71"/>
    </row>
    <row r="28191" spans="2:14">
      <c r="B28191" s="65"/>
      <c r="N28191" s="71"/>
    </row>
    <row r="28192" spans="2:14">
      <c r="B28192" s="65"/>
      <c r="N28192" s="71"/>
    </row>
    <row r="28193" spans="2:14">
      <c r="B28193" s="65"/>
      <c r="N28193" s="71"/>
    </row>
    <row r="28194" spans="2:14">
      <c r="B28194" s="65"/>
      <c r="N28194" s="71"/>
    </row>
    <row r="28195" spans="2:14">
      <c r="B28195" s="65"/>
      <c r="N28195" s="71"/>
    </row>
    <row r="28196" spans="2:14">
      <c r="B28196" s="65"/>
      <c r="N28196" s="71"/>
    </row>
    <row r="28197" spans="2:14">
      <c r="B28197" s="65"/>
      <c r="N28197" s="71"/>
    </row>
    <row r="28198" spans="2:14">
      <c r="B28198" s="65"/>
      <c r="N28198" s="71"/>
    </row>
    <row r="28199" spans="2:14">
      <c r="B28199" s="65"/>
      <c r="N28199" s="71"/>
    </row>
    <row r="28200" spans="2:14">
      <c r="B28200" s="65"/>
      <c r="N28200" s="71"/>
    </row>
    <row r="28201" spans="2:14">
      <c r="B28201" s="65"/>
      <c r="N28201" s="71"/>
    </row>
    <row r="28202" spans="2:14">
      <c r="B28202" s="65"/>
      <c r="N28202" s="71"/>
    </row>
    <row r="28203" spans="2:14">
      <c r="B28203" s="65"/>
      <c r="N28203" s="71"/>
    </row>
    <row r="28204" spans="2:14">
      <c r="B28204" s="65"/>
      <c r="N28204" s="71"/>
    </row>
    <row r="28205" spans="2:14">
      <c r="B28205" s="65"/>
      <c r="N28205" s="71"/>
    </row>
    <row r="28206" spans="2:14">
      <c r="B28206" s="65"/>
      <c r="N28206" s="71"/>
    </row>
    <row r="28207" spans="2:14">
      <c r="B28207" s="65"/>
      <c r="N28207" s="71"/>
    </row>
    <row r="28208" spans="2:14">
      <c r="B28208" s="65"/>
      <c r="N28208" s="71"/>
    </row>
    <row r="28209" spans="2:14">
      <c r="B28209" s="65"/>
      <c r="N28209" s="71"/>
    </row>
    <row r="28210" spans="2:14">
      <c r="B28210" s="65"/>
      <c r="N28210" s="71"/>
    </row>
    <row r="28211" spans="2:14">
      <c r="B28211" s="65"/>
      <c r="N28211" s="71"/>
    </row>
    <row r="28212" spans="2:14">
      <c r="B28212" s="65"/>
      <c r="N28212" s="71"/>
    </row>
    <row r="28213" spans="2:14">
      <c r="B28213" s="65"/>
      <c r="N28213" s="71"/>
    </row>
    <row r="28214" spans="2:14">
      <c r="B28214" s="65"/>
      <c r="N28214" s="71"/>
    </row>
    <row r="28215" spans="2:14">
      <c r="B28215" s="65"/>
      <c r="N28215" s="71"/>
    </row>
    <row r="28216" spans="2:14">
      <c r="B28216" s="65"/>
      <c r="N28216" s="71"/>
    </row>
    <row r="28217" spans="2:14">
      <c r="B28217" s="65"/>
      <c r="N28217" s="71"/>
    </row>
    <row r="28218" spans="2:14">
      <c r="B28218" s="65"/>
      <c r="N28218" s="71"/>
    </row>
    <row r="28219" spans="2:14">
      <c r="B28219" s="65"/>
      <c r="N28219" s="71"/>
    </row>
    <row r="28220" spans="2:14">
      <c r="B28220" s="65"/>
      <c r="N28220" s="71"/>
    </row>
    <row r="28221" spans="2:14">
      <c r="B28221" s="65"/>
      <c r="N28221" s="71"/>
    </row>
    <row r="28222" spans="2:14">
      <c r="B28222" s="65"/>
      <c r="N28222" s="71"/>
    </row>
    <row r="28223" spans="2:14">
      <c r="B28223" s="65"/>
      <c r="N28223" s="71"/>
    </row>
    <row r="28224" spans="2:14">
      <c r="B28224" s="65"/>
      <c r="N28224" s="71"/>
    </row>
    <row r="28225" spans="2:14">
      <c r="B28225" s="65"/>
      <c r="N28225" s="71"/>
    </row>
    <row r="28226" spans="2:14">
      <c r="B28226" s="65"/>
      <c r="N28226" s="71"/>
    </row>
    <row r="28227" spans="2:14">
      <c r="B28227" s="65"/>
      <c r="N28227" s="71"/>
    </row>
    <row r="28228" spans="2:14">
      <c r="B28228" s="65"/>
      <c r="N28228" s="71"/>
    </row>
    <row r="28229" spans="2:14">
      <c r="B28229" s="65"/>
      <c r="N28229" s="71"/>
    </row>
    <row r="28230" spans="2:14">
      <c r="B28230" s="65"/>
      <c r="N28230" s="71"/>
    </row>
    <row r="28231" spans="2:14">
      <c r="B28231" s="65"/>
      <c r="N28231" s="71"/>
    </row>
    <row r="28232" spans="2:14">
      <c r="B28232" s="65"/>
      <c r="N28232" s="71"/>
    </row>
    <row r="28233" spans="2:14">
      <c r="B28233" s="65"/>
      <c r="N28233" s="71"/>
    </row>
    <row r="28234" spans="2:14">
      <c r="B28234" s="65"/>
      <c r="N28234" s="71"/>
    </row>
    <row r="28235" spans="2:14">
      <c r="B28235" s="65"/>
      <c r="N28235" s="71"/>
    </row>
    <row r="28236" spans="2:14">
      <c r="B28236" s="65"/>
      <c r="N28236" s="71"/>
    </row>
    <row r="28237" spans="2:14">
      <c r="B28237" s="65"/>
      <c r="N28237" s="71"/>
    </row>
    <row r="28238" spans="2:14">
      <c r="B28238" s="65"/>
      <c r="N28238" s="71"/>
    </row>
    <row r="28239" spans="2:14">
      <c r="B28239" s="65"/>
      <c r="N28239" s="71"/>
    </row>
    <row r="28240" spans="2:14">
      <c r="B28240" s="65"/>
      <c r="N28240" s="71"/>
    </row>
    <row r="28241" spans="2:14">
      <c r="B28241" s="65"/>
      <c r="N28241" s="71"/>
    </row>
    <row r="28242" spans="2:14">
      <c r="B28242" s="65"/>
      <c r="N28242" s="71"/>
    </row>
    <row r="28243" spans="2:14">
      <c r="B28243" s="65"/>
      <c r="N28243" s="71"/>
    </row>
    <row r="28244" spans="2:14">
      <c r="B28244" s="65"/>
      <c r="N28244" s="71"/>
    </row>
    <row r="28245" spans="2:14">
      <c r="B28245" s="65"/>
      <c r="N28245" s="71"/>
    </row>
    <row r="28246" spans="2:14">
      <c r="B28246" s="65"/>
      <c r="N28246" s="71"/>
    </row>
    <row r="28247" spans="2:14">
      <c r="B28247" s="65"/>
      <c r="N28247" s="71"/>
    </row>
    <row r="28248" spans="2:14">
      <c r="B28248" s="65"/>
      <c r="N28248" s="71"/>
    </row>
    <row r="28249" spans="2:14">
      <c r="B28249" s="65"/>
      <c r="N28249" s="71"/>
    </row>
    <row r="28250" spans="2:14">
      <c r="B28250" s="65"/>
      <c r="N28250" s="71"/>
    </row>
    <row r="28251" spans="2:14">
      <c r="B28251" s="65"/>
      <c r="N28251" s="71"/>
    </row>
    <row r="28252" spans="2:14">
      <c r="B28252" s="65"/>
      <c r="N28252" s="71"/>
    </row>
    <row r="28253" spans="2:14">
      <c r="B28253" s="65"/>
      <c r="N28253" s="71"/>
    </row>
    <row r="28254" spans="2:14">
      <c r="B28254" s="65"/>
      <c r="N28254" s="71"/>
    </row>
    <row r="28255" spans="2:14">
      <c r="B28255" s="65"/>
      <c r="N28255" s="71"/>
    </row>
    <row r="28256" spans="2:14">
      <c r="B28256" s="65"/>
      <c r="N28256" s="71"/>
    </row>
    <row r="28257" spans="2:14">
      <c r="B28257" s="65"/>
      <c r="N28257" s="71"/>
    </row>
    <row r="28258" spans="2:14">
      <c r="B28258" s="65"/>
      <c r="N28258" s="71"/>
    </row>
    <row r="28259" spans="2:14">
      <c r="B28259" s="65"/>
      <c r="N28259" s="71"/>
    </row>
    <row r="28260" spans="2:14">
      <c r="B28260" s="65"/>
      <c r="N28260" s="71"/>
    </row>
    <row r="28261" spans="2:14">
      <c r="B28261" s="65"/>
      <c r="N28261" s="71"/>
    </row>
    <row r="28262" spans="2:14">
      <c r="B28262" s="65"/>
      <c r="N28262" s="71"/>
    </row>
    <row r="28263" spans="2:14">
      <c r="B28263" s="65"/>
      <c r="N28263" s="71"/>
    </row>
    <row r="28264" spans="2:14">
      <c r="B28264" s="65"/>
      <c r="N28264" s="71"/>
    </row>
    <row r="28265" spans="2:14">
      <c r="B28265" s="65"/>
      <c r="N28265" s="71"/>
    </row>
    <row r="28266" spans="2:14">
      <c r="B28266" s="65"/>
      <c r="N28266" s="71"/>
    </row>
    <row r="28267" spans="2:14">
      <c r="B28267" s="65"/>
      <c r="N28267" s="71"/>
    </row>
    <row r="28268" spans="2:14">
      <c r="B28268" s="65"/>
      <c r="N28268" s="71"/>
    </row>
    <row r="28269" spans="2:14">
      <c r="B28269" s="65"/>
      <c r="N28269" s="71"/>
    </row>
    <row r="28270" spans="2:14">
      <c r="B28270" s="65"/>
      <c r="N28270" s="71"/>
    </row>
    <row r="28271" spans="2:14">
      <c r="B28271" s="65"/>
      <c r="N28271" s="71"/>
    </row>
    <row r="28272" spans="2:14">
      <c r="B28272" s="65"/>
      <c r="N28272" s="71"/>
    </row>
    <row r="28273" spans="2:14">
      <c r="B28273" s="65"/>
      <c r="N28273" s="71"/>
    </row>
    <row r="28274" spans="2:14">
      <c r="B28274" s="65"/>
      <c r="N28274" s="71"/>
    </row>
    <row r="28275" spans="2:14">
      <c r="B28275" s="65"/>
      <c r="N28275" s="71"/>
    </row>
    <row r="28276" spans="2:14">
      <c r="B28276" s="65"/>
      <c r="N28276" s="71"/>
    </row>
    <row r="28277" spans="2:14">
      <c r="B28277" s="65"/>
      <c r="N28277" s="71"/>
    </row>
    <row r="28278" spans="2:14">
      <c r="B28278" s="65"/>
      <c r="N28278" s="71"/>
    </row>
    <row r="28279" spans="2:14">
      <c r="B28279" s="65"/>
      <c r="N28279" s="71"/>
    </row>
    <row r="28280" spans="2:14">
      <c r="B28280" s="65"/>
      <c r="N28280" s="71"/>
    </row>
    <row r="28281" spans="2:14">
      <c r="B28281" s="65"/>
      <c r="N28281" s="71"/>
    </row>
    <row r="28282" spans="2:14">
      <c r="B28282" s="65"/>
      <c r="N28282" s="71"/>
    </row>
    <row r="28283" spans="2:14">
      <c r="B28283" s="65"/>
      <c r="N28283" s="71"/>
    </row>
    <row r="28284" spans="2:14">
      <c r="B28284" s="65"/>
      <c r="N28284" s="71"/>
    </row>
    <row r="28285" spans="2:14">
      <c r="B28285" s="65"/>
      <c r="N28285" s="71"/>
    </row>
    <row r="28286" spans="2:14">
      <c r="B28286" s="65"/>
      <c r="N28286" s="71"/>
    </row>
    <row r="28287" spans="2:14">
      <c r="B28287" s="65"/>
      <c r="N28287" s="71"/>
    </row>
    <row r="28288" spans="2:14">
      <c r="B28288" s="65"/>
      <c r="N28288" s="71"/>
    </row>
    <row r="28289" spans="2:14">
      <c r="B28289" s="65"/>
      <c r="N28289" s="71"/>
    </row>
    <row r="28290" spans="2:14">
      <c r="B28290" s="65"/>
      <c r="N28290" s="71"/>
    </row>
    <row r="28291" spans="2:14">
      <c r="B28291" s="65"/>
      <c r="N28291" s="71"/>
    </row>
    <row r="28292" spans="2:14">
      <c r="B28292" s="65"/>
      <c r="N28292" s="71"/>
    </row>
    <row r="28293" spans="2:14">
      <c r="B28293" s="65"/>
      <c r="N28293" s="71"/>
    </row>
    <row r="28294" spans="2:14">
      <c r="B28294" s="65"/>
      <c r="N28294" s="71"/>
    </row>
    <row r="28295" spans="2:14">
      <c r="B28295" s="65"/>
      <c r="N28295" s="71"/>
    </row>
    <row r="28296" spans="2:14">
      <c r="B28296" s="65"/>
      <c r="N28296" s="71"/>
    </row>
    <row r="28297" spans="2:14">
      <c r="B28297" s="65"/>
      <c r="N28297" s="71"/>
    </row>
    <row r="28298" spans="2:14">
      <c r="B28298" s="65"/>
      <c r="N28298" s="71"/>
    </row>
    <row r="28299" spans="2:14">
      <c r="B28299" s="65"/>
      <c r="N28299" s="71"/>
    </row>
    <row r="28300" spans="2:14">
      <c r="B28300" s="65"/>
      <c r="N28300" s="71"/>
    </row>
    <row r="28301" spans="2:14">
      <c r="B28301" s="65"/>
      <c r="N28301" s="71"/>
    </row>
    <row r="28302" spans="2:14">
      <c r="B28302" s="65"/>
      <c r="N28302" s="71"/>
    </row>
    <row r="28303" spans="2:14">
      <c r="B28303" s="65"/>
      <c r="N28303" s="71"/>
    </row>
    <row r="28304" spans="2:14">
      <c r="B28304" s="65"/>
      <c r="N28304" s="71"/>
    </row>
    <row r="28305" spans="2:14">
      <c r="B28305" s="65"/>
      <c r="N28305" s="71"/>
    </row>
    <row r="28306" spans="2:14">
      <c r="B28306" s="65"/>
      <c r="N28306" s="71"/>
    </row>
    <row r="28307" spans="2:14">
      <c r="B28307" s="65"/>
      <c r="N28307" s="71"/>
    </row>
    <row r="28308" spans="2:14">
      <c r="B28308" s="65"/>
      <c r="N28308" s="71"/>
    </row>
    <row r="28309" spans="2:14">
      <c r="B28309" s="65"/>
      <c r="N28309" s="71"/>
    </row>
    <row r="28310" spans="2:14">
      <c r="B28310" s="65"/>
      <c r="N28310" s="71"/>
    </row>
    <row r="28311" spans="2:14">
      <c r="B28311" s="65"/>
      <c r="N28311" s="71"/>
    </row>
    <row r="28312" spans="2:14">
      <c r="B28312" s="65"/>
      <c r="N28312" s="71"/>
    </row>
    <row r="28313" spans="2:14">
      <c r="B28313" s="65"/>
      <c r="N28313" s="71"/>
    </row>
    <row r="28314" spans="2:14">
      <c r="B28314" s="65"/>
      <c r="N28314" s="71"/>
    </row>
    <row r="28315" spans="2:14">
      <c r="B28315" s="65"/>
      <c r="N28315" s="71"/>
    </row>
    <row r="28316" spans="2:14">
      <c r="B28316" s="65"/>
      <c r="N28316" s="71"/>
    </row>
    <row r="28317" spans="2:14">
      <c r="B28317" s="65"/>
      <c r="N28317" s="71"/>
    </row>
    <row r="28318" spans="2:14">
      <c r="B28318" s="65"/>
      <c r="N28318" s="71"/>
    </row>
    <row r="28319" spans="2:14">
      <c r="B28319" s="65"/>
      <c r="N28319" s="71"/>
    </row>
    <row r="28320" spans="2:14">
      <c r="B28320" s="65"/>
      <c r="N28320" s="71"/>
    </row>
    <row r="28321" spans="2:14">
      <c r="B28321" s="65"/>
      <c r="N28321" s="71"/>
    </row>
    <row r="28322" spans="2:14">
      <c r="B28322" s="65"/>
      <c r="N28322" s="71"/>
    </row>
    <row r="28323" spans="2:14">
      <c r="B28323" s="65"/>
      <c r="N28323" s="71"/>
    </row>
    <row r="28324" spans="2:14">
      <c r="B28324" s="65"/>
      <c r="N28324" s="71"/>
    </row>
    <row r="28325" spans="2:14">
      <c r="B28325" s="65"/>
      <c r="N28325" s="71"/>
    </row>
    <row r="28326" spans="2:14">
      <c r="B28326" s="65"/>
      <c r="N28326" s="71"/>
    </row>
    <row r="28327" spans="2:14">
      <c r="B28327" s="65"/>
      <c r="N28327" s="71"/>
    </row>
    <row r="28328" spans="2:14">
      <c r="B28328" s="65"/>
      <c r="N28328" s="71"/>
    </row>
    <row r="28329" spans="2:14">
      <c r="B28329" s="65"/>
      <c r="N28329" s="71"/>
    </row>
    <row r="28330" spans="2:14">
      <c r="B28330" s="65"/>
      <c r="N28330" s="71"/>
    </row>
    <row r="28331" spans="2:14">
      <c r="B28331" s="65"/>
      <c r="N28331" s="71"/>
    </row>
    <row r="28332" spans="2:14">
      <c r="B28332" s="65"/>
      <c r="N28332" s="71"/>
    </row>
    <row r="28333" spans="2:14">
      <c r="B28333" s="65"/>
      <c r="N28333" s="71"/>
    </row>
    <row r="28334" spans="2:14">
      <c r="B28334" s="65"/>
      <c r="N28334" s="71"/>
    </row>
    <row r="28335" spans="2:14">
      <c r="B28335" s="65"/>
      <c r="N28335" s="71"/>
    </row>
    <row r="28336" spans="2:14">
      <c r="B28336" s="65"/>
      <c r="N28336" s="71"/>
    </row>
    <row r="28337" spans="2:14">
      <c r="B28337" s="65"/>
      <c r="N28337" s="71"/>
    </row>
    <row r="28338" spans="2:14">
      <c r="B28338" s="65"/>
      <c r="N28338" s="71"/>
    </row>
    <row r="28339" spans="2:14">
      <c r="B28339" s="65"/>
      <c r="N28339" s="71"/>
    </row>
    <row r="28340" spans="2:14">
      <c r="B28340" s="65"/>
      <c r="N28340" s="71"/>
    </row>
    <row r="28341" spans="2:14">
      <c r="B28341" s="65"/>
      <c r="N28341" s="71"/>
    </row>
    <row r="28342" spans="2:14">
      <c r="B28342" s="65"/>
      <c r="N28342" s="71"/>
    </row>
    <row r="28343" spans="2:14">
      <c r="B28343" s="65"/>
      <c r="N28343" s="71"/>
    </row>
    <row r="28344" spans="2:14">
      <c r="B28344" s="65"/>
      <c r="N28344" s="71"/>
    </row>
    <row r="28345" spans="2:14">
      <c r="B28345" s="65"/>
      <c r="N28345" s="71"/>
    </row>
    <row r="28346" spans="2:14">
      <c r="B28346" s="65"/>
      <c r="N28346" s="71"/>
    </row>
    <row r="28347" spans="2:14">
      <c r="B28347" s="65"/>
      <c r="N28347" s="71"/>
    </row>
    <row r="28348" spans="2:14">
      <c r="B28348" s="65"/>
      <c r="N28348" s="71"/>
    </row>
    <row r="28349" spans="2:14">
      <c r="B28349" s="65"/>
      <c r="N28349" s="71"/>
    </row>
    <row r="28350" spans="2:14">
      <c r="B28350" s="65"/>
      <c r="N28350" s="71"/>
    </row>
    <row r="28351" spans="2:14">
      <c r="B28351" s="65"/>
      <c r="N28351" s="71"/>
    </row>
    <row r="28352" spans="2:14">
      <c r="B28352" s="65"/>
      <c r="N28352" s="71"/>
    </row>
    <row r="28353" spans="2:14">
      <c r="B28353" s="65"/>
      <c r="N28353" s="71"/>
    </row>
    <row r="28354" spans="2:14">
      <c r="B28354" s="65"/>
      <c r="N28354" s="71"/>
    </row>
    <row r="28355" spans="2:14">
      <c r="B28355" s="65"/>
      <c r="N28355" s="71"/>
    </row>
    <row r="28356" spans="2:14">
      <c r="B28356" s="65"/>
      <c r="N28356" s="71"/>
    </row>
    <row r="28357" spans="2:14">
      <c r="B28357" s="65"/>
      <c r="N28357" s="71"/>
    </row>
    <row r="28358" spans="2:14">
      <c r="B28358" s="65"/>
      <c r="N28358" s="71"/>
    </row>
    <row r="28359" spans="2:14">
      <c r="B28359" s="65"/>
      <c r="N28359" s="71"/>
    </row>
    <row r="28360" spans="2:14">
      <c r="B28360" s="65"/>
      <c r="N28360" s="71"/>
    </row>
    <row r="28361" spans="2:14">
      <c r="B28361" s="65"/>
      <c r="N28361" s="71"/>
    </row>
    <row r="28362" spans="2:14">
      <c r="B28362" s="65"/>
      <c r="N28362" s="71"/>
    </row>
    <row r="28363" spans="2:14">
      <c r="B28363" s="65"/>
      <c r="N28363" s="71"/>
    </row>
    <row r="28364" spans="2:14">
      <c r="B28364" s="65"/>
      <c r="N28364" s="71"/>
    </row>
    <row r="28365" spans="2:14">
      <c r="B28365" s="65"/>
      <c r="N28365" s="71"/>
    </row>
    <row r="28366" spans="2:14">
      <c r="B28366" s="65"/>
      <c r="N28366" s="71"/>
    </row>
    <row r="28367" spans="2:14">
      <c r="B28367" s="65"/>
      <c r="N28367" s="71"/>
    </row>
    <row r="28368" spans="2:14">
      <c r="B28368" s="65"/>
      <c r="N28368" s="71"/>
    </row>
    <row r="28369" spans="2:14">
      <c r="B28369" s="65"/>
      <c r="N28369" s="71"/>
    </row>
    <row r="28370" spans="2:14">
      <c r="B28370" s="65"/>
      <c r="N28370" s="71"/>
    </row>
    <row r="28371" spans="2:14">
      <c r="B28371" s="65"/>
      <c r="N28371" s="71"/>
    </row>
    <row r="28372" spans="2:14">
      <c r="B28372" s="65"/>
      <c r="N28372" s="71"/>
    </row>
    <row r="28373" spans="2:14">
      <c r="B28373" s="65"/>
      <c r="N28373" s="71"/>
    </row>
    <row r="28374" spans="2:14">
      <c r="B28374" s="65"/>
      <c r="N28374" s="71"/>
    </row>
    <row r="28375" spans="2:14">
      <c r="B28375" s="65"/>
      <c r="N28375" s="71"/>
    </row>
    <row r="28376" spans="2:14">
      <c r="B28376" s="65"/>
      <c r="N28376" s="71"/>
    </row>
    <row r="28377" spans="2:14">
      <c r="B28377" s="65"/>
      <c r="N28377" s="71"/>
    </row>
    <row r="28378" spans="2:14">
      <c r="B28378" s="65"/>
      <c r="N28378" s="71"/>
    </row>
    <row r="28379" spans="2:14">
      <c r="B28379" s="65"/>
      <c r="N28379" s="71"/>
    </row>
    <row r="28380" spans="2:14">
      <c r="B28380" s="65"/>
      <c r="N28380" s="71"/>
    </row>
    <row r="28381" spans="2:14">
      <c r="B28381" s="65"/>
      <c r="N28381" s="71"/>
    </row>
    <row r="28382" spans="2:14">
      <c r="B28382" s="65"/>
      <c r="N28382" s="71"/>
    </row>
    <row r="28383" spans="2:14">
      <c r="B28383" s="65"/>
      <c r="N28383" s="71"/>
    </row>
    <row r="28384" spans="2:14">
      <c r="B28384" s="65"/>
      <c r="N28384" s="71"/>
    </row>
    <row r="28385" spans="2:14">
      <c r="B28385" s="65"/>
      <c r="N28385" s="71"/>
    </row>
    <row r="28386" spans="2:14">
      <c r="B28386" s="65"/>
      <c r="N28386" s="71"/>
    </row>
    <row r="28387" spans="2:14">
      <c r="B28387" s="65"/>
      <c r="N28387" s="71"/>
    </row>
    <row r="28388" spans="2:14">
      <c r="B28388" s="65"/>
      <c r="N28388" s="71"/>
    </row>
    <row r="28389" spans="2:14">
      <c r="B28389" s="65"/>
      <c r="N28389" s="71"/>
    </row>
    <row r="28390" spans="2:14">
      <c r="B28390" s="65"/>
      <c r="N28390" s="71"/>
    </row>
    <row r="28391" spans="2:14">
      <c r="B28391" s="65"/>
      <c r="N28391" s="71"/>
    </row>
    <row r="28392" spans="2:14">
      <c r="B28392" s="65"/>
      <c r="N28392" s="71"/>
    </row>
    <row r="28393" spans="2:14">
      <c r="B28393" s="65"/>
      <c r="N28393" s="71"/>
    </row>
    <row r="28394" spans="2:14">
      <c r="B28394" s="65"/>
      <c r="N28394" s="71"/>
    </row>
    <row r="28395" spans="2:14">
      <c r="B28395" s="65"/>
      <c r="N28395" s="71"/>
    </row>
    <row r="28396" spans="2:14">
      <c r="B28396" s="65"/>
      <c r="N28396" s="71"/>
    </row>
    <row r="28397" spans="2:14">
      <c r="B28397" s="65"/>
      <c r="N28397" s="71"/>
    </row>
    <row r="28398" spans="2:14">
      <c r="B28398" s="65"/>
      <c r="N28398" s="71"/>
    </row>
    <row r="28399" spans="2:14">
      <c r="B28399" s="65"/>
      <c r="N28399" s="71"/>
    </row>
    <row r="28400" spans="2:14">
      <c r="B28400" s="65"/>
      <c r="N28400" s="71"/>
    </row>
    <row r="28401" spans="2:14">
      <c r="B28401" s="65"/>
      <c r="N28401" s="71"/>
    </row>
    <row r="28402" spans="2:14">
      <c r="B28402" s="65"/>
      <c r="N28402" s="71"/>
    </row>
    <row r="28403" spans="2:14">
      <c r="B28403" s="65"/>
      <c r="N28403" s="71"/>
    </row>
    <row r="28404" spans="2:14">
      <c r="B28404" s="65"/>
      <c r="N28404" s="71"/>
    </row>
    <row r="28405" spans="2:14">
      <c r="B28405" s="65"/>
      <c r="N28405" s="71"/>
    </row>
    <row r="28406" spans="2:14">
      <c r="B28406" s="65"/>
      <c r="N28406" s="71"/>
    </row>
    <row r="28407" spans="2:14">
      <c r="B28407" s="65"/>
      <c r="N28407" s="71"/>
    </row>
    <row r="28408" spans="2:14">
      <c r="B28408" s="65"/>
      <c r="N28408" s="71"/>
    </row>
    <row r="28409" spans="2:14">
      <c r="B28409" s="65"/>
      <c r="N28409" s="71"/>
    </row>
    <row r="28410" spans="2:14">
      <c r="B28410" s="65"/>
      <c r="N28410" s="71"/>
    </row>
    <row r="28411" spans="2:14">
      <c r="B28411" s="65"/>
      <c r="N28411" s="71"/>
    </row>
    <row r="28412" spans="2:14">
      <c r="B28412" s="65"/>
      <c r="N28412" s="71"/>
    </row>
    <row r="28413" spans="2:14">
      <c r="B28413" s="65"/>
      <c r="N28413" s="71"/>
    </row>
    <row r="28414" spans="2:14">
      <c r="B28414" s="65"/>
      <c r="N28414" s="71"/>
    </row>
    <row r="28415" spans="2:14">
      <c r="B28415" s="65"/>
      <c r="N28415" s="71"/>
    </row>
    <row r="28416" spans="2:14">
      <c r="B28416" s="65"/>
      <c r="N28416" s="71"/>
    </row>
    <row r="28417" spans="2:14">
      <c r="B28417" s="65"/>
      <c r="N28417" s="71"/>
    </row>
    <row r="28418" spans="2:14">
      <c r="B28418" s="65"/>
      <c r="N28418" s="71"/>
    </row>
    <row r="28419" spans="2:14">
      <c r="B28419" s="65"/>
      <c r="N28419" s="71"/>
    </row>
    <row r="28420" spans="2:14">
      <c r="B28420" s="65"/>
      <c r="N28420" s="71"/>
    </row>
    <row r="28421" spans="2:14">
      <c r="B28421" s="65"/>
      <c r="N28421" s="71"/>
    </row>
    <row r="28422" spans="2:14">
      <c r="B28422" s="65"/>
      <c r="N28422" s="71"/>
    </row>
    <row r="28423" spans="2:14">
      <c r="B28423" s="65"/>
      <c r="N28423" s="71"/>
    </row>
    <row r="28424" spans="2:14">
      <c r="B28424" s="65"/>
      <c r="N28424" s="71"/>
    </row>
    <row r="28425" spans="2:14">
      <c r="B28425" s="65"/>
      <c r="N28425" s="71"/>
    </row>
    <row r="28426" spans="2:14">
      <c r="B28426" s="65"/>
      <c r="N28426" s="71"/>
    </row>
    <row r="28427" spans="2:14">
      <c r="B28427" s="65"/>
      <c r="N28427" s="71"/>
    </row>
    <row r="28428" spans="2:14">
      <c r="B28428" s="65"/>
      <c r="N28428" s="71"/>
    </row>
    <row r="28429" spans="2:14">
      <c r="B28429" s="65"/>
      <c r="N28429" s="71"/>
    </row>
    <row r="28430" spans="2:14">
      <c r="B28430" s="65"/>
      <c r="N28430" s="71"/>
    </row>
    <row r="28431" spans="2:14">
      <c r="B28431" s="65"/>
      <c r="N28431" s="71"/>
    </row>
    <row r="28432" spans="2:14">
      <c r="B28432" s="65"/>
      <c r="N28432" s="71"/>
    </row>
    <row r="28433" spans="2:14">
      <c r="B28433" s="65"/>
      <c r="N28433" s="71"/>
    </row>
    <row r="28434" spans="2:14">
      <c r="B28434" s="65"/>
      <c r="N28434" s="71"/>
    </row>
    <row r="28435" spans="2:14">
      <c r="B28435" s="65"/>
      <c r="N28435" s="71"/>
    </row>
    <row r="28436" spans="2:14">
      <c r="B28436" s="65"/>
      <c r="N28436" s="71"/>
    </row>
    <row r="28437" spans="2:14">
      <c r="B28437" s="65"/>
      <c r="N28437" s="71"/>
    </row>
    <row r="28438" spans="2:14">
      <c r="B28438" s="65"/>
      <c r="N28438" s="71"/>
    </row>
    <row r="28439" spans="2:14">
      <c r="B28439" s="65"/>
      <c r="N28439" s="71"/>
    </row>
    <row r="28440" spans="2:14">
      <c r="B28440" s="65"/>
      <c r="N28440" s="71"/>
    </row>
    <row r="28441" spans="2:14">
      <c r="B28441" s="65"/>
      <c r="N28441" s="71"/>
    </row>
    <row r="28442" spans="2:14">
      <c r="B28442" s="65"/>
      <c r="N28442" s="71"/>
    </row>
    <row r="28443" spans="2:14">
      <c r="B28443" s="65"/>
      <c r="N28443" s="71"/>
    </row>
    <row r="28444" spans="2:14">
      <c r="B28444" s="65"/>
      <c r="N28444" s="71"/>
    </row>
    <row r="28445" spans="2:14">
      <c r="B28445" s="65"/>
      <c r="N28445" s="71"/>
    </row>
    <row r="28446" spans="2:14">
      <c r="B28446" s="65"/>
      <c r="N28446" s="71"/>
    </row>
    <row r="28447" spans="2:14">
      <c r="B28447" s="65"/>
      <c r="N28447" s="71"/>
    </row>
    <row r="28448" spans="2:14">
      <c r="B28448" s="65"/>
      <c r="N28448" s="71"/>
    </row>
    <row r="28449" spans="2:14">
      <c r="B28449" s="65"/>
      <c r="N28449" s="71"/>
    </row>
    <row r="28450" spans="2:14">
      <c r="B28450" s="65"/>
      <c r="N28450" s="71"/>
    </row>
    <row r="28451" spans="2:14">
      <c r="B28451" s="65"/>
      <c r="N28451" s="71"/>
    </row>
    <row r="28452" spans="2:14">
      <c r="B28452" s="65"/>
      <c r="N28452" s="71"/>
    </row>
    <row r="28453" spans="2:14">
      <c r="B28453" s="65"/>
      <c r="N28453" s="71"/>
    </row>
    <row r="28454" spans="2:14">
      <c r="B28454" s="65"/>
      <c r="N28454" s="71"/>
    </row>
    <row r="28455" spans="2:14">
      <c r="B28455" s="65"/>
      <c r="N28455" s="71"/>
    </row>
    <row r="28456" spans="2:14">
      <c r="B28456" s="65"/>
      <c r="N28456" s="71"/>
    </row>
    <row r="28457" spans="2:14">
      <c r="B28457" s="65"/>
      <c r="N28457" s="71"/>
    </row>
    <row r="28458" spans="2:14">
      <c r="B28458" s="65"/>
      <c r="N28458" s="71"/>
    </row>
    <row r="28459" spans="2:14">
      <c r="B28459" s="65"/>
      <c r="N28459" s="71"/>
    </row>
    <row r="28460" spans="2:14">
      <c r="B28460" s="65"/>
      <c r="N28460" s="71"/>
    </row>
    <row r="28461" spans="2:14">
      <c r="B28461" s="65"/>
      <c r="N28461" s="71"/>
    </row>
    <row r="28462" spans="2:14">
      <c r="B28462" s="65"/>
      <c r="N28462" s="71"/>
    </row>
    <row r="28463" spans="2:14">
      <c r="B28463" s="65"/>
      <c r="N28463" s="71"/>
    </row>
    <row r="28464" spans="2:14">
      <c r="B28464" s="65"/>
      <c r="N28464" s="71"/>
    </row>
    <row r="28465" spans="2:14">
      <c r="B28465" s="65"/>
      <c r="N28465" s="71"/>
    </row>
    <row r="28466" spans="2:14">
      <c r="B28466" s="65"/>
      <c r="N28466" s="71"/>
    </row>
    <row r="28467" spans="2:14">
      <c r="B28467" s="65"/>
      <c r="N28467" s="71"/>
    </row>
    <row r="28468" spans="2:14">
      <c r="B28468" s="65"/>
      <c r="N28468" s="71"/>
    </row>
    <row r="28469" spans="2:14">
      <c r="B28469" s="65"/>
      <c r="N28469" s="71"/>
    </row>
    <row r="28470" spans="2:14">
      <c r="B28470" s="65"/>
      <c r="N28470" s="71"/>
    </row>
    <row r="28471" spans="2:14">
      <c r="B28471" s="65"/>
      <c r="N28471" s="71"/>
    </row>
    <row r="28472" spans="2:14">
      <c r="B28472" s="65"/>
      <c r="N28472" s="71"/>
    </row>
    <row r="28473" spans="2:14">
      <c r="B28473" s="65"/>
      <c r="N28473" s="71"/>
    </row>
    <row r="28474" spans="2:14">
      <c r="B28474" s="65"/>
      <c r="N28474" s="71"/>
    </row>
    <row r="28475" spans="2:14">
      <c r="B28475" s="65"/>
      <c r="N28475" s="71"/>
    </row>
    <row r="28476" spans="2:14">
      <c r="B28476" s="65"/>
      <c r="N28476" s="71"/>
    </row>
    <row r="28477" spans="2:14">
      <c r="B28477" s="65"/>
      <c r="N28477" s="71"/>
    </row>
    <row r="28478" spans="2:14">
      <c r="B28478" s="65"/>
      <c r="N28478" s="71"/>
    </row>
    <row r="28479" spans="2:14">
      <c r="B28479" s="65"/>
      <c r="N28479" s="71"/>
    </row>
    <row r="28480" spans="2:14">
      <c r="B28480" s="65"/>
      <c r="N28480" s="71"/>
    </row>
    <row r="28481" spans="2:14">
      <c r="B28481" s="65"/>
      <c r="N28481" s="71"/>
    </row>
    <row r="28482" spans="2:14">
      <c r="B28482" s="65"/>
      <c r="N28482" s="71"/>
    </row>
    <row r="28483" spans="2:14">
      <c r="B28483" s="65"/>
      <c r="N28483" s="71"/>
    </row>
    <row r="28484" spans="2:14">
      <c r="B28484" s="65"/>
      <c r="N28484" s="71"/>
    </row>
    <row r="28485" spans="2:14">
      <c r="B28485" s="65"/>
      <c r="N28485" s="71"/>
    </row>
    <row r="28486" spans="2:14">
      <c r="B28486" s="65"/>
      <c r="N28486" s="71"/>
    </row>
    <row r="28487" spans="2:14">
      <c r="B28487" s="65"/>
      <c r="N28487" s="71"/>
    </row>
    <row r="28488" spans="2:14">
      <c r="B28488" s="65"/>
      <c r="N28488" s="71"/>
    </row>
    <row r="28489" spans="2:14">
      <c r="B28489" s="65"/>
      <c r="N28489" s="71"/>
    </row>
    <row r="28490" spans="2:14">
      <c r="B28490" s="65"/>
      <c r="N28490" s="71"/>
    </row>
    <row r="28491" spans="2:14">
      <c r="B28491" s="65"/>
      <c r="N28491" s="71"/>
    </row>
    <row r="28492" spans="2:14">
      <c r="B28492" s="65"/>
      <c r="N28492" s="71"/>
    </row>
    <row r="28493" spans="2:14">
      <c r="B28493" s="65"/>
      <c r="N28493" s="71"/>
    </row>
    <row r="28494" spans="2:14">
      <c r="B28494" s="65"/>
      <c r="N28494" s="71"/>
    </row>
    <row r="28495" spans="2:14">
      <c r="B28495" s="65"/>
      <c r="N28495" s="71"/>
    </row>
    <row r="28496" spans="2:14">
      <c r="B28496" s="65"/>
      <c r="N28496" s="71"/>
    </row>
    <row r="28497" spans="2:14">
      <c r="B28497" s="65"/>
      <c r="N28497" s="71"/>
    </row>
    <row r="28498" spans="2:14">
      <c r="B28498" s="65"/>
      <c r="N28498" s="71"/>
    </row>
    <row r="28499" spans="2:14">
      <c r="B28499" s="65"/>
      <c r="N28499" s="71"/>
    </row>
    <row r="28500" spans="2:14">
      <c r="B28500" s="65"/>
      <c r="N28500" s="71"/>
    </row>
    <row r="28501" spans="2:14">
      <c r="B28501" s="65"/>
      <c r="N28501" s="71"/>
    </row>
    <row r="28502" spans="2:14">
      <c r="B28502" s="65"/>
      <c r="N28502" s="71"/>
    </row>
    <row r="28503" spans="2:14">
      <c r="B28503" s="65"/>
      <c r="N28503" s="71"/>
    </row>
    <row r="28504" spans="2:14">
      <c r="B28504" s="65"/>
      <c r="N28504" s="71"/>
    </row>
    <row r="28505" spans="2:14">
      <c r="B28505" s="65"/>
      <c r="N28505" s="71"/>
    </row>
    <row r="28506" spans="2:14">
      <c r="B28506" s="65"/>
      <c r="N28506" s="71"/>
    </row>
    <row r="28507" spans="2:14">
      <c r="B28507" s="65"/>
      <c r="N28507" s="71"/>
    </row>
    <row r="28508" spans="2:14">
      <c r="B28508" s="65"/>
      <c r="N28508" s="71"/>
    </row>
    <row r="28509" spans="2:14">
      <c r="B28509" s="65"/>
      <c r="N28509" s="71"/>
    </row>
    <row r="28510" spans="2:14">
      <c r="B28510" s="65"/>
      <c r="N28510" s="71"/>
    </row>
    <row r="28511" spans="2:14">
      <c r="B28511" s="65"/>
      <c r="N28511" s="71"/>
    </row>
    <row r="28512" spans="2:14">
      <c r="B28512" s="65"/>
      <c r="N28512" s="71"/>
    </row>
    <row r="28513" spans="2:14">
      <c r="B28513" s="65"/>
      <c r="N28513" s="71"/>
    </row>
    <row r="28514" spans="2:14">
      <c r="B28514" s="65"/>
      <c r="N28514" s="71"/>
    </row>
    <row r="28515" spans="2:14">
      <c r="B28515" s="65"/>
      <c r="N28515" s="71"/>
    </row>
    <row r="28516" spans="2:14">
      <c r="B28516" s="65"/>
      <c r="N28516" s="71"/>
    </row>
    <row r="28517" spans="2:14">
      <c r="B28517" s="65"/>
      <c r="N28517" s="71"/>
    </row>
    <row r="28518" spans="2:14">
      <c r="B28518" s="65"/>
      <c r="N28518" s="71"/>
    </row>
    <row r="28519" spans="2:14">
      <c r="B28519" s="65"/>
      <c r="N28519" s="71"/>
    </row>
    <row r="28520" spans="2:14">
      <c r="B28520" s="65"/>
      <c r="N28520" s="71"/>
    </row>
    <row r="28521" spans="2:14">
      <c r="B28521" s="65"/>
      <c r="N28521" s="71"/>
    </row>
    <row r="28522" spans="2:14">
      <c r="B28522" s="65"/>
      <c r="N28522" s="71"/>
    </row>
    <row r="28523" spans="2:14">
      <c r="B28523" s="65"/>
      <c r="N28523" s="71"/>
    </row>
    <row r="28524" spans="2:14">
      <c r="B28524" s="65"/>
      <c r="N28524" s="71"/>
    </row>
    <row r="28525" spans="2:14">
      <c r="B28525" s="65"/>
      <c r="N28525" s="71"/>
    </row>
    <row r="28526" spans="2:14">
      <c r="B28526" s="65"/>
      <c r="N28526" s="71"/>
    </row>
    <row r="28527" spans="2:14">
      <c r="B28527" s="65"/>
      <c r="N28527" s="71"/>
    </row>
    <row r="28528" spans="2:14">
      <c r="B28528" s="65"/>
      <c r="N28528" s="71"/>
    </row>
    <row r="28529" spans="2:14">
      <c r="B28529" s="65"/>
      <c r="N28529" s="71"/>
    </row>
    <row r="28530" spans="2:14">
      <c r="B28530" s="65"/>
      <c r="N28530" s="71"/>
    </row>
    <row r="28531" spans="2:14">
      <c r="B28531" s="65"/>
      <c r="N28531" s="71"/>
    </row>
    <row r="28532" spans="2:14">
      <c r="B28532" s="65"/>
      <c r="N28532" s="71"/>
    </row>
    <row r="28533" spans="2:14">
      <c r="B28533" s="65"/>
      <c r="N28533" s="71"/>
    </row>
    <row r="28534" spans="2:14">
      <c r="B28534" s="65"/>
      <c r="N28534" s="71"/>
    </row>
    <row r="28535" spans="2:14">
      <c r="B28535" s="65"/>
      <c r="N28535" s="71"/>
    </row>
    <row r="28536" spans="2:14">
      <c r="B28536" s="65"/>
      <c r="N28536" s="71"/>
    </row>
    <row r="28537" spans="2:14">
      <c r="B28537" s="65"/>
      <c r="N28537" s="71"/>
    </row>
    <row r="28538" spans="2:14">
      <c r="B28538" s="65"/>
      <c r="N28538" s="71"/>
    </row>
    <row r="28539" spans="2:14">
      <c r="B28539" s="65"/>
      <c r="N28539" s="71"/>
    </row>
    <row r="28540" spans="2:14">
      <c r="B28540" s="65"/>
      <c r="N28540" s="71"/>
    </row>
    <row r="28541" spans="2:14">
      <c r="B28541" s="65"/>
      <c r="N28541" s="71"/>
    </row>
    <row r="28542" spans="2:14">
      <c r="B28542" s="65"/>
      <c r="N28542" s="71"/>
    </row>
    <row r="28543" spans="2:14">
      <c r="B28543" s="65"/>
      <c r="N28543" s="71"/>
    </row>
    <row r="28544" spans="2:14">
      <c r="B28544" s="65"/>
      <c r="N28544" s="71"/>
    </row>
    <row r="28545" spans="2:14">
      <c r="B28545" s="65"/>
      <c r="N28545" s="71"/>
    </row>
    <row r="28546" spans="2:14">
      <c r="B28546" s="65"/>
      <c r="N28546" s="71"/>
    </row>
    <row r="28547" spans="2:14">
      <c r="B28547" s="65"/>
      <c r="N28547" s="71"/>
    </row>
    <row r="28548" spans="2:14">
      <c r="B28548" s="65"/>
      <c r="N28548" s="71"/>
    </row>
    <row r="28549" spans="2:14">
      <c r="B28549" s="65"/>
      <c r="N28549" s="71"/>
    </row>
    <row r="28550" spans="2:14">
      <c r="B28550" s="65"/>
      <c r="N28550" s="71"/>
    </row>
    <row r="28551" spans="2:14">
      <c r="B28551" s="65"/>
      <c r="N28551" s="71"/>
    </row>
    <row r="28552" spans="2:14">
      <c r="B28552" s="65"/>
      <c r="N28552" s="71"/>
    </row>
    <row r="28553" spans="2:14">
      <c r="B28553" s="65"/>
      <c r="N28553" s="71"/>
    </row>
    <row r="28554" spans="2:14">
      <c r="B28554" s="65"/>
      <c r="N28554" s="71"/>
    </row>
    <row r="28555" spans="2:14">
      <c r="B28555" s="65"/>
      <c r="N28555" s="71"/>
    </row>
    <row r="28556" spans="2:14">
      <c r="B28556" s="65"/>
      <c r="N28556" s="71"/>
    </row>
    <row r="28557" spans="2:14">
      <c r="B28557" s="65"/>
      <c r="N28557" s="71"/>
    </row>
    <row r="28558" spans="2:14">
      <c r="B28558" s="65"/>
      <c r="N28558" s="71"/>
    </row>
    <row r="28559" spans="2:14">
      <c r="B28559" s="65"/>
      <c r="N28559" s="71"/>
    </row>
    <row r="28560" spans="2:14">
      <c r="B28560" s="65"/>
      <c r="N28560" s="71"/>
    </row>
    <row r="28561" spans="2:14">
      <c r="B28561" s="65"/>
      <c r="N28561" s="71"/>
    </row>
    <row r="28562" spans="2:14">
      <c r="B28562" s="65"/>
      <c r="N28562" s="71"/>
    </row>
    <row r="28563" spans="2:14">
      <c r="B28563" s="65"/>
      <c r="N28563" s="71"/>
    </row>
    <row r="28564" spans="2:14">
      <c r="B28564" s="65"/>
      <c r="N28564" s="71"/>
    </row>
    <row r="28565" spans="2:14">
      <c r="B28565" s="65"/>
      <c r="N28565" s="71"/>
    </row>
    <row r="28566" spans="2:14">
      <c r="B28566" s="65"/>
      <c r="N28566" s="71"/>
    </row>
    <row r="28567" spans="2:14">
      <c r="B28567" s="65"/>
      <c r="N28567" s="71"/>
    </row>
    <row r="28568" spans="2:14">
      <c r="B28568" s="65"/>
      <c r="N28568" s="71"/>
    </row>
    <row r="28569" spans="2:14">
      <c r="B28569" s="65"/>
      <c r="N28569" s="71"/>
    </row>
    <row r="28570" spans="2:14">
      <c r="B28570" s="65"/>
      <c r="N28570" s="71"/>
    </row>
    <row r="28571" spans="2:14">
      <c r="B28571" s="65"/>
      <c r="N28571" s="71"/>
    </row>
    <row r="28572" spans="2:14">
      <c r="B28572" s="65"/>
      <c r="N28572" s="71"/>
    </row>
    <row r="28573" spans="2:14">
      <c r="B28573" s="65"/>
      <c r="N28573" s="71"/>
    </row>
    <row r="28574" spans="2:14">
      <c r="B28574" s="65"/>
      <c r="N28574" s="71"/>
    </row>
    <row r="28575" spans="2:14">
      <c r="B28575" s="65"/>
      <c r="N28575" s="71"/>
    </row>
    <row r="28576" spans="2:14">
      <c r="B28576" s="65"/>
      <c r="N28576" s="71"/>
    </row>
    <row r="28577" spans="2:14">
      <c r="B28577" s="65"/>
      <c r="N28577" s="71"/>
    </row>
    <row r="28578" spans="2:14">
      <c r="B28578" s="65"/>
      <c r="N28578" s="71"/>
    </row>
    <row r="28579" spans="2:14">
      <c r="B28579" s="65"/>
      <c r="N28579" s="71"/>
    </row>
    <row r="28580" spans="2:14">
      <c r="B28580" s="65"/>
      <c r="N28580" s="71"/>
    </row>
    <row r="28581" spans="2:14">
      <c r="B28581" s="65"/>
      <c r="N28581" s="71"/>
    </row>
    <row r="28582" spans="2:14">
      <c r="B28582" s="65"/>
      <c r="N28582" s="71"/>
    </row>
    <row r="28583" spans="2:14">
      <c r="B28583" s="65"/>
      <c r="N28583" s="71"/>
    </row>
    <row r="28584" spans="2:14">
      <c r="B28584" s="65"/>
      <c r="N28584" s="71"/>
    </row>
    <row r="28585" spans="2:14">
      <c r="B28585" s="65"/>
      <c r="N28585" s="71"/>
    </row>
    <row r="28586" spans="2:14">
      <c r="B28586" s="65"/>
      <c r="N28586" s="71"/>
    </row>
    <row r="28587" spans="2:14">
      <c r="B28587" s="65"/>
      <c r="N28587" s="71"/>
    </row>
    <row r="28588" spans="2:14">
      <c r="B28588" s="65"/>
      <c r="N28588" s="71"/>
    </row>
    <row r="28589" spans="2:14">
      <c r="B28589" s="65"/>
      <c r="N28589" s="71"/>
    </row>
    <row r="28590" spans="2:14">
      <c r="B28590" s="65"/>
      <c r="N28590" s="71"/>
    </row>
    <row r="28591" spans="2:14">
      <c r="B28591" s="65"/>
      <c r="N28591" s="71"/>
    </row>
    <row r="28592" spans="2:14">
      <c r="B28592" s="65"/>
      <c r="N28592" s="71"/>
    </row>
    <row r="28593" spans="2:14">
      <c r="B28593" s="65"/>
      <c r="N28593" s="71"/>
    </row>
    <row r="28594" spans="2:14">
      <c r="B28594" s="65"/>
      <c r="N28594" s="71"/>
    </row>
    <row r="28595" spans="2:14">
      <c r="B28595" s="65"/>
      <c r="N28595" s="71"/>
    </row>
    <row r="28596" spans="2:14">
      <c r="B28596" s="65"/>
      <c r="N28596" s="71"/>
    </row>
    <row r="28597" spans="2:14">
      <c r="B28597" s="65"/>
      <c r="N28597" s="71"/>
    </row>
    <row r="28598" spans="2:14">
      <c r="B28598" s="65"/>
      <c r="N28598" s="71"/>
    </row>
    <row r="28599" spans="2:14">
      <c r="B28599" s="65"/>
      <c r="N28599" s="71"/>
    </row>
    <row r="28600" spans="2:14">
      <c r="B28600" s="65"/>
      <c r="N28600" s="71"/>
    </row>
    <row r="28601" spans="2:14">
      <c r="B28601" s="65"/>
      <c r="N28601" s="71"/>
    </row>
    <row r="28602" spans="2:14">
      <c r="B28602" s="65"/>
      <c r="N28602" s="71"/>
    </row>
    <row r="28603" spans="2:14">
      <c r="B28603" s="65"/>
      <c r="N28603" s="71"/>
    </row>
    <row r="28604" spans="2:14">
      <c r="B28604" s="65"/>
      <c r="N28604" s="71"/>
    </row>
    <row r="28605" spans="2:14">
      <c r="B28605" s="65"/>
      <c r="N28605" s="71"/>
    </row>
    <row r="28606" spans="2:14">
      <c r="B28606" s="65"/>
      <c r="N28606" s="71"/>
    </row>
    <row r="28607" spans="2:14">
      <c r="B28607" s="65"/>
      <c r="N28607" s="71"/>
    </row>
    <row r="28608" spans="2:14">
      <c r="B28608" s="65"/>
      <c r="N28608" s="71"/>
    </row>
    <row r="28609" spans="2:14">
      <c r="B28609" s="65"/>
      <c r="N28609" s="71"/>
    </row>
    <row r="28610" spans="2:14">
      <c r="B28610" s="65"/>
      <c r="N28610" s="71"/>
    </row>
    <row r="28611" spans="2:14">
      <c r="B28611" s="65"/>
      <c r="N28611" s="71"/>
    </row>
    <row r="28612" spans="2:14">
      <c r="B28612" s="65"/>
      <c r="N28612" s="71"/>
    </row>
    <row r="28613" spans="2:14">
      <c r="B28613" s="65"/>
      <c r="N28613" s="71"/>
    </row>
    <row r="28614" spans="2:14">
      <c r="B28614" s="65"/>
      <c r="N28614" s="71"/>
    </row>
    <row r="28615" spans="2:14">
      <c r="B28615" s="65"/>
      <c r="N28615" s="71"/>
    </row>
    <row r="28616" spans="2:14">
      <c r="B28616" s="65"/>
      <c r="N28616" s="71"/>
    </row>
    <row r="28617" spans="2:14">
      <c r="B28617" s="65"/>
      <c r="N28617" s="71"/>
    </row>
    <row r="28618" spans="2:14">
      <c r="B28618" s="65"/>
      <c r="N28618" s="71"/>
    </row>
    <row r="28619" spans="2:14">
      <c r="B28619" s="65"/>
      <c r="N28619" s="71"/>
    </row>
    <row r="28620" spans="2:14">
      <c r="B28620" s="65"/>
      <c r="N28620" s="71"/>
    </row>
    <row r="28621" spans="2:14">
      <c r="B28621" s="65"/>
      <c r="N28621" s="71"/>
    </row>
    <row r="28622" spans="2:14">
      <c r="B28622" s="65"/>
      <c r="N28622" s="71"/>
    </row>
    <row r="28623" spans="2:14">
      <c r="B28623" s="65"/>
      <c r="N28623" s="71"/>
    </row>
    <row r="28624" spans="2:14">
      <c r="B28624" s="65"/>
      <c r="N28624" s="71"/>
    </row>
    <row r="28625" spans="2:14">
      <c r="B28625" s="65"/>
      <c r="N28625" s="71"/>
    </row>
    <row r="28626" spans="2:14">
      <c r="B28626" s="65"/>
      <c r="N28626" s="71"/>
    </row>
    <row r="28627" spans="2:14">
      <c r="B28627" s="65"/>
      <c r="N28627" s="71"/>
    </row>
    <row r="28628" spans="2:14">
      <c r="B28628" s="65"/>
      <c r="N28628" s="71"/>
    </row>
    <row r="28629" spans="2:14">
      <c r="B28629" s="65"/>
      <c r="N28629" s="71"/>
    </row>
    <row r="28630" spans="2:14">
      <c r="B28630" s="65"/>
      <c r="N28630" s="71"/>
    </row>
    <row r="28631" spans="2:14">
      <c r="B28631" s="65"/>
      <c r="N28631" s="71"/>
    </row>
    <row r="28632" spans="2:14">
      <c r="B28632" s="65"/>
      <c r="N28632" s="71"/>
    </row>
    <row r="28633" spans="2:14">
      <c r="B28633" s="65"/>
      <c r="N28633" s="71"/>
    </row>
    <row r="28634" spans="2:14">
      <c r="B28634" s="65"/>
      <c r="N28634" s="71"/>
    </row>
    <row r="28635" spans="2:14">
      <c r="B28635" s="65"/>
      <c r="N28635" s="71"/>
    </row>
    <row r="28636" spans="2:14">
      <c r="B28636" s="65"/>
      <c r="N28636" s="71"/>
    </row>
    <row r="28637" spans="2:14">
      <c r="B28637" s="65"/>
      <c r="N28637" s="71"/>
    </row>
    <row r="28638" spans="2:14">
      <c r="B28638" s="65"/>
      <c r="N28638" s="71"/>
    </row>
    <row r="28639" spans="2:14">
      <c r="B28639" s="65"/>
      <c r="N28639" s="71"/>
    </row>
    <row r="28640" spans="2:14">
      <c r="B28640" s="65"/>
      <c r="N28640" s="71"/>
    </row>
    <row r="28641" spans="2:14">
      <c r="B28641" s="65"/>
      <c r="N28641" s="71"/>
    </row>
    <row r="28642" spans="2:14">
      <c r="B28642" s="65"/>
      <c r="N28642" s="71"/>
    </row>
    <row r="28643" spans="2:14">
      <c r="B28643" s="65"/>
      <c r="N28643" s="71"/>
    </row>
    <row r="28644" spans="2:14">
      <c r="B28644" s="65"/>
      <c r="N28644" s="71"/>
    </row>
    <row r="28645" spans="2:14">
      <c r="B28645" s="65"/>
      <c r="N28645" s="71"/>
    </row>
    <row r="28646" spans="2:14">
      <c r="B28646" s="65"/>
      <c r="N28646" s="71"/>
    </row>
    <row r="28647" spans="2:14">
      <c r="B28647" s="65"/>
      <c r="N28647" s="71"/>
    </row>
    <row r="28648" spans="2:14">
      <c r="B28648" s="65"/>
      <c r="N28648" s="71"/>
    </row>
    <row r="28649" spans="2:14">
      <c r="B28649" s="65"/>
      <c r="N28649" s="71"/>
    </row>
    <row r="28650" spans="2:14">
      <c r="B28650" s="65"/>
      <c r="N28650" s="71"/>
    </row>
    <row r="28651" spans="2:14">
      <c r="B28651" s="65"/>
      <c r="N28651" s="71"/>
    </row>
    <row r="28652" spans="2:14">
      <c r="B28652" s="65"/>
      <c r="N28652" s="71"/>
    </row>
    <row r="28653" spans="2:14">
      <c r="B28653" s="65"/>
      <c r="N28653" s="71"/>
    </row>
    <row r="28654" spans="2:14">
      <c r="B28654" s="65"/>
      <c r="N28654" s="71"/>
    </row>
    <row r="28655" spans="2:14">
      <c r="B28655" s="65"/>
      <c r="N28655" s="71"/>
    </row>
    <row r="28656" spans="2:14">
      <c r="B28656" s="65"/>
      <c r="N28656" s="71"/>
    </row>
    <row r="28657" spans="2:14">
      <c r="B28657" s="65"/>
      <c r="N28657" s="71"/>
    </row>
    <row r="28658" spans="2:14">
      <c r="B28658" s="65"/>
      <c r="N28658" s="71"/>
    </row>
    <row r="28659" spans="2:14">
      <c r="B28659" s="65"/>
      <c r="N28659" s="71"/>
    </row>
    <row r="28660" spans="2:14">
      <c r="B28660" s="65"/>
      <c r="N28660" s="71"/>
    </row>
    <row r="28661" spans="2:14">
      <c r="B28661" s="65"/>
      <c r="N28661" s="71"/>
    </row>
    <row r="28662" spans="2:14">
      <c r="B28662" s="65"/>
      <c r="N28662" s="71"/>
    </row>
    <row r="28663" spans="2:14">
      <c r="B28663" s="65"/>
      <c r="N28663" s="71"/>
    </row>
    <row r="28664" spans="2:14">
      <c r="B28664" s="65"/>
      <c r="N28664" s="71"/>
    </row>
    <row r="28665" spans="2:14">
      <c r="B28665" s="65"/>
      <c r="N28665" s="71"/>
    </row>
    <row r="28666" spans="2:14">
      <c r="B28666" s="65"/>
      <c r="N28666" s="71"/>
    </row>
    <row r="28667" spans="2:14">
      <c r="B28667" s="65"/>
      <c r="N28667" s="71"/>
    </row>
    <row r="28668" spans="2:14">
      <c r="B28668" s="65"/>
      <c r="N28668" s="71"/>
    </row>
    <row r="28669" spans="2:14">
      <c r="B28669" s="65"/>
      <c r="N28669" s="71"/>
    </row>
    <row r="28670" spans="2:14">
      <c r="B28670" s="65"/>
      <c r="N28670" s="71"/>
    </row>
    <row r="28671" spans="2:14">
      <c r="B28671" s="65"/>
      <c r="N28671" s="71"/>
    </row>
    <row r="28672" spans="2:14">
      <c r="B28672" s="65"/>
      <c r="N28672" s="71"/>
    </row>
    <row r="28673" spans="2:14">
      <c r="B28673" s="65"/>
      <c r="N28673" s="71"/>
    </row>
    <row r="28674" spans="2:14">
      <c r="B28674" s="65"/>
      <c r="N28674" s="71"/>
    </row>
    <row r="28675" spans="2:14">
      <c r="B28675" s="65"/>
      <c r="N28675" s="71"/>
    </row>
    <row r="28676" spans="2:14">
      <c r="B28676" s="65"/>
      <c r="N28676" s="71"/>
    </row>
    <row r="28677" spans="2:14">
      <c r="B28677" s="65"/>
      <c r="N28677" s="71"/>
    </row>
    <row r="28678" spans="2:14">
      <c r="B28678" s="65"/>
      <c r="N28678" s="71"/>
    </row>
    <row r="28679" spans="2:14">
      <c r="B28679" s="65"/>
      <c r="N28679" s="71"/>
    </row>
    <row r="28680" spans="2:14">
      <c r="B28680" s="65"/>
      <c r="N28680" s="71"/>
    </row>
    <row r="28681" spans="2:14">
      <c r="B28681" s="65"/>
      <c r="N28681" s="71"/>
    </row>
    <row r="28682" spans="2:14">
      <c r="B28682" s="65"/>
      <c r="N28682" s="71"/>
    </row>
    <row r="28683" spans="2:14">
      <c r="B28683" s="65"/>
      <c r="N28683" s="71"/>
    </row>
    <row r="28684" spans="2:14">
      <c r="B28684" s="65"/>
      <c r="N28684" s="71"/>
    </row>
    <row r="28685" spans="2:14">
      <c r="B28685" s="65"/>
      <c r="N28685" s="71"/>
    </row>
    <row r="28686" spans="2:14">
      <c r="B28686" s="65"/>
      <c r="N28686" s="71"/>
    </row>
    <row r="28687" spans="2:14">
      <c r="B28687" s="65"/>
      <c r="N28687" s="71"/>
    </row>
    <row r="28688" spans="2:14">
      <c r="B28688" s="65"/>
      <c r="N28688" s="71"/>
    </row>
    <row r="28689" spans="2:14">
      <c r="B28689" s="65"/>
      <c r="N28689" s="71"/>
    </row>
    <row r="28690" spans="2:14">
      <c r="B28690" s="65"/>
      <c r="N28690" s="71"/>
    </row>
    <row r="28691" spans="2:14">
      <c r="B28691" s="65"/>
      <c r="N28691" s="71"/>
    </row>
    <row r="28692" spans="2:14">
      <c r="B28692" s="65"/>
      <c r="N28692" s="71"/>
    </row>
    <row r="28693" spans="2:14">
      <c r="B28693" s="65"/>
      <c r="N28693" s="71"/>
    </row>
    <row r="28694" spans="2:14">
      <c r="B28694" s="65"/>
      <c r="N28694" s="71"/>
    </row>
    <row r="28695" spans="2:14">
      <c r="B28695" s="65"/>
      <c r="N28695" s="71"/>
    </row>
    <row r="28696" spans="2:14">
      <c r="B28696" s="65"/>
      <c r="N28696" s="71"/>
    </row>
    <row r="28697" spans="2:14">
      <c r="B28697" s="65"/>
      <c r="N28697" s="71"/>
    </row>
    <row r="28698" spans="2:14">
      <c r="B28698" s="65"/>
      <c r="N28698" s="71"/>
    </row>
    <row r="28699" spans="2:14">
      <c r="B28699" s="65"/>
      <c r="N28699" s="71"/>
    </row>
    <row r="28700" spans="2:14">
      <c r="B28700" s="65"/>
      <c r="N28700" s="71"/>
    </row>
    <row r="28701" spans="2:14">
      <c r="B28701" s="65"/>
      <c r="N28701" s="71"/>
    </row>
    <row r="28702" spans="2:14">
      <c r="B28702" s="65"/>
      <c r="N28702" s="71"/>
    </row>
    <row r="28703" spans="2:14">
      <c r="B28703" s="65"/>
      <c r="N28703" s="71"/>
    </row>
    <row r="28704" spans="2:14">
      <c r="B28704" s="65"/>
      <c r="N28704" s="71"/>
    </row>
    <row r="28705" spans="2:14">
      <c r="B28705" s="65"/>
      <c r="N28705" s="71"/>
    </row>
    <row r="28706" spans="2:14">
      <c r="B28706" s="65"/>
      <c r="N28706" s="71"/>
    </row>
    <row r="28707" spans="2:14">
      <c r="B28707" s="65"/>
      <c r="N28707" s="71"/>
    </row>
    <row r="28708" spans="2:14">
      <c r="B28708" s="65"/>
      <c r="N28708" s="71"/>
    </row>
    <row r="28709" spans="2:14">
      <c r="B28709" s="65"/>
      <c r="N28709" s="71"/>
    </row>
    <row r="28710" spans="2:14">
      <c r="B28710" s="65"/>
      <c r="N28710" s="71"/>
    </row>
    <row r="28711" spans="2:14">
      <c r="B28711" s="65"/>
      <c r="N28711" s="71"/>
    </row>
    <row r="28712" spans="2:14">
      <c r="B28712" s="65"/>
      <c r="N28712" s="71"/>
    </row>
    <row r="28713" spans="2:14">
      <c r="B28713" s="65"/>
      <c r="N28713" s="71"/>
    </row>
    <row r="28714" spans="2:14">
      <c r="B28714" s="65"/>
      <c r="N28714" s="71"/>
    </row>
    <row r="28715" spans="2:14">
      <c r="B28715" s="65"/>
      <c r="N28715" s="71"/>
    </row>
    <row r="28716" spans="2:14">
      <c r="B28716" s="65"/>
      <c r="N28716" s="71"/>
    </row>
    <row r="28717" spans="2:14">
      <c r="B28717" s="65"/>
      <c r="N28717" s="71"/>
    </row>
    <row r="28718" spans="2:14">
      <c r="B28718" s="65"/>
      <c r="N28718" s="71"/>
    </row>
    <row r="28719" spans="2:14">
      <c r="B28719" s="65"/>
      <c r="N28719" s="71"/>
    </row>
    <row r="28720" spans="2:14">
      <c r="B28720" s="65"/>
      <c r="N28720" s="71"/>
    </row>
    <row r="28721" spans="2:14">
      <c r="B28721" s="65"/>
      <c r="N28721" s="71"/>
    </row>
    <row r="28722" spans="2:14">
      <c r="B28722" s="65"/>
      <c r="N28722" s="71"/>
    </row>
    <row r="28723" spans="2:14">
      <c r="B28723" s="65"/>
      <c r="N28723" s="71"/>
    </row>
    <row r="28724" spans="2:14">
      <c r="B28724" s="65"/>
      <c r="N28724" s="71"/>
    </row>
    <row r="28725" spans="2:14">
      <c r="B28725" s="65"/>
      <c r="N28725" s="71"/>
    </row>
    <row r="28726" spans="2:14">
      <c r="B28726" s="65"/>
      <c r="N28726" s="71"/>
    </row>
    <row r="28727" spans="2:14">
      <c r="B28727" s="65"/>
      <c r="N28727" s="71"/>
    </row>
    <row r="28728" spans="2:14">
      <c r="B28728" s="65"/>
      <c r="N28728" s="71"/>
    </row>
    <row r="28729" spans="2:14">
      <c r="B28729" s="65"/>
      <c r="N28729" s="71"/>
    </row>
    <row r="28730" spans="2:14">
      <c r="B28730" s="65"/>
      <c r="N28730" s="71"/>
    </row>
    <row r="28731" spans="2:14">
      <c r="B28731" s="65"/>
      <c r="N28731" s="71"/>
    </row>
    <row r="28732" spans="2:14">
      <c r="B28732" s="65"/>
      <c r="N28732" s="71"/>
    </row>
    <row r="28733" spans="2:14">
      <c r="B28733" s="65"/>
      <c r="N28733" s="71"/>
    </row>
    <row r="28734" spans="2:14">
      <c r="B28734" s="65"/>
      <c r="N28734" s="71"/>
    </row>
    <row r="28735" spans="2:14">
      <c r="B28735" s="65"/>
      <c r="N28735" s="71"/>
    </row>
    <row r="28736" spans="2:14">
      <c r="B28736" s="65"/>
      <c r="N28736" s="71"/>
    </row>
    <row r="28737" spans="2:14">
      <c r="B28737" s="65"/>
      <c r="N28737" s="71"/>
    </row>
    <row r="28738" spans="2:14">
      <c r="B28738" s="65"/>
      <c r="N28738" s="71"/>
    </row>
    <row r="28739" spans="2:14">
      <c r="B28739" s="65"/>
      <c r="N28739" s="71"/>
    </row>
    <row r="28740" spans="2:14">
      <c r="B28740" s="65"/>
      <c r="N28740" s="71"/>
    </row>
    <row r="28741" spans="2:14">
      <c r="B28741" s="65"/>
      <c r="N28741" s="71"/>
    </row>
    <row r="28742" spans="2:14">
      <c r="B28742" s="65"/>
      <c r="N28742" s="71"/>
    </row>
    <row r="28743" spans="2:14">
      <c r="B28743" s="65"/>
      <c r="N28743" s="71"/>
    </row>
    <row r="28744" spans="2:14">
      <c r="B28744" s="65"/>
      <c r="N28744" s="71"/>
    </row>
    <row r="28745" spans="2:14">
      <c r="B28745" s="65"/>
      <c r="N28745" s="71"/>
    </row>
    <row r="28746" spans="2:14">
      <c r="B28746" s="65"/>
      <c r="N28746" s="71"/>
    </row>
    <row r="28747" spans="2:14">
      <c r="B28747" s="65"/>
      <c r="N28747" s="71"/>
    </row>
    <row r="28748" spans="2:14">
      <c r="B28748" s="65"/>
      <c r="N28748" s="71"/>
    </row>
    <row r="28749" spans="2:14">
      <c r="B28749" s="65"/>
      <c r="N28749" s="71"/>
    </row>
    <row r="28750" spans="2:14">
      <c r="B28750" s="65"/>
      <c r="N28750" s="71"/>
    </row>
    <row r="28751" spans="2:14">
      <c r="B28751" s="65"/>
      <c r="N28751" s="71"/>
    </row>
    <row r="28752" spans="2:14">
      <c r="B28752" s="65"/>
      <c r="N28752" s="71"/>
    </row>
    <row r="28753" spans="2:14">
      <c r="B28753" s="65"/>
      <c r="N28753" s="71"/>
    </row>
    <row r="28754" spans="2:14">
      <c r="B28754" s="65"/>
      <c r="N28754" s="71"/>
    </row>
    <row r="28755" spans="2:14">
      <c r="B28755" s="65"/>
      <c r="N28755" s="71"/>
    </row>
    <row r="28756" spans="2:14">
      <c r="B28756" s="65"/>
      <c r="N28756" s="71"/>
    </row>
    <row r="28757" spans="2:14">
      <c r="B28757" s="65"/>
      <c r="N28757" s="71"/>
    </row>
    <row r="28758" spans="2:14">
      <c r="B28758" s="65"/>
      <c r="N28758" s="71"/>
    </row>
    <row r="28759" spans="2:14">
      <c r="B28759" s="65"/>
      <c r="N28759" s="71"/>
    </row>
    <row r="28760" spans="2:14">
      <c r="B28760" s="65"/>
      <c r="N28760" s="71"/>
    </row>
    <row r="28761" spans="2:14">
      <c r="B28761" s="65"/>
      <c r="N28761" s="71"/>
    </row>
    <row r="28762" spans="2:14">
      <c r="B28762" s="65"/>
      <c r="N28762" s="71"/>
    </row>
    <row r="28763" spans="2:14">
      <c r="B28763" s="65"/>
      <c r="N28763" s="71"/>
    </row>
    <row r="28764" spans="2:14">
      <c r="B28764" s="65"/>
      <c r="N28764" s="71"/>
    </row>
    <row r="28765" spans="2:14">
      <c r="B28765" s="65"/>
      <c r="N28765" s="71"/>
    </row>
    <row r="28766" spans="2:14">
      <c r="B28766" s="65"/>
      <c r="N28766" s="71"/>
    </row>
    <row r="28767" spans="2:14">
      <c r="B28767" s="65"/>
      <c r="N28767" s="71"/>
    </row>
    <row r="28768" spans="2:14">
      <c r="B28768" s="65"/>
      <c r="N28768" s="71"/>
    </row>
    <row r="28769" spans="2:14">
      <c r="B28769" s="65"/>
      <c r="N28769" s="71"/>
    </row>
    <row r="28770" spans="2:14">
      <c r="B28770" s="65"/>
      <c r="N28770" s="71"/>
    </row>
    <row r="28771" spans="2:14">
      <c r="B28771" s="65"/>
      <c r="N28771" s="71"/>
    </row>
    <row r="28772" spans="2:14">
      <c r="B28772" s="65"/>
      <c r="N28772" s="71"/>
    </row>
    <row r="28773" spans="2:14">
      <c r="B28773" s="65"/>
      <c r="N28773" s="71"/>
    </row>
    <row r="28774" spans="2:14">
      <c r="B28774" s="65"/>
      <c r="N28774" s="71"/>
    </row>
    <row r="28775" spans="2:14">
      <c r="B28775" s="65"/>
      <c r="N28775" s="71"/>
    </row>
    <row r="28776" spans="2:14">
      <c r="B28776" s="65"/>
      <c r="N28776" s="71"/>
    </row>
    <row r="28777" spans="2:14">
      <c r="B28777" s="65"/>
      <c r="N28777" s="71"/>
    </row>
    <row r="28778" spans="2:14">
      <c r="B28778" s="65"/>
      <c r="N28778" s="71"/>
    </row>
    <row r="28779" spans="2:14">
      <c r="B28779" s="65"/>
      <c r="N28779" s="71"/>
    </row>
    <row r="28780" spans="2:14">
      <c r="B28780" s="65"/>
      <c r="N28780" s="71"/>
    </row>
    <row r="28781" spans="2:14">
      <c r="B28781" s="65"/>
      <c r="N28781" s="71"/>
    </row>
    <row r="28782" spans="2:14">
      <c r="B28782" s="65"/>
      <c r="N28782" s="71"/>
    </row>
    <row r="28783" spans="2:14">
      <c r="B28783" s="65"/>
      <c r="N28783" s="71"/>
    </row>
    <row r="28784" spans="2:14">
      <c r="B28784" s="65"/>
      <c r="N28784" s="71"/>
    </row>
    <row r="28785" spans="2:14">
      <c r="B28785" s="65"/>
      <c r="N28785" s="71"/>
    </row>
    <row r="28786" spans="2:14">
      <c r="B28786" s="65"/>
      <c r="N28786" s="71"/>
    </row>
    <row r="28787" spans="2:14">
      <c r="B28787" s="65"/>
      <c r="N28787" s="71"/>
    </row>
    <row r="28788" spans="2:14">
      <c r="B28788" s="65"/>
      <c r="N28788" s="71"/>
    </row>
    <row r="28789" spans="2:14">
      <c r="B28789" s="65"/>
      <c r="N28789" s="71"/>
    </row>
    <row r="28790" spans="2:14">
      <c r="B28790" s="65"/>
      <c r="N28790" s="71"/>
    </row>
    <row r="28791" spans="2:14">
      <c r="B28791" s="65"/>
      <c r="N28791" s="71"/>
    </row>
    <row r="28792" spans="2:14">
      <c r="B28792" s="65"/>
      <c r="N28792" s="71"/>
    </row>
    <row r="28793" spans="2:14">
      <c r="B28793" s="65"/>
      <c r="N28793" s="71"/>
    </row>
    <row r="28794" spans="2:14">
      <c r="B28794" s="65"/>
      <c r="N28794" s="71"/>
    </row>
    <row r="28795" spans="2:14">
      <c r="B28795" s="65"/>
      <c r="N28795" s="71"/>
    </row>
    <row r="28796" spans="2:14">
      <c r="B28796" s="65"/>
      <c r="N28796" s="71"/>
    </row>
    <row r="28797" spans="2:14">
      <c r="B28797" s="65"/>
      <c r="N28797" s="71"/>
    </row>
    <row r="28798" spans="2:14">
      <c r="B28798" s="65"/>
      <c r="N28798" s="71"/>
    </row>
    <row r="28799" spans="2:14">
      <c r="B28799" s="65"/>
      <c r="N28799" s="71"/>
    </row>
    <row r="28800" spans="2:14">
      <c r="B28800" s="65"/>
      <c r="N28800" s="71"/>
    </row>
    <row r="28801" spans="2:14">
      <c r="B28801" s="65"/>
      <c r="N28801" s="71"/>
    </row>
    <row r="28802" spans="2:14">
      <c r="B28802" s="65"/>
      <c r="N28802" s="71"/>
    </row>
    <row r="28803" spans="2:14">
      <c r="B28803" s="65"/>
      <c r="N28803" s="71"/>
    </row>
    <row r="28804" spans="2:14">
      <c r="B28804" s="65"/>
      <c r="N28804" s="71"/>
    </row>
    <row r="28805" spans="2:14">
      <c r="B28805" s="65"/>
      <c r="N28805" s="71"/>
    </row>
    <row r="28806" spans="2:14">
      <c r="B28806" s="65"/>
      <c r="N28806" s="71"/>
    </row>
    <row r="28807" spans="2:14">
      <c r="B28807" s="65"/>
      <c r="N28807" s="71"/>
    </row>
    <row r="28808" spans="2:14">
      <c r="B28808" s="65"/>
      <c r="N28808" s="71"/>
    </row>
    <row r="28809" spans="2:14">
      <c r="B28809" s="65"/>
      <c r="N28809" s="71"/>
    </row>
    <row r="28810" spans="2:14">
      <c r="B28810" s="65"/>
      <c r="N28810" s="71"/>
    </row>
    <row r="28811" spans="2:14">
      <c r="B28811" s="65"/>
      <c r="N28811" s="71"/>
    </row>
    <row r="28812" spans="2:14">
      <c r="B28812" s="65"/>
      <c r="N28812" s="71"/>
    </row>
    <row r="28813" spans="2:14">
      <c r="B28813" s="65"/>
      <c r="N28813" s="71"/>
    </row>
    <row r="28814" spans="2:14">
      <c r="B28814" s="65"/>
      <c r="N28814" s="71"/>
    </row>
    <row r="28815" spans="2:14">
      <c r="B28815" s="65"/>
      <c r="N28815" s="71"/>
    </row>
    <row r="28816" spans="2:14">
      <c r="B28816" s="65"/>
      <c r="N28816" s="71"/>
    </row>
    <row r="28817" spans="2:14">
      <c r="B28817" s="65"/>
      <c r="N28817" s="71"/>
    </row>
    <row r="28818" spans="2:14">
      <c r="B28818" s="65"/>
      <c r="N28818" s="71"/>
    </row>
    <row r="28819" spans="2:14">
      <c r="B28819" s="65"/>
      <c r="N28819" s="71"/>
    </row>
    <row r="28820" spans="2:14">
      <c r="B28820" s="65"/>
      <c r="N28820" s="71"/>
    </row>
    <row r="28821" spans="2:14">
      <c r="B28821" s="65"/>
      <c r="N28821" s="71"/>
    </row>
    <row r="28822" spans="2:14">
      <c r="B28822" s="65"/>
      <c r="N28822" s="71"/>
    </row>
    <row r="28823" spans="2:14">
      <c r="B28823" s="65"/>
      <c r="N28823" s="71"/>
    </row>
    <row r="28824" spans="2:14">
      <c r="B28824" s="65"/>
      <c r="N28824" s="71"/>
    </row>
    <row r="28825" spans="2:14">
      <c r="B28825" s="65"/>
      <c r="N28825" s="71"/>
    </row>
    <row r="28826" spans="2:14">
      <c r="B28826" s="65"/>
      <c r="N28826" s="71"/>
    </row>
    <row r="28827" spans="2:14">
      <c r="B28827" s="65"/>
      <c r="N28827" s="71"/>
    </row>
    <row r="28828" spans="2:14">
      <c r="B28828" s="65"/>
      <c r="N28828" s="71"/>
    </row>
    <row r="28829" spans="2:14">
      <c r="B28829" s="65"/>
      <c r="N28829" s="71"/>
    </row>
    <row r="28830" spans="2:14">
      <c r="B28830" s="65"/>
      <c r="N28830" s="71"/>
    </row>
    <row r="28831" spans="2:14">
      <c r="B28831" s="65"/>
      <c r="N28831" s="71"/>
    </row>
    <row r="28832" spans="2:14">
      <c r="B28832" s="65"/>
      <c r="N28832" s="71"/>
    </row>
    <row r="28833" spans="2:14">
      <c r="B28833" s="65"/>
      <c r="N28833" s="71"/>
    </row>
    <row r="28834" spans="2:14">
      <c r="B28834" s="65"/>
      <c r="N28834" s="71"/>
    </row>
    <row r="28835" spans="2:14">
      <c r="B28835" s="65"/>
      <c r="N28835" s="71"/>
    </row>
    <row r="28836" spans="2:14">
      <c r="B28836" s="65"/>
      <c r="N28836" s="71"/>
    </row>
    <row r="28837" spans="2:14">
      <c r="B28837" s="65"/>
      <c r="N28837" s="71"/>
    </row>
    <row r="28838" spans="2:14">
      <c r="B28838" s="65"/>
      <c r="N28838" s="71"/>
    </row>
    <row r="28839" spans="2:14">
      <c r="B28839" s="65"/>
      <c r="N28839" s="71"/>
    </row>
    <row r="28840" spans="2:14">
      <c r="B28840" s="65"/>
      <c r="N28840" s="71"/>
    </row>
    <row r="28841" spans="2:14">
      <c r="B28841" s="65"/>
      <c r="N28841" s="71"/>
    </row>
    <row r="28842" spans="2:14">
      <c r="B28842" s="65"/>
      <c r="N28842" s="71"/>
    </row>
    <row r="28843" spans="2:14">
      <c r="B28843" s="65"/>
      <c r="N28843" s="71"/>
    </row>
    <row r="28844" spans="2:14">
      <c r="B28844" s="65"/>
      <c r="N28844" s="71"/>
    </row>
    <row r="28845" spans="2:14">
      <c r="B28845" s="65"/>
      <c r="N28845" s="71"/>
    </row>
    <row r="28846" spans="2:14">
      <c r="B28846" s="65"/>
      <c r="N28846" s="71"/>
    </row>
    <row r="28847" spans="2:14">
      <c r="B28847" s="65"/>
      <c r="N28847" s="71"/>
    </row>
    <row r="28848" spans="2:14">
      <c r="B28848" s="65"/>
      <c r="N28848" s="71"/>
    </row>
    <row r="28849" spans="2:14">
      <c r="B28849" s="65"/>
      <c r="N28849" s="71"/>
    </row>
    <row r="28850" spans="2:14">
      <c r="B28850" s="65"/>
      <c r="N28850" s="71"/>
    </row>
    <row r="28851" spans="2:14">
      <c r="B28851" s="65"/>
      <c r="N28851" s="71"/>
    </row>
    <row r="28852" spans="2:14">
      <c r="B28852" s="65"/>
      <c r="N28852" s="71"/>
    </row>
    <row r="28853" spans="2:14">
      <c r="B28853" s="65"/>
      <c r="N28853" s="71"/>
    </row>
    <row r="28854" spans="2:14">
      <c r="B28854" s="65"/>
      <c r="N28854" s="71"/>
    </row>
    <row r="28855" spans="2:14">
      <c r="B28855" s="65"/>
      <c r="N28855" s="71"/>
    </row>
    <row r="28856" spans="2:14">
      <c r="B28856" s="65"/>
      <c r="N28856" s="71"/>
    </row>
    <row r="28857" spans="2:14">
      <c r="B28857" s="65"/>
      <c r="N28857" s="71"/>
    </row>
    <row r="28858" spans="2:14">
      <c r="B28858" s="65"/>
      <c r="N28858" s="71"/>
    </row>
    <row r="28859" spans="2:14">
      <c r="B28859" s="65"/>
      <c r="N28859" s="71"/>
    </row>
    <row r="28860" spans="2:14">
      <c r="B28860" s="65"/>
      <c r="N28860" s="71"/>
    </row>
    <row r="28861" spans="2:14">
      <c r="B28861" s="65"/>
      <c r="N28861" s="71"/>
    </row>
    <row r="28862" spans="2:14">
      <c r="B28862" s="65"/>
      <c r="N28862" s="71"/>
    </row>
    <row r="28863" spans="2:14">
      <c r="B28863" s="65"/>
      <c r="N28863" s="71"/>
    </row>
    <row r="28864" spans="2:14">
      <c r="B28864" s="65"/>
      <c r="N28864" s="71"/>
    </row>
    <row r="28865" spans="2:14">
      <c r="B28865" s="65"/>
      <c r="N28865" s="71"/>
    </row>
    <row r="28866" spans="2:14">
      <c r="B28866" s="65"/>
      <c r="N28866" s="71"/>
    </row>
    <row r="28867" spans="2:14">
      <c r="B28867" s="65"/>
      <c r="N28867" s="71"/>
    </row>
    <row r="28868" spans="2:14">
      <c r="B28868" s="65"/>
      <c r="N28868" s="71"/>
    </row>
    <row r="28869" spans="2:14">
      <c r="B28869" s="65"/>
      <c r="N28869" s="71"/>
    </row>
    <row r="28870" spans="2:14">
      <c r="B28870" s="65"/>
      <c r="N28870" s="71"/>
    </row>
    <row r="28871" spans="2:14">
      <c r="B28871" s="65"/>
      <c r="N28871" s="71"/>
    </row>
    <row r="28872" spans="2:14">
      <c r="B28872" s="65"/>
      <c r="N28872" s="71"/>
    </row>
    <row r="28873" spans="2:14">
      <c r="B28873" s="65"/>
      <c r="N28873" s="71"/>
    </row>
    <row r="28874" spans="2:14">
      <c r="B28874" s="65"/>
      <c r="N28874" s="71"/>
    </row>
    <row r="28875" spans="2:14">
      <c r="B28875" s="65"/>
      <c r="N28875" s="71"/>
    </row>
    <row r="28876" spans="2:14">
      <c r="B28876" s="65"/>
      <c r="N28876" s="71"/>
    </row>
    <row r="28877" spans="2:14">
      <c r="B28877" s="65"/>
      <c r="N28877" s="71"/>
    </row>
    <row r="28878" spans="2:14">
      <c r="B28878" s="65"/>
      <c r="N28878" s="71"/>
    </row>
    <row r="28879" spans="2:14">
      <c r="B28879" s="65"/>
      <c r="N28879" s="71"/>
    </row>
    <row r="28880" spans="2:14">
      <c r="B28880" s="65"/>
      <c r="N28880" s="71"/>
    </row>
    <row r="28881" spans="2:14">
      <c r="B28881" s="65"/>
      <c r="N28881" s="71"/>
    </row>
    <row r="28882" spans="2:14">
      <c r="B28882" s="65"/>
      <c r="N28882" s="71"/>
    </row>
    <row r="28883" spans="2:14">
      <c r="B28883" s="65"/>
      <c r="N28883" s="71"/>
    </row>
    <row r="28884" spans="2:14">
      <c r="B28884" s="65"/>
      <c r="N28884" s="71"/>
    </row>
    <row r="28885" spans="2:14">
      <c r="B28885" s="65"/>
      <c r="N28885" s="71"/>
    </row>
    <row r="28886" spans="2:14">
      <c r="B28886" s="65"/>
      <c r="N28886" s="71"/>
    </row>
    <row r="28887" spans="2:14">
      <c r="B28887" s="65"/>
      <c r="N28887" s="71"/>
    </row>
    <row r="28888" spans="2:14">
      <c r="B28888" s="65"/>
      <c r="N28888" s="71"/>
    </row>
    <row r="28889" spans="2:14">
      <c r="B28889" s="65"/>
      <c r="N28889" s="71"/>
    </row>
    <row r="28890" spans="2:14">
      <c r="B28890" s="65"/>
      <c r="N28890" s="71"/>
    </row>
    <row r="28891" spans="2:14">
      <c r="B28891" s="65"/>
      <c r="N28891" s="71"/>
    </row>
    <row r="28892" spans="2:14">
      <c r="B28892" s="65"/>
      <c r="N28892" s="71"/>
    </row>
    <row r="28893" spans="2:14">
      <c r="B28893" s="65"/>
      <c r="N28893" s="71"/>
    </row>
    <row r="28894" spans="2:14">
      <c r="B28894" s="65"/>
      <c r="N28894" s="71"/>
    </row>
    <row r="28895" spans="2:14">
      <c r="B28895" s="65"/>
      <c r="N28895" s="71"/>
    </row>
    <row r="28896" spans="2:14">
      <c r="B28896" s="65"/>
      <c r="N28896" s="71"/>
    </row>
    <row r="28897" spans="2:14">
      <c r="B28897" s="65"/>
      <c r="N28897" s="71"/>
    </row>
    <row r="28898" spans="2:14">
      <c r="B28898" s="65"/>
      <c r="N28898" s="71"/>
    </row>
    <row r="28899" spans="2:14">
      <c r="B28899" s="65"/>
      <c r="N28899" s="71"/>
    </row>
    <row r="28900" spans="2:14">
      <c r="B28900" s="65"/>
      <c r="N28900" s="71"/>
    </row>
    <row r="28901" spans="2:14">
      <c r="B28901" s="65"/>
      <c r="N28901" s="71"/>
    </row>
    <row r="28902" spans="2:14">
      <c r="B28902" s="65"/>
      <c r="N28902" s="71"/>
    </row>
    <row r="28903" spans="2:14">
      <c r="B28903" s="65"/>
      <c r="N28903" s="71"/>
    </row>
    <row r="28904" spans="2:14">
      <c r="B28904" s="65"/>
      <c r="N28904" s="71"/>
    </row>
    <row r="28905" spans="2:14">
      <c r="B28905" s="65"/>
      <c r="N28905" s="71"/>
    </row>
    <row r="28906" spans="2:14">
      <c r="B28906" s="65"/>
      <c r="N28906" s="71"/>
    </row>
    <row r="28907" spans="2:14">
      <c r="B28907" s="65"/>
      <c r="N28907" s="71"/>
    </row>
    <row r="28908" spans="2:14">
      <c r="B28908" s="65"/>
      <c r="N28908" s="71"/>
    </row>
    <row r="28909" spans="2:14">
      <c r="B28909" s="65"/>
      <c r="N28909" s="71"/>
    </row>
    <row r="28910" spans="2:14">
      <c r="B28910" s="65"/>
      <c r="N28910" s="71"/>
    </row>
    <row r="28911" spans="2:14">
      <c r="B28911" s="65"/>
      <c r="N28911" s="71"/>
    </row>
    <row r="28912" spans="2:14">
      <c r="B28912" s="65"/>
      <c r="N28912" s="71"/>
    </row>
    <row r="28913" spans="2:14">
      <c r="B28913" s="65"/>
      <c r="N28913" s="71"/>
    </row>
    <row r="28914" spans="2:14">
      <c r="B28914" s="65"/>
      <c r="N28914" s="71"/>
    </row>
    <row r="28915" spans="2:14">
      <c r="B28915" s="65"/>
      <c r="N28915" s="71"/>
    </row>
    <row r="28916" spans="2:14">
      <c r="B28916" s="65"/>
      <c r="N28916" s="71"/>
    </row>
    <row r="28917" spans="2:14">
      <c r="B28917" s="65"/>
      <c r="N28917" s="71"/>
    </row>
    <row r="28918" spans="2:14">
      <c r="B28918" s="65"/>
      <c r="N28918" s="71"/>
    </row>
    <row r="28919" spans="2:14">
      <c r="B28919" s="65"/>
      <c r="N28919" s="71"/>
    </row>
    <row r="28920" spans="2:14">
      <c r="B28920" s="65"/>
      <c r="N28920" s="71"/>
    </row>
    <row r="28921" spans="2:14">
      <c r="B28921" s="65"/>
      <c r="N28921" s="71"/>
    </row>
    <row r="28922" spans="2:14">
      <c r="B28922" s="65"/>
      <c r="N28922" s="71"/>
    </row>
    <row r="28923" spans="2:14">
      <c r="B28923" s="65"/>
      <c r="N28923" s="71"/>
    </row>
    <row r="28924" spans="2:14">
      <c r="B28924" s="65"/>
      <c r="N28924" s="71"/>
    </row>
    <row r="28925" spans="2:14">
      <c r="B28925" s="65"/>
      <c r="N28925" s="71"/>
    </row>
    <row r="28926" spans="2:14">
      <c r="B28926" s="65"/>
      <c r="N28926" s="71"/>
    </row>
    <row r="28927" spans="2:14">
      <c r="B28927" s="65"/>
      <c r="N28927" s="71"/>
    </row>
    <row r="28928" spans="2:14">
      <c r="B28928" s="65"/>
      <c r="N28928" s="71"/>
    </row>
    <row r="28929" spans="2:14">
      <c r="B28929" s="65"/>
      <c r="N28929" s="71"/>
    </row>
    <row r="28930" spans="2:14">
      <c r="B28930" s="65"/>
      <c r="N28930" s="71"/>
    </row>
    <row r="28931" spans="2:14">
      <c r="B28931" s="65"/>
      <c r="N28931" s="71"/>
    </row>
    <row r="28932" spans="2:14">
      <c r="B28932" s="65"/>
      <c r="N28932" s="71"/>
    </row>
    <row r="28933" spans="2:14">
      <c r="B28933" s="65"/>
      <c r="N28933" s="71"/>
    </row>
    <row r="28934" spans="2:14">
      <c r="B28934" s="65"/>
      <c r="N28934" s="71"/>
    </row>
    <row r="28935" spans="2:14">
      <c r="B28935" s="65"/>
      <c r="N28935" s="71"/>
    </row>
    <row r="28936" spans="2:14">
      <c r="B28936" s="65"/>
      <c r="N28936" s="71"/>
    </row>
    <row r="28937" spans="2:14">
      <c r="B28937" s="65"/>
      <c r="N28937" s="71"/>
    </row>
    <row r="28938" spans="2:14">
      <c r="B28938" s="65"/>
      <c r="N28938" s="71"/>
    </row>
    <row r="28939" spans="2:14">
      <c r="B28939" s="65"/>
      <c r="N28939" s="71"/>
    </row>
    <row r="28940" spans="2:14">
      <c r="B28940" s="65"/>
      <c r="N28940" s="71"/>
    </row>
    <row r="28941" spans="2:14">
      <c r="B28941" s="65"/>
      <c r="N28941" s="71"/>
    </row>
    <row r="28942" spans="2:14">
      <c r="B28942" s="65"/>
      <c r="N28942" s="71"/>
    </row>
    <row r="28943" spans="2:14">
      <c r="B28943" s="65"/>
      <c r="N28943" s="71"/>
    </row>
    <row r="28944" spans="2:14">
      <c r="B28944" s="65"/>
      <c r="N28944" s="71"/>
    </row>
    <row r="28945" spans="2:14">
      <c r="B28945" s="65"/>
      <c r="N28945" s="71"/>
    </row>
    <row r="28946" spans="2:14">
      <c r="B28946" s="65"/>
      <c r="N28946" s="71"/>
    </row>
    <row r="28947" spans="2:14">
      <c r="B28947" s="65"/>
      <c r="N28947" s="71"/>
    </row>
    <row r="28948" spans="2:14">
      <c r="B28948" s="65"/>
      <c r="N28948" s="71"/>
    </row>
    <row r="28949" spans="2:14">
      <c r="B28949" s="65"/>
      <c r="N28949" s="71"/>
    </row>
    <row r="28950" spans="2:14">
      <c r="B28950" s="65"/>
      <c r="N28950" s="71"/>
    </row>
    <row r="28951" spans="2:14">
      <c r="B28951" s="65"/>
      <c r="N28951" s="71"/>
    </row>
    <row r="28952" spans="2:14">
      <c r="B28952" s="65"/>
      <c r="N28952" s="71"/>
    </row>
    <row r="28953" spans="2:14">
      <c r="B28953" s="65"/>
      <c r="N28953" s="71"/>
    </row>
    <row r="28954" spans="2:14">
      <c r="B28954" s="65"/>
      <c r="N28954" s="71"/>
    </row>
    <row r="28955" spans="2:14">
      <c r="B28955" s="65"/>
      <c r="N28955" s="71"/>
    </row>
    <row r="28956" spans="2:14">
      <c r="B28956" s="65"/>
      <c r="N28956" s="71"/>
    </row>
    <row r="28957" spans="2:14">
      <c r="B28957" s="65"/>
      <c r="N28957" s="71"/>
    </row>
    <row r="28958" spans="2:14">
      <c r="B28958" s="65"/>
      <c r="N28958" s="71"/>
    </row>
    <row r="28959" spans="2:14">
      <c r="B28959" s="65"/>
      <c r="N28959" s="71"/>
    </row>
    <row r="28960" spans="2:14">
      <c r="B28960" s="65"/>
      <c r="N28960" s="71"/>
    </row>
    <row r="28961" spans="2:14">
      <c r="B28961" s="65"/>
      <c r="N28961" s="71"/>
    </row>
    <row r="28962" spans="2:14">
      <c r="B28962" s="65"/>
      <c r="N28962" s="71"/>
    </row>
    <row r="28963" spans="2:14">
      <c r="B28963" s="65"/>
      <c r="N28963" s="71"/>
    </row>
    <row r="28964" spans="2:14">
      <c r="B28964" s="65"/>
      <c r="N28964" s="71"/>
    </row>
    <row r="28965" spans="2:14">
      <c r="B28965" s="65"/>
      <c r="N28965" s="71"/>
    </row>
    <row r="28966" spans="2:14">
      <c r="B28966" s="65"/>
      <c r="N28966" s="71"/>
    </row>
    <row r="28967" spans="2:14">
      <c r="B28967" s="65"/>
      <c r="N28967" s="71"/>
    </row>
    <row r="28968" spans="2:14">
      <c r="B28968" s="65"/>
      <c r="N28968" s="71"/>
    </row>
    <row r="28969" spans="2:14">
      <c r="B28969" s="65"/>
      <c r="N28969" s="71"/>
    </row>
    <row r="28970" spans="2:14">
      <c r="B28970" s="65"/>
      <c r="N28970" s="71"/>
    </row>
    <row r="28971" spans="2:14">
      <c r="B28971" s="65"/>
      <c r="N28971" s="71"/>
    </row>
    <row r="28972" spans="2:14">
      <c r="B28972" s="65"/>
      <c r="N28972" s="71"/>
    </row>
    <row r="28973" spans="2:14">
      <c r="B28973" s="65"/>
      <c r="N28973" s="71"/>
    </row>
    <row r="28974" spans="2:14">
      <c r="B28974" s="65"/>
      <c r="N28974" s="71"/>
    </row>
    <row r="28975" spans="2:14">
      <c r="B28975" s="65"/>
      <c r="N28975" s="71"/>
    </row>
    <row r="28976" spans="2:14">
      <c r="B28976" s="65"/>
      <c r="N28976" s="71"/>
    </row>
    <row r="28977" spans="2:14">
      <c r="B28977" s="65"/>
      <c r="N28977" s="71"/>
    </row>
    <row r="28978" spans="2:14">
      <c r="B28978" s="65"/>
      <c r="N28978" s="71"/>
    </row>
    <row r="28979" spans="2:14">
      <c r="B28979" s="65"/>
      <c r="N28979" s="71"/>
    </row>
    <row r="28980" spans="2:14">
      <c r="B28980" s="65"/>
      <c r="N28980" s="71"/>
    </row>
    <row r="28981" spans="2:14">
      <c r="B28981" s="65"/>
      <c r="N28981" s="71"/>
    </row>
    <row r="28982" spans="2:14">
      <c r="B28982" s="65"/>
      <c r="N28982" s="71"/>
    </row>
    <row r="28983" spans="2:14">
      <c r="B28983" s="65"/>
      <c r="N28983" s="71"/>
    </row>
    <row r="28984" spans="2:14">
      <c r="B28984" s="65"/>
      <c r="N28984" s="71"/>
    </row>
    <row r="28985" spans="2:14">
      <c r="B28985" s="65"/>
      <c r="N28985" s="71"/>
    </row>
    <row r="28986" spans="2:14">
      <c r="B28986" s="65"/>
      <c r="N28986" s="71"/>
    </row>
    <row r="28987" spans="2:14">
      <c r="B28987" s="65"/>
      <c r="N28987" s="71"/>
    </row>
    <row r="28988" spans="2:14">
      <c r="B28988" s="65"/>
      <c r="N28988" s="71"/>
    </row>
    <row r="28989" spans="2:14">
      <c r="B28989" s="65"/>
      <c r="N28989" s="71"/>
    </row>
    <row r="28990" spans="2:14">
      <c r="B28990" s="65"/>
      <c r="N28990" s="71"/>
    </row>
    <row r="28991" spans="2:14">
      <c r="B28991" s="65"/>
      <c r="N28991" s="71"/>
    </row>
    <row r="28992" spans="2:14">
      <c r="B28992" s="65"/>
      <c r="N28992" s="71"/>
    </row>
    <row r="28993" spans="2:14">
      <c r="B28993" s="65"/>
      <c r="N28993" s="71"/>
    </row>
    <row r="28994" spans="2:14">
      <c r="B28994" s="65"/>
      <c r="N28994" s="71"/>
    </row>
    <row r="28995" spans="2:14">
      <c r="B28995" s="65"/>
      <c r="N28995" s="71"/>
    </row>
    <row r="28996" spans="2:14">
      <c r="B28996" s="65"/>
      <c r="N28996" s="71"/>
    </row>
    <row r="28997" spans="2:14">
      <c r="B28997" s="65"/>
      <c r="N28997" s="71"/>
    </row>
    <row r="28998" spans="2:14">
      <c r="B28998" s="65"/>
      <c r="N28998" s="71"/>
    </row>
    <row r="28999" spans="2:14">
      <c r="B28999" s="65"/>
      <c r="N28999" s="71"/>
    </row>
    <row r="29000" spans="2:14">
      <c r="B29000" s="65"/>
      <c r="N29000" s="71"/>
    </row>
    <row r="29001" spans="2:14">
      <c r="B29001" s="65"/>
      <c r="N29001" s="71"/>
    </row>
    <row r="29002" spans="2:14">
      <c r="B29002" s="65"/>
      <c r="N29002" s="71"/>
    </row>
    <row r="29003" spans="2:14">
      <c r="B29003" s="65"/>
      <c r="N29003" s="71"/>
    </row>
    <row r="29004" spans="2:14">
      <c r="B29004" s="65"/>
      <c r="N29004" s="71"/>
    </row>
    <row r="29005" spans="2:14">
      <c r="B29005" s="65"/>
      <c r="N29005" s="71"/>
    </row>
    <row r="29006" spans="2:14">
      <c r="B29006" s="65"/>
      <c r="N29006" s="71"/>
    </row>
    <row r="29007" spans="2:14">
      <c r="B29007" s="65"/>
      <c r="N29007" s="71"/>
    </row>
    <row r="29008" spans="2:14">
      <c r="B29008" s="65"/>
      <c r="N29008" s="71"/>
    </row>
    <row r="29009" spans="2:14">
      <c r="B29009" s="65"/>
      <c r="N29009" s="71"/>
    </row>
    <row r="29010" spans="2:14">
      <c r="B29010" s="65"/>
      <c r="N29010" s="71"/>
    </row>
    <row r="29011" spans="2:14">
      <c r="B29011" s="65"/>
      <c r="N29011" s="71"/>
    </row>
    <row r="29012" spans="2:14">
      <c r="B29012" s="65"/>
      <c r="N29012" s="71"/>
    </row>
    <row r="29013" spans="2:14">
      <c r="B29013" s="65"/>
      <c r="N29013" s="71"/>
    </row>
    <row r="29014" spans="2:14">
      <c r="B29014" s="65"/>
      <c r="N29014" s="71"/>
    </row>
    <row r="29015" spans="2:14">
      <c r="B29015" s="65"/>
      <c r="N29015" s="71"/>
    </row>
    <row r="29016" spans="2:14">
      <c r="B29016" s="65"/>
      <c r="N29016" s="71"/>
    </row>
    <row r="29017" spans="2:14">
      <c r="B29017" s="65"/>
      <c r="N29017" s="71"/>
    </row>
    <row r="29018" spans="2:14">
      <c r="B29018" s="65"/>
      <c r="N29018" s="71"/>
    </row>
    <row r="29019" spans="2:14">
      <c r="B29019" s="65"/>
      <c r="N29019" s="71"/>
    </row>
    <row r="29020" spans="2:14">
      <c r="B29020" s="65"/>
      <c r="N29020" s="71"/>
    </row>
    <row r="29021" spans="2:14">
      <c r="B29021" s="65"/>
      <c r="N29021" s="71"/>
    </row>
    <row r="29022" spans="2:14">
      <c r="B29022" s="65"/>
      <c r="N29022" s="71"/>
    </row>
    <row r="29023" spans="2:14">
      <c r="B29023" s="65"/>
      <c r="N29023" s="71"/>
    </row>
    <row r="29024" spans="2:14">
      <c r="B29024" s="65"/>
      <c r="N29024" s="71"/>
    </row>
    <row r="29025" spans="2:14">
      <c r="B29025" s="65"/>
      <c r="N29025" s="71"/>
    </row>
    <row r="29026" spans="2:14">
      <c r="B29026" s="65"/>
      <c r="N29026" s="71"/>
    </row>
    <row r="29027" spans="2:14">
      <c r="B29027" s="65"/>
      <c r="N29027" s="71"/>
    </row>
    <row r="29028" spans="2:14">
      <c r="B29028" s="65"/>
      <c r="N29028" s="71"/>
    </row>
    <row r="29029" spans="2:14">
      <c r="B29029" s="65"/>
      <c r="N29029" s="71"/>
    </row>
    <row r="29030" spans="2:14">
      <c r="B29030" s="65"/>
      <c r="N29030" s="71"/>
    </row>
    <row r="29031" spans="2:14">
      <c r="B29031" s="65"/>
      <c r="N29031" s="71"/>
    </row>
    <row r="29032" spans="2:14">
      <c r="B29032" s="65"/>
      <c r="N29032" s="71"/>
    </row>
    <row r="29033" spans="2:14">
      <c r="B29033" s="65"/>
      <c r="N29033" s="71"/>
    </row>
    <row r="29034" spans="2:14">
      <c r="B29034" s="65"/>
      <c r="N29034" s="71"/>
    </row>
    <row r="29035" spans="2:14">
      <c r="B29035" s="65"/>
      <c r="N29035" s="71"/>
    </row>
    <row r="29036" spans="2:14">
      <c r="B29036" s="65"/>
      <c r="N29036" s="71"/>
    </row>
    <row r="29037" spans="2:14">
      <c r="B29037" s="65"/>
      <c r="N29037" s="71"/>
    </row>
    <row r="29038" spans="2:14">
      <c r="B29038" s="65"/>
      <c r="N29038" s="71"/>
    </row>
    <row r="29039" spans="2:14">
      <c r="B29039" s="65"/>
      <c r="N29039" s="71"/>
    </row>
    <row r="29040" spans="2:14">
      <c r="B29040" s="65"/>
      <c r="N29040" s="71"/>
    </row>
    <row r="29041" spans="2:14">
      <c r="B29041" s="65"/>
      <c r="N29041" s="71"/>
    </row>
    <row r="29042" spans="2:14">
      <c r="B29042" s="65"/>
      <c r="N29042" s="71"/>
    </row>
    <row r="29043" spans="2:14">
      <c r="B29043" s="65"/>
      <c r="N29043" s="71"/>
    </row>
    <row r="29044" spans="2:14">
      <c r="B29044" s="65"/>
      <c r="N29044" s="71"/>
    </row>
    <row r="29045" spans="2:14">
      <c r="B29045" s="65"/>
      <c r="N29045" s="71"/>
    </row>
    <row r="29046" spans="2:14">
      <c r="B29046" s="65"/>
      <c r="N29046" s="71"/>
    </row>
    <row r="29047" spans="2:14">
      <c r="B29047" s="65"/>
      <c r="N29047" s="71"/>
    </row>
    <row r="29048" spans="2:14">
      <c r="B29048" s="65"/>
      <c r="N29048" s="71"/>
    </row>
    <row r="29049" spans="2:14">
      <c r="B29049" s="65"/>
      <c r="N29049" s="71"/>
    </row>
    <row r="29050" spans="2:14">
      <c r="B29050" s="65"/>
      <c r="N29050" s="71"/>
    </row>
    <row r="29051" spans="2:14">
      <c r="B29051" s="65"/>
      <c r="N29051" s="71"/>
    </row>
    <row r="29052" spans="2:14">
      <c r="B29052" s="65"/>
      <c r="N29052" s="71"/>
    </row>
    <row r="29053" spans="2:14">
      <c r="B29053" s="65"/>
      <c r="N29053" s="71"/>
    </row>
    <row r="29054" spans="2:14">
      <c r="B29054" s="65"/>
      <c r="N29054" s="71"/>
    </row>
    <row r="29055" spans="2:14">
      <c r="B29055" s="65"/>
      <c r="N29055" s="71"/>
    </row>
    <row r="29056" spans="2:14">
      <c r="B29056" s="65"/>
      <c r="N29056" s="71"/>
    </row>
    <row r="29057" spans="2:14">
      <c r="B29057" s="65"/>
      <c r="N29057" s="71"/>
    </row>
    <row r="29058" spans="2:14">
      <c r="B29058" s="65"/>
      <c r="N29058" s="71"/>
    </row>
    <row r="29059" spans="2:14">
      <c r="B29059" s="65"/>
      <c r="N29059" s="71"/>
    </row>
    <row r="29060" spans="2:14">
      <c r="B29060" s="65"/>
      <c r="N29060" s="71"/>
    </row>
    <row r="29061" spans="2:14">
      <c r="B29061" s="65"/>
      <c r="N29061" s="71"/>
    </row>
    <row r="29062" spans="2:14">
      <c r="B29062" s="65"/>
      <c r="N29062" s="71"/>
    </row>
    <row r="29063" spans="2:14">
      <c r="B29063" s="65"/>
      <c r="N29063" s="71"/>
    </row>
    <row r="29064" spans="2:14">
      <c r="B29064" s="65"/>
      <c r="N29064" s="71"/>
    </row>
    <row r="29065" spans="2:14">
      <c r="B29065" s="65"/>
      <c r="N29065" s="71"/>
    </row>
    <row r="29066" spans="2:14">
      <c r="B29066" s="65"/>
      <c r="N29066" s="71"/>
    </row>
    <row r="29067" spans="2:14">
      <c r="B29067" s="65"/>
      <c r="N29067" s="71"/>
    </row>
    <row r="29068" spans="2:14">
      <c r="B29068" s="65"/>
      <c r="N29068" s="71"/>
    </row>
    <row r="29069" spans="2:14">
      <c r="B29069" s="65"/>
      <c r="N29069" s="71"/>
    </row>
    <row r="29070" spans="2:14">
      <c r="B29070" s="65"/>
      <c r="N29070" s="71"/>
    </row>
    <row r="29071" spans="2:14">
      <c r="B29071" s="65"/>
      <c r="N29071" s="71"/>
    </row>
    <row r="29072" spans="2:14">
      <c r="B29072" s="65"/>
      <c r="N29072" s="71"/>
    </row>
    <row r="29073" spans="2:14">
      <c r="B29073" s="65"/>
      <c r="N29073" s="71"/>
    </row>
    <row r="29074" spans="2:14">
      <c r="B29074" s="65"/>
      <c r="N29074" s="71"/>
    </row>
    <row r="29075" spans="2:14">
      <c r="B29075" s="65"/>
      <c r="N29075" s="71"/>
    </row>
    <row r="29076" spans="2:14">
      <c r="B29076" s="65"/>
      <c r="N29076" s="71"/>
    </row>
    <row r="29077" spans="2:14">
      <c r="B29077" s="65"/>
      <c r="N29077" s="71"/>
    </row>
    <row r="29078" spans="2:14">
      <c r="B29078" s="65"/>
      <c r="N29078" s="71"/>
    </row>
    <row r="29079" spans="2:14">
      <c r="B29079" s="65"/>
      <c r="N29079" s="71"/>
    </row>
    <row r="29080" spans="2:14">
      <c r="B29080" s="65"/>
      <c r="N29080" s="71"/>
    </row>
    <row r="29081" spans="2:14">
      <c r="B29081" s="65"/>
      <c r="N29081" s="71"/>
    </row>
    <row r="29082" spans="2:14">
      <c r="B29082" s="65"/>
      <c r="N29082" s="71"/>
    </row>
    <row r="29083" spans="2:14">
      <c r="B29083" s="65"/>
      <c r="N29083" s="71"/>
    </row>
    <row r="29084" spans="2:14">
      <c r="B29084" s="65"/>
      <c r="N29084" s="71"/>
    </row>
    <row r="29085" spans="2:14">
      <c r="B29085" s="65"/>
      <c r="N29085" s="71"/>
    </row>
    <row r="29086" spans="2:14">
      <c r="B29086" s="65"/>
      <c r="N29086" s="71"/>
    </row>
    <row r="29087" spans="2:14">
      <c r="B29087" s="65"/>
      <c r="N29087" s="71"/>
    </row>
    <row r="29088" spans="2:14">
      <c r="B29088" s="65"/>
      <c r="N29088" s="71"/>
    </row>
    <row r="29089" spans="2:14">
      <c r="B29089" s="65"/>
      <c r="N29089" s="71"/>
    </row>
    <row r="29090" spans="2:14">
      <c r="B29090" s="65"/>
      <c r="N29090" s="71"/>
    </row>
    <row r="29091" spans="2:14">
      <c r="B29091" s="65"/>
      <c r="N29091" s="71"/>
    </row>
    <row r="29092" spans="2:14">
      <c r="B29092" s="65"/>
      <c r="N29092" s="71"/>
    </row>
    <row r="29093" spans="2:14">
      <c r="B29093" s="65"/>
      <c r="N29093" s="71"/>
    </row>
    <row r="29094" spans="2:14">
      <c r="B29094" s="65"/>
      <c r="N29094" s="71"/>
    </row>
    <row r="29095" spans="2:14">
      <c r="B29095" s="65"/>
      <c r="N29095" s="71"/>
    </row>
    <row r="29096" spans="2:14">
      <c r="B29096" s="65"/>
      <c r="N29096" s="71"/>
    </row>
    <row r="29097" spans="2:14">
      <c r="B29097" s="65"/>
      <c r="N29097" s="71"/>
    </row>
    <row r="29098" spans="2:14">
      <c r="B29098" s="65"/>
      <c r="N29098" s="71"/>
    </row>
    <row r="29099" spans="2:14">
      <c r="B29099" s="65"/>
      <c r="N29099" s="71"/>
    </row>
    <row r="29100" spans="2:14">
      <c r="B29100" s="65"/>
      <c r="N29100" s="71"/>
    </row>
    <row r="29101" spans="2:14">
      <c r="B29101" s="65"/>
      <c r="N29101" s="71"/>
    </row>
    <row r="29102" spans="2:14">
      <c r="B29102" s="65"/>
      <c r="N29102" s="71"/>
    </row>
    <row r="29103" spans="2:14">
      <c r="B29103" s="65"/>
      <c r="N29103" s="71"/>
    </row>
    <row r="29104" spans="2:14">
      <c r="B29104" s="65"/>
      <c r="N29104" s="71"/>
    </row>
    <row r="29105" spans="2:14">
      <c r="B29105" s="65"/>
      <c r="N29105" s="71"/>
    </row>
    <row r="29106" spans="2:14">
      <c r="B29106" s="65"/>
      <c r="N29106" s="71"/>
    </row>
    <row r="29107" spans="2:14">
      <c r="B29107" s="65"/>
      <c r="N29107" s="71"/>
    </row>
    <row r="29108" spans="2:14">
      <c r="B29108" s="65"/>
      <c r="N29108" s="71"/>
    </row>
    <row r="29109" spans="2:14">
      <c r="B29109" s="65"/>
      <c r="N29109" s="71"/>
    </row>
    <row r="29110" spans="2:14">
      <c r="B29110" s="65"/>
      <c r="N29110" s="71"/>
    </row>
    <row r="29111" spans="2:14">
      <c r="B29111" s="65"/>
      <c r="N29111" s="71"/>
    </row>
    <row r="29112" spans="2:14">
      <c r="B29112" s="65"/>
      <c r="N29112" s="71"/>
    </row>
    <row r="29113" spans="2:14">
      <c r="B29113" s="65"/>
      <c r="N29113" s="71"/>
    </row>
    <row r="29114" spans="2:14">
      <c r="B29114" s="65"/>
      <c r="N29114" s="71"/>
    </row>
    <row r="29115" spans="2:14">
      <c r="B29115" s="65"/>
      <c r="N29115" s="71"/>
    </row>
    <row r="29116" spans="2:14">
      <c r="B29116" s="65"/>
      <c r="N29116" s="71"/>
    </row>
    <row r="29117" spans="2:14">
      <c r="B29117" s="65"/>
      <c r="N29117" s="71"/>
    </row>
    <row r="29118" spans="2:14">
      <c r="B29118" s="65"/>
      <c r="N29118" s="71"/>
    </row>
    <row r="29119" spans="2:14">
      <c r="B29119" s="65"/>
      <c r="N29119" s="71"/>
    </row>
    <row r="29120" spans="2:14">
      <c r="B29120" s="65"/>
      <c r="N29120" s="71"/>
    </row>
    <row r="29121" spans="2:14">
      <c r="B29121" s="65"/>
      <c r="N29121" s="71"/>
    </row>
    <row r="29122" spans="2:14">
      <c r="B29122" s="65"/>
      <c r="N29122" s="71"/>
    </row>
    <row r="29123" spans="2:14">
      <c r="B29123" s="65"/>
      <c r="N29123" s="71"/>
    </row>
    <row r="29124" spans="2:14">
      <c r="B29124" s="65"/>
      <c r="N29124" s="71"/>
    </row>
    <row r="29125" spans="2:14">
      <c r="B29125" s="65"/>
      <c r="N29125" s="71"/>
    </row>
    <row r="29126" spans="2:14">
      <c r="B29126" s="65"/>
      <c r="N29126" s="71"/>
    </row>
    <row r="29127" spans="2:14">
      <c r="B29127" s="65"/>
      <c r="N29127" s="71"/>
    </row>
    <row r="29128" spans="2:14">
      <c r="B29128" s="65"/>
      <c r="N29128" s="71"/>
    </row>
    <row r="29129" spans="2:14">
      <c r="B29129" s="65"/>
      <c r="N29129" s="71"/>
    </row>
    <row r="29130" spans="2:14">
      <c r="B29130" s="65"/>
      <c r="N29130" s="71"/>
    </row>
    <row r="29131" spans="2:14">
      <c r="B29131" s="65"/>
      <c r="N29131" s="71"/>
    </row>
    <row r="29132" spans="2:14">
      <c r="B29132" s="65"/>
      <c r="N29132" s="71"/>
    </row>
    <row r="29133" spans="2:14">
      <c r="B29133" s="65"/>
      <c r="N29133" s="71"/>
    </row>
    <row r="29134" spans="2:14">
      <c r="B29134" s="65"/>
      <c r="N29134" s="71"/>
    </row>
    <row r="29135" spans="2:14">
      <c r="B29135" s="65"/>
      <c r="N29135" s="71"/>
    </row>
    <row r="29136" spans="2:14">
      <c r="B29136" s="65"/>
      <c r="N29136" s="71"/>
    </row>
    <row r="29137" spans="2:14">
      <c r="B29137" s="65"/>
      <c r="N29137" s="71"/>
    </row>
    <row r="29138" spans="2:14">
      <c r="B29138" s="65"/>
      <c r="N29138" s="71"/>
    </row>
    <row r="29139" spans="2:14">
      <c r="B29139" s="65"/>
      <c r="N29139" s="71"/>
    </row>
    <row r="29140" spans="2:14">
      <c r="B29140" s="65"/>
      <c r="N29140" s="71"/>
    </row>
    <row r="29141" spans="2:14">
      <c r="B29141" s="65"/>
      <c r="N29141" s="71"/>
    </row>
    <row r="29142" spans="2:14">
      <c r="B29142" s="65"/>
      <c r="N29142" s="71"/>
    </row>
    <row r="29143" spans="2:14">
      <c r="B29143" s="65"/>
      <c r="N29143" s="71"/>
    </row>
    <row r="29144" spans="2:14">
      <c r="B29144" s="65"/>
      <c r="N29144" s="71"/>
    </row>
    <row r="29145" spans="2:14">
      <c r="B29145" s="65"/>
      <c r="N29145" s="71"/>
    </row>
    <row r="29146" spans="2:14">
      <c r="B29146" s="65"/>
      <c r="N29146" s="71"/>
    </row>
    <row r="29147" spans="2:14">
      <c r="B29147" s="65"/>
      <c r="N29147" s="71"/>
    </row>
    <row r="29148" spans="2:14">
      <c r="B29148" s="65"/>
      <c r="N29148" s="71"/>
    </row>
    <row r="29149" spans="2:14">
      <c r="B29149" s="65"/>
      <c r="N29149" s="71"/>
    </row>
    <row r="29150" spans="2:14">
      <c r="B29150" s="65"/>
      <c r="N29150" s="71"/>
    </row>
    <row r="29151" spans="2:14">
      <c r="B29151" s="65"/>
      <c r="N29151" s="71"/>
    </row>
    <row r="29152" spans="2:14">
      <c r="B29152" s="65"/>
      <c r="N29152" s="71"/>
    </row>
    <row r="29153" spans="2:14">
      <c r="B29153" s="65"/>
      <c r="N29153" s="71"/>
    </row>
    <row r="29154" spans="2:14">
      <c r="B29154" s="65"/>
      <c r="N29154" s="71"/>
    </row>
    <row r="29155" spans="2:14">
      <c r="B29155" s="65"/>
      <c r="N29155" s="71"/>
    </row>
    <row r="29156" spans="2:14">
      <c r="B29156" s="65"/>
      <c r="N29156" s="71"/>
    </row>
    <row r="29157" spans="2:14">
      <c r="B29157" s="65"/>
      <c r="N29157" s="71"/>
    </row>
    <row r="29158" spans="2:14">
      <c r="B29158" s="65"/>
      <c r="N29158" s="71"/>
    </row>
    <row r="29159" spans="2:14">
      <c r="B29159" s="65"/>
      <c r="N29159" s="71"/>
    </row>
    <row r="29160" spans="2:14">
      <c r="B29160" s="65"/>
      <c r="N29160" s="71"/>
    </row>
    <row r="29161" spans="2:14">
      <c r="B29161" s="65"/>
      <c r="N29161" s="71"/>
    </row>
    <row r="29162" spans="2:14">
      <c r="B29162" s="65"/>
      <c r="N29162" s="71"/>
    </row>
    <row r="29163" spans="2:14">
      <c r="B29163" s="65"/>
      <c r="N29163" s="71"/>
    </row>
    <row r="29164" spans="2:14">
      <c r="B29164" s="65"/>
      <c r="N29164" s="71"/>
    </row>
    <row r="29165" spans="2:14">
      <c r="B29165" s="65"/>
      <c r="N29165" s="71"/>
    </row>
    <row r="29166" spans="2:14">
      <c r="B29166" s="65"/>
      <c r="N29166" s="71"/>
    </row>
    <row r="29167" spans="2:14">
      <c r="B29167" s="65"/>
      <c r="N29167" s="71"/>
    </row>
    <row r="29168" spans="2:14">
      <c r="B29168" s="65"/>
      <c r="N29168" s="71"/>
    </row>
    <row r="29169" spans="2:14">
      <c r="B29169" s="65"/>
      <c r="N29169" s="71"/>
    </row>
    <row r="29170" spans="2:14">
      <c r="B29170" s="65"/>
      <c r="N29170" s="71"/>
    </row>
    <row r="29171" spans="2:14">
      <c r="B29171" s="65"/>
      <c r="N29171" s="71"/>
    </row>
    <row r="29172" spans="2:14">
      <c r="B29172" s="65"/>
      <c r="N29172" s="71"/>
    </row>
    <row r="29173" spans="2:14">
      <c r="B29173" s="65"/>
      <c r="N29173" s="71"/>
    </row>
    <row r="29174" spans="2:14">
      <c r="B29174" s="65"/>
      <c r="N29174" s="71"/>
    </row>
    <row r="29175" spans="2:14">
      <c r="B29175" s="65"/>
      <c r="N29175" s="71"/>
    </row>
    <row r="29176" spans="2:14">
      <c r="B29176" s="65"/>
      <c r="N29176" s="71"/>
    </row>
    <row r="29177" spans="2:14">
      <c r="B29177" s="65"/>
      <c r="N29177" s="71"/>
    </row>
    <row r="29178" spans="2:14">
      <c r="B29178" s="65"/>
      <c r="N29178" s="71"/>
    </row>
    <row r="29179" spans="2:14">
      <c r="B29179" s="65"/>
      <c r="N29179" s="71"/>
    </row>
    <row r="29180" spans="2:14">
      <c r="B29180" s="65"/>
      <c r="N29180" s="71"/>
    </row>
    <row r="29181" spans="2:14">
      <c r="B29181" s="65"/>
      <c r="N29181" s="71"/>
    </row>
    <row r="29182" spans="2:14">
      <c r="B29182" s="65"/>
      <c r="N29182" s="71"/>
    </row>
    <row r="29183" spans="2:14">
      <c r="B29183" s="65"/>
      <c r="N29183" s="71"/>
    </row>
    <row r="29184" spans="2:14">
      <c r="B29184" s="65"/>
      <c r="N29184" s="71"/>
    </row>
    <row r="29185" spans="2:14">
      <c r="B29185" s="65"/>
      <c r="N29185" s="71"/>
    </row>
    <row r="29186" spans="2:14">
      <c r="B29186" s="65"/>
      <c r="N29186" s="71"/>
    </row>
    <row r="29187" spans="2:14">
      <c r="B29187" s="65"/>
      <c r="N29187" s="71"/>
    </row>
    <row r="29188" spans="2:14">
      <c r="B29188" s="65"/>
      <c r="N29188" s="71"/>
    </row>
    <row r="29189" spans="2:14">
      <c r="B29189" s="65"/>
      <c r="N29189" s="71"/>
    </row>
    <row r="29190" spans="2:14">
      <c r="B29190" s="65"/>
      <c r="N29190" s="71"/>
    </row>
    <row r="29191" spans="2:14">
      <c r="B29191" s="65"/>
      <c r="N29191" s="71"/>
    </row>
    <row r="29192" spans="2:14">
      <c r="B29192" s="65"/>
      <c r="N29192" s="71"/>
    </row>
    <row r="29193" spans="2:14">
      <c r="B29193" s="65"/>
      <c r="N29193" s="71"/>
    </row>
    <row r="29194" spans="2:14">
      <c r="B29194" s="65"/>
      <c r="N29194" s="71"/>
    </row>
    <row r="29195" spans="2:14">
      <c r="B29195" s="65"/>
      <c r="N29195" s="71"/>
    </row>
    <row r="29196" spans="2:14">
      <c r="B29196" s="65"/>
      <c r="N29196" s="71"/>
    </row>
    <row r="29197" spans="2:14">
      <c r="B29197" s="65"/>
      <c r="N29197" s="71"/>
    </row>
    <row r="29198" spans="2:14">
      <c r="B29198" s="65"/>
      <c r="N29198" s="71"/>
    </row>
    <row r="29199" spans="2:14">
      <c r="B29199" s="65"/>
      <c r="N29199" s="71"/>
    </row>
    <row r="29200" spans="2:14">
      <c r="B29200" s="65"/>
      <c r="N29200" s="71"/>
    </row>
    <row r="29201" spans="2:14">
      <c r="B29201" s="65"/>
      <c r="N29201" s="71"/>
    </row>
    <row r="29202" spans="2:14">
      <c r="B29202" s="65"/>
      <c r="N29202" s="71"/>
    </row>
    <row r="29203" spans="2:14">
      <c r="B29203" s="65"/>
      <c r="N29203" s="71"/>
    </row>
    <row r="29204" spans="2:14">
      <c r="B29204" s="65"/>
      <c r="N29204" s="71"/>
    </row>
    <row r="29205" spans="2:14">
      <c r="B29205" s="65"/>
      <c r="N29205" s="71"/>
    </row>
    <row r="29206" spans="2:14">
      <c r="B29206" s="65"/>
      <c r="N29206" s="71"/>
    </row>
    <row r="29207" spans="2:14">
      <c r="B29207" s="65"/>
      <c r="N29207" s="71"/>
    </row>
    <row r="29208" spans="2:14">
      <c r="B29208" s="65"/>
      <c r="N29208" s="71"/>
    </row>
    <row r="29209" spans="2:14">
      <c r="B29209" s="65"/>
      <c r="N29209" s="71"/>
    </row>
    <row r="29210" spans="2:14">
      <c r="B29210" s="65"/>
      <c r="N29210" s="71"/>
    </row>
    <row r="29211" spans="2:14">
      <c r="B29211" s="65"/>
      <c r="N29211" s="71"/>
    </row>
    <row r="29212" spans="2:14">
      <c r="B29212" s="65"/>
      <c r="N29212" s="71"/>
    </row>
    <row r="29213" spans="2:14">
      <c r="B29213" s="65"/>
      <c r="N29213" s="71"/>
    </row>
    <row r="29214" spans="2:14">
      <c r="B29214" s="65"/>
      <c r="N29214" s="71"/>
    </row>
    <row r="29215" spans="2:14">
      <c r="B29215" s="65"/>
      <c r="N29215" s="71"/>
    </row>
    <row r="29216" spans="2:14">
      <c r="B29216" s="65"/>
      <c r="N29216" s="71"/>
    </row>
    <row r="29217" spans="2:14">
      <c r="B29217" s="65"/>
      <c r="N29217" s="71"/>
    </row>
    <row r="29218" spans="2:14">
      <c r="B29218" s="65"/>
      <c r="N29218" s="71"/>
    </row>
    <row r="29219" spans="2:14">
      <c r="B29219" s="65"/>
      <c r="N29219" s="71"/>
    </row>
    <row r="29220" spans="2:14">
      <c r="B29220" s="65"/>
      <c r="N29220" s="71"/>
    </row>
    <row r="29221" spans="2:14">
      <c r="B29221" s="65"/>
      <c r="N29221" s="71"/>
    </row>
    <row r="29222" spans="2:14">
      <c r="B29222" s="65"/>
      <c r="N29222" s="71"/>
    </row>
    <row r="29223" spans="2:14">
      <c r="B29223" s="65"/>
      <c r="N29223" s="71"/>
    </row>
    <row r="29224" spans="2:14">
      <c r="B29224" s="65"/>
      <c r="N29224" s="71"/>
    </row>
    <row r="29225" spans="2:14">
      <c r="B29225" s="65"/>
      <c r="N29225" s="71"/>
    </row>
    <row r="29226" spans="2:14">
      <c r="B29226" s="65"/>
      <c r="N29226" s="71"/>
    </row>
    <row r="29227" spans="2:14">
      <c r="B29227" s="65"/>
      <c r="N29227" s="71"/>
    </row>
    <row r="29228" spans="2:14">
      <c r="B29228" s="65"/>
      <c r="N29228" s="71"/>
    </row>
    <row r="29229" spans="2:14">
      <c r="B29229" s="65"/>
      <c r="N29229" s="71"/>
    </row>
    <row r="29230" spans="2:14">
      <c r="B29230" s="65"/>
      <c r="N29230" s="71"/>
    </row>
    <row r="29231" spans="2:14">
      <c r="B29231" s="65"/>
      <c r="N29231" s="71"/>
    </row>
    <row r="29232" spans="2:14">
      <c r="B29232" s="65"/>
      <c r="N29232" s="71"/>
    </row>
    <row r="29233" spans="2:14">
      <c r="B29233" s="65"/>
      <c r="N29233" s="71"/>
    </row>
    <row r="29234" spans="2:14">
      <c r="B29234" s="65"/>
      <c r="N29234" s="71"/>
    </row>
    <row r="29235" spans="2:14">
      <c r="B29235" s="65"/>
      <c r="N29235" s="71"/>
    </row>
    <row r="29236" spans="2:14">
      <c r="B29236" s="65"/>
      <c r="N29236" s="71"/>
    </row>
    <row r="29237" spans="2:14">
      <c r="B29237" s="65"/>
      <c r="N29237" s="71"/>
    </row>
    <row r="29238" spans="2:14">
      <c r="B29238" s="65"/>
      <c r="N29238" s="71"/>
    </row>
    <row r="29239" spans="2:14">
      <c r="B29239" s="65"/>
      <c r="N29239" s="71"/>
    </row>
    <row r="29240" spans="2:14">
      <c r="B29240" s="65"/>
      <c r="N29240" s="71"/>
    </row>
    <row r="29241" spans="2:14">
      <c r="B29241" s="65"/>
      <c r="N29241" s="71"/>
    </row>
    <row r="29242" spans="2:14">
      <c r="B29242" s="65"/>
      <c r="N29242" s="71"/>
    </row>
    <row r="29243" spans="2:14">
      <c r="B29243" s="65"/>
      <c r="N29243" s="71"/>
    </row>
    <row r="29244" spans="2:14">
      <c r="B29244" s="65"/>
      <c r="N29244" s="71"/>
    </row>
    <row r="29245" spans="2:14">
      <c r="B29245" s="65"/>
      <c r="N29245" s="71"/>
    </row>
    <row r="29246" spans="2:14">
      <c r="B29246" s="65"/>
      <c r="N29246" s="71"/>
    </row>
    <row r="29247" spans="2:14">
      <c r="B29247" s="65"/>
      <c r="N29247" s="71"/>
    </row>
    <row r="29248" spans="2:14">
      <c r="B29248" s="65"/>
      <c r="N29248" s="71"/>
    </row>
    <row r="29249" spans="2:14">
      <c r="B29249" s="65"/>
      <c r="N29249" s="71"/>
    </row>
    <row r="29250" spans="2:14">
      <c r="B29250" s="65"/>
      <c r="N29250" s="71"/>
    </row>
    <row r="29251" spans="2:14">
      <c r="B29251" s="65"/>
      <c r="N29251" s="71"/>
    </row>
    <row r="29252" spans="2:14">
      <c r="B29252" s="65"/>
      <c r="N29252" s="71"/>
    </row>
    <row r="29253" spans="2:14">
      <c r="B29253" s="65"/>
      <c r="N29253" s="71"/>
    </row>
    <row r="29254" spans="2:14">
      <c r="B29254" s="65"/>
      <c r="N29254" s="71"/>
    </row>
    <row r="29255" spans="2:14">
      <c r="B29255" s="65"/>
      <c r="N29255" s="71"/>
    </row>
    <row r="29256" spans="2:14">
      <c r="B29256" s="65"/>
      <c r="N29256" s="71"/>
    </row>
    <row r="29257" spans="2:14">
      <c r="B29257" s="65"/>
      <c r="N29257" s="71"/>
    </row>
    <row r="29258" spans="2:14">
      <c r="B29258" s="65"/>
      <c r="N29258" s="71"/>
    </row>
    <row r="29259" spans="2:14">
      <c r="B29259" s="65"/>
      <c r="N29259" s="71"/>
    </row>
    <row r="29260" spans="2:14">
      <c r="B29260" s="65"/>
      <c r="N29260" s="71"/>
    </row>
    <row r="29261" spans="2:14">
      <c r="B29261" s="65"/>
      <c r="N29261" s="71"/>
    </row>
    <row r="29262" spans="2:14">
      <c r="B29262" s="65"/>
      <c r="N29262" s="71"/>
    </row>
    <row r="29263" spans="2:14">
      <c r="B29263" s="65"/>
      <c r="N29263" s="71"/>
    </row>
    <row r="29264" spans="2:14">
      <c r="B29264" s="65"/>
      <c r="N29264" s="71"/>
    </row>
    <row r="29265" spans="2:14">
      <c r="B29265" s="65"/>
      <c r="N29265" s="71"/>
    </row>
    <row r="29266" spans="2:14">
      <c r="B29266" s="65"/>
      <c r="N29266" s="71"/>
    </row>
    <row r="29267" spans="2:14">
      <c r="B29267" s="65"/>
      <c r="N29267" s="71"/>
    </row>
    <row r="29268" spans="2:14">
      <c r="B29268" s="65"/>
      <c r="N29268" s="71"/>
    </row>
    <row r="29269" spans="2:14">
      <c r="B29269" s="65"/>
      <c r="N29269" s="71"/>
    </row>
    <row r="29270" spans="2:14">
      <c r="B29270" s="65"/>
      <c r="N29270" s="71"/>
    </row>
    <row r="29271" spans="2:14">
      <c r="B29271" s="65"/>
      <c r="N29271" s="71"/>
    </row>
    <row r="29272" spans="2:14">
      <c r="B29272" s="65"/>
      <c r="N29272" s="71"/>
    </row>
    <row r="29273" spans="2:14">
      <c r="B29273" s="65"/>
      <c r="N29273" s="71"/>
    </row>
    <row r="29274" spans="2:14">
      <c r="B29274" s="65"/>
      <c r="N29274" s="71"/>
    </row>
    <row r="29275" spans="2:14">
      <c r="B29275" s="65"/>
      <c r="N29275" s="71"/>
    </row>
    <row r="29276" spans="2:14">
      <c r="B29276" s="65"/>
      <c r="N29276" s="71"/>
    </row>
    <row r="29277" spans="2:14">
      <c r="B29277" s="65"/>
      <c r="N29277" s="71"/>
    </row>
    <row r="29278" spans="2:14">
      <c r="B29278" s="65"/>
      <c r="N29278" s="71"/>
    </row>
    <row r="29279" spans="2:14">
      <c r="B29279" s="65"/>
      <c r="N29279" s="71"/>
    </row>
    <row r="29280" spans="2:14">
      <c r="B29280" s="65"/>
      <c r="N29280" s="71"/>
    </row>
    <row r="29281" spans="2:14">
      <c r="B29281" s="65"/>
      <c r="N29281" s="71"/>
    </row>
    <row r="29282" spans="2:14">
      <c r="B29282" s="65"/>
      <c r="N29282" s="71"/>
    </row>
    <row r="29283" spans="2:14">
      <c r="B29283" s="65"/>
      <c r="N29283" s="71"/>
    </row>
    <row r="29284" spans="2:14">
      <c r="B29284" s="65"/>
      <c r="N29284" s="71"/>
    </row>
    <row r="29285" spans="2:14">
      <c r="B29285" s="65"/>
      <c r="N29285" s="71"/>
    </row>
    <row r="29286" spans="2:14">
      <c r="B29286" s="65"/>
      <c r="N29286" s="71"/>
    </row>
    <row r="29287" spans="2:14">
      <c r="B29287" s="65"/>
      <c r="N29287" s="71"/>
    </row>
    <row r="29288" spans="2:14">
      <c r="B29288" s="65"/>
      <c r="N29288" s="71"/>
    </row>
    <row r="29289" spans="2:14">
      <c r="B29289" s="65"/>
      <c r="N29289" s="71"/>
    </row>
    <row r="29290" spans="2:14">
      <c r="B29290" s="65"/>
      <c r="N29290" s="71"/>
    </row>
    <row r="29291" spans="2:14">
      <c r="B29291" s="65"/>
      <c r="N29291" s="71"/>
    </row>
    <row r="29292" spans="2:14">
      <c r="B29292" s="65"/>
      <c r="N29292" s="71"/>
    </row>
    <row r="29293" spans="2:14">
      <c r="B29293" s="65"/>
      <c r="N29293" s="71"/>
    </row>
    <row r="29294" spans="2:14">
      <c r="B29294" s="65"/>
      <c r="N29294" s="71"/>
    </row>
    <row r="29295" spans="2:14">
      <c r="B29295" s="65"/>
      <c r="N29295" s="71"/>
    </row>
    <row r="29296" spans="2:14">
      <c r="B29296" s="65"/>
      <c r="N29296" s="71"/>
    </row>
    <row r="29297" spans="2:14">
      <c r="B29297" s="65"/>
      <c r="N29297" s="71"/>
    </row>
    <row r="29298" spans="2:14">
      <c r="B29298" s="65"/>
      <c r="N29298" s="71"/>
    </row>
    <row r="29299" spans="2:14">
      <c r="B29299" s="65"/>
      <c r="N29299" s="71"/>
    </row>
    <row r="29300" spans="2:14">
      <c r="B29300" s="65"/>
      <c r="N29300" s="71"/>
    </row>
    <row r="29301" spans="2:14">
      <c r="B29301" s="65"/>
      <c r="N29301" s="71"/>
    </row>
    <row r="29302" spans="2:14">
      <c r="B29302" s="65"/>
      <c r="N29302" s="71"/>
    </row>
    <row r="29303" spans="2:14">
      <c r="B29303" s="65"/>
      <c r="N29303" s="71"/>
    </row>
    <row r="29304" spans="2:14">
      <c r="B29304" s="65"/>
      <c r="N29304" s="71"/>
    </row>
    <row r="29305" spans="2:14">
      <c r="B29305" s="65"/>
      <c r="N29305" s="71"/>
    </row>
    <row r="29306" spans="2:14">
      <c r="B29306" s="65"/>
      <c r="N29306" s="71"/>
    </row>
    <row r="29307" spans="2:14">
      <c r="B29307" s="65"/>
      <c r="N29307" s="71"/>
    </row>
    <row r="29308" spans="2:14">
      <c r="B29308" s="65"/>
      <c r="N29308" s="71"/>
    </row>
    <row r="29309" spans="2:14">
      <c r="B29309" s="65"/>
      <c r="N29309" s="71"/>
    </row>
    <row r="29310" spans="2:14">
      <c r="B29310" s="65"/>
      <c r="N29310" s="71"/>
    </row>
    <row r="29311" spans="2:14">
      <c r="B29311" s="65"/>
      <c r="N29311" s="71"/>
    </row>
    <row r="29312" spans="2:14">
      <c r="B29312" s="65"/>
      <c r="N29312" s="71"/>
    </row>
    <row r="29313" spans="2:14">
      <c r="B29313" s="65"/>
      <c r="N29313" s="71"/>
    </row>
    <row r="29314" spans="2:14">
      <c r="B29314" s="65"/>
      <c r="N29314" s="71"/>
    </row>
    <row r="29315" spans="2:14">
      <c r="B29315" s="65"/>
      <c r="N29315" s="71"/>
    </row>
    <row r="29316" spans="2:14">
      <c r="B29316" s="65"/>
      <c r="N29316" s="71"/>
    </row>
    <row r="29317" spans="2:14">
      <c r="B29317" s="65"/>
      <c r="N29317" s="71"/>
    </row>
    <row r="29318" spans="2:14">
      <c r="B29318" s="65"/>
      <c r="N29318" s="71"/>
    </row>
    <row r="29319" spans="2:14">
      <c r="B29319" s="65"/>
      <c r="N29319" s="71"/>
    </row>
    <row r="29320" spans="2:14">
      <c r="B29320" s="65"/>
      <c r="N29320" s="71"/>
    </row>
    <row r="29321" spans="2:14">
      <c r="B29321" s="65"/>
      <c r="N29321" s="71"/>
    </row>
    <row r="29322" spans="2:14">
      <c r="B29322" s="65"/>
      <c r="N29322" s="71"/>
    </row>
    <row r="29323" spans="2:14">
      <c r="B29323" s="65"/>
      <c r="N29323" s="71"/>
    </row>
    <row r="29324" spans="2:14">
      <c r="B29324" s="65"/>
      <c r="N29324" s="71"/>
    </row>
    <row r="29325" spans="2:14">
      <c r="B29325" s="65"/>
      <c r="N29325" s="71"/>
    </row>
    <row r="29326" spans="2:14">
      <c r="B29326" s="65"/>
      <c r="N29326" s="71"/>
    </row>
    <row r="29327" spans="2:14">
      <c r="B29327" s="65"/>
      <c r="N29327" s="71"/>
    </row>
    <row r="29328" spans="2:14">
      <c r="B29328" s="65"/>
      <c r="N29328" s="71"/>
    </row>
    <row r="29329" spans="2:14">
      <c r="B29329" s="65"/>
      <c r="N29329" s="71"/>
    </row>
    <row r="29330" spans="2:14">
      <c r="B29330" s="65"/>
      <c r="N29330" s="71"/>
    </row>
    <row r="29331" spans="2:14">
      <c r="B29331" s="65"/>
      <c r="N29331" s="71"/>
    </row>
    <row r="29332" spans="2:14">
      <c r="B29332" s="65"/>
      <c r="N29332" s="71"/>
    </row>
    <row r="29333" spans="2:14">
      <c r="B29333" s="65"/>
      <c r="N29333" s="71"/>
    </row>
    <row r="29334" spans="2:14">
      <c r="B29334" s="65"/>
      <c r="N29334" s="71"/>
    </row>
    <row r="29335" spans="2:14">
      <c r="B29335" s="65"/>
      <c r="N29335" s="71"/>
    </row>
    <row r="29336" spans="2:14">
      <c r="B29336" s="65"/>
      <c r="N29336" s="71"/>
    </row>
    <row r="29337" spans="2:14">
      <c r="B29337" s="65"/>
      <c r="N29337" s="71"/>
    </row>
    <row r="29338" spans="2:14">
      <c r="B29338" s="65"/>
      <c r="N29338" s="71"/>
    </row>
    <row r="29339" spans="2:14">
      <c r="B29339" s="65"/>
      <c r="N29339" s="71"/>
    </row>
    <row r="29340" spans="2:14">
      <c r="B29340" s="65"/>
      <c r="N29340" s="71"/>
    </row>
    <row r="29341" spans="2:14">
      <c r="B29341" s="65"/>
      <c r="N29341" s="71"/>
    </row>
    <row r="29342" spans="2:14">
      <c r="B29342" s="65"/>
      <c r="N29342" s="71"/>
    </row>
    <row r="29343" spans="2:14">
      <c r="B29343" s="65"/>
      <c r="N29343" s="71"/>
    </row>
    <row r="29344" spans="2:14">
      <c r="B29344" s="65"/>
      <c r="N29344" s="71"/>
    </row>
    <row r="29345" spans="2:14">
      <c r="B29345" s="65"/>
      <c r="N29345" s="71"/>
    </row>
    <row r="29346" spans="2:14">
      <c r="B29346" s="65"/>
      <c r="N29346" s="71"/>
    </row>
    <row r="29347" spans="2:14">
      <c r="B29347" s="65"/>
      <c r="N29347" s="71"/>
    </row>
    <row r="29348" spans="2:14">
      <c r="B29348" s="65"/>
      <c r="N29348" s="71"/>
    </row>
    <row r="29349" spans="2:14">
      <c r="B29349" s="65"/>
      <c r="N29349" s="71"/>
    </row>
    <row r="29350" spans="2:14">
      <c r="B29350" s="65"/>
      <c r="N29350" s="71"/>
    </row>
    <row r="29351" spans="2:14">
      <c r="B29351" s="65"/>
      <c r="N29351" s="71"/>
    </row>
    <row r="29352" spans="2:14">
      <c r="B29352" s="65"/>
      <c r="N29352" s="71"/>
    </row>
    <row r="29353" spans="2:14">
      <c r="B29353" s="65"/>
      <c r="N29353" s="71"/>
    </row>
    <row r="29354" spans="2:14">
      <c r="B29354" s="65"/>
      <c r="N29354" s="71"/>
    </row>
    <row r="29355" spans="2:14">
      <c r="B29355" s="65"/>
      <c r="N29355" s="71"/>
    </row>
    <row r="29356" spans="2:14">
      <c r="B29356" s="65"/>
      <c r="N29356" s="71"/>
    </row>
    <row r="29357" spans="2:14">
      <c r="B29357" s="65"/>
      <c r="N29357" s="71"/>
    </row>
    <row r="29358" spans="2:14">
      <c r="B29358" s="65"/>
      <c r="N29358" s="71"/>
    </row>
    <row r="29359" spans="2:14">
      <c r="B29359" s="65"/>
      <c r="N29359" s="71"/>
    </row>
    <row r="29360" spans="2:14">
      <c r="B29360" s="65"/>
      <c r="N29360" s="71"/>
    </row>
    <row r="29361" spans="2:14">
      <c r="B29361" s="65"/>
      <c r="N29361" s="71"/>
    </row>
    <row r="29362" spans="2:14">
      <c r="B29362" s="65"/>
      <c r="N29362" s="71"/>
    </row>
    <row r="29363" spans="2:14">
      <c r="B29363" s="65"/>
      <c r="N29363" s="71"/>
    </row>
    <row r="29364" spans="2:14">
      <c r="B29364" s="65"/>
      <c r="N29364" s="71"/>
    </row>
    <row r="29365" spans="2:14">
      <c r="B29365" s="65"/>
      <c r="N29365" s="71"/>
    </row>
    <row r="29366" spans="2:14">
      <c r="B29366" s="65"/>
      <c r="N29366" s="71"/>
    </row>
    <row r="29367" spans="2:14">
      <c r="B29367" s="65"/>
      <c r="N29367" s="71"/>
    </row>
    <row r="29368" spans="2:14">
      <c r="B29368" s="65"/>
      <c r="N29368" s="71"/>
    </row>
    <row r="29369" spans="2:14">
      <c r="B29369" s="65"/>
      <c r="N29369" s="71"/>
    </row>
    <row r="29370" spans="2:14">
      <c r="B29370" s="65"/>
      <c r="N29370" s="71"/>
    </row>
    <row r="29371" spans="2:14">
      <c r="B29371" s="65"/>
      <c r="N29371" s="71"/>
    </row>
    <row r="29372" spans="2:14">
      <c r="B29372" s="65"/>
      <c r="N29372" s="71"/>
    </row>
    <row r="29373" spans="2:14">
      <c r="B29373" s="65"/>
      <c r="N29373" s="71"/>
    </row>
    <row r="29374" spans="2:14">
      <c r="B29374" s="65"/>
      <c r="N29374" s="71"/>
    </row>
    <row r="29375" spans="2:14">
      <c r="B29375" s="65"/>
      <c r="N29375" s="71"/>
    </row>
    <row r="29376" spans="2:14">
      <c r="B29376" s="65"/>
      <c r="N29376" s="71"/>
    </row>
    <row r="29377" spans="2:14">
      <c r="B29377" s="65"/>
      <c r="N29377" s="71"/>
    </row>
    <row r="29378" spans="2:14">
      <c r="B29378" s="65"/>
      <c r="N29378" s="71"/>
    </row>
    <row r="29379" spans="2:14">
      <c r="B29379" s="65"/>
      <c r="N29379" s="71"/>
    </row>
    <row r="29380" spans="2:14">
      <c r="B29380" s="65"/>
      <c r="N29380" s="71"/>
    </row>
    <row r="29381" spans="2:14">
      <c r="B29381" s="65"/>
      <c r="N29381" s="71"/>
    </row>
    <row r="29382" spans="2:14">
      <c r="B29382" s="65"/>
      <c r="N29382" s="71"/>
    </row>
    <row r="29383" spans="2:14">
      <c r="B29383" s="65"/>
      <c r="N29383" s="71"/>
    </row>
    <row r="29384" spans="2:14">
      <c r="B29384" s="65"/>
      <c r="N29384" s="71"/>
    </row>
    <row r="29385" spans="2:14">
      <c r="B29385" s="65"/>
      <c r="N29385" s="71"/>
    </row>
    <row r="29386" spans="2:14">
      <c r="B29386" s="65"/>
      <c r="N29386" s="71"/>
    </row>
    <row r="29387" spans="2:14">
      <c r="B29387" s="65"/>
      <c r="N29387" s="71"/>
    </row>
    <row r="29388" spans="2:14">
      <c r="B29388" s="65"/>
      <c r="N29388" s="71"/>
    </row>
    <row r="29389" spans="2:14">
      <c r="B29389" s="65"/>
      <c r="N29389" s="71"/>
    </row>
    <row r="29390" spans="2:14">
      <c r="B29390" s="65"/>
      <c r="N29390" s="71"/>
    </row>
    <row r="29391" spans="2:14">
      <c r="B29391" s="65"/>
      <c r="N29391" s="71"/>
    </row>
    <row r="29392" spans="2:14">
      <c r="B29392" s="65"/>
      <c r="N29392" s="71"/>
    </row>
    <row r="29393" spans="2:14">
      <c r="B29393" s="65"/>
      <c r="N29393" s="71"/>
    </row>
    <row r="29394" spans="2:14">
      <c r="B29394" s="65"/>
      <c r="N29394" s="71"/>
    </row>
    <row r="29395" spans="2:14">
      <c r="B29395" s="65"/>
      <c r="N29395" s="71"/>
    </row>
    <row r="29396" spans="2:14">
      <c r="B29396" s="65"/>
      <c r="N29396" s="71"/>
    </row>
    <row r="29397" spans="2:14">
      <c r="B29397" s="65"/>
      <c r="N29397" s="71"/>
    </row>
    <row r="29398" spans="2:14">
      <c r="B29398" s="65"/>
      <c r="N29398" s="71"/>
    </row>
    <row r="29399" spans="2:14">
      <c r="B29399" s="65"/>
      <c r="N29399" s="71"/>
    </row>
    <row r="29400" spans="2:14">
      <c r="B29400" s="65"/>
      <c r="N29400" s="71"/>
    </row>
    <row r="29401" spans="2:14">
      <c r="B29401" s="65"/>
      <c r="N29401" s="71"/>
    </row>
    <row r="29402" spans="2:14">
      <c r="B29402" s="65"/>
      <c r="N29402" s="71"/>
    </row>
    <row r="29403" spans="2:14">
      <c r="B29403" s="65"/>
      <c r="N29403" s="71"/>
    </row>
    <row r="29404" spans="2:14">
      <c r="B29404" s="65"/>
      <c r="N29404" s="71"/>
    </row>
    <row r="29405" spans="2:14">
      <c r="B29405" s="65"/>
      <c r="N29405" s="71"/>
    </row>
    <row r="29406" spans="2:14">
      <c r="B29406" s="65"/>
      <c r="N29406" s="71"/>
    </row>
    <row r="29407" spans="2:14">
      <c r="B29407" s="65"/>
      <c r="N29407" s="71"/>
    </row>
    <row r="29408" spans="2:14">
      <c r="B29408" s="65"/>
      <c r="N29408" s="71"/>
    </row>
    <row r="29409" spans="2:14">
      <c r="B29409" s="65"/>
      <c r="N29409" s="71"/>
    </row>
    <row r="29410" spans="2:14">
      <c r="B29410" s="65"/>
      <c r="N29410" s="71"/>
    </row>
    <row r="29411" spans="2:14">
      <c r="B29411" s="65"/>
      <c r="N29411" s="71"/>
    </row>
    <row r="29412" spans="2:14">
      <c r="B29412" s="65"/>
      <c r="N29412" s="71"/>
    </row>
    <row r="29413" spans="2:14">
      <c r="B29413" s="65"/>
      <c r="N29413" s="71"/>
    </row>
    <row r="29414" spans="2:14">
      <c r="B29414" s="65"/>
      <c r="N29414" s="71"/>
    </row>
    <row r="29415" spans="2:14">
      <c r="B29415" s="65"/>
      <c r="N29415" s="71"/>
    </row>
    <row r="29416" spans="2:14">
      <c r="B29416" s="65"/>
      <c r="N29416" s="71"/>
    </row>
    <row r="29417" spans="2:14">
      <c r="B29417" s="65"/>
      <c r="N29417" s="71"/>
    </row>
    <row r="29418" spans="2:14">
      <c r="B29418" s="65"/>
      <c r="N29418" s="71"/>
    </row>
    <row r="29419" spans="2:14">
      <c r="B29419" s="65"/>
      <c r="N29419" s="71"/>
    </row>
    <row r="29420" spans="2:14">
      <c r="B29420" s="65"/>
      <c r="N29420" s="71"/>
    </row>
    <row r="29421" spans="2:14">
      <c r="B29421" s="65"/>
      <c r="N29421" s="71"/>
    </row>
    <row r="29422" spans="2:14">
      <c r="B29422" s="65"/>
      <c r="N29422" s="71"/>
    </row>
    <row r="29423" spans="2:14">
      <c r="B29423" s="65"/>
      <c r="N29423" s="71"/>
    </row>
    <row r="29424" spans="2:14">
      <c r="B29424" s="65"/>
      <c r="N29424" s="71"/>
    </row>
    <row r="29425" spans="2:14">
      <c r="B29425" s="65"/>
      <c r="N29425" s="71"/>
    </row>
    <row r="29426" spans="2:14">
      <c r="B29426" s="65"/>
      <c r="N29426" s="71"/>
    </row>
    <row r="29427" spans="2:14">
      <c r="B29427" s="65"/>
      <c r="N29427" s="71"/>
    </row>
    <row r="29428" spans="2:14">
      <c r="B29428" s="65"/>
      <c r="N29428" s="71"/>
    </row>
    <row r="29429" spans="2:14">
      <c r="B29429" s="65"/>
      <c r="N29429" s="71"/>
    </row>
    <row r="29430" spans="2:14">
      <c r="B29430" s="65"/>
      <c r="N29430" s="71"/>
    </row>
    <row r="29431" spans="2:14">
      <c r="B29431" s="65"/>
      <c r="N29431" s="71"/>
    </row>
    <row r="29432" spans="2:14">
      <c r="B29432" s="65"/>
      <c r="N29432" s="71"/>
    </row>
    <row r="29433" spans="2:14">
      <c r="B29433" s="65"/>
      <c r="N29433" s="71"/>
    </row>
    <row r="29434" spans="2:14">
      <c r="B29434" s="65"/>
      <c r="N29434" s="71"/>
    </row>
    <row r="29435" spans="2:14">
      <c r="B29435" s="65"/>
      <c r="N29435" s="71"/>
    </row>
    <row r="29436" spans="2:14">
      <c r="B29436" s="65"/>
      <c r="N29436" s="71"/>
    </row>
    <row r="29437" spans="2:14">
      <c r="B29437" s="65"/>
      <c r="N29437" s="71"/>
    </row>
    <row r="29438" spans="2:14">
      <c r="B29438" s="65"/>
      <c r="N29438" s="71"/>
    </row>
    <row r="29439" spans="2:14">
      <c r="B29439" s="65"/>
      <c r="N29439" s="71"/>
    </row>
    <row r="29440" spans="2:14">
      <c r="B29440" s="65"/>
      <c r="N29440" s="71"/>
    </row>
    <row r="29441" spans="2:14">
      <c r="B29441" s="65"/>
      <c r="N29441" s="71"/>
    </row>
    <row r="29442" spans="2:14">
      <c r="B29442" s="65"/>
      <c r="N29442" s="71"/>
    </row>
    <row r="29443" spans="2:14">
      <c r="B29443" s="65"/>
      <c r="N29443" s="71"/>
    </row>
    <row r="29444" spans="2:14">
      <c r="B29444" s="65"/>
      <c r="N29444" s="71"/>
    </row>
    <row r="29445" spans="2:14">
      <c r="B29445" s="65"/>
      <c r="N29445" s="71"/>
    </row>
    <row r="29446" spans="2:14">
      <c r="B29446" s="65"/>
      <c r="N29446" s="71"/>
    </row>
    <row r="29447" spans="2:14">
      <c r="B29447" s="65"/>
      <c r="N29447" s="71"/>
    </row>
    <row r="29448" spans="2:14">
      <c r="B29448" s="65"/>
      <c r="N29448" s="71"/>
    </row>
    <row r="29449" spans="2:14">
      <c r="B29449" s="65"/>
      <c r="N29449" s="71"/>
    </row>
    <row r="29450" spans="2:14">
      <c r="B29450" s="65"/>
      <c r="N29450" s="71"/>
    </row>
    <row r="29451" spans="2:14">
      <c r="B29451" s="65"/>
      <c r="N29451" s="71"/>
    </row>
    <row r="29452" spans="2:14">
      <c r="B29452" s="65"/>
      <c r="N29452" s="71"/>
    </row>
    <row r="29453" spans="2:14">
      <c r="B29453" s="65"/>
      <c r="N29453" s="71"/>
    </row>
    <row r="29454" spans="2:14">
      <c r="B29454" s="65"/>
      <c r="N29454" s="71"/>
    </row>
    <row r="29455" spans="2:14">
      <c r="B29455" s="65"/>
      <c r="N29455" s="71"/>
    </row>
    <row r="29456" spans="2:14">
      <c r="B29456" s="65"/>
      <c r="N29456" s="71"/>
    </row>
    <row r="29457" spans="2:14">
      <c r="B29457" s="65"/>
      <c r="N29457" s="71"/>
    </row>
    <row r="29458" spans="2:14">
      <c r="B29458" s="65"/>
      <c r="N29458" s="71"/>
    </row>
    <row r="29459" spans="2:14">
      <c r="B29459" s="65"/>
      <c r="N29459" s="71"/>
    </row>
    <row r="29460" spans="2:14">
      <c r="B29460" s="65"/>
      <c r="N29460" s="71"/>
    </row>
    <row r="29461" spans="2:14">
      <c r="B29461" s="65"/>
      <c r="N29461" s="71"/>
    </row>
    <row r="29462" spans="2:14">
      <c r="B29462" s="65"/>
      <c r="N29462" s="71"/>
    </row>
    <row r="29463" spans="2:14">
      <c r="B29463" s="65"/>
      <c r="N29463" s="71"/>
    </row>
    <row r="29464" spans="2:14">
      <c r="B29464" s="65"/>
      <c r="N29464" s="71"/>
    </row>
    <row r="29465" spans="2:14">
      <c r="B29465" s="65"/>
      <c r="N29465" s="71"/>
    </row>
    <row r="29466" spans="2:14">
      <c r="B29466" s="65"/>
      <c r="N29466" s="71"/>
    </row>
    <row r="29467" spans="2:14">
      <c r="B29467" s="65"/>
      <c r="N29467" s="71"/>
    </row>
    <row r="29468" spans="2:14">
      <c r="B29468" s="65"/>
      <c r="N29468" s="71"/>
    </row>
    <row r="29469" spans="2:14">
      <c r="B29469" s="65"/>
      <c r="N29469" s="71"/>
    </row>
    <row r="29470" spans="2:14">
      <c r="B29470" s="65"/>
      <c r="N29470" s="71"/>
    </row>
    <row r="29471" spans="2:14">
      <c r="B29471" s="65"/>
      <c r="N29471" s="71"/>
    </row>
    <row r="29472" spans="2:14">
      <c r="B29472" s="65"/>
      <c r="N29472" s="71"/>
    </row>
    <row r="29473" spans="2:14">
      <c r="B29473" s="65"/>
      <c r="N29473" s="71"/>
    </row>
    <row r="29474" spans="2:14">
      <c r="B29474" s="65"/>
      <c r="N29474" s="71"/>
    </row>
    <row r="29475" spans="2:14">
      <c r="B29475" s="65"/>
      <c r="N29475" s="71"/>
    </row>
    <row r="29476" spans="2:14">
      <c r="B29476" s="65"/>
      <c r="N29476" s="71"/>
    </row>
    <row r="29477" spans="2:14">
      <c r="B29477" s="65"/>
      <c r="N29477" s="71"/>
    </row>
    <row r="29478" spans="2:14">
      <c r="B29478" s="65"/>
      <c r="N29478" s="71"/>
    </row>
    <row r="29479" spans="2:14">
      <c r="B29479" s="65"/>
      <c r="N29479" s="71"/>
    </row>
    <row r="29480" spans="2:14">
      <c r="B29480" s="65"/>
      <c r="N29480" s="71"/>
    </row>
    <row r="29481" spans="2:14">
      <c r="B29481" s="65"/>
      <c r="N29481" s="71"/>
    </row>
    <row r="29482" spans="2:14">
      <c r="B29482" s="65"/>
      <c r="N29482" s="71"/>
    </row>
    <row r="29483" spans="2:14">
      <c r="B29483" s="65"/>
      <c r="N29483" s="71"/>
    </row>
    <row r="29484" spans="2:14">
      <c r="B29484" s="65"/>
      <c r="N29484" s="71"/>
    </row>
    <row r="29485" spans="2:14">
      <c r="B29485" s="65"/>
      <c r="N29485" s="71"/>
    </row>
    <row r="29486" spans="2:14">
      <c r="B29486" s="65"/>
      <c r="N29486" s="71"/>
    </row>
    <row r="29487" spans="2:14">
      <c r="B29487" s="65"/>
      <c r="N29487" s="71"/>
    </row>
    <row r="29488" spans="2:14">
      <c r="B29488" s="65"/>
      <c r="N29488" s="71"/>
    </row>
    <row r="29489" spans="2:14">
      <c r="B29489" s="65"/>
      <c r="N29489" s="71"/>
    </row>
    <row r="29490" spans="2:14">
      <c r="B29490" s="65"/>
      <c r="N29490" s="71"/>
    </row>
    <row r="29491" spans="2:14">
      <c r="B29491" s="65"/>
      <c r="N29491" s="71"/>
    </row>
    <row r="29492" spans="2:14">
      <c r="B29492" s="65"/>
      <c r="N29492" s="71"/>
    </row>
    <row r="29493" spans="2:14">
      <c r="B29493" s="65"/>
      <c r="N29493" s="71"/>
    </row>
    <row r="29494" spans="2:14">
      <c r="B29494" s="65"/>
      <c r="N29494" s="71"/>
    </row>
    <row r="29495" spans="2:14">
      <c r="B29495" s="65"/>
      <c r="N29495" s="71"/>
    </row>
    <row r="29496" spans="2:14">
      <c r="B29496" s="65"/>
      <c r="N29496" s="71"/>
    </row>
    <row r="29497" spans="2:14">
      <c r="B29497" s="65"/>
      <c r="N29497" s="71"/>
    </row>
    <row r="29498" spans="2:14">
      <c r="B29498" s="65"/>
      <c r="N29498" s="71"/>
    </row>
    <row r="29499" spans="2:14">
      <c r="B29499" s="65"/>
      <c r="N29499" s="71"/>
    </row>
    <row r="29500" spans="2:14">
      <c r="B29500" s="65"/>
      <c r="N29500" s="71"/>
    </row>
    <row r="29501" spans="2:14">
      <c r="B29501" s="65"/>
      <c r="N29501" s="71"/>
    </row>
    <row r="29502" spans="2:14">
      <c r="B29502" s="65"/>
      <c r="N29502" s="71"/>
    </row>
    <row r="29503" spans="2:14">
      <c r="B29503" s="65"/>
      <c r="N29503" s="71"/>
    </row>
    <row r="29504" spans="2:14">
      <c r="B29504" s="65"/>
      <c r="N29504" s="71"/>
    </row>
    <row r="29505" spans="2:14">
      <c r="B29505" s="65"/>
      <c r="N29505" s="71"/>
    </row>
    <row r="29506" spans="2:14">
      <c r="B29506" s="65"/>
      <c r="N29506" s="71"/>
    </row>
    <row r="29507" spans="2:14">
      <c r="B29507" s="65"/>
      <c r="N29507" s="71"/>
    </row>
    <row r="29508" spans="2:14">
      <c r="B29508" s="65"/>
      <c r="N29508" s="71"/>
    </row>
    <row r="29509" spans="2:14">
      <c r="B29509" s="65"/>
      <c r="N29509" s="71"/>
    </row>
    <row r="29510" spans="2:14">
      <c r="B29510" s="65"/>
      <c r="N29510" s="71"/>
    </row>
    <row r="29511" spans="2:14">
      <c r="B29511" s="65"/>
      <c r="N29511" s="71"/>
    </row>
    <row r="29512" spans="2:14">
      <c r="B29512" s="65"/>
      <c r="N29512" s="71"/>
    </row>
    <row r="29513" spans="2:14">
      <c r="B29513" s="65"/>
      <c r="N29513" s="71"/>
    </row>
    <row r="29514" spans="2:14">
      <c r="B29514" s="65"/>
      <c r="N29514" s="71"/>
    </row>
    <row r="29515" spans="2:14">
      <c r="B29515" s="65"/>
      <c r="N29515" s="71"/>
    </row>
    <row r="29516" spans="2:14">
      <c r="B29516" s="65"/>
      <c r="N29516" s="71"/>
    </row>
    <row r="29517" spans="2:14">
      <c r="B29517" s="65"/>
      <c r="N29517" s="71"/>
    </row>
    <row r="29518" spans="2:14">
      <c r="B29518" s="65"/>
      <c r="N29518" s="71"/>
    </row>
    <row r="29519" spans="2:14">
      <c r="B29519" s="65"/>
      <c r="N29519" s="71"/>
    </row>
    <row r="29520" spans="2:14">
      <c r="B29520" s="65"/>
      <c r="N29520" s="71"/>
    </row>
    <row r="29521" spans="2:14">
      <c r="B29521" s="65"/>
      <c r="N29521" s="71"/>
    </row>
    <row r="29522" spans="2:14">
      <c r="B29522" s="65"/>
      <c r="N29522" s="71"/>
    </row>
    <row r="29523" spans="2:14">
      <c r="B29523" s="65"/>
      <c r="N29523" s="71"/>
    </row>
    <row r="29524" spans="2:14">
      <c r="B29524" s="65"/>
      <c r="N29524" s="71"/>
    </row>
    <row r="29525" spans="2:14">
      <c r="B29525" s="65"/>
      <c r="N29525" s="71"/>
    </row>
    <row r="29526" spans="2:14">
      <c r="B29526" s="65"/>
      <c r="N29526" s="71"/>
    </row>
    <row r="29527" spans="2:14">
      <c r="B29527" s="65"/>
      <c r="N29527" s="71"/>
    </row>
    <row r="29528" spans="2:14">
      <c r="B29528" s="65"/>
      <c r="N29528" s="71"/>
    </row>
    <row r="29529" spans="2:14">
      <c r="B29529" s="65"/>
      <c r="N29529" s="71"/>
    </row>
    <row r="29530" spans="2:14">
      <c r="B29530" s="65"/>
      <c r="N29530" s="71"/>
    </row>
    <row r="29531" spans="2:14">
      <c r="B29531" s="65"/>
      <c r="N29531" s="71"/>
    </row>
    <row r="29532" spans="2:14">
      <c r="B29532" s="65"/>
      <c r="N29532" s="71"/>
    </row>
    <row r="29533" spans="2:14">
      <c r="B29533" s="65"/>
      <c r="N29533" s="71"/>
    </row>
    <row r="29534" spans="2:14">
      <c r="B29534" s="65"/>
      <c r="N29534" s="71"/>
    </row>
    <row r="29535" spans="2:14">
      <c r="B29535" s="65"/>
      <c r="N29535" s="71"/>
    </row>
    <row r="29536" spans="2:14">
      <c r="B29536" s="65"/>
      <c r="N29536" s="71"/>
    </row>
    <row r="29537" spans="2:14">
      <c r="B29537" s="65"/>
      <c r="N29537" s="71"/>
    </row>
    <row r="29538" spans="2:14">
      <c r="B29538" s="65"/>
      <c r="N29538" s="71"/>
    </row>
    <row r="29539" spans="2:14">
      <c r="B29539" s="65"/>
      <c r="N29539" s="71"/>
    </row>
    <row r="29540" spans="2:14">
      <c r="B29540" s="65"/>
      <c r="N29540" s="71"/>
    </row>
    <row r="29541" spans="2:14">
      <c r="B29541" s="65"/>
      <c r="N29541" s="71"/>
    </row>
    <row r="29542" spans="2:14">
      <c r="B29542" s="65"/>
      <c r="N29542" s="71"/>
    </row>
    <row r="29543" spans="2:14">
      <c r="B29543" s="65"/>
      <c r="N29543" s="71"/>
    </row>
    <row r="29544" spans="2:14">
      <c r="B29544" s="65"/>
      <c r="N29544" s="71"/>
    </row>
    <row r="29545" spans="2:14">
      <c r="B29545" s="65"/>
      <c r="N29545" s="71"/>
    </row>
    <row r="29546" spans="2:14">
      <c r="B29546" s="65"/>
      <c r="N29546" s="71"/>
    </row>
    <row r="29547" spans="2:14">
      <c r="B29547" s="65"/>
      <c r="N29547" s="71"/>
    </row>
    <row r="29548" spans="2:14">
      <c r="B29548" s="65"/>
      <c r="N29548" s="71"/>
    </row>
    <row r="29549" spans="2:14">
      <c r="B29549" s="65"/>
      <c r="N29549" s="71"/>
    </row>
    <row r="29550" spans="2:14">
      <c r="B29550" s="65"/>
      <c r="N29550" s="71"/>
    </row>
    <row r="29551" spans="2:14">
      <c r="B29551" s="65"/>
      <c r="N29551" s="71"/>
    </row>
    <row r="29552" spans="2:14">
      <c r="B29552" s="65"/>
      <c r="N29552" s="71"/>
    </row>
    <row r="29553" spans="2:14">
      <c r="B29553" s="65"/>
      <c r="N29553" s="71"/>
    </row>
    <row r="29554" spans="2:14">
      <c r="B29554" s="65"/>
      <c r="N29554" s="71"/>
    </row>
    <row r="29555" spans="2:14">
      <c r="B29555" s="65"/>
      <c r="N29555" s="71"/>
    </row>
    <row r="29556" spans="2:14">
      <c r="B29556" s="65"/>
      <c r="N29556" s="71"/>
    </row>
    <row r="29557" spans="2:14">
      <c r="B29557" s="65"/>
      <c r="N29557" s="71"/>
    </row>
    <row r="29558" spans="2:14">
      <c r="B29558" s="65"/>
      <c r="N29558" s="71"/>
    </row>
    <row r="29559" spans="2:14">
      <c r="B29559" s="65"/>
      <c r="N29559" s="71"/>
    </row>
    <row r="29560" spans="2:14">
      <c r="B29560" s="65"/>
      <c r="N29560" s="71"/>
    </row>
    <row r="29561" spans="2:14">
      <c r="B29561" s="65"/>
      <c r="N29561" s="71"/>
    </row>
    <row r="29562" spans="2:14">
      <c r="B29562" s="65"/>
      <c r="N29562" s="71"/>
    </row>
    <row r="29563" spans="2:14">
      <c r="B29563" s="65"/>
      <c r="N29563" s="71"/>
    </row>
    <row r="29564" spans="2:14">
      <c r="B29564" s="65"/>
      <c r="N29564" s="71"/>
    </row>
    <row r="29565" spans="2:14">
      <c r="B29565" s="65"/>
      <c r="N29565" s="71"/>
    </row>
    <row r="29566" spans="2:14">
      <c r="B29566" s="65"/>
      <c r="N29566" s="71"/>
    </row>
    <row r="29567" spans="2:14">
      <c r="B29567" s="65"/>
      <c r="N29567" s="71"/>
    </row>
    <row r="29568" spans="2:14">
      <c r="B29568" s="65"/>
      <c r="N29568" s="71"/>
    </row>
    <row r="29569" spans="2:14">
      <c r="B29569" s="65"/>
      <c r="N29569" s="71"/>
    </row>
    <row r="29570" spans="2:14">
      <c r="B29570" s="65"/>
      <c r="N29570" s="71"/>
    </row>
    <row r="29571" spans="2:14">
      <c r="B29571" s="65"/>
      <c r="N29571" s="71"/>
    </row>
    <row r="29572" spans="2:14">
      <c r="B29572" s="65"/>
      <c r="N29572" s="71"/>
    </row>
    <row r="29573" spans="2:14">
      <c r="B29573" s="65"/>
      <c r="N29573" s="71"/>
    </row>
    <row r="29574" spans="2:14">
      <c r="B29574" s="65"/>
      <c r="N29574" s="71"/>
    </row>
    <row r="29575" spans="2:14">
      <c r="B29575" s="65"/>
      <c r="N29575" s="71"/>
    </row>
    <row r="29576" spans="2:14">
      <c r="B29576" s="65"/>
      <c r="N29576" s="71"/>
    </row>
    <row r="29577" spans="2:14">
      <c r="B29577" s="65"/>
      <c r="N29577" s="71"/>
    </row>
    <row r="29578" spans="2:14">
      <c r="B29578" s="65"/>
      <c r="N29578" s="71"/>
    </row>
    <row r="29579" spans="2:14">
      <c r="B29579" s="65"/>
      <c r="N29579" s="71"/>
    </row>
    <row r="29580" spans="2:14">
      <c r="B29580" s="65"/>
      <c r="N29580" s="71"/>
    </row>
    <row r="29581" spans="2:14">
      <c r="B29581" s="65"/>
      <c r="N29581" s="71"/>
    </row>
    <row r="29582" spans="2:14">
      <c r="B29582" s="65"/>
      <c r="N29582" s="71"/>
    </row>
    <row r="29583" spans="2:14">
      <c r="B29583" s="65"/>
      <c r="N29583" s="71"/>
    </row>
    <row r="29584" spans="2:14">
      <c r="B29584" s="65"/>
      <c r="N29584" s="71"/>
    </row>
    <row r="29585" spans="2:14">
      <c r="B29585" s="65"/>
      <c r="N29585" s="71"/>
    </row>
    <row r="29586" spans="2:14">
      <c r="B29586" s="65"/>
      <c r="N29586" s="71"/>
    </row>
    <row r="29587" spans="2:14">
      <c r="B29587" s="65"/>
      <c r="N29587" s="71"/>
    </row>
    <row r="29588" spans="2:14">
      <c r="B29588" s="65"/>
      <c r="N29588" s="71"/>
    </row>
    <row r="29589" spans="2:14">
      <c r="B29589" s="65"/>
      <c r="N29589" s="71"/>
    </row>
    <row r="29590" spans="2:14">
      <c r="B29590" s="65"/>
      <c r="N29590" s="71"/>
    </row>
    <row r="29591" spans="2:14">
      <c r="B29591" s="65"/>
      <c r="N29591" s="71"/>
    </row>
    <row r="29592" spans="2:14">
      <c r="B29592" s="65"/>
      <c r="N29592" s="71"/>
    </row>
    <row r="29593" spans="2:14">
      <c r="B29593" s="65"/>
      <c r="N29593" s="71"/>
    </row>
    <row r="29594" spans="2:14">
      <c r="B29594" s="65"/>
      <c r="N29594" s="71"/>
    </row>
    <row r="29595" spans="2:14">
      <c r="B29595" s="65"/>
      <c r="N29595" s="71"/>
    </row>
    <row r="29596" spans="2:14">
      <c r="B29596" s="65"/>
      <c r="N29596" s="71"/>
    </row>
    <row r="29597" spans="2:14">
      <c r="B29597" s="65"/>
      <c r="N29597" s="71"/>
    </row>
    <row r="29598" spans="2:14">
      <c r="B29598" s="65"/>
      <c r="N29598" s="71"/>
    </row>
    <row r="29599" spans="2:14">
      <c r="B29599" s="65"/>
      <c r="N29599" s="71"/>
    </row>
    <row r="29600" spans="2:14">
      <c r="B29600" s="65"/>
      <c r="N29600" s="71"/>
    </row>
    <row r="29601" spans="2:14">
      <c r="B29601" s="65"/>
      <c r="N29601" s="71"/>
    </row>
    <row r="29602" spans="2:14">
      <c r="B29602" s="65"/>
      <c r="N29602" s="71"/>
    </row>
    <row r="29603" spans="2:14">
      <c r="B29603" s="65"/>
      <c r="N29603" s="71"/>
    </row>
    <row r="29604" spans="2:14">
      <c r="B29604" s="65"/>
      <c r="N29604" s="71"/>
    </row>
    <row r="29605" spans="2:14">
      <c r="B29605" s="65"/>
      <c r="N29605" s="71"/>
    </row>
    <row r="29606" spans="2:14">
      <c r="B29606" s="65"/>
      <c r="N29606" s="71"/>
    </row>
    <row r="29607" spans="2:14">
      <c r="B29607" s="65"/>
      <c r="N29607" s="71"/>
    </row>
    <row r="29608" spans="2:14">
      <c r="B29608" s="65"/>
      <c r="N29608" s="71"/>
    </row>
    <row r="29609" spans="2:14">
      <c r="B29609" s="65"/>
      <c r="N29609" s="71"/>
    </row>
    <row r="29610" spans="2:14">
      <c r="B29610" s="65"/>
      <c r="N29610" s="71"/>
    </row>
    <row r="29611" spans="2:14">
      <c r="B29611" s="65"/>
      <c r="N29611" s="71"/>
    </row>
    <row r="29612" spans="2:14">
      <c r="B29612" s="65"/>
      <c r="N29612" s="71"/>
    </row>
    <row r="29613" spans="2:14">
      <c r="B29613" s="65"/>
      <c r="N29613" s="71"/>
    </row>
    <row r="29614" spans="2:14">
      <c r="B29614" s="65"/>
      <c r="N29614" s="71"/>
    </row>
    <row r="29615" spans="2:14">
      <c r="B29615" s="65"/>
      <c r="N29615" s="71"/>
    </row>
    <row r="29616" spans="2:14">
      <c r="B29616" s="65"/>
      <c r="N29616" s="71"/>
    </row>
    <row r="29617" spans="2:14">
      <c r="B29617" s="65"/>
      <c r="N29617" s="71"/>
    </row>
    <row r="29618" spans="2:14">
      <c r="B29618" s="65"/>
      <c r="N29618" s="71"/>
    </row>
    <row r="29619" spans="2:14">
      <c r="B29619" s="65"/>
      <c r="N29619" s="71"/>
    </row>
    <row r="29620" spans="2:14">
      <c r="B29620" s="65"/>
      <c r="N29620" s="71"/>
    </row>
    <row r="29621" spans="2:14">
      <c r="B29621" s="65"/>
      <c r="N29621" s="71"/>
    </row>
    <row r="29622" spans="2:14">
      <c r="B29622" s="65"/>
      <c r="N29622" s="71"/>
    </row>
    <row r="29623" spans="2:14">
      <c r="B29623" s="65"/>
      <c r="N29623" s="71"/>
    </row>
    <row r="29624" spans="2:14">
      <c r="B29624" s="65"/>
      <c r="N29624" s="71"/>
    </row>
    <row r="29625" spans="2:14">
      <c r="B29625" s="65"/>
      <c r="N29625" s="71"/>
    </row>
    <row r="29626" spans="2:14">
      <c r="B29626" s="65"/>
      <c r="N29626" s="71"/>
    </row>
    <row r="29627" spans="2:14">
      <c r="B29627" s="65"/>
      <c r="N29627" s="71"/>
    </row>
    <row r="29628" spans="2:14">
      <c r="B29628" s="65"/>
      <c r="N29628" s="71"/>
    </row>
    <row r="29629" spans="2:14">
      <c r="B29629" s="65"/>
      <c r="N29629" s="71"/>
    </row>
    <row r="29630" spans="2:14">
      <c r="B29630" s="65"/>
      <c r="N29630" s="71"/>
    </row>
    <row r="29631" spans="2:14">
      <c r="B29631" s="65"/>
      <c r="N29631" s="71"/>
    </row>
    <row r="29632" spans="2:14">
      <c r="B29632" s="65"/>
      <c r="N29632" s="71"/>
    </row>
    <row r="29633" spans="2:14">
      <c r="B29633" s="65"/>
      <c r="N29633" s="71"/>
    </row>
    <row r="29634" spans="2:14">
      <c r="B29634" s="65"/>
      <c r="N29634" s="71"/>
    </row>
    <row r="29635" spans="2:14">
      <c r="B29635" s="65"/>
      <c r="N29635" s="71"/>
    </row>
    <row r="29636" spans="2:14">
      <c r="B29636" s="65"/>
      <c r="N29636" s="71"/>
    </row>
    <row r="29637" spans="2:14">
      <c r="B29637" s="65"/>
      <c r="N29637" s="71"/>
    </row>
    <row r="29638" spans="2:14">
      <c r="B29638" s="65"/>
      <c r="N29638" s="71"/>
    </row>
    <row r="29639" spans="2:14">
      <c r="B29639" s="65"/>
      <c r="N29639" s="71"/>
    </row>
    <row r="29640" spans="2:14">
      <c r="B29640" s="65"/>
      <c r="N29640" s="71"/>
    </row>
    <row r="29641" spans="2:14">
      <c r="B29641" s="65"/>
      <c r="N29641" s="71"/>
    </row>
    <row r="29642" spans="2:14">
      <c r="B29642" s="65"/>
      <c r="N29642" s="71"/>
    </row>
    <row r="29643" spans="2:14">
      <c r="B29643" s="65"/>
      <c r="N29643" s="71"/>
    </row>
    <row r="29644" spans="2:14">
      <c r="B29644" s="65"/>
      <c r="N29644" s="71"/>
    </row>
    <row r="29645" spans="2:14">
      <c r="B29645" s="65"/>
      <c r="N29645" s="71"/>
    </row>
    <row r="29646" spans="2:14">
      <c r="B29646" s="65"/>
      <c r="N29646" s="71"/>
    </row>
    <row r="29647" spans="2:14">
      <c r="B29647" s="65"/>
      <c r="N29647" s="71"/>
    </row>
    <row r="29648" spans="2:14">
      <c r="B29648" s="65"/>
      <c r="N29648" s="71"/>
    </row>
    <row r="29649" spans="2:14">
      <c r="B29649" s="65"/>
      <c r="N29649" s="71"/>
    </row>
    <row r="29650" spans="2:14">
      <c r="B29650" s="65"/>
      <c r="N29650" s="71"/>
    </row>
    <row r="29651" spans="2:14">
      <c r="B29651" s="65"/>
      <c r="N29651" s="71"/>
    </row>
    <row r="29652" spans="2:14">
      <c r="B29652" s="65"/>
      <c r="N29652" s="71"/>
    </row>
    <row r="29653" spans="2:14">
      <c r="B29653" s="65"/>
      <c r="N29653" s="71"/>
    </row>
    <row r="29654" spans="2:14">
      <c r="B29654" s="65"/>
      <c r="N29654" s="71"/>
    </row>
    <row r="29655" spans="2:14">
      <c r="B29655" s="65"/>
      <c r="N29655" s="71"/>
    </row>
    <row r="29656" spans="2:14">
      <c r="B29656" s="65"/>
      <c r="N29656" s="71"/>
    </row>
    <row r="29657" spans="2:14">
      <c r="B29657" s="65"/>
      <c r="N29657" s="71"/>
    </row>
    <row r="29658" spans="2:14">
      <c r="B29658" s="65"/>
      <c r="N29658" s="71"/>
    </row>
    <row r="29659" spans="2:14">
      <c r="B29659" s="65"/>
      <c r="N29659" s="71"/>
    </row>
    <row r="29660" spans="2:14">
      <c r="B29660" s="65"/>
      <c r="N29660" s="71"/>
    </row>
    <row r="29661" spans="2:14">
      <c r="B29661" s="65"/>
      <c r="N29661" s="71"/>
    </row>
    <row r="29662" spans="2:14">
      <c r="B29662" s="65"/>
      <c r="N29662" s="71"/>
    </row>
    <row r="29663" spans="2:14">
      <c r="B29663" s="65"/>
      <c r="N29663" s="71"/>
    </row>
    <row r="29664" spans="2:14">
      <c r="B29664" s="65"/>
      <c r="N29664" s="71"/>
    </row>
    <row r="29665" spans="2:14">
      <c r="B29665" s="65"/>
      <c r="N29665" s="71"/>
    </row>
    <row r="29666" spans="2:14">
      <c r="B29666" s="65"/>
      <c r="N29666" s="71"/>
    </row>
    <row r="29667" spans="2:14">
      <c r="B29667" s="65"/>
      <c r="N29667" s="71"/>
    </row>
    <row r="29668" spans="2:14">
      <c r="B29668" s="65"/>
      <c r="N29668" s="71"/>
    </row>
    <row r="29669" spans="2:14">
      <c r="B29669" s="65"/>
      <c r="N29669" s="71"/>
    </row>
    <row r="29670" spans="2:14">
      <c r="B29670" s="65"/>
      <c r="N29670" s="71"/>
    </row>
    <row r="29671" spans="2:14">
      <c r="B29671" s="65"/>
      <c r="N29671" s="71"/>
    </row>
    <row r="29672" spans="2:14">
      <c r="B29672" s="65"/>
      <c r="N29672" s="71"/>
    </row>
    <row r="29673" spans="2:14">
      <c r="B29673" s="65"/>
      <c r="N29673" s="71"/>
    </row>
    <row r="29674" spans="2:14">
      <c r="B29674" s="65"/>
      <c r="N29674" s="71"/>
    </row>
    <row r="29675" spans="2:14">
      <c r="B29675" s="65"/>
      <c r="N29675" s="71"/>
    </row>
    <row r="29676" spans="2:14">
      <c r="B29676" s="65"/>
      <c r="N29676" s="71"/>
    </row>
    <row r="29677" spans="2:14">
      <c r="B29677" s="65"/>
      <c r="N29677" s="71"/>
    </row>
    <row r="29678" spans="2:14">
      <c r="B29678" s="65"/>
      <c r="N29678" s="71"/>
    </row>
    <row r="29679" spans="2:14">
      <c r="B29679" s="65"/>
      <c r="N29679" s="71"/>
    </row>
    <row r="29680" spans="2:14">
      <c r="B29680" s="65"/>
      <c r="N29680" s="71"/>
    </row>
    <row r="29681" spans="2:14">
      <c r="B29681" s="65"/>
      <c r="N29681" s="71"/>
    </row>
    <row r="29682" spans="2:14">
      <c r="B29682" s="65"/>
      <c r="N29682" s="71"/>
    </row>
    <row r="29683" spans="2:14">
      <c r="B29683" s="65"/>
      <c r="N29683" s="71"/>
    </row>
    <row r="29684" spans="2:14">
      <c r="B29684" s="65"/>
      <c r="N29684" s="71"/>
    </row>
    <row r="29685" spans="2:14">
      <c r="B29685" s="65"/>
      <c r="N29685" s="71"/>
    </row>
    <row r="29686" spans="2:14">
      <c r="B29686" s="65"/>
      <c r="N29686" s="71"/>
    </row>
    <row r="29687" spans="2:14">
      <c r="B29687" s="65"/>
      <c r="N29687" s="71"/>
    </row>
    <row r="29688" spans="2:14">
      <c r="B29688" s="65"/>
      <c r="N29688" s="71"/>
    </row>
    <row r="29689" spans="2:14">
      <c r="B29689" s="65"/>
      <c r="N29689" s="71"/>
    </row>
    <row r="29690" spans="2:14">
      <c r="B29690" s="65"/>
      <c r="N29690" s="71"/>
    </row>
    <row r="29691" spans="2:14">
      <c r="B29691" s="65"/>
      <c r="N29691" s="71"/>
    </row>
    <row r="29692" spans="2:14">
      <c r="B29692" s="65"/>
      <c r="N29692" s="71"/>
    </row>
    <row r="29693" spans="2:14">
      <c r="B29693" s="65"/>
      <c r="N29693" s="71"/>
    </row>
    <row r="29694" spans="2:14">
      <c r="B29694" s="65"/>
      <c r="N29694" s="71"/>
    </row>
    <row r="29695" spans="2:14">
      <c r="B29695" s="65"/>
      <c r="N29695" s="71"/>
    </row>
    <row r="29696" spans="2:14">
      <c r="B29696" s="65"/>
      <c r="N29696" s="71"/>
    </row>
    <row r="29697" spans="2:14">
      <c r="B29697" s="65"/>
      <c r="N29697" s="71"/>
    </row>
    <row r="29698" spans="2:14">
      <c r="B29698" s="65"/>
      <c r="N29698" s="71"/>
    </row>
    <row r="29699" spans="2:14">
      <c r="B29699" s="65"/>
      <c r="N29699" s="71"/>
    </row>
    <row r="29700" spans="2:14">
      <c r="B29700" s="65"/>
      <c r="N29700" s="71"/>
    </row>
    <row r="29701" spans="2:14">
      <c r="B29701" s="65"/>
      <c r="N29701" s="71"/>
    </row>
    <row r="29702" spans="2:14">
      <c r="B29702" s="65"/>
      <c r="N29702" s="71"/>
    </row>
    <row r="29703" spans="2:14">
      <c r="B29703" s="65"/>
      <c r="N29703" s="71"/>
    </row>
    <row r="29704" spans="2:14">
      <c r="B29704" s="65"/>
      <c r="N29704" s="71"/>
    </row>
    <row r="29705" spans="2:14">
      <c r="B29705" s="65"/>
      <c r="N29705" s="71"/>
    </row>
    <row r="29706" spans="2:14">
      <c r="B29706" s="65"/>
      <c r="N29706" s="71"/>
    </row>
    <row r="29707" spans="2:14">
      <c r="B29707" s="65"/>
      <c r="N29707" s="71"/>
    </row>
    <row r="29708" spans="2:14">
      <c r="B29708" s="65"/>
      <c r="N29708" s="71"/>
    </row>
    <row r="29709" spans="2:14">
      <c r="B29709" s="65"/>
      <c r="N29709" s="71"/>
    </row>
    <row r="29710" spans="2:14">
      <c r="B29710" s="65"/>
      <c r="N29710" s="71"/>
    </row>
    <row r="29711" spans="2:14">
      <c r="B29711" s="65"/>
      <c r="N29711" s="71"/>
    </row>
    <row r="29712" spans="2:14">
      <c r="B29712" s="65"/>
      <c r="N29712" s="71"/>
    </row>
    <row r="29713" spans="2:14">
      <c r="B29713" s="65"/>
      <c r="N29713" s="71"/>
    </row>
    <row r="29714" spans="2:14">
      <c r="B29714" s="65"/>
      <c r="N29714" s="71"/>
    </row>
    <row r="29715" spans="2:14">
      <c r="B29715" s="65"/>
      <c r="N29715" s="71"/>
    </row>
    <row r="29716" spans="2:14">
      <c r="B29716" s="65"/>
      <c r="N29716" s="71"/>
    </row>
    <row r="29717" spans="2:14">
      <c r="B29717" s="65"/>
      <c r="N29717" s="71"/>
    </row>
    <row r="29718" spans="2:14">
      <c r="B29718" s="65"/>
      <c r="N29718" s="71"/>
    </row>
    <row r="29719" spans="2:14">
      <c r="B29719" s="65"/>
      <c r="N29719" s="71"/>
    </row>
    <row r="29720" spans="2:14">
      <c r="B29720" s="65"/>
      <c r="N29720" s="71"/>
    </row>
    <row r="29721" spans="2:14">
      <c r="B29721" s="65"/>
      <c r="N29721" s="71"/>
    </row>
    <row r="29722" spans="2:14">
      <c r="B29722" s="65"/>
      <c r="N29722" s="71"/>
    </row>
    <row r="29723" spans="2:14">
      <c r="B29723" s="65"/>
      <c r="N29723" s="71"/>
    </row>
    <row r="29724" spans="2:14">
      <c r="B29724" s="65"/>
      <c r="N29724" s="71"/>
    </row>
    <row r="29725" spans="2:14">
      <c r="B29725" s="65"/>
      <c r="N29725" s="71"/>
    </row>
    <row r="29726" spans="2:14">
      <c r="B29726" s="65"/>
      <c r="N29726" s="71"/>
    </row>
    <row r="29727" spans="2:14">
      <c r="B29727" s="65"/>
      <c r="N29727" s="71"/>
    </row>
    <row r="29728" spans="2:14">
      <c r="B29728" s="65"/>
      <c r="N29728" s="71"/>
    </row>
    <row r="29729" spans="2:14">
      <c r="B29729" s="65"/>
      <c r="N29729" s="71"/>
    </row>
    <row r="29730" spans="2:14">
      <c r="B29730" s="65"/>
      <c r="N29730" s="71"/>
    </row>
    <row r="29731" spans="2:14">
      <c r="B29731" s="65"/>
      <c r="N29731" s="71"/>
    </row>
    <row r="29732" spans="2:14">
      <c r="B29732" s="65"/>
      <c r="N29732" s="71"/>
    </row>
    <row r="29733" spans="2:14">
      <c r="B29733" s="65"/>
      <c r="N29733" s="71"/>
    </row>
    <row r="29734" spans="2:14">
      <c r="B29734" s="65"/>
      <c r="N29734" s="71"/>
    </row>
    <row r="29735" spans="2:14">
      <c r="B29735" s="65"/>
      <c r="N29735" s="71"/>
    </row>
    <row r="29736" spans="2:14">
      <c r="B29736" s="65"/>
      <c r="N29736" s="71"/>
    </row>
    <row r="29737" spans="2:14">
      <c r="B29737" s="65"/>
      <c r="N29737" s="71"/>
    </row>
    <row r="29738" spans="2:14">
      <c r="B29738" s="65"/>
      <c r="N29738" s="71"/>
    </row>
    <row r="29739" spans="2:14">
      <c r="B29739" s="65"/>
      <c r="N29739" s="71"/>
    </row>
    <row r="29740" spans="2:14">
      <c r="B29740" s="65"/>
      <c r="N29740" s="71"/>
    </row>
    <row r="29741" spans="2:14">
      <c r="B29741" s="65"/>
      <c r="N29741" s="71"/>
    </row>
    <row r="29742" spans="2:14">
      <c r="B29742" s="65"/>
      <c r="N29742" s="71"/>
    </row>
    <row r="29743" spans="2:14">
      <c r="B29743" s="65"/>
      <c r="N29743" s="71"/>
    </row>
    <row r="29744" spans="2:14">
      <c r="B29744" s="65"/>
      <c r="N29744" s="71"/>
    </row>
    <row r="29745" spans="2:14">
      <c r="B29745" s="65"/>
      <c r="N29745" s="71"/>
    </row>
    <row r="29746" spans="2:14">
      <c r="B29746" s="65"/>
      <c r="N29746" s="71"/>
    </row>
    <row r="29747" spans="2:14">
      <c r="B29747" s="65"/>
      <c r="N29747" s="71"/>
    </row>
    <row r="29748" spans="2:14">
      <c r="B29748" s="65"/>
      <c r="N29748" s="71"/>
    </row>
    <row r="29749" spans="2:14">
      <c r="B29749" s="65"/>
      <c r="N29749" s="71"/>
    </row>
    <row r="29750" spans="2:14">
      <c r="B29750" s="65"/>
      <c r="N29750" s="71"/>
    </row>
    <row r="29751" spans="2:14">
      <c r="B29751" s="65"/>
      <c r="N29751" s="71"/>
    </row>
    <row r="29752" spans="2:14">
      <c r="B29752" s="65"/>
      <c r="N29752" s="71"/>
    </row>
    <row r="29753" spans="2:14">
      <c r="B29753" s="65"/>
      <c r="N29753" s="71"/>
    </row>
    <row r="29754" spans="2:14">
      <c r="B29754" s="65"/>
      <c r="N29754" s="71"/>
    </row>
    <row r="29755" spans="2:14">
      <c r="B29755" s="65"/>
      <c r="N29755" s="71"/>
    </row>
    <row r="29756" spans="2:14">
      <c r="B29756" s="65"/>
      <c r="N29756" s="71"/>
    </row>
    <row r="29757" spans="2:14">
      <c r="B29757" s="65"/>
      <c r="N29757" s="71"/>
    </row>
    <row r="29758" spans="2:14">
      <c r="B29758" s="65"/>
      <c r="N29758" s="71"/>
    </row>
    <row r="29759" spans="2:14">
      <c r="B29759" s="65"/>
      <c r="N29759" s="71"/>
    </row>
    <row r="29760" spans="2:14">
      <c r="B29760" s="65"/>
      <c r="N29760" s="71"/>
    </row>
    <row r="29761" spans="2:14">
      <c r="B29761" s="65"/>
      <c r="N29761" s="71"/>
    </row>
    <row r="29762" spans="2:14">
      <c r="B29762" s="65"/>
      <c r="N29762" s="71"/>
    </row>
    <row r="29763" spans="2:14">
      <c r="B29763" s="65"/>
      <c r="N29763" s="71"/>
    </row>
    <row r="29764" spans="2:14">
      <c r="B29764" s="65"/>
      <c r="N29764" s="71"/>
    </row>
    <row r="29765" spans="2:14">
      <c r="B29765" s="65"/>
      <c r="N29765" s="71"/>
    </row>
    <row r="29766" spans="2:14">
      <c r="B29766" s="65"/>
      <c r="N29766" s="71"/>
    </row>
    <row r="29767" spans="2:14">
      <c r="B29767" s="65"/>
      <c r="N29767" s="71"/>
    </row>
    <row r="29768" spans="2:14">
      <c r="B29768" s="65"/>
      <c r="N29768" s="71"/>
    </row>
    <row r="29769" spans="2:14">
      <c r="B29769" s="65"/>
      <c r="N29769" s="71"/>
    </row>
    <row r="29770" spans="2:14">
      <c r="B29770" s="65"/>
      <c r="N29770" s="71"/>
    </row>
    <row r="29771" spans="2:14">
      <c r="B29771" s="65"/>
      <c r="N29771" s="71"/>
    </row>
    <row r="29772" spans="2:14">
      <c r="B29772" s="65"/>
      <c r="N29772" s="71"/>
    </row>
    <row r="29773" spans="2:14">
      <c r="B29773" s="65"/>
      <c r="N29773" s="71"/>
    </row>
    <row r="29774" spans="2:14">
      <c r="B29774" s="65"/>
      <c r="N29774" s="71"/>
    </row>
    <row r="29775" spans="2:14">
      <c r="B29775" s="65"/>
      <c r="N29775" s="71"/>
    </row>
    <row r="29776" spans="2:14">
      <c r="B29776" s="65"/>
      <c r="N29776" s="71"/>
    </row>
    <row r="29777" spans="2:14">
      <c r="B29777" s="65"/>
      <c r="N29777" s="71"/>
    </row>
    <row r="29778" spans="2:14">
      <c r="B29778" s="65"/>
      <c r="N29778" s="71"/>
    </row>
    <row r="29779" spans="2:14">
      <c r="B29779" s="65"/>
      <c r="N29779" s="71"/>
    </row>
    <row r="29780" spans="2:14">
      <c r="B29780" s="65"/>
      <c r="N29780" s="71"/>
    </row>
    <row r="29781" spans="2:14">
      <c r="B29781" s="65"/>
      <c r="N29781" s="71"/>
    </row>
    <row r="29782" spans="2:14">
      <c r="B29782" s="65"/>
      <c r="N29782" s="71"/>
    </row>
    <row r="29783" spans="2:14">
      <c r="B29783" s="65"/>
      <c r="N29783" s="71"/>
    </row>
    <row r="29784" spans="2:14">
      <c r="B29784" s="65"/>
      <c r="N29784" s="71"/>
    </row>
    <row r="29785" spans="2:14">
      <c r="B29785" s="65"/>
      <c r="N29785" s="71"/>
    </row>
    <row r="29786" spans="2:14">
      <c r="B29786" s="65"/>
      <c r="N29786" s="71"/>
    </row>
    <row r="29787" spans="2:14">
      <c r="B29787" s="65"/>
      <c r="N29787" s="71"/>
    </row>
    <row r="29788" spans="2:14">
      <c r="B29788" s="65"/>
      <c r="N29788" s="71"/>
    </row>
    <row r="29789" spans="2:14">
      <c r="B29789" s="65"/>
      <c r="N29789" s="71"/>
    </row>
    <row r="29790" spans="2:14">
      <c r="B29790" s="65"/>
      <c r="N29790" s="71"/>
    </row>
    <row r="29791" spans="2:14">
      <c r="B29791" s="65"/>
      <c r="N29791" s="71"/>
    </row>
    <row r="29792" spans="2:14">
      <c r="B29792" s="65"/>
      <c r="N29792" s="71"/>
    </row>
    <row r="29793" spans="2:14">
      <c r="B29793" s="65"/>
      <c r="N29793" s="71"/>
    </row>
    <row r="29794" spans="2:14">
      <c r="B29794" s="65"/>
      <c r="N29794" s="71"/>
    </row>
    <row r="29795" spans="2:14">
      <c r="B29795" s="65"/>
      <c r="N29795" s="71"/>
    </row>
    <row r="29796" spans="2:14">
      <c r="B29796" s="65"/>
      <c r="N29796" s="71"/>
    </row>
    <row r="29797" spans="2:14">
      <c r="B29797" s="65"/>
      <c r="N29797" s="71"/>
    </row>
    <row r="29798" spans="2:14">
      <c r="B29798" s="65"/>
      <c r="N29798" s="71"/>
    </row>
    <row r="29799" spans="2:14">
      <c r="B29799" s="65"/>
      <c r="N29799" s="71"/>
    </row>
    <row r="29800" spans="2:14">
      <c r="B29800" s="65"/>
      <c r="N29800" s="71"/>
    </row>
    <row r="29801" spans="2:14">
      <c r="B29801" s="65"/>
      <c r="N29801" s="71"/>
    </row>
    <row r="29802" spans="2:14">
      <c r="B29802" s="65"/>
      <c r="N29802" s="71"/>
    </row>
    <row r="29803" spans="2:14">
      <c r="B29803" s="65"/>
      <c r="N29803" s="71"/>
    </row>
    <row r="29804" spans="2:14">
      <c r="B29804" s="65"/>
      <c r="N29804" s="71"/>
    </row>
    <row r="29805" spans="2:14">
      <c r="B29805" s="65"/>
      <c r="N29805" s="71"/>
    </row>
    <row r="29806" spans="2:14">
      <c r="B29806" s="65"/>
      <c r="N29806" s="71"/>
    </row>
    <row r="29807" spans="2:14">
      <c r="B29807" s="65"/>
      <c r="N29807" s="71"/>
    </row>
    <row r="29808" spans="2:14">
      <c r="B29808" s="65"/>
      <c r="N29808" s="71"/>
    </row>
    <row r="29809" spans="2:14">
      <c r="B29809" s="65"/>
      <c r="N29809" s="71"/>
    </row>
    <row r="29810" spans="2:14">
      <c r="B29810" s="65"/>
      <c r="N29810" s="71"/>
    </row>
    <row r="29811" spans="2:14">
      <c r="B29811" s="65"/>
      <c r="N29811" s="71"/>
    </row>
    <row r="29812" spans="2:14">
      <c r="B29812" s="65"/>
      <c r="N29812" s="71"/>
    </row>
    <row r="29813" spans="2:14">
      <c r="B29813" s="65"/>
      <c r="N29813" s="71"/>
    </row>
    <row r="29814" spans="2:14">
      <c r="B29814" s="65"/>
      <c r="N29814" s="71"/>
    </row>
    <row r="29815" spans="2:14">
      <c r="B29815" s="65"/>
      <c r="N29815" s="71"/>
    </row>
    <row r="29816" spans="2:14">
      <c r="B29816" s="65"/>
      <c r="N29816" s="71"/>
    </row>
    <row r="29817" spans="2:14">
      <c r="B29817" s="65"/>
      <c r="N29817" s="71"/>
    </row>
    <row r="29818" spans="2:14">
      <c r="B29818" s="65"/>
      <c r="N29818" s="71"/>
    </row>
    <row r="29819" spans="2:14">
      <c r="B29819" s="65"/>
      <c r="N29819" s="71"/>
    </row>
    <row r="29820" spans="2:14">
      <c r="B29820" s="65"/>
      <c r="N29820" s="71"/>
    </row>
    <row r="29821" spans="2:14">
      <c r="B29821" s="65"/>
      <c r="N29821" s="71"/>
    </row>
    <row r="29822" spans="2:14">
      <c r="B29822" s="65"/>
      <c r="N29822" s="71"/>
    </row>
    <row r="29823" spans="2:14">
      <c r="B29823" s="65"/>
      <c r="N29823" s="71"/>
    </row>
    <row r="29824" spans="2:14">
      <c r="B29824" s="65"/>
      <c r="N29824" s="71"/>
    </row>
    <row r="29825" spans="2:14">
      <c r="B29825" s="65"/>
      <c r="N29825" s="71"/>
    </row>
    <row r="29826" spans="2:14">
      <c r="B29826" s="65"/>
      <c r="N29826" s="71"/>
    </row>
    <row r="29827" spans="2:14">
      <c r="B29827" s="65"/>
      <c r="N29827" s="71"/>
    </row>
    <row r="29828" spans="2:14">
      <c r="B29828" s="65"/>
      <c r="N29828" s="71"/>
    </row>
    <row r="29829" spans="2:14">
      <c r="B29829" s="65"/>
      <c r="N29829" s="71"/>
    </row>
    <row r="29830" spans="2:14">
      <c r="B29830" s="65"/>
      <c r="N29830" s="71"/>
    </row>
    <row r="29831" spans="2:14">
      <c r="B29831" s="65"/>
      <c r="N29831" s="71"/>
    </row>
    <row r="29832" spans="2:14">
      <c r="B29832" s="65"/>
      <c r="N29832" s="71"/>
    </row>
    <row r="29833" spans="2:14">
      <c r="B29833" s="65"/>
      <c r="N29833" s="71"/>
    </row>
    <row r="29834" spans="2:14">
      <c r="B29834" s="65"/>
      <c r="N29834" s="71"/>
    </row>
    <row r="29835" spans="2:14">
      <c r="B29835" s="65"/>
      <c r="N29835" s="71"/>
    </row>
    <row r="29836" spans="2:14">
      <c r="B29836" s="65"/>
      <c r="N29836" s="71"/>
    </row>
    <row r="29837" spans="2:14">
      <c r="B29837" s="65"/>
      <c r="N29837" s="71"/>
    </row>
    <row r="29838" spans="2:14">
      <c r="B29838" s="65"/>
      <c r="N29838" s="71"/>
    </row>
    <row r="29839" spans="2:14">
      <c r="B29839" s="65"/>
      <c r="N29839" s="71"/>
    </row>
    <row r="29840" spans="2:14">
      <c r="B29840" s="65"/>
      <c r="N29840" s="71"/>
    </row>
    <row r="29841" spans="2:14">
      <c r="B29841" s="65"/>
      <c r="N29841" s="71"/>
    </row>
    <row r="29842" spans="2:14">
      <c r="B29842" s="65"/>
      <c r="N29842" s="71"/>
    </row>
    <row r="29843" spans="2:14">
      <c r="B29843" s="65"/>
      <c r="N29843" s="71"/>
    </row>
    <row r="29844" spans="2:14">
      <c r="B29844" s="65"/>
      <c r="N29844" s="71"/>
    </row>
    <row r="29845" spans="2:14">
      <c r="B29845" s="65"/>
      <c r="N29845" s="71"/>
    </row>
    <row r="29846" spans="2:14">
      <c r="B29846" s="65"/>
      <c r="N29846" s="71"/>
    </row>
    <row r="29847" spans="2:14">
      <c r="B29847" s="65"/>
      <c r="N29847" s="71"/>
    </row>
    <row r="29848" spans="2:14">
      <c r="B29848" s="65"/>
      <c r="N29848" s="71"/>
    </row>
    <row r="29849" spans="2:14">
      <c r="B29849" s="65"/>
      <c r="N29849" s="71"/>
    </row>
    <row r="29850" spans="2:14">
      <c r="B29850" s="65"/>
      <c r="N29850" s="71"/>
    </row>
    <row r="29851" spans="2:14">
      <c r="B29851" s="65"/>
      <c r="N29851" s="71"/>
    </row>
    <row r="29852" spans="2:14">
      <c r="B29852" s="65"/>
      <c r="N29852" s="71"/>
    </row>
    <row r="29853" spans="2:14">
      <c r="B29853" s="65"/>
      <c r="N29853" s="71"/>
    </row>
    <row r="29854" spans="2:14">
      <c r="B29854" s="65"/>
      <c r="N29854" s="71"/>
    </row>
    <row r="29855" spans="2:14">
      <c r="B29855" s="65"/>
      <c r="N29855" s="71"/>
    </row>
    <row r="29856" spans="2:14">
      <c r="B29856" s="65"/>
      <c r="N29856" s="71"/>
    </row>
    <row r="29857" spans="2:14">
      <c r="B29857" s="65"/>
      <c r="N29857" s="71"/>
    </row>
    <row r="29858" spans="2:14">
      <c r="B29858" s="65"/>
      <c r="N29858" s="71"/>
    </row>
    <row r="29859" spans="2:14">
      <c r="B29859" s="65"/>
      <c r="N29859" s="71"/>
    </row>
    <row r="29860" spans="2:14">
      <c r="B29860" s="65"/>
      <c r="N29860" s="71"/>
    </row>
    <row r="29861" spans="2:14">
      <c r="B29861" s="65"/>
      <c r="N29861" s="71"/>
    </row>
    <row r="29862" spans="2:14">
      <c r="B29862" s="65"/>
      <c r="N29862" s="71"/>
    </row>
    <row r="29863" spans="2:14">
      <c r="B29863" s="65"/>
      <c r="N29863" s="71"/>
    </row>
    <row r="29864" spans="2:14">
      <c r="B29864" s="65"/>
      <c r="N29864" s="71"/>
    </row>
    <row r="29865" spans="2:14">
      <c r="B29865" s="65"/>
      <c r="N29865" s="71"/>
    </row>
    <row r="29866" spans="2:14">
      <c r="B29866" s="65"/>
      <c r="N29866" s="71"/>
    </row>
    <row r="29867" spans="2:14">
      <c r="B29867" s="65"/>
      <c r="N29867" s="71"/>
    </row>
    <row r="29868" spans="2:14">
      <c r="B29868" s="65"/>
      <c r="N29868" s="71"/>
    </row>
    <row r="29869" spans="2:14">
      <c r="B29869" s="65"/>
      <c r="N29869" s="71"/>
    </row>
    <row r="29870" spans="2:14">
      <c r="B29870" s="65"/>
      <c r="N29870" s="71"/>
    </row>
    <row r="29871" spans="2:14">
      <c r="B29871" s="65"/>
      <c r="N29871" s="71"/>
    </row>
    <row r="29872" spans="2:14">
      <c r="B29872" s="65"/>
      <c r="N29872" s="71"/>
    </row>
    <row r="29873" spans="2:14">
      <c r="B29873" s="65"/>
      <c r="N29873" s="71"/>
    </row>
    <row r="29874" spans="2:14">
      <c r="B29874" s="65"/>
      <c r="N29874" s="71"/>
    </row>
    <row r="29875" spans="2:14">
      <c r="B29875" s="65"/>
      <c r="N29875" s="71"/>
    </row>
    <row r="29876" spans="2:14">
      <c r="B29876" s="65"/>
      <c r="N29876" s="71"/>
    </row>
    <row r="29877" spans="2:14">
      <c r="B29877" s="65"/>
      <c r="N29877" s="71"/>
    </row>
    <row r="29878" spans="2:14">
      <c r="B29878" s="65"/>
      <c r="N29878" s="71"/>
    </row>
    <row r="29879" spans="2:14">
      <c r="B29879" s="65"/>
      <c r="N29879" s="71"/>
    </row>
    <row r="29880" spans="2:14">
      <c r="B29880" s="65"/>
      <c r="N29880" s="71"/>
    </row>
    <row r="29881" spans="2:14">
      <c r="B29881" s="65"/>
      <c r="N29881" s="71"/>
    </row>
    <row r="29882" spans="2:14">
      <c r="B29882" s="65"/>
      <c r="N29882" s="71"/>
    </row>
    <row r="29883" spans="2:14">
      <c r="B29883" s="65"/>
      <c r="N29883" s="71"/>
    </row>
    <row r="29884" spans="2:14">
      <c r="B29884" s="65"/>
      <c r="N29884" s="71"/>
    </row>
    <row r="29885" spans="2:14">
      <c r="B29885" s="65"/>
      <c r="N29885" s="71"/>
    </row>
    <row r="29886" spans="2:14">
      <c r="B29886" s="65"/>
      <c r="N29886" s="71"/>
    </row>
    <row r="29887" spans="2:14">
      <c r="B29887" s="65"/>
      <c r="N29887" s="71"/>
    </row>
    <row r="29888" spans="2:14">
      <c r="B29888" s="65"/>
      <c r="N29888" s="71"/>
    </row>
    <row r="29889" spans="2:14">
      <c r="B29889" s="65"/>
      <c r="N29889" s="71"/>
    </row>
    <row r="29890" spans="2:14">
      <c r="B29890" s="65"/>
      <c r="N29890" s="71"/>
    </row>
    <row r="29891" spans="2:14">
      <c r="B29891" s="65"/>
      <c r="N29891" s="71"/>
    </row>
    <row r="29892" spans="2:14">
      <c r="B29892" s="65"/>
      <c r="N29892" s="71"/>
    </row>
    <row r="29893" spans="2:14">
      <c r="B29893" s="65"/>
      <c r="N29893" s="71"/>
    </row>
    <row r="29894" spans="2:14">
      <c r="B29894" s="65"/>
      <c r="N29894" s="71"/>
    </row>
    <row r="29895" spans="2:14">
      <c r="B29895" s="65"/>
      <c r="N29895" s="71"/>
    </row>
    <row r="29896" spans="2:14">
      <c r="B29896" s="65"/>
      <c r="N29896" s="71"/>
    </row>
    <row r="29897" spans="2:14">
      <c r="B29897" s="65"/>
      <c r="N29897" s="71"/>
    </row>
    <row r="29898" spans="2:14">
      <c r="B29898" s="65"/>
      <c r="N29898" s="71"/>
    </row>
    <row r="29899" spans="2:14">
      <c r="B29899" s="65"/>
      <c r="N29899" s="71"/>
    </row>
    <row r="29900" spans="2:14">
      <c r="B29900" s="65"/>
      <c r="N29900" s="71"/>
    </row>
    <row r="29901" spans="2:14">
      <c r="B29901" s="65"/>
      <c r="N29901" s="71"/>
    </row>
    <row r="29902" spans="2:14">
      <c r="B29902" s="65"/>
      <c r="N29902" s="71"/>
    </row>
    <row r="29903" spans="2:14">
      <c r="B29903" s="65"/>
      <c r="N29903" s="71"/>
    </row>
    <row r="29904" spans="2:14">
      <c r="B29904" s="65"/>
      <c r="N29904" s="71"/>
    </row>
    <row r="29905" spans="2:14">
      <c r="B29905" s="65"/>
      <c r="N29905" s="71"/>
    </row>
    <row r="29906" spans="2:14">
      <c r="B29906" s="65"/>
      <c r="N29906" s="71"/>
    </row>
    <row r="29907" spans="2:14">
      <c r="B29907" s="65"/>
      <c r="N29907" s="71"/>
    </row>
    <row r="29908" spans="2:14">
      <c r="B29908" s="65"/>
      <c r="N29908" s="71"/>
    </row>
    <row r="29909" spans="2:14">
      <c r="B29909" s="65"/>
      <c r="N29909" s="71"/>
    </row>
    <row r="29910" spans="2:14">
      <c r="B29910" s="65"/>
      <c r="N29910" s="71"/>
    </row>
    <row r="29911" spans="2:14">
      <c r="B29911" s="65"/>
      <c r="N29911" s="71"/>
    </row>
    <row r="29912" spans="2:14">
      <c r="B29912" s="65"/>
      <c r="N29912" s="71"/>
    </row>
    <row r="29913" spans="2:14">
      <c r="B29913" s="65"/>
      <c r="N29913" s="71"/>
    </row>
    <row r="29914" spans="2:14">
      <c r="B29914" s="65"/>
      <c r="N29914" s="71"/>
    </row>
    <row r="29915" spans="2:14">
      <c r="B29915" s="65"/>
      <c r="N29915" s="71"/>
    </row>
    <row r="29916" spans="2:14">
      <c r="B29916" s="65"/>
      <c r="N29916" s="71"/>
    </row>
    <row r="29917" spans="2:14">
      <c r="B29917" s="65"/>
      <c r="N29917" s="71"/>
    </row>
    <row r="29918" spans="2:14">
      <c r="B29918" s="65"/>
      <c r="N29918" s="71"/>
    </row>
    <row r="29919" spans="2:14">
      <c r="B29919" s="65"/>
      <c r="N29919" s="71"/>
    </row>
    <row r="29920" spans="2:14">
      <c r="B29920" s="65"/>
      <c r="N29920" s="71"/>
    </row>
    <row r="29921" spans="2:14">
      <c r="B29921" s="65"/>
      <c r="N29921" s="71"/>
    </row>
    <row r="29922" spans="2:14">
      <c r="B29922" s="65"/>
      <c r="N29922" s="71"/>
    </row>
    <row r="29923" spans="2:14">
      <c r="B29923" s="65"/>
      <c r="N29923" s="71"/>
    </row>
    <row r="29924" spans="2:14">
      <c r="B29924" s="65"/>
      <c r="N29924" s="71"/>
    </row>
    <row r="29925" spans="2:14">
      <c r="B29925" s="65"/>
      <c r="N29925" s="71"/>
    </row>
    <row r="29926" spans="2:14">
      <c r="B29926" s="65"/>
      <c r="N29926" s="71"/>
    </row>
    <row r="29927" spans="2:14">
      <c r="B29927" s="65"/>
      <c r="N29927" s="71"/>
    </row>
    <row r="29928" spans="2:14">
      <c r="B29928" s="65"/>
      <c r="N29928" s="71"/>
    </row>
    <row r="29929" spans="2:14">
      <c r="B29929" s="65"/>
      <c r="N29929" s="71"/>
    </row>
    <row r="29930" spans="2:14">
      <c r="B29930" s="65"/>
      <c r="N29930" s="71"/>
    </row>
    <row r="29931" spans="2:14">
      <c r="B29931" s="65"/>
      <c r="N29931" s="71"/>
    </row>
    <row r="29932" spans="2:14">
      <c r="B29932" s="65"/>
      <c r="N29932" s="71"/>
    </row>
    <row r="29933" spans="2:14">
      <c r="B29933" s="65"/>
      <c r="N29933" s="71"/>
    </row>
    <row r="29934" spans="2:14">
      <c r="B29934" s="65"/>
      <c r="N29934" s="71"/>
    </row>
    <row r="29935" spans="2:14">
      <c r="B29935" s="65"/>
      <c r="N29935" s="71"/>
    </row>
    <row r="29936" spans="2:14">
      <c r="B29936" s="65"/>
      <c r="N29936" s="71"/>
    </row>
    <row r="29937" spans="2:14">
      <c r="B29937" s="65"/>
      <c r="N29937" s="71"/>
    </row>
    <row r="29938" spans="2:14">
      <c r="B29938" s="65"/>
      <c r="N29938" s="71"/>
    </row>
    <row r="29939" spans="2:14">
      <c r="B29939" s="65"/>
      <c r="N29939" s="71"/>
    </row>
    <row r="29940" spans="2:14">
      <c r="B29940" s="65"/>
      <c r="N29940" s="71"/>
    </row>
    <row r="29941" spans="2:14">
      <c r="B29941" s="65"/>
      <c r="N29941" s="71"/>
    </row>
    <row r="29942" spans="2:14">
      <c r="B29942" s="65"/>
      <c r="N29942" s="71"/>
    </row>
    <row r="29943" spans="2:14">
      <c r="B29943" s="65"/>
      <c r="N29943" s="71"/>
    </row>
    <row r="29944" spans="2:14">
      <c r="B29944" s="65"/>
      <c r="N29944" s="71"/>
    </row>
    <row r="29945" spans="2:14">
      <c r="B29945" s="65"/>
      <c r="N29945" s="71"/>
    </row>
    <row r="29946" spans="2:14">
      <c r="B29946" s="65"/>
      <c r="N29946" s="71"/>
    </row>
    <row r="29947" spans="2:14">
      <c r="B29947" s="65"/>
      <c r="N29947" s="71"/>
    </row>
    <row r="29948" spans="2:14">
      <c r="B29948" s="65"/>
      <c r="N29948" s="71"/>
    </row>
    <row r="29949" spans="2:14">
      <c r="B29949" s="65"/>
      <c r="N29949" s="71"/>
    </row>
    <row r="29950" spans="2:14">
      <c r="B29950" s="65"/>
      <c r="N29950" s="71"/>
    </row>
    <row r="29951" spans="2:14">
      <c r="B29951" s="65"/>
      <c r="N29951" s="71"/>
    </row>
    <row r="29952" spans="2:14">
      <c r="B29952" s="65"/>
      <c r="N29952" s="71"/>
    </row>
    <row r="29953" spans="2:14">
      <c r="B29953" s="65"/>
      <c r="N29953" s="71"/>
    </row>
    <row r="29954" spans="2:14">
      <c r="B29954" s="65"/>
      <c r="N29954" s="71"/>
    </row>
    <row r="29955" spans="2:14">
      <c r="B29955" s="65"/>
      <c r="N29955" s="71"/>
    </row>
    <row r="29956" spans="2:14">
      <c r="B29956" s="65"/>
      <c r="N29956" s="71"/>
    </row>
    <row r="29957" spans="2:14">
      <c r="B29957" s="65"/>
      <c r="N29957" s="71"/>
    </row>
    <row r="29958" spans="2:14">
      <c r="B29958" s="65"/>
      <c r="N29958" s="71"/>
    </row>
    <row r="29959" spans="2:14">
      <c r="B29959" s="65"/>
      <c r="N29959" s="71"/>
    </row>
    <row r="29960" spans="2:14">
      <c r="B29960" s="65"/>
      <c r="N29960" s="71"/>
    </row>
    <row r="29961" spans="2:14">
      <c r="B29961" s="65"/>
      <c r="N29961" s="71"/>
    </row>
    <row r="29962" spans="2:14">
      <c r="B29962" s="65"/>
      <c r="N29962" s="71"/>
    </row>
    <row r="29963" spans="2:14">
      <c r="B29963" s="65"/>
      <c r="N29963" s="71"/>
    </row>
    <row r="29964" spans="2:14">
      <c r="B29964" s="65"/>
      <c r="N29964" s="71"/>
    </row>
    <row r="29965" spans="2:14">
      <c r="B29965" s="65"/>
      <c r="N29965" s="71"/>
    </row>
    <row r="29966" spans="2:14">
      <c r="B29966" s="65"/>
      <c r="N29966" s="71"/>
    </row>
    <row r="29967" spans="2:14">
      <c r="B29967" s="65"/>
      <c r="N29967" s="71"/>
    </row>
    <row r="29968" spans="2:14">
      <c r="B29968" s="65"/>
      <c r="N29968" s="71"/>
    </row>
    <row r="29969" spans="2:14">
      <c r="B29969" s="65"/>
      <c r="N29969" s="71"/>
    </row>
    <row r="29970" spans="2:14">
      <c r="B29970" s="65"/>
      <c r="N29970" s="71"/>
    </row>
    <row r="29971" spans="2:14">
      <c r="B29971" s="65"/>
      <c r="N29971" s="71"/>
    </row>
    <row r="29972" spans="2:14">
      <c r="B29972" s="65"/>
      <c r="N29972" s="71"/>
    </row>
    <row r="29973" spans="2:14">
      <c r="B29973" s="65"/>
      <c r="N29973" s="71"/>
    </row>
    <row r="29974" spans="2:14">
      <c r="B29974" s="65"/>
      <c r="N29974" s="71"/>
    </row>
    <row r="29975" spans="2:14">
      <c r="B29975" s="65"/>
      <c r="N29975" s="71"/>
    </row>
    <row r="29976" spans="2:14">
      <c r="B29976" s="65"/>
      <c r="N29976" s="71"/>
    </row>
    <row r="29977" spans="2:14">
      <c r="B29977" s="65"/>
      <c r="N29977" s="71"/>
    </row>
    <row r="29978" spans="2:14">
      <c r="B29978" s="65"/>
      <c r="N29978" s="71"/>
    </row>
    <row r="29979" spans="2:14">
      <c r="B29979" s="65"/>
      <c r="N29979" s="71"/>
    </row>
    <row r="29980" spans="2:14">
      <c r="B29980" s="65"/>
      <c r="N29980" s="71"/>
    </row>
    <row r="29981" spans="2:14">
      <c r="B29981" s="65"/>
      <c r="N29981" s="71"/>
    </row>
    <row r="29982" spans="2:14">
      <c r="B29982" s="65"/>
      <c r="N29982" s="71"/>
    </row>
    <row r="29983" spans="2:14">
      <c r="B29983" s="65"/>
      <c r="N29983" s="71"/>
    </row>
    <row r="29984" spans="2:14">
      <c r="B29984" s="65"/>
      <c r="N29984" s="71"/>
    </row>
    <row r="29985" spans="2:14">
      <c r="B29985" s="65"/>
      <c r="N29985" s="71"/>
    </row>
    <row r="29986" spans="2:14">
      <c r="B29986" s="65"/>
      <c r="N29986" s="71"/>
    </row>
    <row r="29987" spans="2:14">
      <c r="B29987" s="65"/>
      <c r="N29987" s="71"/>
    </row>
    <row r="29988" spans="2:14">
      <c r="B29988" s="65"/>
      <c r="N29988" s="71"/>
    </row>
    <row r="29989" spans="2:14">
      <c r="B29989" s="65"/>
      <c r="N29989" s="71"/>
    </row>
    <row r="29990" spans="2:14">
      <c r="B29990" s="65"/>
      <c r="N29990" s="71"/>
    </row>
    <row r="29991" spans="2:14">
      <c r="B29991" s="65"/>
      <c r="N29991" s="71"/>
    </row>
    <row r="29992" spans="2:14">
      <c r="B29992" s="65"/>
      <c r="N29992" s="71"/>
    </row>
    <row r="29993" spans="2:14">
      <c r="B29993" s="65"/>
      <c r="N29993" s="71"/>
    </row>
    <row r="29994" spans="2:14">
      <c r="B29994" s="65"/>
      <c r="N29994" s="71"/>
    </row>
    <row r="29995" spans="2:14">
      <c r="B29995" s="65"/>
      <c r="N29995" s="71"/>
    </row>
    <row r="29996" spans="2:14">
      <c r="B29996" s="65"/>
      <c r="N29996" s="71"/>
    </row>
    <row r="29997" spans="2:14">
      <c r="B29997" s="65"/>
      <c r="N29997" s="71"/>
    </row>
    <row r="29998" spans="2:14">
      <c r="B29998" s="65"/>
      <c r="N29998" s="71"/>
    </row>
    <row r="29999" spans="2:14">
      <c r="B29999" s="65"/>
      <c r="N29999" s="71"/>
    </row>
    <row r="30000" spans="2:14">
      <c r="B30000" s="65"/>
      <c r="N30000" s="71"/>
    </row>
    <row r="30001" spans="2:14">
      <c r="B30001" s="65"/>
      <c r="N30001" s="71"/>
    </row>
    <row r="30002" spans="2:14">
      <c r="B30002" s="65"/>
      <c r="N30002" s="71"/>
    </row>
    <row r="30003" spans="2:14">
      <c r="B30003" s="65"/>
      <c r="N30003" s="71"/>
    </row>
    <row r="30004" spans="2:14">
      <c r="B30004" s="65"/>
      <c r="N30004" s="71"/>
    </row>
    <row r="30005" spans="2:14">
      <c r="B30005" s="65"/>
      <c r="N30005" s="71"/>
    </row>
    <row r="30006" spans="2:14">
      <c r="B30006" s="65"/>
      <c r="N30006" s="71"/>
    </row>
    <row r="30007" spans="2:14">
      <c r="B30007" s="65"/>
      <c r="N30007" s="71"/>
    </row>
    <row r="30008" spans="2:14">
      <c r="B30008" s="65"/>
      <c r="N30008" s="71"/>
    </row>
    <row r="30009" spans="2:14">
      <c r="B30009" s="65"/>
      <c r="N30009" s="71"/>
    </row>
    <row r="30010" spans="2:14">
      <c r="B30010" s="65"/>
      <c r="N30010" s="71"/>
    </row>
    <row r="30011" spans="2:14">
      <c r="B30011" s="65"/>
      <c r="N30011" s="71"/>
    </row>
    <row r="30012" spans="2:14">
      <c r="B30012" s="65"/>
      <c r="N30012" s="71"/>
    </row>
    <row r="30013" spans="2:14">
      <c r="B30013" s="65"/>
      <c r="N30013" s="71"/>
    </row>
    <row r="30014" spans="2:14">
      <c r="B30014" s="65"/>
      <c r="N30014" s="71"/>
    </row>
    <row r="30015" spans="2:14">
      <c r="B30015" s="65"/>
      <c r="N30015" s="71"/>
    </row>
    <row r="30016" spans="2:14">
      <c r="B30016" s="65"/>
      <c r="N30016" s="71"/>
    </row>
    <row r="30017" spans="2:14">
      <c r="B30017" s="65"/>
      <c r="N30017" s="71"/>
    </row>
    <row r="30018" spans="2:14">
      <c r="B30018" s="65"/>
      <c r="N30018" s="71"/>
    </row>
    <row r="30019" spans="2:14">
      <c r="B30019" s="65"/>
      <c r="N30019" s="71"/>
    </row>
    <row r="30020" spans="2:14">
      <c r="B30020" s="65"/>
      <c r="N30020" s="71"/>
    </row>
    <row r="30021" spans="2:14">
      <c r="B30021" s="65"/>
      <c r="N30021" s="71"/>
    </row>
    <row r="30022" spans="2:14">
      <c r="B30022" s="65"/>
      <c r="N30022" s="71"/>
    </row>
    <row r="30023" spans="2:14">
      <c r="B30023" s="65"/>
      <c r="N30023" s="71"/>
    </row>
    <row r="30024" spans="2:14">
      <c r="B30024" s="65"/>
      <c r="N30024" s="71"/>
    </row>
    <row r="30025" spans="2:14">
      <c r="B30025" s="65"/>
      <c r="N30025" s="71"/>
    </row>
    <row r="30026" spans="2:14">
      <c r="B30026" s="65"/>
      <c r="N30026" s="71"/>
    </row>
    <row r="30027" spans="2:14">
      <c r="B30027" s="65"/>
      <c r="N30027" s="71"/>
    </row>
    <row r="30028" spans="2:14">
      <c r="B30028" s="65"/>
      <c r="N30028" s="71"/>
    </row>
    <row r="30029" spans="2:14">
      <c r="B30029" s="65"/>
      <c r="N30029" s="71"/>
    </row>
    <row r="30030" spans="2:14">
      <c r="B30030" s="65"/>
      <c r="N30030" s="71"/>
    </row>
    <row r="30031" spans="2:14">
      <c r="B30031" s="65"/>
      <c r="N30031" s="71"/>
    </row>
    <row r="30032" spans="2:14">
      <c r="B30032" s="65"/>
      <c r="N30032" s="71"/>
    </row>
    <row r="30033" spans="2:14">
      <c r="B30033" s="65"/>
      <c r="N30033" s="71"/>
    </row>
    <row r="30034" spans="2:14">
      <c r="B30034" s="65"/>
      <c r="N30034" s="71"/>
    </row>
    <row r="30035" spans="2:14">
      <c r="B30035" s="65"/>
      <c r="N30035" s="71"/>
    </row>
    <row r="30036" spans="2:14">
      <c r="B30036" s="65"/>
      <c r="N30036" s="71"/>
    </row>
    <row r="30037" spans="2:14">
      <c r="B30037" s="65"/>
      <c r="N30037" s="71"/>
    </row>
    <row r="30038" spans="2:14">
      <c r="B30038" s="65"/>
      <c r="N30038" s="71"/>
    </row>
    <row r="30039" spans="2:14">
      <c r="B30039" s="65"/>
      <c r="N30039" s="71"/>
    </row>
    <row r="30040" spans="2:14">
      <c r="B30040" s="65"/>
      <c r="N30040" s="71"/>
    </row>
    <row r="30041" spans="2:14">
      <c r="B30041" s="65"/>
      <c r="N30041" s="71"/>
    </row>
    <row r="30042" spans="2:14">
      <c r="B30042" s="65"/>
      <c r="N30042" s="71"/>
    </row>
    <row r="30043" spans="2:14">
      <c r="B30043" s="65"/>
      <c r="N30043" s="71"/>
    </row>
    <row r="30044" spans="2:14">
      <c r="B30044" s="65"/>
      <c r="N30044" s="71"/>
    </row>
    <row r="30045" spans="2:14">
      <c r="B30045" s="65"/>
      <c r="N30045" s="71"/>
    </row>
    <row r="30046" spans="2:14">
      <c r="B30046" s="65"/>
      <c r="N30046" s="71"/>
    </row>
    <row r="30047" spans="2:14">
      <c r="B30047" s="65"/>
      <c r="N30047" s="71"/>
    </row>
    <row r="30048" spans="2:14">
      <c r="B30048" s="65"/>
      <c r="N30048" s="71"/>
    </row>
    <row r="30049" spans="2:14">
      <c r="B30049" s="65"/>
      <c r="N30049" s="71"/>
    </row>
    <row r="30050" spans="2:14">
      <c r="B30050" s="65"/>
      <c r="N30050" s="71"/>
    </row>
    <row r="30051" spans="2:14">
      <c r="B30051" s="65"/>
      <c r="N30051" s="71"/>
    </row>
    <row r="30052" spans="2:14">
      <c r="B30052" s="65"/>
      <c r="N30052" s="71"/>
    </row>
    <row r="30053" spans="2:14">
      <c r="B30053" s="65"/>
      <c r="N30053" s="71"/>
    </row>
    <row r="30054" spans="2:14">
      <c r="B30054" s="65"/>
      <c r="N30054" s="71"/>
    </row>
    <row r="30055" spans="2:14">
      <c r="B30055" s="65"/>
      <c r="N30055" s="71"/>
    </row>
    <row r="30056" spans="2:14">
      <c r="B30056" s="65"/>
      <c r="N30056" s="71"/>
    </row>
    <row r="30057" spans="2:14">
      <c r="B30057" s="65"/>
      <c r="N30057" s="71"/>
    </row>
    <row r="30058" spans="2:14">
      <c r="B30058" s="65"/>
      <c r="N30058" s="71"/>
    </row>
    <row r="30059" spans="2:14">
      <c r="B30059" s="65"/>
      <c r="N30059" s="71"/>
    </row>
    <row r="30060" spans="2:14">
      <c r="B30060" s="65"/>
      <c r="N30060" s="71"/>
    </row>
    <row r="30061" spans="2:14">
      <c r="B30061" s="65"/>
      <c r="N30061" s="71"/>
    </row>
    <row r="30062" spans="2:14">
      <c r="B30062" s="65"/>
      <c r="N30062" s="71"/>
    </row>
    <row r="30063" spans="2:14">
      <c r="B30063" s="65"/>
      <c r="N30063" s="71"/>
    </row>
    <row r="30064" spans="2:14">
      <c r="B30064" s="65"/>
      <c r="N30064" s="71"/>
    </row>
    <row r="30065" spans="2:14">
      <c r="B30065" s="65"/>
      <c r="N30065" s="71"/>
    </row>
    <row r="30066" spans="2:14">
      <c r="B30066" s="65"/>
      <c r="N30066" s="71"/>
    </row>
    <row r="30067" spans="2:14">
      <c r="B30067" s="65"/>
      <c r="N30067" s="71"/>
    </row>
    <row r="30068" spans="2:14">
      <c r="B30068" s="65"/>
      <c r="N30068" s="71"/>
    </row>
    <row r="30069" spans="2:14">
      <c r="B30069" s="65"/>
      <c r="N30069" s="71"/>
    </row>
    <row r="30070" spans="2:14">
      <c r="B30070" s="65"/>
      <c r="N30070" s="71"/>
    </row>
    <row r="30071" spans="2:14">
      <c r="B30071" s="65"/>
      <c r="N30071" s="71"/>
    </row>
    <row r="30072" spans="2:14">
      <c r="B30072" s="65"/>
      <c r="N30072" s="71"/>
    </row>
    <row r="30073" spans="2:14">
      <c r="B30073" s="65"/>
      <c r="N30073" s="71"/>
    </row>
    <row r="30074" spans="2:14">
      <c r="B30074" s="65"/>
      <c r="N30074" s="71"/>
    </row>
    <row r="30075" spans="2:14">
      <c r="B30075" s="65"/>
      <c r="N30075" s="71"/>
    </row>
    <row r="30076" spans="2:14">
      <c r="B30076" s="65"/>
      <c r="N30076" s="71"/>
    </row>
    <row r="30077" spans="2:14">
      <c r="B30077" s="65"/>
      <c r="N30077" s="71"/>
    </row>
    <row r="30078" spans="2:14">
      <c r="B30078" s="65"/>
      <c r="N30078" s="71"/>
    </row>
    <row r="30079" spans="2:14">
      <c r="B30079" s="65"/>
      <c r="N30079" s="71"/>
    </row>
    <row r="30080" spans="2:14">
      <c r="B30080" s="65"/>
      <c r="N30080" s="71"/>
    </row>
    <row r="30081" spans="2:14">
      <c r="B30081" s="65"/>
      <c r="N30081" s="71"/>
    </row>
    <row r="30082" spans="2:14">
      <c r="B30082" s="65"/>
      <c r="N30082" s="71"/>
    </row>
    <row r="30083" spans="2:14">
      <c r="B30083" s="65"/>
      <c r="N30083" s="71"/>
    </row>
    <row r="30084" spans="2:14">
      <c r="B30084" s="65"/>
      <c r="N30084" s="71"/>
    </row>
    <row r="30085" spans="2:14">
      <c r="B30085" s="65"/>
      <c r="N30085" s="71"/>
    </row>
    <row r="30086" spans="2:14">
      <c r="B30086" s="65"/>
      <c r="N30086" s="71"/>
    </row>
    <row r="30087" spans="2:14">
      <c r="B30087" s="65"/>
      <c r="N30087" s="71"/>
    </row>
    <row r="30088" spans="2:14">
      <c r="B30088" s="65"/>
      <c r="N30088" s="71"/>
    </row>
    <row r="30089" spans="2:14">
      <c r="B30089" s="65"/>
      <c r="N30089" s="71"/>
    </row>
    <row r="30090" spans="2:14">
      <c r="B30090" s="65"/>
      <c r="N30090" s="71"/>
    </row>
    <row r="30091" spans="2:14">
      <c r="B30091" s="65"/>
      <c r="N30091" s="71"/>
    </row>
    <row r="30092" spans="2:14">
      <c r="B30092" s="65"/>
      <c r="N30092" s="71"/>
    </row>
    <row r="30093" spans="2:14">
      <c r="B30093" s="65"/>
      <c r="N30093" s="71"/>
    </row>
    <row r="30094" spans="2:14">
      <c r="B30094" s="65"/>
      <c r="N30094" s="71"/>
    </row>
    <row r="30095" spans="2:14">
      <c r="B30095" s="65"/>
      <c r="N30095" s="71"/>
    </row>
    <row r="30096" spans="2:14">
      <c r="B30096" s="65"/>
      <c r="N30096" s="71"/>
    </row>
    <row r="30097" spans="2:14">
      <c r="B30097" s="65"/>
      <c r="N30097" s="71"/>
    </row>
    <row r="30098" spans="2:14">
      <c r="B30098" s="65"/>
      <c r="N30098" s="71"/>
    </row>
    <row r="30099" spans="2:14">
      <c r="B30099" s="65"/>
      <c r="N30099" s="71"/>
    </row>
    <row r="30100" spans="2:14">
      <c r="B30100" s="65"/>
      <c r="N30100" s="71"/>
    </row>
    <row r="30101" spans="2:14">
      <c r="B30101" s="65"/>
      <c r="N30101" s="71"/>
    </row>
    <row r="30102" spans="2:14">
      <c r="B30102" s="65"/>
      <c r="N30102" s="71"/>
    </row>
    <row r="30103" spans="2:14">
      <c r="B30103" s="65"/>
      <c r="N30103" s="71"/>
    </row>
    <row r="30104" spans="2:14">
      <c r="B30104" s="65"/>
      <c r="N30104" s="71"/>
    </row>
    <row r="30105" spans="2:14">
      <c r="B30105" s="65"/>
      <c r="N30105" s="71"/>
    </row>
    <row r="30106" spans="2:14">
      <c r="B30106" s="65"/>
      <c r="N30106" s="71"/>
    </row>
    <row r="30107" spans="2:14">
      <c r="B30107" s="65"/>
      <c r="N30107" s="71"/>
    </row>
    <row r="30108" spans="2:14">
      <c r="B30108" s="65"/>
      <c r="N30108" s="71"/>
    </row>
    <row r="30109" spans="2:14">
      <c r="B30109" s="65"/>
      <c r="N30109" s="71"/>
    </row>
    <row r="30110" spans="2:14">
      <c r="B30110" s="65"/>
      <c r="N30110" s="71"/>
    </row>
    <row r="30111" spans="2:14">
      <c r="B30111" s="65"/>
      <c r="N30111" s="71"/>
    </row>
    <row r="30112" spans="2:14">
      <c r="B30112" s="65"/>
      <c r="N30112" s="71"/>
    </row>
    <row r="30113" spans="2:14">
      <c r="B30113" s="65"/>
      <c r="N30113" s="71"/>
    </row>
    <row r="30114" spans="2:14">
      <c r="B30114" s="65"/>
      <c r="N30114" s="71"/>
    </row>
    <row r="30115" spans="2:14">
      <c r="B30115" s="65"/>
      <c r="N30115" s="71"/>
    </row>
    <row r="30116" spans="2:14">
      <c r="B30116" s="65"/>
      <c r="N30116" s="71"/>
    </row>
    <row r="30117" spans="2:14">
      <c r="B30117" s="65"/>
      <c r="N30117" s="71"/>
    </row>
    <row r="30118" spans="2:14">
      <c r="B30118" s="65"/>
      <c r="N30118" s="71"/>
    </row>
    <row r="30119" spans="2:14">
      <c r="B30119" s="65"/>
      <c r="N30119" s="71"/>
    </row>
    <row r="30120" spans="2:14">
      <c r="B30120" s="65"/>
      <c r="N30120" s="71"/>
    </row>
    <row r="30121" spans="2:14">
      <c r="B30121" s="65"/>
      <c r="N30121" s="71"/>
    </row>
    <row r="30122" spans="2:14">
      <c r="B30122" s="65"/>
      <c r="N30122" s="71"/>
    </row>
    <row r="30123" spans="2:14">
      <c r="B30123" s="65"/>
      <c r="N30123" s="71"/>
    </row>
    <row r="30124" spans="2:14">
      <c r="B30124" s="65"/>
      <c r="N30124" s="71"/>
    </row>
    <row r="30125" spans="2:14">
      <c r="B30125" s="65"/>
      <c r="N30125" s="71"/>
    </row>
    <row r="30126" spans="2:14">
      <c r="B30126" s="65"/>
      <c r="N30126" s="71"/>
    </row>
    <row r="30127" spans="2:14">
      <c r="B30127" s="65"/>
      <c r="N30127" s="71"/>
    </row>
    <row r="30128" spans="2:14">
      <c r="B30128" s="65"/>
      <c r="N30128" s="71"/>
    </row>
    <row r="30129" spans="2:14">
      <c r="B30129" s="65"/>
      <c r="N30129" s="71"/>
    </row>
    <row r="30130" spans="2:14">
      <c r="B30130" s="65"/>
      <c r="N30130" s="71"/>
    </row>
    <row r="30131" spans="2:14">
      <c r="B30131" s="65"/>
      <c r="N30131" s="71"/>
    </row>
    <row r="30132" spans="2:14">
      <c r="B30132" s="65"/>
      <c r="N30132" s="71"/>
    </row>
    <row r="30133" spans="2:14">
      <c r="B30133" s="65"/>
      <c r="N30133" s="71"/>
    </row>
    <row r="30134" spans="2:14">
      <c r="B30134" s="65"/>
      <c r="N30134" s="71"/>
    </row>
    <row r="30135" spans="2:14">
      <c r="B30135" s="65"/>
      <c r="N30135" s="71"/>
    </row>
    <row r="30136" spans="2:14">
      <c r="B30136" s="65"/>
      <c r="N30136" s="71"/>
    </row>
    <row r="30137" spans="2:14">
      <c r="B30137" s="65"/>
      <c r="N30137" s="71"/>
    </row>
    <row r="30138" spans="2:14">
      <c r="B30138" s="65"/>
      <c r="N30138" s="71"/>
    </row>
    <row r="30139" spans="2:14">
      <c r="B30139" s="65"/>
      <c r="N30139" s="71"/>
    </row>
    <row r="30140" spans="2:14">
      <c r="B30140" s="65"/>
      <c r="N30140" s="71"/>
    </row>
    <row r="30141" spans="2:14">
      <c r="B30141" s="65"/>
      <c r="N30141" s="71"/>
    </row>
    <row r="30142" spans="2:14">
      <c r="B30142" s="65"/>
      <c r="N30142" s="71"/>
    </row>
    <row r="30143" spans="2:14">
      <c r="B30143" s="65"/>
      <c r="N30143" s="71"/>
    </row>
    <row r="30144" spans="2:14">
      <c r="B30144" s="65"/>
      <c r="N30144" s="71"/>
    </row>
    <row r="30145" spans="2:14">
      <c r="B30145" s="65"/>
      <c r="N30145" s="71"/>
    </row>
    <row r="30146" spans="2:14">
      <c r="B30146" s="65"/>
      <c r="N30146" s="71"/>
    </row>
    <row r="30147" spans="2:14">
      <c r="B30147" s="65"/>
      <c r="N30147" s="71"/>
    </row>
    <row r="30148" spans="2:14">
      <c r="B30148" s="65"/>
      <c r="N30148" s="71"/>
    </row>
    <row r="30149" spans="2:14">
      <c r="B30149" s="65"/>
      <c r="N30149" s="71"/>
    </row>
    <row r="30150" spans="2:14">
      <c r="B30150" s="65"/>
      <c r="N30150" s="71"/>
    </row>
    <row r="30151" spans="2:14">
      <c r="B30151" s="65"/>
      <c r="N30151" s="71"/>
    </row>
    <row r="30152" spans="2:14">
      <c r="B30152" s="65"/>
      <c r="N30152" s="71"/>
    </row>
    <row r="30153" spans="2:14">
      <c r="B30153" s="65"/>
      <c r="N30153" s="71"/>
    </row>
    <row r="30154" spans="2:14">
      <c r="B30154" s="65"/>
      <c r="N30154" s="71"/>
    </row>
    <row r="30155" spans="2:14">
      <c r="B30155" s="65"/>
      <c r="N30155" s="71"/>
    </row>
    <row r="30156" spans="2:14">
      <c r="B30156" s="65"/>
      <c r="N30156" s="71"/>
    </row>
    <row r="30157" spans="2:14">
      <c r="B30157" s="65"/>
      <c r="N30157" s="71"/>
    </row>
    <row r="30158" spans="2:14">
      <c r="B30158" s="65"/>
      <c r="N30158" s="71"/>
    </row>
    <row r="30159" spans="2:14">
      <c r="B30159" s="65"/>
      <c r="N30159" s="71"/>
    </row>
    <row r="30160" spans="2:14">
      <c r="B30160" s="65"/>
      <c r="N30160" s="71"/>
    </row>
    <row r="30161" spans="2:14">
      <c r="B30161" s="65"/>
      <c r="N30161" s="71"/>
    </row>
    <row r="30162" spans="2:14">
      <c r="B30162" s="65"/>
      <c r="N30162" s="71"/>
    </row>
    <row r="30163" spans="2:14">
      <c r="B30163" s="65"/>
      <c r="N30163" s="71"/>
    </row>
    <row r="30164" spans="2:14">
      <c r="B30164" s="65"/>
      <c r="N30164" s="71"/>
    </row>
    <row r="30165" spans="2:14">
      <c r="B30165" s="65"/>
      <c r="N30165" s="71"/>
    </row>
    <row r="30166" spans="2:14">
      <c r="B30166" s="65"/>
      <c r="N30166" s="71"/>
    </row>
    <row r="30167" spans="2:14">
      <c r="B30167" s="65"/>
      <c r="N30167" s="71"/>
    </row>
    <row r="30168" spans="2:14">
      <c r="B30168" s="65"/>
      <c r="N30168" s="71"/>
    </row>
    <row r="30169" spans="2:14">
      <c r="B30169" s="65"/>
      <c r="N30169" s="71"/>
    </row>
    <row r="30170" spans="2:14">
      <c r="B30170" s="65"/>
      <c r="N30170" s="71"/>
    </row>
    <row r="30171" spans="2:14">
      <c r="B30171" s="65"/>
      <c r="N30171" s="71"/>
    </row>
    <row r="30172" spans="2:14">
      <c r="B30172" s="65"/>
      <c r="N30172" s="71"/>
    </row>
    <row r="30173" spans="2:14">
      <c r="B30173" s="65"/>
      <c r="N30173" s="71"/>
    </row>
    <row r="30174" spans="2:14">
      <c r="B30174" s="65"/>
      <c r="N30174" s="71"/>
    </row>
    <row r="30175" spans="2:14">
      <c r="B30175" s="65"/>
      <c r="N30175" s="71"/>
    </row>
    <row r="30176" spans="2:14">
      <c r="B30176" s="65"/>
      <c r="N30176" s="71"/>
    </row>
    <row r="30177" spans="2:14">
      <c r="B30177" s="65"/>
      <c r="N30177" s="71"/>
    </row>
    <row r="30178" spans="2:14">
      <c r="B30178" s="65"/>
      <c r="N30178" s="71"/>
    </row>
    <row r="30179" spans="2:14">
      <c r="B30179" s="65"/>
      <c r="N30179" s="71"/>
    </row>
    <row r="30180" spans="2:14">
      <c r="B30180" s="65"/>
      <c r="N30180" s="71"/>
    </row>
    <row r="30181" spans="2:14">
      <c r="B30181" s="65"/>
      <c r="N30181" s="71"/>
    </row>
    <row r="30182" spans="2:14">
      <c r="B30182" s="65"/>
      <c r="N30182" s="71"/>
    </row>
    <row r="30183" spans="2:14">
      <c r="B30183" s="65"/>
      <c r="N30183" s="71"/>
    </row>
    <row r="30184" spans="2:14">
      <c r="B30184" s="65"/>
      <c r="N30184" s="71"/>
    </row>
    <row r="30185" spans="2:14">
      <c r="B30185" s="65"/>
      <c r="N30185" s="71"/>
    </row>
    <row r="30186" spans="2:14">
      <c r="B30186" s="65"/>
      <c r="N30186" s="71"/>
    </row>
    <row r="30187" spans="2:14">
      <c r="B30187" s="65"/>
      <c r="N30187" s="71"/>
    </row>
    <row r="30188" spans="2:14">
      <c r="B30188" s="65"/>
      <c r="N30188" s="71"/>
    </row>
    <row r="30189" spans="2:14">
      <c r="B30189" s="65"/>
      <c r="N30189" s="71"/>
    </row>
    <row r="30190" spans="2:14">
      <c r="B30190" s="65"/>
      <c r="N30190" s="71"/>
    </row>
    <row r="30191" spans="2:14">
      <c r="B30191" s="65"/>
      <c r="N30191" s="71"/>
    </row>
    <row r="30192" spans="2:14">
      <c r="B30192" s="65"/>
      <c r="N30192" s="71"/>
    </row>
    <row r="30193" spans="2:14">
      <c r="B30193" s="65"/>
      <c r="N30193" s="71"/>
    </row>
    <row r="30194" spans="2:14">
      <c r="B30194" s="65"/>
      <c r="N30194" s="71"/>
    </row>
    <row r="30195" spans="2:14">
      <c r="B30195" s="65"/>
      <c r="N30195" s="71"/>
    </row>
    <row r="30196" spans="2:14">
      <c r="B30196" s="65"/>
      <c r="N30196" s="71"/>
    </row>
    <row r="30197" spans="2:14">
      <c r="B30197" s="65"/>
      <c r="N30197" s="71"/>
    </row>
    <row r="30198" spans="2:14">
      <c r="B30198" s="65"/>
      <c r="N30198" s="71"/>
    </row>
    <row r="30199" spans="2:14">
      <c r="B30199" s="65"/>
      <c r="N30199" s="71"/>
    </row>
    <row r="30200" spans="2:14">
      <c r="B30200" s="65"/>
      <c r="N30200" s="71"/>
    </row>
    <row r="30201" spans="2:14">
      <c r="B30201" s="65"/>
      <c r="N30201" s="71"/>
    </row>
    <row r="30202" spans="2:14">
      <c r="B30202" s="65"/>
      <c r="N30202" s="71"/>
    </row>
    <row r="30203" spans="2:14">
      <c r="B30203" s="65"/>
      <c r="N30203" s="71"/>
    </row>
    <row r="30204" spans="2:14">
      <c r="B30204" s="65"/>
      <c r="N30204" s="71"/>
    </row>
    <row r="30205" spans="2:14">
      <c r="B30205" s="65"/>
      <c r="N30205" s="71"/>
    </row>
    <row r="30206" spans="2:14">
      <c r="B30206" s="65"/>
      <c r="N30206" s="71"/>
    </row>
    <row r="30207" spans="2:14">
      <c r="B30207" s="65"/>
      <c r="N30207" s="71"/>
    </row>
    <row r="30208" spans="2:14">
      <c r="B30208" s="65"/>
      <c r="N30208" s="71"/>
    </row>
    <row r="30209" spans="2:14">
      <c r="B30209" s="65"/>
      <c r="N30209" s="71"/>
    </row>
    <row r="30210" spans="2:14">
      <c r="B30210" s="65"/>
      <c r="N30210" s="71"/>
    </row>
    <row r="30211" spans="2:14">
      <c r="B30211" s="65"/>
      <c r="N30211" s="71"/>
    </row>
    <row r="30212" spans="2:14">
      <c r="B30212" s="65"/>
      <c r="N30212" s="71"/>
    </row>
    <row r="30213" spans="2:14">
      <c r="B30213" s="65"/>
      <c r="N30213" s="71"/>
    </row>
    <row r="30214" spans="2:14">
      <c r="B30214" s="65"/>
      <c r="N30214" s="71"/>
    </row>
    <row r="30215" spans="2:14">
      <c r="B30215" s="65"/>
      <c r="N30215" s="71"/>
    </row>
    <row r="30216" spans="2:14">
      <c r="B30216" s="65"/>
      <c r="N30216" s="71"/>
    </row>
    <row r="30217" spans="2:14">
      <c r="B30217" s="65"/>
      <c r="N30217" s="71"/>
    </row>
    <row r="30218" spans="2:14">
      <c r="B30218" s="65"/>
      <c r="N30218" s="71"/>
    </row>
    <row r="30219" spans="2:14">
      <c r="B30219" s="65"/>
      <c r="N30219" s="71"/>
    </row>
    <row r="30220" spans="2:14">
      <c r="B30220" s="65"/>
      <c r="N30220" s="71"/>
    </row>
    <row r="30221" spans="2:14">
      <c r="B30221" s="65"/>
      <c r="N30221" s="71"/>
    </row>
    <row r="30222" spans="2:14">
      <c r="B30222" s="65"/>
      <c r="N30222" s="71"/>
    </row>
    <row r="30223" spans="2:14">
      <c r="B30223" s="65"/>
      <c r="N30223" s="71"/>
    </row>
    <row r="30224" spans="2:14">
      <c r="B30224" s="65"/>
      <c r="N30224" s="71"/>
    </row>
    <row r="30225" spans="2:14">
      <c r="B30225" s="65"/>
      <c r="N30225" s="71"/>
    </row>
    <row r="30226" spans="2:14">
      <c r="B30226" s="65"/>
      <c r="N30226" s="71"/>
    </row>
    <row r="30227" spans="2:14">
      <c r="B30227" s="65"/>
      <c r="N30227" s="71"/>
    </row>
    <row r="30228" spans="2:14">
      <c r="B30228" s="65"/>
      <c r="N30228" s="71"/>
    </row>
    <row r="30229" spans="2:14">
      <c r="B30229" s="65"/>
      <c r="N30229" s="71"/>
    </row>
    <row r="30230" spans="2:14">
      <c r="B30230" s="65"/>
      <c r="N30230" s="71"/>
    </row>
    <row r="30231" spans="2:14">
      <c r="B30231" s="65"/>
      <c r="N30231" s="71"/>
    </row>
    <row r="30232" spans="2:14">
      <c r="B30232" s="65"/>
      <c r="N30232" s="71"/>
    </row>
    <row r="30233" spans="2:14">
      <c r="B30233" s="65"/>
      <c r="N30233" s="71"/>
    </row>
    <row r="30234" spans="2:14">
      <c r="B30234" s="65"/>
      <c r="N30234" s="71"/>
    </row>
    <row r="30235" spans="2:14">
      <c r="B30235" s="65"/>
      <c r="N30235" s="71"/>
    </row>
    <row r="30236" spans="2:14">
      <c r="B30236" s="65"/>
      <c r="N30236" s="71"/>
    </row>
    <row r="30237" spans="2:14">
      <c r="B30237" s="65"/>
      <c r="N30237" s="71"/>
    </row>
    <row r="30238" spans="2:14">
      <c r="B30238" s="65"/>
      <c r="N30238" s="71"/>
    </row>
    <row r="30239" spans="2:14">
      <c r="B30239" s="65"/>
      <c r="N30239" s="71"/>
    </row>
    <row r="30240" spans="2:14">
      <c r="B30240" s="65"/>
      <c r="N30240" s="71"/>
    </row>
    <row r="30241" spans="2:14">
      <c r="B30241" s="65"/>
      <c r="N30241" s="71"/>
    </row>
    <row r="30242" spans="2:14">
      <c r="B30242" s="65"/>
      <c r="N30242" s="71"/>
    </row>
    <row r="30243" spans="2:14">
      <c r="B30243" s="65"/>
      <c r="N30243" s="71"/>
    </row>
    <row r="30244" spans="2:14">
      <c r="B30244" s="65"/>
      <c r="N30244" s="71"/>
    </row>
    <row r="30245" spans="2:14">
      <c r="B30245" s="65"/>
      <c r="N30245" s="71"/>
    </row>
    <row r="30246" spans="2:14">
      <c r="B30246" s="65"/>
      <c r="N30246" s="71"/>
    </row>
    <row r="30247" spans="2:14">
      <c r="B30247" s="65"/>
      <c r="N30247" s="71"/>
    </row>
    <row r="30248" spans="2:14">
      <c r="B30248" s="65"/>
      <c r="N30248" s="71"/>
    </row>
    <row r="30249" spans="2:14">
      <c r="B30249" s="65"/>
      <c r="N30249" s="71"/>
    </row>
    <row r="30250" spans="2:14">
      <c r="B30250" s="65"/>
      <c r="N30250" s="71"/>
    </row>
    <row r="30251" spans="2:14">
      <c r="B30251" s="65"/>
      <c r="N30251" s="71"/>
    </row>
    <row r="30252" spans="2:14">
      <c r="B30252" s="65"/>
      <c r="N30252" s="71"/>
    </row>
    <row r="30253" spans="2:14">
      <c r="B30253" s="65"/>
      <c r="N30253" s="71"/>
    </row>
    <row r="30254" spans="2:14">
      <c r="B30254" s="65"/>
      <c r="N30254" s="71"/>
    </row>
    <row r="30255" spans="2:14">
      <c r="B30255" s="65"/>
      <c r="N30255" s="71"/>
    </row>
    <row r="30256" spans="2:14">
      <c r="B30256" s="65"/>
      <c r="N30256" s="71"/>
    </row>
    <row r="30257" spans="2:14">
      <c r="B30257" s="65"/>
      <c r="N30257" s="71"/>
    </row>
    <row r="30258" spans="2:14">
      <c r="B30258" s="65"/>
      <c r="N30258" s="71"/>
    </row>
    <row r="30259" spans="2:14">
      <c r="B30259" s="65"/>
      <c r="N30259" s="71"/>
    </row>
    <row r="30260" spans="2:14">
      <c r="B30260" s="65"/>
      <c r="N30260" s="71"/>
    </row>
    <row r="30261" spans="2:14">
      <c r="B30261" s="65"/>
      <c r="N30261" s="71"/>
    </row>
    <row r="30262" spans="2:14">
      <c r="B30262" s="65"/>
      <c r="N30262" s="71"/>
    </row>
    <row r="30263" spans="2:14">
      <c r="B30263" s="65"/>
      <c r="N30263" s="71"/>
    </row>
    <row r="30264" spans="2:14">
      <c r="B30264" s="65"/>
      <c r="N30264" s="71"/>
    </row>
    <row r="30265" spans="2:14">
      <c r="B30265" s="65"/>
      <c r="N30265" s="71"/>
    </row>
    <row r="30266" spans="2:14">
      <c r="B30266" s="65"/>
      <c r="N30266" s="71"/>
    </row>
    <row r="30267" spans="2:14">
      <c r="B30267" s="65"/>
      <c r="N30267" s="71"/>
    </row>
    <row r="30268" spans="2:14">
      <c r="B30268" s="65"/>
      <c r="N30268" s="71"/>
    </row>
    <row r="30269" spans="2:14">
      <c r="B30269" s="65"/>
      <c r="N30269" s="71"/>
    </row>
    <row r="30270" spans="2:14">
      <c r="B30270" s="65"/>
      <c r="N30270" s="71"/>
    </row>
    <row r="30271" spans="2:14">
      <c r="B30271" s="65"/>
      <c r="N30271" s="71"/>
    </row>
    <row r="30272" spans="2:14">
      <c r="B30272" s="65"/>
      <c r="N30272" s="71"/>
    </row>
    <row r="30273" spans="2:14">
      <c r="B30273" s="65"/>
      <c r="N30273" s="71"/>
    </row>
    <row r="30274" spans="2:14">
      <c r="B30274" s="65"/>
      <c r="N30274" s="71"/>
    </row>
    <row r="30275" spans="2:14">
      <c r="B30275" s="65"/>
      <c r="N30275" s="71"/>
    </row>
    <row r="30276" spans="2:14">
      <c r="B30276" s="65"/>
      <c r="N30276" s="71"/>
    </row>
    <row r="30277" spans="2:14">
      <c r="B30277" s="65"/>
      <c r="N30277" s="71"/>
    </row>
    <row r="30278" spans="2:14">
      <c r="B30278" s="65"/>
      <c r="N30278" s="71"/>
    </row>
    <row r="30279" spans="2:14">
      <c r="B30279" s="65"/>
      <c r="N30279" s="71"/>
    </row>
    <row r="30280" spans="2:14">
      <c r="B30280" s="65"/>
      <c r="N30280" s="71"/>
    </row>
    <row r="30281" spans="2:14">
      <c r="B30281" s="65"/>
      <c r="N30281" s="71"/>
    </row>
    <row r="30282" spans="2:14">
      <c r="B30282" s="65"/>
      <c r="N30282" s="71"/>
    </row>
    <row r="30283" spans="2:14">
      <c r="B30283" s="65"/>
      <c r="N30283" s="71"/>
    </row>
    <row r="30284" spans="2:14">
      <c r="B30284" s="65"/>
      <c r="N30284" s="71"/>
    </row>
    <row r="30285" spans="2:14">
      <c r="B30285" s="65"/>
      <c r="N30285" s="71"/>
    </row>
    <row r="30286" spans="2:14">
      <c r="B30286" s="65"/>
      <c r="N30286" s="71"/>
    </row>
    <row r="30287" spans="2:14">
      <c r="B30287" s="65"/>
      <c r="N30287" s="71"/>
    </row>
    <row r="30288" spans="2:14">
      <c r="B30288" s="65"/>
      <c r="N30288" s="71"/>
    </row>
    <row r="30289" spans="2:14">
      <c r="B30289" s="65"/>
      <c r="N30289" s="71"/>
    </row>
    <row r="30290" spans="2:14">
      <c r="B30290" s="65"/>
      <c r="N30290" s="71"/>
    </row>
    <row r="30291" spans="2:14">
      <c r="B30291" s="65"/>
      <c r="N30291" s="71"/>
    </row>
    <row r="30292" spans="2:14">
      <c r="B30292" s="65"/>
      <c r="N30292" s="71"/>
    </row>
    <row r="30293" spans="2:14">
      <c r="B30293" s="65"/>
      <c r="N30293" s="71"/>
    </row>
    <row r="30294" spans="2:14">
      <c r="B30294" s="65"/>
      <c r="N30294" s="71"/>
    </row>
    <row r="30295" spans="2:14">
      <c r="B30295" s="65"/>
      <c r="N30295" s="71"/>
    </row>
    <row r="30296" spans="2:14">
      <c r="B30296" s="65"/>
      <c r="N30296" s="71"/>
    </row>
    <row r="30297" spans="2:14">
      <c r="B30297" s="65"/>
      <c r="N30297" s="71"/>
    </row>
    <row r="30298" spans="2:14">
      <c r="B30298" s="65"/>
      <c r="N30298" s="71"/>
    </row>
    <row r="30299" spans="2:14">
      <c r="B30299" s="65"/>
      <c r="N30299" s="71"/>
    </row>
    <row r="30300" spans="2:14">
      <c r="B30300" s="65"/>
      <c r="N30300" s="71"/>
    </row>
    <row r="30301" spans="2:14">
      <c r="B30301" s="65"/>
      <c r="N30301" s="71"/>
    </row>
    <row r="30302" spans="2:14">
      <c r="B30302" s="65"/>
      <c r="N30302" s="71"/>
    </row>
    <row r="30303" spans="2:14">
      <c r="B30303" s="65"/>
      <c r="N30303" s="71"/>
    </row>
    <row r="30304" spans="2:14">
      <c r="B30304" s="65"/>
      <c r="N30304" s="71"/>
    </row>
    <row r="30305" spans="2:14">
      <c r="B30305" s="65"/>
      <c r="N30305" s="71"/>
    </row>
    <row r="30306" spans="2:14">
      <c r="B30306" s="65"/>
      <c r="N30306" s="71"/>
    </row>
    <row r="30307" spans="2:14">
      <c r="B30307" s="65"/>
      <c r="N30307" s="71"/>
    </row>
    <row r="30308" spans="2:14">
      <c r="B30308" s="65"/>
      <c r="N30308" s="71"/>
    </row>
    <row r="30309" spans="2:14">
      <c r="B30309" s="65"/>
      <c r="N30309" s="71"/>
    </row>
    <row r="30310" spans="2:14">
      <c r="B30310" s="65"/>
      <c r="N30310" s="71"/>
    </row>
    <row r="30311" spans="2:14">
      <c r="B30311" s="65"/>
      <c r="N30311" s="71"/>
    </row>
    <row r="30312" spans="2:14">
      <c r="B30312" s="65"/>
      <c r="N30312" s="71"/>
    </row>
    <row r="30313" spans="2:14">
      <c r="B30313" s="65"/>
      <c r="N30313" s="71"/>
    </row>
    <row r="30314" spans="2:14">
      <c r="B30314" s="65"/>
      <c r="N30314" s="71"/>
    </row>
    <row r="30315" spans="2:14">
      <c r="B30315" s="65"/>
      <c r="N30315" s="71"/>
    </row>
    <row r="30316" spans="2:14">
      <c r="B30316" s="65"/>
      <c r="N30316" s="71"/>
    </row>
    <row r="30317" spans="2:14">
      <c r="B30317" s="65"/>
      <c r="N30317" s="71"/>
    </row>
    <row r="30318" spans="2:14">
      <c r="B30318" s="65"/>
      <c r="N30318" s="71"/>
    </row>
    <row r="30319" spans="2:14">
      <c r="B30319" s="65"/>
      <c r="N30319" s="71"/>
    </row>
    <row r="30320" spans="2:14">
      <c r="B30320" s="65"/>
      <c r="N30320" s="71"/>
    </row>
    <row r="30321" spans="2:14">
      <c r="B30321" s="65"/>
      <c r="N30321" s="71"/>
    </row>
    <row r="30322" spans="2:14">
      <c r="B30322" s="65"/>
      <c r="N30322" s="71"/>
    </row>
    <row r="30323" spans="2:14">
      <c r="B30323" s="65"/>
      <c r="N30323" s="71"/>
    </row>
    <row r="30324" spans="2:14">
      <c r="B30324" s="65"/>
      <c r="N30324" s="71"/>
    </row>
    <row r="30325" spans="2:14">
      <c r="B30325" s="65"/>
      <c r="N30325" s="71"/>
    </row>
    <row r="30326" spans="2:14">
      <c r="B30326" s="65"/>
      <c r="N30326" s="71"/>
    </row>
    <row r="30327" spans="2:14">
      <c r="B30327" s="65"/>
      <c r="N30327" s="71"/>
    </row>
    <row r="30328" spans="2:14">
      <c r="B30328" s="65"/>
      <c r="N30328" s="71"/>
    </row>
    <row r="30329" spans="2:14">
      <c r="B30329" s="65"/>
      <c r="N30329" s="71"/>
    </row>
    <row r="30330" spans="2:14">
      <c r="B30330" s="65"/>
      <c r="N30330" s="71"/>
    </row>
    <row r="30331" spans="2:14">
      <c r="B30331" s="65"/>
      <c r="N30331" s="71"/>
    </row>
    <row r="30332" spans="2:14">
      <c r="B30332" s="65"/>
      <c r="N30332" s="71"/>
    </row>
    <row r="30333" spans="2:14">
      <c r="B30333" s="65"/>
      <c r="N30333" s="71"/>
    </row>
    <row r="30334" spans="2:14">
      <c r="B30334" s="65"/>
      <c r="N30334" s="71"/>
    </row>
    <row r="30335" spans="2:14">
      <c r="B30335" s="65"/>
      <c r="N30335" s="71"/>
    </row>
    <row r="30336" spans="2:14">
      <c r="B30336" s="65"/>
      <c r="N30336" s="71"/>
    </row>
    <row r="30337" spans="2:14">
      <c r="B30337" s="65"/>
      <c r="N30337" s="71"/>
    </row>
    <row r="30338" spans="2:14">
      <c r="B30338" s="65"/>
      <c r="N30338" s="71"/>
    </row>
    <row r="30339" spans="2:14">
      <c r="B30339" s="65"/>
      <c r="N30339" s="71"/>
    </row>
    <row r="30340" spans="2:14">
      <c r="B30340" s="65"/>
      <c r="N30340" s="71"/>
    </row>
    <row r="30341" spans="2:14">
      <c r="B30341" s="65"/>
      <c r="N30341" s="71"/>
    </row>
    <row r="30342" spans="2:14">
      <c r="B30342" s="65"/>
      <c r="N30342" s="71"/>
    </row>
    <row r="30343" spans="2:14">
      <c r="B30343" s="65"/>
      <c r="N30343" s="71"/>
    </row>
    <row r="30344" spans="2:14">
      <c r="B30344" s="65"/>
      <c r="N30344" s="71"/>
    </row>
    <row r="30345" spans="2:14">
      <c r="B30345" s="65"/>
      <c r="N30345" s="71"/>
    </row>
    <row r="30346" spans="2:14">
      <c r="B30346" s="65"/>
      <c r="N30346" s="71"/>
    </row>
    <row r="30347" spans="2:14">
      <c r="B30347" s="65"/>
      <c r="N30347" s="71"/>
    </row>
    <row r="30348" spans="2:14">
      <c r="B30348" s="65"/>
      <c r="N30348" s="71"/>
    </row>
    <row r="30349" spans="2:14">
      <c r="B30349" s="65"/>
      <c r="N30349" s="71"/>
    </row>
    <row r="30350" spans="2:14">
      <c r="B30350" s="65"/>
      <c r="N30350" s="71"/>
    </row>
    <row r="30351" spans="2:14">
      <c r="B30351" s="65"/>
      <c r="N30351" s="71"/>
    </row>
    <row r="30352" spans="2:14">
      <c r="B30352" s="65"/>
      <c r="N30352" s="71"/>
    </row>
    <row r="30353" spans="2:14">
      <c r="B30353" s="65"/>
      <c r="N30353" s="71"/>
    </row>
    <row r="30354" spans="2:14">
      <c r="B30354" s="65"/>
      <c r="N30354" s="71"/>
    </row>
    <row r="30355" spans="2:14">
      <c r="B30355" s="65"/>
      <c r="N30355" s="71"/>
    </row>
    <row r="30356" spans="2:14">
      <c r="B30356" s="65"/>
      <c r="N30356" s="71"/>
    </row>
    <row r="30357" spans="2:14">
      <c r="B30357" s="65"/>
      <c r="N30357" s="71"/>
    </row>
    <row r="30358" spans="2:14">
      <c r="B30358" s="65"/>
      <c r="N30358" s="71"/>
    </row>
    <row r="30359" spans="2:14">
      <c r="B30359" s="65"/>
      <c r="N30359" s="71"/>
    </row>
    <row r="30360" spans="2:14">
      <c r="B30360" s="65"/>
      <c r="N30360" s="71"/>
    </row>
    <row r="30361" spans="2:14">
      <c r="B30361" s="65"/>
      <c r="N30361" s="71"/>
    </row>
    <row r="30362" spans="2:14">
      <c r="B30362" s="65"/>
      <c r="N30362" s="71"/>
    </row>
    <row r="30363" spans="2:14">
      <c r="B30363" s="65"/>
      <c r="N30363" s="71"/>
    </row>
    <row r="30364" spans="2:14">
      <c r="B30364" s="65"/>
      <c r="N30364" s="71"/>
    </row>
    <row r="30365" spans="2:14">
      <c r="B30365" s="65"/>
      <c r="N30365" s="71"/>
    </row>
    <row r="30366" spans="2:14">
      <c r="B30366" s="65"/>
      <c r="N30366" s="71"/>
    </row>
    <row r="30367" spans="2:14">
      <c r="B30367" s="65"/>
      <c r="N30367" s="71"/>
    </row>
    <row r="30368" spans="2:14">
      <c r="B30368" s="65"/>
      <c r="N30368" s="71"/>
    </row>
    <row r="30369" spans="2:14">
      <c r="B30369" s="65"/>
      <c r="N30369" s="71"/>
    </row>
    <row r="30370" spans="2:14">
      <c r="B30370" s="65"/>
      <c r="N30370" s="71"/>
    </row>
    <row r="30371" spans="2:14">
      <c r="B30371" s="65"/>
      <c r="N30371" s="71"/>
    </row>
    <row r="30372" spans="2:14">
      <c r="B30372" s="65"/>
      <c r="N30372" s="71"/>
    </row>
    <row r="30373" spans="2:14">
      <c r="B30373" s="65"/>
      <c r="N30373" s="71"/>
    </row>
    <row r="30374" spans="2:14">
      <c r="B30374" s="65"/>
      <c r="N30374" s="71"/>
    </row>
    <row r="30375" spans="2:14">
      <c r="B30375" s="65"/>
      <c r="N30375" s="71"/>
    </row>
    <row r="30376" spans="2:14">
      <c r="B30376" s="65"/>
      <c r="N30376" s="71"/>
    </row>
    <row r="30377" spans="2:14">
      <c r="B30377" s="65"/>
      <c r="N30377" s="71"/>
    </row>
    <row r="30378" spans="2:14">
      <c r="B30378" s="65"/>
      <c r="N30378" s="71"/>
    </row>
    <row r="30379" spans="2:14">
      <c r="B30379" s="65"/>
      <c r="N30379" s="71"/>
    </row>
    <row r="30380" spans="2:14">
      <c r="B30380" s="65"/>
      <c r="N30380" s="71"/>
    </row>
    <row r="30381" spans="2:14">
      <c r="B30381" s="65"/>
      <c r="N30381" s="71"/>
    </row>
    <row r="30382" spans="2:14">
      <c r="B30382" s="65"/>
      <c r="N30382" s="71"/>
    </row>
    <row r="30383" spans="2:14">
      <c r="B30383" s="65"/>
      <c r="N30383" s="71"/>
    </row>
    <row r="30384" spans="2:14">
      <c r="B30384" s="65"/>
      <c r="N30384" s="71"/>
    </row>
    <row r="30385" spans="2:14">
      <c r="B30385" s="65"/>
      <c r="N30385" s="71"/>
    </row>
    <row r="30386" spans="2:14">
      <c r="B30386" s="65"/>
      <c r="N30386" s="71"/>
    </row>
    <row r="30387" spans="2:14">
      <c r="B30387" s="65"/>
      <c r="N30387" s="71"/>
    </row>
    <row r="30388" spans="2:14">
      <c r="B30388" s="65"/>
      <c r="N30388" s="71"/>
    </row>
    <row r="30389" spans="2:14">
      <c r="B30389" s="65"/>
      <c r="N30389" s="71"/>
    </row>
    <row r="30390" spans="2:14">
      <c r="B30390" s="65"/>
      <c r="N30390" s="71"/>
    </row>
    <row r="30391" spans="2:14">
      <c r="B30391" s="65"/>
      <c r="N30391" s="71"/>
    </row>
    <row r="30392" spans="2:14">
      <c r="B30392" s="65"/>
      <c r="N30392" s="71"/>
    </row>
    <row r="30393" spans="2:14">
      <c r="B30393" s="65"/>
      <c r="N30393" s="71"/>
    </row>
    <row r="30394" spans="2:14">
      <c r="B30394" s="65"/>
      <c r="N30394" s="71"/>
    </row>
    <row r="30395" spans="2:14">
      <c r="B30395" s="65"/>
      <c r="N30395" s="71"/>
    </row>
    <row r="30396" spans="2:14">
      <c r="B30396" s="65"/>
      <c r="N30396" s="71"/>
    </row>
    <row r="30397" spans="2:14">
      <c r="B30397" s="65"/>
      <c r="N30397" s="71"/>
    </row>
    <row r="30398" spans="2:14">
      <c r="B30398" s="65"/>
      <c r="N30398" s="71"/>
    </row>
    <row r="30399" spans="2:14">
      <c r="B30399" s="65"/>
      <c r="N30399" s="71"/>
    </row>
    <row r="30400" spans="2:14">
      <c r="B30400" s="65"/>
      <c r="N30400" s="71"/>
    </row>
    <row r="30401" spans="2:14">
      <c r="B30401" s="65"/>
      <c r="N30401" s="71"/>
    </row>
    <row r="30402" spans="2:14">
      <c r="B30402" s="65"/>
      <c r="N30402" s="71"/>
    </row>
    <row r="30403" spans="2:14">
      <c r="B30403" s="65"/>
      <c r="N30403" s="71"/>
    </row>
    <row r="30404" spans="2:14">
      <c r="B30404" s="65"/>
      <c r="N30404" s="71"/>
    </row>
    <row r="30405" spans="2:14">
      <c r="B30405" s="65"/>
      <c r="N30405" s="71"/>
    </row>
    <row r="30406" spans="2:14">
      <c r="B30406" s="65"/>
      <c r="N30406" s="71"/>
    </row>
    <row r="30407" spans="2:14">
      <c r="B30407" s="65"/>
      <c r="N30407" s="71"/>
    </row>
    <row r="30408" spans="2:14">
      <c r="B30408" s="65"/>
      <c r="N30408" s="71"/>
    </row>
    <row r="30409" spans="2:14">
      <c r="B30409" s="65"/>
      <c r="N30409" s="71"/>
    </row>
    <row r="30410" spans="2:14">
      <c r="B30410" s="65"/>
      <c r="N30410" s="71"/>
    </row>
    <row r="30411" spans="2:14">
      <c r="B30411" s="65"/>
      <c r="N30411" s="71"/>
    </row>
    <row r="30412" spans="2:14">
      <c r="B30412" s="65"/>
      <c r="N30412" s="71"/>
    </row>
    <row r="30413" spans="2:14">
      <c r="B30413" s="65"/>
      <c r="N30413" s="71"/>
    </row>
    <row r="30414" spans="2:14">
      <c r="B30414" s="65"/>
      <c r="N30414" s="71"/>
    </row>
    <row r="30415" spans="2:14">
      <c r="B30415" s="65"/>
      <c r="N30415" s="71"/>
    </row>
    <row r="30416" spans="2:14">
      <c r="B30416" s="65"/>
      <c r="N30416" s="71"/>
    </row>
    <row r="30417" spans="2:14">
      <c r="B30417" s="65"/>
      <c r="N30417" s="71"/>
    </row>
    <row r="30418" spans="2:14">
      <c r="B30418" s="65"/>
      <c r="N30418" s="71"/>
    </row>
    <row r="30419" spans="2:14">
      <c r="B30419" s="65"/>
      <c r="N30419" s="71"/>
    </row>
    <row r="30420" spans="2:14">
      <c r="B30420" s="65"/>
      <c r="N30420" s="71"/>
    </row>
    <row r="30421" spans="2:14">
      <c r="B30421" s="65"/>
      <c r="N30421" s="71"/>
    </row>
    <row r="30422" spans="2:14">
      <c r="B30422" s="65"/>
      <c r="N30422" s="71"/>
    </row>
    <row r="30423" spans="2:14">
      <c r="B30423" s="65"/>
      <c r="N30423" s="71"/>
    </row>
    <row r="30424" spans="2:14">
      <c r="B30424" s="65"/>
      <c r="N30424" s="71"/>
    </row>
    <row r="30425" spans="2:14">
      <c r="B30425" s="65"/>
      <c r="N30425" s="71"/>
    </row>
    <row r="30426" spans="2:14">
      <c r="B30426" s="65"/>
      <c r="N30426" s="71"/>
    </row>
    <row r="30427" spans="2:14">
      <c r="B30427" s="65"/>
      <c r="N30427" s="71"/>
    </row>
    <row r="30428" spans="2:14">
      <c r="B30428" s="65"/>
      <c r="N30428" s="71"/>
    </row>
    <row r="30429" spans="2:14">
      <c r="B30429" s="65"/>
      <c r="N30429" s="71"/>
    </row>
    <row r="30430" spans="2:14">
      <c r="B30430" s="65"/>
      <c r="N30430" s="71"/>
    </row>
    <row r="30431" spans="2:14">
      <c r="B30431" s="65"/>
      <c r="N30431" s="71"/>
    </row>
    <row r="30432" spans="2:14">
      <c r="B30432" s="65"/>
      <c r="N30432" s="71"/>
    </row>
    <row r="30433" spans="2:14">
      <c r="B30433" s="65"/>
      <c r="N30433" s="71"/>
    </row>
    <row r="30434" spans="2:14">
      <c r="B30434" s="65"/>
      <c r="N30434" s="71"/>
    </row>
    <row r="30435" spans="2:14">
      <c r="B30435" s="65"/>
      <c r="N30435" s="71"/>
    </row>
    <row r="30436" spans="2:14">
      <c r="B30436" s="65"/>
      <c r="N30436" s="71"/>
    </row>
    <row r="30437" spans="2:14">
      <c r="B30437" s="65"/>
      <c r="N30437" s="71"/>
    </row>
    <row r="30438" spans="2:14">
      <c r="B30438" s="65"/>
      <c r="N30438" s="71"/>
    </row>
    <row r="30439" spans="2:14">
      <c r="B30439" s="65"/>
      <c r="N30439" s="71"/>
    </row>
    <row r="30440" spans="2:14">
      <c r="B30440" s="65"/>
      <c r="N30440" s="71"/>
    </row>
    <row r="30441" spans="2:14">
      <c r="B30441" s="65"/>
      <c r="N30441" s="71"/>
    </row>
    <row r="30442" spans="2:14">
      <c r="B30442" s="65"/>
      <c r="N30442" s="71"/>
    </row>
    <row r="30443" spans="2:14">
      <c r="B30443" s="65"/>
      <c r="N30443" s="71"/>
    </row>
    <row r="30444" spans="2:14">
      <c r="B30444" s="65"/>
      <c r="N30444" s="71"/>
    </row>
    <row r="30445" spans="2:14">
      <c r="B30445" s="65"/>
      <c r="N30445" s="71"/>
    </row>
    <row r="30446" spans="2:14">
      <c r="B30446" s="65"/>
      <c r="N30446" s="71"/>
    </row>
    <row r="30447" spans="2:14">
      <c r="B30447" s="65"/>
      <c r="N30447" s="71"/>
    </row>
    <row r="30448" spans="2:14">
      <c r="B30448" s="65"/>
      <c r="N30448" s="71"/>
    </row>
    <row r="30449" spans="2:14">
      <c r="B30449" s="65"/>
      <c r="N30449" s="71"/>
    </row>
    <row r="30450" spans="2:14">
      <c r="B30450" s="65"/>
      <c r="N30450" s="71"/>
    </row>
    <row r="30451" spans="2:14">
      <c r="B30451" s="65"/>
      <c r="N30451" s="71"/>
    </row>
    <row r="30452" spans="2:14">
      <c r="B30452" s="65"/>
      <c r="N30452" s="71"/>
    </row>
    <row r="30453" spans="2:14">
      <c r="B30453" s="65"/>
      <c r="N30453" s="71"/>
    </row>
    <row r="30454" spans="2:14">
      <c r="B30454" s="65"/>
      <c r="N30454" s="71"/>
    </row>
    <row r="30455" spans="2:14">
      <c r="B30455" s="65"/>
      <c r="N30455" s="71"/>
    </row>
    <row r="30456" spans="2:14">
      <c r="B30456" s="65"/>
      <c r="N30456" s="71"/>
    </row>
    <row r="30457" spans="2:14">
      <c r="B30457" s="65"/>
      <c r="N30457" s="71"/>
    </row>
    <row r="30458" spans="2:14">
      <c r="B30458" s="65"/>
      <c r="N30458" s="71"/>
    </row>
    <row r="30459" spans="2:14">
      <c r="B30459" s="65"/>
      <c r="N30459" s="71"/>
    </row>
    <row r="30460" spans="2:14">
      <c r="B30460" s="65"/>
      <c r="N30460" s="71"/>
    </row>
    <row r="30461" spans="2:14">
      <c r="B30461" s="65"/>
      <c r="N30461" s="71"/>
    </row>
    <row r="30462" spans="2:14">
      <c r="B30462" s="65"/>
      <c r="N30462" s="71"/>
    </row>
    <row r="30463" spans="2:14">
      <c r="B30463" s="65"/>
      <c r="N30463" s="71"/>
    </row>
    <row r="30464" spans="2:14">
      <c r="B30464" s="65"/>
      <c r="N30464" s="71"/>
    </row>
    <row r="30465" spans="2:14">
      <c r="B30465" s="65"/>
      <c r="N30465" s="71"/>
    </row>
    <row r="30466" spans="2:14">
      <c r="B30466" s="65"/>
      <c r="N30466" s="71"/>
    </row>
    <row r="30467" spans="2:14">
      <c r="B30467" s="65"/>
      <c r="N30467" s="71"/>
    </row>
    <row r="30468" spans="2:14">
      <c r="B30468" s="65"/>
      <c r="N30468" s="71"/>
    </row>
    <row r="30469" spans="2:14">
      <c r="B30469" s="65"/>
      <c r="N30469" s="71"/>
    </row>
    <row r="30470" spans="2:14">
      <c r="B30470" s="65"/>
      <c r="N30470" s="71"/>
    </row>
    <row r="30471" spans="2:14">
      <c r="B30471" s="65"/>
      <c r="N30471" s="71"/>
    </row>
    <row r="30472" spans="2:14">
      <c r="B30472" s="65"/>
      <c r="N30472" s="71"/>
    </row>
    <row r="30473" spans="2:14">
      <c r="B30473" s="65"/>
      <c r="N30473" s="71"/>
    </row>
    <row r="30474" spans="2:14">
      <c r="B30474" s="65"/>
      <c r="N30474" s="71"/>
    </row>
    <row r="30475" spans="2:14">
      <c r="B30475" s="65"/>
      <c r="N30475" s="71"/>
    </row>
    <row r="30476" spans="2:14">
      <c r="B30476" s="65"/>
      <c r="N30476" s="71"/>
    </row>
    <row r="30477" spans="2:14">
      <c r="B30477" s="65"/>
      <c r="N30477" s="71"/>
    </row>
    <row r="30478" spans="2:14">
      <c r="B30478" s="65"/>
      <c r="N30478" s="71"/>
    </row>
    <row r="30479" spans="2:14">
      <c r="B30479" s="65"/>
      <c r="N30479" s="71"/>
    </row>
    <row r="30480" spans="2:14">
      <c r="B30480" s="65"/>
      <c r="N30480" s="71"/>
    </row>
    <row r="30481" spans="2:14">
      <c r="B30481" s="65"/>
      <c r="N30481" s="71"/>
    </row>
    <row r="30482" spans="2:14">
      <c r="B30482" s="65"/>
      <c r="N30482" s="71"/>
    </row>
    <row r="30483" spans="2:14">
      <c r="B30483" s="65"/>
      <c r="N30483" s="71"/>
    </row>
    <row r="30484" spans="2:14">
      <c r="B30484" s="65"/>
      <c r="N30484" s="71"/>
    </row>
    <row r="30485" spans="2:14">
      <c r="B30485" s="65"/>
      <c r="N30485" s="71"/>
    </row>
    <row r="30486" spans="2:14">
      <c r="B30486" s="65"/>
      <c r="N30486" s="71"/>
    </row>
    <row r="30487" spans="2:14">
      <c r="B30487" s="65"/>
      <c r="N30487" s="71"/>
    </row>
    <row r="30488" spans="2:14">
      <c r="B30488" s="65"/>
      <c r="N30488" s="71"/>
    </row>
    <row r="30489" spans="2:14">
      <c r="B30489" s="65"/>
      <c r="N30489" s="71"/>
    </row>
    <row r="30490" spans="2:14">
      <c r="B30490" s="65"/>
      <c r="N30490" s="71"/>
    </row>
    <row r="30491" spans="2:14">
      <c r="B30491" s="65"/>
      <c r="N30491" s="71"/>
    </row>
    <row r="30492" spans="2:14">
      <c r="B30492" s="65"/>
      <c r="N30492" s="71"/>
    </row>
    <row r="30493" spans="2:14">
      <c r="B30493" s="65"/>
      <c r="N30493" s="71"/>
    </row>
    <row r="30494" spans="2:14">
      <c r="B30494" s="65"/>
      <c r="N30494" s="71"/>
    </row>
    <row r="30495" spans="2:14">
      <c r="B30495" s="65"/>
      <c r="N30495" s="71"/>
    </row>
    <row r="30496" spans="2:14">
      <c r="B30496" s="65"/>
      <c r="N30496" s="71"/>
    </row>
    <row r="30497" spans="2:14">
      <c r="B30497" s="65"/>
      <c r="N30497" s="71"/>
    </row>
    <row r="30498" spans="2:14">
      <c r="B30498" s="65"/>
      <c r="N30498" s="71"/>
    </row>
    <row r="30499" spans="2:14">
      <c r="B30499" s="65"/>
      <c r="N30499" s="71"/>
    </row>
    <row r="30500" spans="2:14">
      <c r="B30500" s="65"/>
      <c r="N30500" s="71"/>
    </row>
    <row r="30501" spans="2:14">
      <c r="B30501" s="65"/>
      <c r="N30501" s="71"/>
    </row>
    <row r="30502" spans="2:14">
      <c r="B30502" s="65"/>
      <c r="N30502" s="71"/>
    </row>
    <row r="30503" spans="2:14">
      <c r="B30503" s="65"/>
      <c r="N30503" s="71"/>
    </row>
    <row r="30504" spans="2:14">
      <c r="B30504" s="65"/>
      <c r="N30504" s="71"/>
    </row>
    <row r="30505" spans="2:14">
      <c r="B30505" s="65"/>
      <c r="N30505" s="71"/>
    </row>
    <row r="30506" spans="2:14">
      <c r="B30506" s="65"/>
      <c r="N30506" s="71"/>
    </row>
    <row r="30507" spans="2:14">
      <c r="B30507" s="65"/>
      <c r="N30507" s="71"/>
    </row>
    <row r="30508" spans="2:14">
      <c r="B30508" s="65"/>
      <c r="N30508" s="71"/>
    </row>
    <row r="30509" spans="2:14">
      <c r="B30509" s="65"/>
      <c r="N30509" s="71"/>
    </row>
    <row r="30510" spans="2:14">
      <c r="B30510" s="65"/>
      <c r="N30510" s="71"/>
    </row>
    <row r="30511" spans="2:14">
      <c r="B30511" s="65"/>
      <c r="N30511" s="71"/>
    </row>
    <row r="30512" spans="2:14">
      <c r="B30512" s="65"/>
      <c r="N30512" s="71"/>
    </row>
    <row r="30513" spans="2:14">
      <c r="B30513" s="65"/>
      <c r="N30513" s="71"/>
    </row>
    <row r="30514" spans="2:14">
      <c r="B30514" s="65"/>
      <c r="N30514" s="71"/>
    </row>
    <row r="30515" spans="2:14">
      <c r="B30515" s="65"/>
      <c r="N30515" s="71"/>
    </row>
    <row r="30516" spans="2:14">
      <c r="B30516" s="65"/>
      <c r="N30516" s="71"/>
    </row>
    <row r="30517" spans="2:14">
      <c r="B30517" s="65"/>
      <c r="N30517" s="71"/>
    </row>
    <row r="30518" spans="2:14">
      <c r="B30518" s="65"/>
      <c r="N30518" s="71"/>
    </row>
    <row r="30519" spans="2:14">
      <c r="B30519" s="65"/>
      <c r="N30519" s="71"/>
    </row>
    <row r="30520" spans="2:14">
      <c r="B30520" s="65"/>
      <c r="N30520" s="71"/>
    </row>
    <row r="30521" spans="2:14">
      <c r="B30521" s="65"/>
      <c r="N30521" s="71"/>
    </row>
    <row r="30522" spans="2:14">
      <c r="B30522" s="65"/>
      <c r="N30522" s="71"/>
    </row>
    <row r="30523" spans="2:14">
      <c r="B30523" s="65"/>
      <c r="N30523" s="71"/>
    </row>
    <row r="30524" spans="2:14">
      <c r="B30524" s="65"/>
      <c r="N30524" s="71"/>
    </row>
    <row r="30525" spans="2:14">
      <c r="B30525" s="65"/>
      <c r="N30525" s="71"/>
    </row>
    <row r="30526" spans="2:14">
      <c r="B30526" s="65"/>
      <c r="N30526" s="71"/>
    </row>
    <row r="30527" spans="2:14">
      <c r="B30527" s="65"/>
      <c r="N30527" s="71"/>
    </row>
    <row r="30528" spans="2:14">
      <c r="B30528" s="65"/>
      <c r="N30528" s="71"/>
    </row>
    <row r="30529" spans="2:14">
      <c r="B30529" s="65"/>
      <c r="N30529" s="71"/>
    </row>
    <row r="30530" spans="2:14">
      <c r="B30530" s="65"/>
      <c r="N30530" s="71"/>
    </row>
    <row r="30531" spans="2:14">
      <c r="B30531" s="65"/>
      <c r="N30531" s="71"/>
    </row>
    <row r="30532" spans="2:14">
      <c r="B30532" s="65"/>
      <c r="N30532" s="71"/>
    </row>
    <row r="30533" spans="2:14">
      <c r="B30533" s="65"/>
      <c r="N30533" s="71"/>
    </row>
    <row r="30534" spans="2:14">
      <c r="B30534" s="65"/>
      <c r="N30534" s="71"/>
    </row>
    <row r="30535" spans="2:14">
      <c r="B30535" s="65"/>
      <c r="N30535" s="71"/>
    </row>
    <row r="30536" spans="2:14">
      <c r="B30536" s="65"/>
      <c r="N30536" s="71"/>
    </row>
    <row r="30537" spans="2:14">
      <c r="B30537" s="65"/>
      <c r="N30537" s="71"/>
    </row>
    <row r="30538" spans="2:14">
      <c r="B30538" s="65"/>
      <c r="N30538" s="71"/>
    </row>
    <row r="30539" spans="2:14">
      <c r="B30539" s="65"/>
      <c r="N30539" s="71"/>
    </row>
    <row r="30540" spans="2:14">
      <c r="B30540" s="65"/>
      <c r="N30540" s="71"/>
    </row>
    <row r="30541" spans="2:14">
      <c r="B30541" s="65"/>
      <c r="N30541" s="71"/>
    </row>
    <row r="30542" spans="2:14">
      <c r="B30542" s="65"/>
      <c r="N30542" s="71"/>
    </row>
    <row r="30543" spans="2:14">
      <c r="B30543" s="65"/>
      <c r="N30543" s="71"/>
    </row>
    <row r="30544" spans="2:14">
      <c r="B30544" s="65"/>
      <c r="N30544" s="71"/>
    </row>
    <row r="30545" spans="2:14">
      <c r="B30545" s="65"/>
      <c r="N30545" s="71"/>
    </row>
    <row r="30546" spans="2:14">
      <c r="B30546" s="65"/>
      <c r="N30546" s="71"/>
    </row>
    <row r="30547" spans="2:14">
      <c r="B30547" s="65"/>
      <c r="N30547" s="71"/>
    </row>
    <row r="30548" spans="2:14">
      <c r="B30548" s="65"/>
      <c r="N30548" s="71"/>
    </row>
    <row r="30549" spans="2:14">
      <c r="B30549" s="65"/>
      <c r="N30549" s="71"/>
    </row>
    <row r="30550" spans="2:14">
      <c r="B30550" s="65"/>
      <c r="N30550" s="71"/>
    </row>
    <row r="30551" spans="2:14">
      <c r="B30551" s="65"/>
      <c r="N30551" s="71"/>
    </row>
    <row r="30552" spans="2:14">
      <c r="B30552" s="65"/>
      <c r="N30552" s="71"/>
    </row>
    <row r="30553" spans="2:14">
      <c r="B30553" s="65"/>
      <c r="N30553" s="71"/>
    </row>
    <row r="30554" spans="2:14">
      <c r="B30554" s="65"/>
      <c r="N30554" s="71"/>
    </row>
    <row r="30555" spans="2:14">
      <c r="B30555" s="65"/>
      <c r="N30555" s="71"/>
    </row>
    <row r="30556" spans="2:14">
      <c r="B30556" s="65"/>
      <c r="N30556" s="71"/>
    </row>
    <row r="30557" spans="2:14">
      <c r="B30557" s="65"/>
      <c r="N30557" s="71"/>
    </row>
    <row r="30558" spans="2:14">
      <c r="B30558" s="65"/>
      <c r="N30558" s="71"/>
    </row>
    <row r="30559" spans="2:14">
      <c r="B30559" s="65"/>
      <c r="N30559" s="71"/>
    </row>
    <row r="30560" spans="2:14">
      <c r="B30560" s="65"/>
      <c r="N30560" s="71"/>
    </row>
    <row r="30561" spans="2:14">
      <c r="B30561" s="65"/>
      <c r="N30561" s="71"/>
    </row>
    <row r="30562" spans="2:14">
      <c r="B30562" s="65"/>
      <c r="N30562" s="71"/>
    </row>
    <row r="30563" spans="2:14">
      <c r="B30563" s="65"/>
      <c r="N30563" s="71"/>
    </row>
    <row r="30564" spans="2:14">
      <c r="B30564" s="65"/>
      <c r="N30564" s="71"/>
    </row>
    <row r="30565" spans="2:14">
      <c r="B30565" s="65"/>
      <c r="N30565" s="71"/>
    </row>
    <row r="30566" spans="2:14">
      <c r="B30566" s="65"/>
      <c r="N30566" s="71"/>
    </row>
    <row r="30567" spans="2:14">
      <c r="B30567" s="65"/>
      <c r="N30567" s="71"/>
    </row>
    <row r="30568" spans="2:14">
      <c r="B30568" s="65"/>
      <c r="N30568" s="71"/>
    </row>
    <row r="30569" spans="2:14">
      <c r="B30569" s="65"/>
      <c r="N30569" s="71"/>
    </row>
    <row r="30570" spans="2:14">
      <c r="B30570" s="65"/>
      <c r="N30570" s="71"/>
    </row>
    <row r="30571" spans="2:14">
      <c r="B30571" s="65"/>
      <c r="N30571" s="71"/>
    </row>
    <row r="30572" spans="2:14">
      <c r="B30572" s="65"/>
      <c r="N30572" s="71"/>
    </row>
    <row r="30573" spans="2:14">
      <c r="B30573" s="65"/>
      <c r="N30573" s="71"/>
    </row>
    <row r="30574" spans="2:14">
      <c r="B30574" s="65"/>
      <c r="N30574" s="71"/>
    </row>
    <row r="30575" spans="2:14">
      <c r="B30575" s="65"/>
      <c r="N30575" s="71"/>
    </row>
    <row r="30576" spans="2:14">
      <c r="B30576" s="65"/>
      <c r="N30576" s="71"/>
    </row>
    <row r="30577" spans="2:14">
      <c r="B30577" s="65"/>
      <c r="N30577" s="71"/>
    </row>
    <row r="30578" spans="2:14">
      <c r="B30578" s="65"/>
      <c r="N30578" s="71"/>
    </row>
    <row r="30579" spans="2:14">
      <c r="B30579" s="65"/>
      <c r="N30579" s="71"/>
    </row>
    <row r="30580" spans="2:14">
      <c r="B30580" s="65"/>
      <c r="N30580" s="71"/>
    </row>
    <row r="30581" spans="2:14">
      <c r="B30581" s="65"/>
      <c r="N30581" s="71"/>
    </row>
    <row r="30582" spans="2:14">
      <c r="B30582" s="65"/>
      <c r="N30582" s="71"/>
    </row>
    <row r="30583" spans="2:14">
      <c r="B30583" s="65"/>
      <c r="N30583" s="71"/>
    </row>
    <row r="30584" spans="2:14">
      <c r="B30584" s="65"/>
      <c r="N30584" s="71"/>
    </row>
    <row r="30585" spans="2:14">
      <c r="B30585" s="65"/>
      <c r="N30585" s="71"/>
    </row>
    <row r="30586" spans="2:14">
      <c r="B30586" s="65"/>
      <c r="N30586" s="71"/>
    </row>
    <row r="30587" spans="2:14">
      <c r="B30587" s="65"/>
      <c r="N30587" s="71"/>
    </row>
    <row r="30588" spans="2:14">
      <c r="B30588" s="65"/>
      <c r="N30588" s="71"/>
    </row>
    <row r="30589" spans="2:14">
      <c r="B30589" s="65"/>
      <c r="N30589" s="71"/>
    </row>
    <row r="30590" spans="2:14">
      <c r="B30590" s="65"/>
      <c r="N30590" s="71"/>
    </row>
    <row r="30591" spans="2:14">
      <c r="B30591" s="65"/>
      <c r="N30591" s="71"/>
    </row>
    <row r="30592" spans="2:14">
      <c r="B30592" s="65"/>
      <c r="N30592" s="71"/>
    </row>
    <row r="30593" spans="2:14">
      <c r="B30593" s="65"/>
      <c r="N30593" s="71"/>
    </row>
    <row r="30594" spans="2:14">
      <c r="B30594" s="65"/>
      <c r="N30594" s="71"/>
    </row>
    <row r="30595" spans="2:14">
      <c r="B30595" s="65"/>
      <c r="N30595" s="71"/>
    </row>
    <row r="30596" spans="2:14">
      <c r="B30596" s="65"/>
      <c r="N30596" s="71"/>
    </row>
    <row r="30597" spans="2:14">
      <c r="B30597" s="65"/>
      <c r="N30597" s="71"/>
    </row>
    <row r="30598" spans="2:14">
      <c r="B30598" s="65"/>
      <c r="N30598" s="71"/>
    </row>
    <row r="30599" spans="2:14">
      <c r="B30599" s="65"/>
      <c r="N30599" s="71"/>
    </row>
    <row r="30600" spans="2:14">
      <c r="B30600" s="65"/>
      <c r="N30600" s="71"/>
    </row>
    <row r="30601" spans="2:14">
      <c r="B30601" s="65"/>
      <c r="N30601" s="71"/>
    </row>
    <row r="30602" spans="2:14">
      <c r="B30602" s="65"/>
      <c r="N30602" s="71"/>
    </row>
    <row r="30603" spans="2:14">
      <c r="B30603" s="65"/>
      <c r="N30603" s="71"/>
    </row>
    <row r="30604" spans="2:14">
      <c r="B30604" s="65"/>
      <c r="N30604" s="71"/>
    </row>
    <row r="30605" spans="2:14">
      <c r="B30605" s="65"/>
      <c r="N30605" s="71"/>
    </row>
    <row r="30606" spans="2:14">
      <c r="B30606" s="65"/>
      <c r="N30606" s="71"/>
    </row>
    <row r="30607" spans="2:14">
      <c r="B30607" s="65"/>
      <c r="N30607" s="71"/>
    </row>
    <row r="30608" spans="2:14">
      <c r="B30608" s="65"/>
      <c r="N30608" s="71"/>
    </row>
    <row r="30609" spans="2:14">
      <c r="B30609" s="65"/>
      <c r="N30609" s="71"/>
    </row>
    <row r="30610" spans="2:14">
      <c r="B30610" s="65"/>
      <c r="N30610" s="71"/>
    </row>
    <row r="30611" spans="2:14">
      <c r="B30611" s="65"/>
      <c r="N30611" s="71"/>
    </row>
    <row r="30612" spans="2:14">
      <c r="B30612" s="65"/>
      <c r="N30612" s="71"/>
    </row>
    <row r="30613" spans="2:14">
      <c r="B30613" s="65"/>
      <c r="N30613" s="71"/>
    </row>
    <row r="30614" spans="2:14">
      <c r="B30614" s="65"/>
      <c r="N30614" s="71"/>
    </row>
    <row r="30615" spans="2:14">
      <c r="B30615" s="65"/>
      <c r="N30615" s="71"/>
    </row>
    <row r="30616" spans="2:14">
      <c r="B30616" s="65"/>
      <c r="N30616" s="71"/>
    </row>
    <row r="30617" spans="2:14">
      <c r="B30617" s="65"/>
      <c r="N30617" s="71"/>
    </row>
    <row r="30618" spans="2:14">
      <c r="B30618" s="65"/>
      <c r="N30618" s="71"/>
    </row>
    <row r="30619" spans="2:14">
      <c r="B30619" s="65"/>
      <c r="N30619" s="71"/>
    </row>
    <row r="30620" spans="2:14">
      <c r="B30620" s="65"/>
      <c r="N30620" s="71"/>
    </row>
    <row r="30621" spans="2:14">
      <c r="B30621" s="65"/>
      <c r="N30621" s="71"/>
    </row>
    <row r="30622" spans="2:14">
      <c r="B30622" s="65"/>
      <c r="N30622" s="71"/>
    </row>
    <row r="30623" spans="2:14">
      <c r="B30623" s="65"/>
      <c r="N30623" s="71"/>
    </row>
    <row r="30624" spans="2:14">
      <c r="B30624" s="65"/>
      <c r="N30624" s="71"/>
    </row>
    <row r="30625" spans="2:14">
      <c r="B30625" s="65"/>
      <c r="N30625" s="71"/>
    </row>
    <row r="30626" spans="2:14">
      <c r="B30626" s="65"/>
      <c r="N30626" s="71"/>
    </row>
    <row r="30627" spans="2:14">
      <c r="B30627" s="65"/>
      <c r="N30627" s="71"/>
    </row>
    <row r="30628" spans="2:14">
      <c r="B30628" s="65"/>
      <c r="N30628" s="71"/>
    </row>
    <row r="30629" spans="2:14">
      <c r="B30629" s="65"/>
      <c r="N30629" s="71"/>
    </row>
    <row r="30630" spans="2:14">
      <c r="B30630" s="65"/>
      <c r="N30630" s="71"/>
    </row>
    <row r="30631" spans="2:14">
      <c r="B30631" s="65"/>
      <c r="N30631" s="71"/>
    </row>
    <row r="30632" spans="2:14">
      <c r="B30632" s="65"/>
      <c r="N30632" s="71"/>
    </row>
    <row r="30633" spans="2:14">
      <c r="B30633" s="65"/>
      <c r="N30633" s="71"/>
    </row>
    <row r="30634" spans="2:14">
      <c r="B30634" s="65"/>
      <c r="N30634" s="71"/>
    </row>
    <row r="30635" spans="2:14">
      <c r="B30635" s="65"/>
      <c r="N30635" s="71"/>
    </row>
    <row r="30636" spans="2:14">
      <c r="B30636" s="65"/>
      <c r="N30636" s="71"/>
    </row>
    <row r="30637" spans="2:14">
      <c r="B30637" s="65"/>
      <c r="N30637" s="71"/>
    </row>
    <row r="30638" spans="2:14">
      <c r="B30638" s="65"/>
      <c r="N30638" s="71"/>
    </row>
    <row r="30639" spans="2:14">
      <c r="B30639" s="65"/>
      <c r="N30639" s="71"/>
    </row>
    <row r="30640" spans="2:14">
      <c r="B30640" s="65"/>
      <c r="N30640" s="71"/>
    </row>
    <row r="30641" spans="2:14">
      <c r="B30641" s="65"/>
      <c r="N30641" s="71"/>
    </row>
    <row r="30642" spans="2:14">
      <c r="B30642" s="65"/>
      <c r="N30642" s="71"/>
    </row>
    <row r="30643" spans="2:14">
      <c r="B30643" s="65"/>
      <c r="N30643" s="71"/>
    </row>
    <row r="30644" spans="2:14">
      <c r="B30644" s="65"/>
      <c r="N30644" s="71"/>
    </row>
    <row r="30645" spans="2:14">
      <c r="B30645" s="65"/>
      <c r="N30645" s="71"/>
    </row>
    <row r="30646" spans="2:14">
      <c r="B30646" s="65"/>
      <c r="N30646" s="71"/>
    </row>
    <row r="30647" spans="2:14">
      <c r="B30647" s="65"/>
      <c r="N30647" s="71"/>
    </row>
    <row r="30648" spans="2:14">
      <c r="B30648" s="65"/>
      <c r="N30648" s="71"/>
    </row>
    <row r="30649" spans="2:14">
      <c r="B30649" s="65"/>
      <c r="N30649" s="71"/>
    </row>
    <row r="30650" spans="2:14">
      <c r="B30650" s="65"/>
      <c r="N30650" s="71"/>
    </row>
    <row r="30651" spans="2:14">
      <c r="B30651" s="65"/>
      <c r="N30651" s="71"/>
    </row>
    <row r="30652" spans="2:14">
      <c r="B30652" s="65"/>
      <c r="N30652" s="71"/>
    </row>
    <row r="30653" spans="2:14">
      <c r="B30653" s="65"/>
      <c r="N30653" s="71"/>
    </row>
    <row r="30654" spans="2:14">
      <c r="B30654" s="65"/>
      <c r="N30654" s="71"/>
    </row>
    <row r="30655" spans="2:14">
      <c r="B30655" s="65"/>
      <c r="N30655" s="71"/>
    </row>
    <row r="30656" spans="2:14">
      <c r="B30656" s="65"/>
      <c r="N30656" s="71"/>
    </row>
    <row r="30657" spans="2:14">
      <c r="B30657" s="65"/>
      <c r="N30657" s="71"/>
    </row>
    <row r="30658" spans="2:14">
      <c r="B30658" s="65"/>
      <c r="N30658" s="71"/>
    </row>
    <row r="30659" spans="2:14">
      <c r="B30659" s="65"/>
      <c r="N30659" s="71"/>
    </row>
    <row r="30660" spans="2:14">
      <c r="B30660" s="65"/>
      <c r="N30660" s="71"/>
    </row>
    <row r="30661" spans="2:14">
      <c r="B30661" s="65"/>
      <c r="N30661" s="71"/>
    </row>
    <row r="30662" spans="2:14">
      <c r="B30662" s="65"/>
      <c r="N30662" s="71"/>
    </row>
    <row r="30663" spans="2:14">
      <c r="B30663" s="65"/>
      <c r="N30663" s="71"/>
    </row>
    <row r="30664" spans="2:14">
      <c r="B30664" s="65"/>
      <c r="N30664" s="71"/>
    </row>
    <row r="30665" spans="2:14">
      <c r="B30665" s="65"/>
      <c r="N30665" s="71"/>
    </row>
    <row r="30666" spans="2:14">
      <c r="B30666" s="65"/>
      <c r="N30666" s="71"/>
    </row>
    <row r="30667" spans="2:14">
      <c r="B30667" s="65"/>
      <c r="N30667" s="71"/>
    </row>
    <row r="30668" spans="2:14">
      <c r="B30668" s="65"/>
      <c r="N30668" s="71"/>
    </row>
    <row r="30669" spans="2:14">
      <c r="B30669" s="65"/>
      <c r="N30669" s="71"/>
    </row>
    <row r="30670" spans="2:14">
      <c r="B30670" s="65"/>
      <c r="N30670" s="71"/>
    </row>
    <row r="30671" spans="2:14">
      <c r="B30671" s="65"/>
      <c r="N30671" s="71"/>
    </row>
    <row r="30672" spans="2:14">
      <c r="B30672" s="65"/>
      <c r="N30672" s="71"/>
    </row>
    <row r="30673" spans="2:14">
      <c r="B30673" s="65"/>
      <c r="N30673" s="71"/>
    </row>
    <row r="30674" spans="2:14">
      <c r="B30674" s="65"/>
      <c r="N30674" s="71"/>
    </row>
    <row r="30675" spans="2:14">
      <c r="B30675" s="65"/>
      <c r="N30675" s="71"/>
    </row>
    <row r="30676" spans="2:14">
      <c r="B30676" s="65"/>
      <c r="N30676" s="71"/>
    </row>
    <row r="30677" spans="2:14">
      <c r="B30677" s="65"/>
      <c r="N30677" s="71"/>
    </row>
    <row r="30678" spans="2:14">
      <c r="B30678" s="65"/>
      <c r="N30678" s="71"/>
    </row>
    <row r="30679" spans="2:14">
      <c r="B30679" s="65"/>
      <c r="N30679" s="71"/>
    </row>
    <row r="30680" spans="2:14">
      <c r="B30680" s="65"/>
      <c r="N30680" s="71"/>
    </row>
    <row r="30681" spans="2:14">
      <c r="B30681" s="65"/>
      <c r="N30681" s="71"/>
    </row>
    <row r="30682" spans="2:14">
      <c r="B30682" s="65"/>
      <c r="N30682" s="71"/>
    </row>
    <row r="30683" spans="2:14">
      <c r="B30683" s="65"/>
      <c r="N30683" s="71"/>
    </row>
    <row r="30684" spans="2:14">
      <c r="B30684" s="65"/>
      <c r="N30684" s="71"/>
    </row>
    <row r="30685" spans="2:14">
      <c r="B30685" s="65"/>
      <c r="N30685" s="71"/>
    </row>
    <row r="30686" spans="2:14">
      <c r="B30686" s="65"/>
      <c r="N30686" s="71"/>
    </row>
    <row r="30687" spans="2:14">
      <c r="B30687" s="65"/>
      <c r="N30687" s="71"/>
    </row>
    <row r="30688" spans="2:14">
      <c r="B30688" s="65"/>
      <c r="N30688" s="71"/>
    </row>
    <row r="30689" spans="2:14">
      <c r="B30689" s="65"/>
      <c r="N30689" s="71"/>
    </row>
    <row r="30690" spans="2:14">
      <c r="B30690" s="65"/>
      <c r="N30690" s="71"/>
    </row>
    <row r="30691" spans="2:14">
      <c r="B30691" s="65"/>
      <c r="N30691" s="71"/>
    </row>
    <row r="30692" spans="2:14">
      <c r="B30692" s="65"/>
      <c r="N30692" s="71"/>
    </row>
    <row r="30693" spans="2:14">
      <c r="B30693" s="65"/>
      <c r="N30693" s="71"/>
    </row>
    <row r="30694" spans="2:14">
      <c r="B30694" s="65"/>
      <c r="N30694" s="71"/>
    </row>
    <row r="30695" spans="2:14">
      <c r="B30695" s="65"/>
      <c r="N30695" s="71"/>
    </row>
    <row r="30696" spans="2:14">
      <c r="B30696" s="65"/>
      <c r="N30696" s="71"/>
    </row>
    <row r="30697" spans="2:14">
      <c r="B30697" s="65"/>
      <c r="N30697" s="71"/>
    </row>
    <row r="30698" spans="2:14">
      <c r="B30698" s="65"/>
      <c r="N30698" s="71"/>
    </row>
    <row r="30699" spans="2:14">
      <c r="B30699" s="65"/>
      <c r="N30699" s="71"/>
    </row>
    <row r="30700" spans="2:14">
      <c r="B30700" s="65"/>
      <c r="N30700" s="71"/>
    </row>
    <row r="30701" spans="2:14">
      <c r="B30701" s="65"/>
      <c r="N30701" s="71"/>
    </row>
    <row r="30702" spans="2:14">
      <c r="B30702" s="65"/>
      <c r="N30702" s="71"/>
    </row>
    <row r="30703" spans="2:14">
      <c r="B30703" s="65"/>
      <c r="N30703" s="71"/>
    </row>
    <row r="30704" spans="2:14">
      <c r="B30704" s="65"/>
      <c r="N30704" s="71"/>
    </row>
    <row r="30705" spans="2:14">
      <c r="B30705" s="65"/>
      <c r="N30705" s="71"/>
    </row>
    <row r="30706" spans="2:14">
      <c r="B30706" s="65"/>
      <c r="N30706" s="71"/>
    </row>
    <row r="30707" spans="2:14">
      <c r="B30707" s="65"/>
      <c r="N30707" s="71"/>
    </row>
    <row r="30708" spans="2:14">
      <c r="B30708" s="65"/>
      <c r="N30708" s="71"/>
    </row>
    <row r="30709" spans="2:14">
      <c r="B30709" s="65"/>
      <c r="N30709" s="71"/>
    </row>
    <row r="30710" spans="2:14">
      <c r="B30710" s="65"/>
      <c r="N30710" s="71"/>
    </row>
    <row r="30711" spans="2:14">
      <c r="B30711" s="65"/>
      <c r="N30711" s="71"/>
    </row>
    <row r="30712" spans="2:14">
      <c r="B30712" s="65"/>
      <c r="N30712" s="71"/>
    </row>
    <row r="30713" spans="2:14">
      <c r="B30713" s="65"/>
      <c r="N30713" s="71"/>
    </row>
    <row r="30714" spans="2:14">
      <c r="B30714" s="65"/>
      <c r="N30714" s="71"/>
    </row>
    <row r="30715" spans="2:14">
      <c r="B30715" s="65"/>
      <c r="N30715" s="71"/>
    </row>
    <row r="30716" spans="2:14">
      <c r="B30716" s="65"/>
      <c r="N30716" s="71"/>
    </row>
    <row r="30717" spans="2:14">
      <c r="B30717" s="65"/>
      <c r="N30717" s="71"/>
    </row>
    <row r="30718" spans="2:14">
      <c r="B30718" s="65"/>
      <c r="N30718" s="71"/>
    </row>
    <row r="30719" spans="2:14">
      <c r="B30719" s="65"/>
      <c r="N30719" s="71"/>
    </row>
    <row r="30720" spans="2:14">
      <c r="B30720" s="65"/>
      <c r="N30720" s="71"/>
    </row>
    <row r="30721" spans="2:14">
      <c r="B30721" s="65"/>
      <c r="N30721" s="71"/>
    </row>
    <row r="30722" spans="2:14">
      <c r="B30722" s="65"/>
      <c r="N30722" s="71"/>
    </row>
    <row r="30723" spans="2:14">
      <c r="B30723" s="65"/>
      <c r="N30723" s="71"/>
    </row>
    <row r="30724" spans="2:14">
      <c r="B30724" s="65"/>
      <c r="N30724" s="71"/>
    </row>
    <row r="30725" spans="2:14">
      <c r="B30725" s="65"/>
      <c r="N30725" s="71"/>
    </row>
    <row r="30726" spans="2:14">
      <c r="B30726" s="65"/>
      <c r="N30726" s="71"/>
    </row>
    <row r="30727" spans="2:14">
      <c r="B30727" s="65"/>
      <c r="N30727" s="71"/>
    </row>
    <row r="30728" spans="2:14">
      <c r="B30728" s="65"/>
      <c r="N30728" s="71"/>
    </row>
    <row r="30729" spans="2:14">
      <c r="B30729" s="65"/>
      <c r="N30729" s="71"/>
    </row>
    <row r="30730" spans="2:14">
      <c r="B30730" s="65"/>
      <c r="N30730" s="71"/>
    </row>
    <row r="30731" spans="2:14">
      <c r="B30731" s="65"/>
      <c r="N30731" s="71"/>
    </row>
    <row r="30732" spans="2:14">
      <c r="B30732" s="65"/>
      <c r="N30732" s="71"/>
    </row>
    <row r="30733" spans="2:14">
      <c r="B30733" s="65"/>
      <c r="N30733" s="71"/>
    </row>
    <row r="30734" spans="2:14">
      <c r="B30734" s="65"/>
      <c r="N30734" s="71"/>
    </row>
    <row r="30735" spans="2:14">
      <c r="B30735" s="65"/>
      <c r="N30735" s="71"/>
    </row>
    <row r="30736" spans="2:14">
      <c r="B30736" s="65"/>
      <c r="N30736" s="71"/>
    </row>
    <row r="30737" spans="2:14">
      <c r="B30737" s="65"/>
      <c r="N30737" s="71"/>
    </row>
    <row r="30738" spans="2:14">
      <c r="B30738" s="65"/>
      <c r="N30738" s="71"/>
    </row>
    <row r="30739" spans="2:14">
      <c r="B30739" s="65"/>
      <c r="N30739" s="71"/>
    </row>
    <row r="30740" spans="2:14">
      <c r="B30740" s="65"/>
      <c r="N30740" s="71"/>
    </row>
    <row r="30741" spans="2:14">
      <c r="B30741" s="65"/>
      <c r="N30741" s="71"/>
    </row>
    <row r="30742" spans="2:14">
      <c r="B30742" s="65"/>
      <c r="N30742" s="71"/>
    </row>
    <row r="30743" spans="2:14">
      <c r="B30743" s="65"/>
      <c r="N30743" s="71"/>
    </row>
    <row r="30744" spans="2:14">
      <c r="B30744" s="65"/>
      <c r="N30744" s="71"/>
    </row>
    <row r="30745" spans="2:14">
      <c r="B30745" s="65"/>
      <c r="N30745" s="71"/>
    </row>
    <row r="30746" spans="2:14">
      <c r="B30746" s="65"/>
      <c r="N30746" s="71"/>
    </row>
    <row r="30747" spans="2:14">
      <c r="B30747" s="65"/>
      <c r="N30747" s="71"/>
    </row>
    <row r="30748" spans="2:14">
      <c r="B30748" s="65"/>
      <c r="N30748" s="71"/>
    </row>
    <row r="30749" spans="2:14">
      <c r="B30749" s="65"/>
      <c r="N30749" s="71"/>
    </row>
    <row r="30750" spans="2:14">
      <c r="B30750" s="65"/>
      <c r="N30750" s="71"/>
    </row>
    <row r="30751" spans="2:14">
      <c r="B30751" s="65"/>
      <c r="N30751" s="71"/>
    </row>
    <row r="30752" spans="2:14">
      <c r="B30752" s="65"/>
      <c r="N30752" s="71"/>
    </row>
    <row r="30753" spans="2:14">
      <c r="B30753" s="65"/>
      <c r="N30753" s="71"/>
    </row>
    <row r="30754" spans="2:14">
      <c r="B30754" s="65"/>
      <c r="N30754" s="71"/>
    </row>
    <row r="30755" spans="2:14">
      <c r="B30755" s="65"/>
      <c r="N30755" s="71"/>
    </row>
    <row r="30756" spans="2:14">
      <c r="B30756" s="65"/>
      <c r="N30756" s="71"/>
    </row>
    <row r="30757" spans="2:14">
      <c r="B30757" s="65"/>
      <c r="N30757" s="71"/>
    </row>
    <row r="30758" spans="2:14">
      <c r="B30758" s="65"/>
      <c r="N30758" s="71"/>
    </row>
    <row r="30759" spans="2:14">
      <c r="B30759" s="65"/>
      <c r="N30759" s="71"/>
    </row>
    <row r="30760" spans="2:14">
      <c r="B30760" s="65"/>
      <c r="N30760" s="71"/>
    </row>
    <row r="30761" spans="2:14">
      <c r="B30761" s="65"/>
      <c r="N30761" s="71"/>
    </row>
    <row r="30762" spans="2:14">
      <c r="B30762" s="65"/>
      <c r="N30762" s="71"/>
    </row>
    <row r="30763" spans="2:14">
      <c r="B30763" s="65"/>
      <c r="N30763" s="71"/>
    </row>
    <row r="30764" spans="2:14">
      <c r="B30764" s="65"/>
      <c r="N30764" s="71"/>
    </row>
    <row r="30765" spans="2:14">
      <c r="B30765" s="65"/>
      <c r="N30765" s="71"/>
    </row>
    <row r="30766" spans="2:14">
      <c r="B30766" s="65"/>
      <c r="N30766" s="71"/>
    </row>
    <row r="30767" spans="2:14">
      <c r="B30767" s="65"/>
      <c r="N30767" s="71"/>
    </row>
    <row r="30768" spans="2:14">
      <c r="B30768" s="65"/>
      <c r="N30768" s="71"/>
    </row>
    <row r="30769" spans="2:14">
      <c r="B30769" s="65"/>
      <c r="N30769" s="71"/>
    </row>
    <row r="30770" spans="2:14">
      <c r="B30770" s="65"/>
      <c r="N30770" s="71"/>
    </row>
    <row r="30771" spans="2:14">
      <c r="B30771" s="65"/>
      <c r="N30771" s="71"/>
    </row>
    <row r="30772" spans="2:14">
      <c r="B30772" s="65"/>
      <c r="N30772" s="71"/>
    </row>
    <row r="30773" spans="2:14">
      <c r="B30773" s="65"/>
      <c r="N30773" s="71"/>
    </row>
    <row r="30774" spans="2:14">
      <c r="B30774" s="65"/>
      <c r="N30774" s="71"/>
    </row>
    <row r="30775" spans="2:14">
      <c r="B30775" s="65"/>
      <c r="N30775" s="71"/>
    </row>
    <row r="30776" spans="2:14">
      <c r="B30776" s="65"/>
      <c r="N30776" s="71"/>
    </row>
    <row r="30777" spans="2:14">
      <c r="B30777" s="65"/>
      <c r="N30777" s="71"/>
    </row>
    <row r="30778" spans="2:14">
      <c r="B30778" s="65"/>
      <c r="N30778" s="71"/>
    </row>
    <row r="30779" spans="2:14">
      <c r="B30779" s="65"/>
      <c r="N30779" s="71"/>
    </row>
    <row r="30780" spans="2:14">
      <c r="B30780" s="65"/>
      <c r="N30780" s="71"/>
    </row>
    <row r="30781" spans="2:14">
      <c r="B30781" s="65"/>
      <c r="N30781" s="71"/>
    </row>
    <row r="30782" spans="2:14">
      <c r="B30782" s="65"/>
      <c r="N30782" s="71"/>
    </row>
    <row r="30783" spans="2:14">
      <c r="B30783" s="65"/>
      <c r="N30783" s="71"/>
    </row>
    <row r="30784" spans="2:14">
      <c r="B30784" s="65"/>
      <c r="N30784" s="71"/>
    </row>
    <row r="30785" spans="2:14">
      <c r="B30785" s="65"/>
      <c r="N30785" s="71"/>
    </row>
    <row r="30786" spans="2:14">
      <c r="B30786" s="65"/>
      <c r="N30786" s="71"/>
    </row>
    <row r="30787" spans="2:14">
      <c r="B30787" s="65"/>
      <c r="N30787" s="71"/>
    </row>
    <row r="30788" spans="2:14">
      <c r="B30788" s="65"/>
      <c r="N30788" s="71"/>
    </row>
    <row r="30789" spans="2:14">
      <c r="B30789" s="65"/>
      <c r="N30789" s="71"/>
    </row>
    <row r="30790" spans="2:14">
      <c r="B30790" s="65"/>
      <c r="N30790" s="71"/>
    </row>
    <row r="30791" spans="2:14">
      <c r="B30791" s="65"/>
      <c r="N30791" s="71"/>
    </row>
    <row r="30792" spans="2:14">
      <c r="B30792" s="65"/>
      <c r="N30792" s="71"/>
    </row>
    <row r="30793" spans="2:14">
      <c r="B30793" s="65"/>
      <c r="N30793" s="71"/>
    </row>
    <row r="30794" spans="2:14">
      <c r="B30794" s="65"/>
      <c r="N30794" s="71"/>
    </row>
    <row r="30795" spans="2:14">
      <c r="B30795" s="65"/>
      <c r="N30795" s="71"/>
    </row>
    <row r="30796" spans="2:14">
      <c r="B30796" s="65"/>
      <c r="N30796" s="71"/>
    </row>
    <row r="30797" spans="2:14">
      <c r="B30797" s="65"/>
      <c r="N30797" s="71"/>
    </row>
    <row r="30798" spans="2:14">
      <c r="B30798" s="65"/>
      <c r="N30798" s="71"/>
    </row>
    <row r="30799" spans="2:14">
      <c r="B30799" s="65"/>
      <c r="N30799" s="71"/>
    </row>
    <row r="30800" spans="2:14">
      <c r="B30800" s="65"/>
      <c r="N30800" s="71"/>
    </row>
    <row r="30801" spans="2:14">
      <c r="B30801" s="65"/>
      <c r="N30801" s="71"/>
    </row>
    <row r="30802" spans="2:14">
      <c r="B30802" s="65"/>
      <c r="N30802" s="71"/>
    </row>
    <row r="30803" spans="2:14">
      <c r="B30803" s="65"/>
      <c r="N30803" s="71"/>
    </row>
    <row r="30804" spans="2:14">
      <c r="B30804" s="65"/>
      <c r="N30804" s="71"/>
    </row>
    <row r="30805" spans="2:14">
      <c r="B30805" s="65"/>
      <c r="N30805" s="71"/>
    </row>
    <row r="30806" spans="2:14">
      <c r="B30806" s="65"/>
      <c r="N30806" s="71"/>
    </row>
    <row r="30807" spans="2:14">
      <c r="B30807" s="65"/>
      <c r="N30807" s="71"/>
    </row>
    <row r="30808" spans="2:14">
      <c r="B30808" s="65"/>
      <c r="N30808" s="71"/>
    </row>
    <row r="30809" spans="2:14">
      <c r="B30809" s="65"/>
      <c r="N30809" s="71"/>
    </row>
    <row r="30810" spans="2:14">
      <c r="B30810" s="65"/>
      <c r="N30810" s="71"/>
    </row>
    <row r="30811" spans="2:14">
      <c r="B30811" s="65"/>
      <c r="N30811" s="71"/>
    </row>
    <row r="30812" spans="2:14">
      <c r="B30812" s="65"/>
      <c r="N30812" s="71"/>
    </row>
    <row r="30813" spans="2:14">
      <c r="B30813" s="65"/>
      <c r="N30813" s="71"/>
    </row>
    <row r="30814" spans="2:14">
      <c r="B30814" s="65"/>
      <c r="N30814" s="71"/>
    </row>
    <row r="30815" spans="2:14">
      <c r="B30815" s="65"/>
      <c r="N30815" s="71"/>
    </row>
    <row r="30816" spans="2:14">
      <c r="B30816" s="65"/>
      <c r="N30816" s="71"/>
    </row>
    <row r="30817" spans="2:14">
      <c r="B30817" s="65"/>
      <c r="N30817" s="71"/>
    </row>
    <row r="30818" spans="2:14">
      <c r="B30818" s="65"/>
      <c r="N30818" s="71"/>
    </row>
    <row r="30819" spans="2:14">
      <c r="B30819" s="65"/>
      <c r="N30819" s="71"/>
    </row>
    <row r="30820" spans="2:14">
      <c r="B30820" s="65"/>
      <c r="N30820" s="71"/>
    </row>
    <row r="30821" spans="2:14">
      <c r="B30821" s="65"/>
      <c r="N30821" s="71"/>
    </row>
    <row r="30822" spans="2:14">
      <c r="B30822" s="65"/>
      <c r="N30822" s="71"/>
    </row>
    <row r="30823" spans="2:14">
      <c r="B30823" s="65"/>
      <c r="N30823" s="71"/>
    </row>
    <row r="30824" spans="2:14">
      <c r="B30824" s="65"/>
      <c r="N30824" s="71"/>
    </row>
    <row r="30825" spans="2:14">
      <c r="B30825" s="65"/>
      <c r="N30825" s="71"/>
    </row>
    <row r="30826" spans="2:14">
      <c r="B30826" s="65"/>
      <c r="N30826" s="71"/>
    </row>
    <row r="30827" spans="2:14">
      <c r="B30827" s="65"/>
      <c r="N30827" s="71"/>
    </row>
    <row r="30828" spans="2:14">
      <c r="B30828" s="65"/>
      <c r="N30828" s="71"/>
    </row>
    <row r="30829" spans="2:14">
      <c r="B30829" s="65"/>
      <c r="N30829" s="71"/>
    </row>
    <row r="30830" spans="2:14">
      <c r="B30830" s="65"/>
      <c r="N30830" s="71"/>
    </row>
    <row r="30831" spans="2:14">
      <c r="B30831" s="65"/>
      <c r="N30831" s="71"/>
    </row>
    <row r="30832" spans="2:14">
      <c r="B30832" s="65"/>
      <c r="N30832" s="71"/>
    </row>
    <row r="30833" spans="2:14">
      <c r="B30833" s="65"/>
      <c r="N30833" s="71"/>
    </row>
    <row r="30834" spans="2:14">
      <c r="B30834" s="65"/>
      <c r="N30834" s="71"/>
    </row>
    <row r="30835" spans="2:14">
      <c r="B30835" s="65"/>
      <c r="N30835" s="71"/>
    </row>
    <row r="30836" spans="2:14">
      <c r="B30836" s="65"/>
      <c r="N30836" s="71"/>
    </row>
    <row r="30837" spans="2:14">
      <c r="B30837" s="65"/>
      <c r="N30837" s="71"/>
    </row>
    <row r="30838" spans="2:14">
      <c r="B30838" s="65"/>
      <c r="N30838" s="71"/>
    </row>
    <row r="30839" spans="2:14">
      <c r="B30839" s="65"/>
      <c r="N30839" s="71"/>
    </row>
    <row r="30840" spans="2:14">
      <c r="B30840" s="65"/>
      <c r="N30840" s="71"/>
    </row>
    <row r="30841" spans="2:14">
      <c r="B30841" s="65"/>
      <c r="N30841" s="71"/>
    </row>
    <row r="30842" spans="2:14">
      <c r="B30842" s="65"/>
      <c r="N30842" s="71"/>
    </row>
    <row r="30843" spans="2:14">
      <c r="B30843" s="65"/>
      <c r="N30843" s="71"/>
    </row>
    <row r="30844" spans="2:14">
      <c r="B30844" s="65"/>
      <c r="N30844" s="71"/>
    </row>
    <row r="30845" spans="2:14">
      <c r="B30845" s="65"/>
      <c r="N30845" s="71"/>
    </row>
    <row r="30846" spans="2:14">
      <c r="B30846" s="65"/>
      <c r="N30846" s="71"/>
    </row>
    <row r="30847" spans="2:14">
      <c r="B30847" s="65"/>
      <c r="N30847" s="71"/>
    </row>
    <row r="30848" spans="2:14">
      <c r="B30848" s="65"/>
      <c r="N30848" s="71"/>
    </row>
    <row r="30849" spans="2:14">
      <c r="B30849" s="65"/>
      <c r="N30849" s="71"/>
    </row>
    <row r="30850" spans="2:14">
      <c r="B30850" s="65"/>
      <c r="N30850" s="71"/>
    </row>
    <row r="30851" spans="2:14">
      <c r="B30851" s="65"/>
      <c r="N30851" s="71"/>
    </row>
    <row r="30852" spans="2:14">
      <c r="B30852" s="65"/>
      <c r="N30852" s="71"/>
    </row>
    <row r="30853" spans="2:14">
      <c r="B30853" s="65"/>
      <c r="N30853" s="71"/>
    </row>
    <row r="30854" spans="2:14">
      <c r="B30854" s="65"/>
      <c r="N30854" s="71"/>
    </row>
    <row r="30855" spans="2:14">
      <c r="B30855" s="65"/>
      <c r="N30855" s="71"/>
    </row>
    <row r="30856" spans="2:14">
      <c r="B30856" s="65"/>
      <c r="N30856" s="71"/>
    </row>
    <row r="30857" spans="2:14">
      <c r="B30857" s="65"/>
      <c r="N30857" s="71"/>
    </row>
    <row r="30858" spans="2:14">
      <c r="B30858" s="65"/>
      <c r="N30858" s="71"/>
    </row>
    <row r="30859" spans="2:14">
      <c r="B30859" s="65"/>
      <c r="N30859" s="71"/>
    </row>
    <row r="30860" spans="2:14">
      <c r="B30860" s="65"/>
      <c r="N30860" s="71"/>
    </row>
    <row r="30861" spans="2:14">
      <c r="B30861" s="65"/>
      <c r="N30861" s="71"/>
    </row>
    <row r="30862" spans="2:14">
      <c r="B30862" s="65"/>
      <c r="N30862" s="71"/>
    </row>
    <row r="30863" spans="2:14">
      <c r="B30863" s="65"/>
      <c r="N30863" s="71"/>
    </row>
    <row r="30864" spans="2:14">
      <c r="B30864" s="65"/>
      <c r="N30864" s="71"/>
    </row>
    <row r="30865" spans="2:14">
      <c r="B30865" s="65"/>
      <c r="N30865" s="71"/>
    </row>
    <row r="30866" spans="2:14">
      <c r="B30866" s="65"/>
      <c r="N30866" s="71"/>
    </row>
    <row r="30867" spans="2:14">
      <c r="B30867" s="65"/>
      <c r="N30867" s="71"/>
    </row>
    <row r="30868" spans="2:14">
      <c r="B30868" s="65"/>
      <c r="N30868" s="71"/>
    </row>
    <row r="30869" spans="2:14">
      <c r="B30869" s="65"/>
      <c r="N30869" s="71"/>
    </row>
    <row r="30870" spans="2:14">
      <c r="B30870" s="65"/>
      <c r="N30870" s="71"/>
    </row>
    <row r="30871" spans="2:14">
      <c r="B30871" s="65"/>
      <c r="N30871" s="71"/>
    </row>
    <row r="30872" spans="2:14">
      <c r="B30872" s="65"/>
      <c r="N30872" s="71"/>
    </row>
    <row r="30873" spans="2:14">
      <c r="B30873" s="65"/>
      <c r="N30873" s="71"/>
    </row>
    <row r="30874" spans="2:14">
      <c r="B30874" s="65"/>
      <c r="N30874" s="71"/>
    </row>
    <row r="30875" spans="2:14">
      <c r="B30875" s="65"/>
      <c r="N30875" s="71"/>
    </row>
    <row r="30876" spans="2:14">
      <c r="B30876" s="65"/>
      <c r="N30876" s="71"/>
    </row>
    <row r="30877" spans="2:14">
      <c r="B30877" s="65"/>
      <c r="N30877" s="71"/>
    </row>
    <row r="30878" spans="2:14">
      <c r="B30878" s="65"/>
      <c r="N30878" s="71"/>
    </row>
    <row r="30879" spans="2:14">
      <c r="B30879" s="65"/>
      <c r="N30879" s="71"/>
    </row>
    <row r="30880" spans="2:14">
      <c r="B30880" s="65"/>
      <c r="N30880" s="71"/>
    </row>
    <row r="30881" spans="2:14">
      <c r="B30881" s="65"/>
      <c r="N30881" s="71"/>
    </row>
    <row r="30882" spans="2:14">
      <c r="B30882" s="65"/>
      <c r="N30882" s="71"/>
    </row>
    <row r="30883" spans="2:14">
      <c r="B30883" s="65"/>
      <c r="N30883" s="71"/>
    </row>
    <row r="30884" spans="2:14">
      <c r="B30884" s="65"/>
      <c r="N30884" s="71"/>
    </row>
    <row r="30885" spans="2:14">
      <c r="B30885" s="65"/>
      <c r="N30885" s="71"/>
    </row>
    <row r="30886" spans="2:14">
      <c r="B30886" s="65"/>
      <c r="N30886" s="71"/>
    </row>
    <row r="30887" spans="2:14">
      <c r="B30887" s="65"/>
      <c r="N30887" s="71"/>
    </row>
    <row r="30888" spans="2:14">
      <c r="B30888" s="65"/>
      <c r="N30888" s="71"/>
    </row>
    <row r="30889" spans="2:14">
      <c r="B30889" s="65"/>
      <c r="N30889" s="71"/>
    </row>
    <row r="30890" spans="2:14">
      <c r="B30890" s="65"/>
      <c r="N30890" s="71"/>
    </row>
    <row r="30891" spans="2:14">
      <c r="B30891" s="65"/>
      <c r="N30891" s="71"/>
    </row>
    <row r="30892" spans="2:14">
      <c r="B30892" s="65"/>
      <c r="N30892" s="71"/>
    </row>
    <row r="30893" spans="2:14">
      <c r="B30893" s="65"/>
      <c r="N30893" s="71"/>
    </row>
    <row r="30894" spans="2:14">
      <c r="B30894" s="65"/>
      <c r="N30894" s="71"/>
    </row>
    <row r="30895" spans="2:14">
      <c r="B30895" s="65"/>
      <c r="N30895" s="71"/>
    </row>
    <row r="30896" spans="2:14">
      <c r="B30896" s="65"/>
      <c r="N30896" s="71"/>
    </row>
    <row r="30897" spans="2:14">
      <c r="B30897" s="65"/>
      <c r="N30897" s="71"/>
    </row>
    <row r="30898" spans="2:14">
      <c r="B30898" s="65"/>
      <c r="N30898" s="71"/>
    </row>
    <row r="30899" spans="2:14">
      <c r="B30899" s="65"/>
      <c r="N30899" s="71"/>
    </row>
    <row r="30900" spans="2:14">
      <c r="B30900" s="65"/>
      <c r="N30900" s="71"/>
    </row>
    <row r="30901" spans="2:14">
      <c r="B30901" s="65"/>
      <c r="N30901" s="71"/>
    </row>
    <row r="30902" spans="2:14">
      <c r="B30902" s="65"/>
      <c r="N30902" s="71"/>
    </row>
    <row r="30903" spans="2:14">
      <c r="B30903" s="65"/>
      <c r="N30903" s="71"/>
    </row>
    <row r="30904" spans="2:14">
      <c r="B30904" s="65"/>
      <c r="N30904" s="71"/>
    </row>
    <row r="30905" spans="2:14">
      <c r="B30905" s="65"/>
      <c r="N30905" s="71"/>
    </row>
    <row r="30906" spans="2:14">
      <c r="B30906" s="65"/>
      <c r="N30906" s="71"/>
    </row>
    <row r="30907" spans="2:14">
      <c r="B30907" s="65"/>
      <c r="N30907" s="71"/>
    </row>
    <row r="30908" spans="2:14">
      <c r="B30908" s="65"/>
      <c r="N30908" s="71"/>
    </row>
    <row r="30909" spans="2:14">
      <c r="B30909" s="65"/>
      <c r="N30909" s="71"/>
    </row>
    <row r="30910" spans="2:14">
      <c r="B30910" s="65"/>
      <c r="N30910" s="71"/>
    </row>
    <row r="30911" spans="2:14">
      <c r="B30911" s="65"/>
      <c r="N30911" s="71"/>
    </row>
    <row r="30912" spans="2:14">
      <c r="B30912" s="65"/>
      <c r="N30912" s="71"/>
    </row>
    <row r="30913" spans="2:14">
      <c r="B30913" s="65"/>
      <c r="N30913" s="71"/>
    </row>
    <row r="30914" spans="2:14">
      <c r="B30914" s="65"/>
      <c r="N30914" s="71"/>
    </row>
    <row r="30915" spans="2:14">
      <c r="B30915" s="65"/>
      <c r="N30915" s="71"/>
    </row>
    <row r="30916" spans="2:14">
      <c r="B30916" s="65"/>
      <c r="N30916" s="71"/>
    </row>
    <row r="30917" spans="2:14">
      <c r="B30917" s="65"/>
      <c r="N30917" s="71"/>
    </row>
    <row r="30918" spans="2:14">
      <c r="B30918" s="65"/>
      <c r="N30918" s="71"/>
    </row>
    <row r="30919" spans="2:14">
      <c r="B30919" s="65"/>
      <c r="N30919" s="71"/>
    </row>
    <row r="30920" spans="2:14">
      <c r="B30920" s="65"/>
      <c r="N30920" s="71"/>
    </row>
    <row r="30921" spans="2:14">
      <c r="B30921" s="65"/>
      <c r="N30921" s="71"/>
    </row>
    <row r="30922" spans="2:14">
      <c r="B30922" s="65"/>
      <c r="N30922" s="71"/>
    </row>
    <row r="30923" spans="2:14">
      <c r="B30923" s="65"/>
      <c r="N30923" s="71"/>
    </row>
    <row r="30924" spans="2:14">
      <c r="B30924" s="65"/>
      <c r="N30924" s="71"/>
    </row>
    <row r="30925" spans="2:14">
      <c r="B30925" s="65"/>
      <c r="N30925" s="71"/>
    </row>
    <row r="30926" spans="2:14">
      <c r="B30926" s="65"/>
      <c r="N30926" s="71"/>
    </row>
    <row r="30927" spans="2:14">
      <c r="B30927" s="65"/>
      <c r="N30927" s="71"/>
    </row>
    <row r="30928" spans="2:14">
      <c r="B30928" s="65"/>
      <c r="N30928" s="71"/>
    </row>
    <row r="30929" spans="2:14">
      <c r="B30929" s="65"/>
      <c r="N30929" s="71"/>
    </row>
    <row r="30930" spans="2:14">
      <c r="B30930" s="65"/>
      <c r="N30930" s="71"/>
    </row>
    <row r="30931" spans="2:14">
      <c r="B30931" s="65"/>
      <c r="N30931" s="71"/>
    </row>
    <row r="30932" spans="2:14">
      <c r="B30932" s="65"/>
      <c r="N30932" s="71"/>
    </row>
    <row r="30933" spans="2:14">
      <c r="B30933" s="65"/>
      <c r="N30933" s="71"/>
    </row>
    <row r="30934" spans="2:14">
      <c r="B30934" s="65"/>
      <c r="N30934" s="71"/>
    </row>
    <row r="30935" spans="2:14">
      <c r="B30935" s="65"/>
      <c r="N30935" s="71"/>
    </row>
    <row r="30936" spans="2:14">
      <c r="B30936" s="65"/>
      <c r="N30936" s="71"/>
    </row>
    <row r="30937" spans="2:14">
      <c r="B30937" s="65"/>
      <c r="N30937" s="71"/>
    </row>
    <row r="30938" spans="2:14">
      <c r="B30938" s="65"/>
      <c r="N30938" s="71"/>
    </row>
    <row r="30939" spans="2:14">
      <c r="B30939" s="65"/>
      <c r="N30939" s="71"/>
    </row>
    <row r="30940" spans="2:14">
      <c r="B30940" s="65"/>
      <c r="N30940" s="71"/>
    </row>
    <row r="30941" spans="2:14">
      <c r="B30941" s="65"/>
      <c r="N30941" s="71"/>
    </row>
    <row r="30942" spans="2:14">
      <c r="B30942" s="65"/>
      <c r="N30942" s="71"/>
    </row>
    <row r="30943" spans="2:14">
      <c r="B30943" s="65"/>
      <c r="N30943" s="71"/>
    </row>
    <row r="30944" spans="2:14">
      <c r="B30944" s="65"/>
      <c r="N30944" s="71"/>
    </row>
    <row r="30945" spans="2:14">
      <c r="B30945" s="65"/>
      <c r="N30945" s="71"/>
    </row>
    <row r="30946" spans="2:14">
      <c r="B30946" s="65"/>
      <c r="N30946" s="71"/>
    </row>
    <row r="30947" spans="2:14">
      <c r="B30947" s="65"/>
      <c r="N30947" s="71"/>
    </row>
    <row r="30948" spans="2:14">
      <c r="B30948" s="65"/>
      <c r="N30948" s="71"/>
    </row>
    <row r="30949" spans="2:14">
      <c r="B30949" s="65"/>
      <c r="N30949" s="71"/>
    </row>
    <row r="30950" spans="2:14">
      <c r="B30950" s="65"/>
      <c r="N30950" s="71"/>
    </row>
    <row r="30951" spans="2:14">
      <c r="B30951" s="65"/>
      <c r="N30951" s="71"/>
    </row>
    <row r="30952" spans="2:14">
      <c r="B30952" s="65"/>
      <c r="N30952" s="71"/>
    </row>
    <row r="30953" spans="2:14">
      <c r="B30953" s="65"/>
      <c r="N30953" s="71"/>
    </row>
    <row r="30954" spans="2:14">
      <c r="B30954" s="65"/>
      <c r="N30954" s="71"/>
    </row>
    <row r="30955" spans="2:14">
      <c r="B30955" s="65"/>
      <c r="N30955" s="71"/>
    </row>
    <row r="30956" spans="2:14">
      <c r="B30956" s="65"/>
      <c r="N30956" s="71"/>
    </row>
    <row r="30957" spans="2:14">
      <c r="B30957" s="65"/>
      <c r="N30957" s="71"/>
    </row>
    <row r="30958" spans="2:14">
      <c r="B30958" s="65"/>
      <c r="N30958" s="71"/>
    </row>
    <row r="30959" spans="2:14">
      <c r="B30959" s="65"/>
      <c r="N30959" s="71"/>
    </row>
    <row r="30960" spans="2:14">
      <c r="B30960" s="65"/>
      <c r="N30960" s="71"/>
    </row>
    <row r="30961" spans="2:14">
      <c r="B30961" s="65"/>
      <c r="N30961" s="71"/>
    </row>
    <row r="30962" spans="2:14">
      <c r="B30962" s="65"/>
      <c r="N30962" s="71"/>
    </row>
    <row r="30963" spans="2:14">
      <c r="B30963" s="65"/>
      <c r="N30963" s="71"/>
    </row>
    <row r="30964" spans="2:14">
      <c r="B30964" s="65"/>
      <c r="N30964" s="71"/>
    </row>
    <row r="30965" spans="2:14">
      <c r="B30965" s="65"/>
      <c r="N30965" s="71"/>
    </row>
    <row r="30966" spans="2:14">
      <c r="B30966" s="65"/>
      <c r="N30966" s="71"/>
    </row>
    <row r="30967" spans="2:14">
      <c r="B30967" s="65"/>
      <c r="N30967" s="71"/>
    </row>
    <row r="30968" spans="2:14">
      <c r="B30968" s="65"/>
      <c r="N30968" s="71"/>
    </row>
    <row r="30969" spans="2:14">
      <c r="B30969" s="65"/>
      <c r="N30969" s="71"/>
    </row>
    <row r="30970" spans="2:14">
      <c r="B30970" s="65"/>
      <c r="N30970" s="71"/>
    </row>
    <row r="30971" spans="2:14">
      <c r="B30971" s="65"/>
      <c r="N30971" s="71"/>
    </row>
    <row r="30972" spans="2:14">
      <c r="B30972" s="65"/>
      <c r="N30972" s="71"/>
    </row>
    <row r="30973" spans="2:14">
      <c r="B30973" s="65"/>
      <c r="N30973" s="71"/>
    </row>
    <row r="30974" spans="2:14">
      <c r="B30974" s="65"/>
      <c r="N30974" s="71"/>
    </row>
    <row r="30975" spans="2:14">
      <c r="B30975" s="65"/>
      <c r="N30975" s="71"/>
    </row>
    <row r="30976" spans="2:14">
      <c r="B30976" s="65"/>
      <c r="N30976" s="71"/>
    </row>
    <row r="30977" spans="2:14">
      <c r="B30977" s="65"/>
      <c r="N30977" s="71"/>
    </row>
    <row r="30978" spans="2:14">
      <c r="B30978" s="65"/>
      <c r="N30978" s="71"/>
    </row>
    <row r="30979" spans="2:14">
      <c r="B30979" s="65"/>
      <c r="N30979" s="71"/>
    </row>
    <row r="30980" spans="2:14">
      <c r="B30980" s="65"/>
      <c r="N30980" s="71"/>
    </row>
    <row r="30981" spans="2:14">
      <c r="B30981" s="65"/>
      <c r="N30981" s="71"/>
    </row>
    <row r="30982" spans="2:14">
      <c r="B30982" s="65"/>
      <c r="N30982" s="71"/>
    </row>
    <row r="30983" spans="2:14">
      <c r="B30983" s="65"/>
      <c r="N30983" s="71"/>
    </row>
    <row r="30984" spans="2:14">
      <c r="B30984" s="65"/>
      <c r="N30984" s="71"/>
    </row>
    <row r="30985" spans="2:14">
      <c r="B30985" s="65"/>
      <c r="N30985" s="71"/>
    </row>
    <row r="30986" spans="2:14">
      <c r="B30986" s="65"/>
      <c r="N30986" s="71"/>
    </row>
    <row r="30987" spans="2:14">
      <c r="B30987" s="65"/>
      <c r="N30987" s="71"/>
    </row>
    <row r="30988" spans="2:14">
      <c r="B30988" s="65"/>
      <c r="N30988" s="71"/>
    </row>
    <row r="30989" spans="2:14">
      <c r="B30989" s="65"/>
      <c r="N30989" s="71"/>
    </row>
    <row r="30990" spans="2:14">
      <c r="B30990" s="65"/>
      <c r="N30990" s="71"/>
    </row>
    <row r="30991" spans="2:14">
      <c r="B30991" s="65"/>
      <c r="N30991" s="71"/>
    </row>
    <row r="30992" spans="2:14">
      <c r="B30992" s="65"/>
      <c r="N30992" s="71"/>
    </row>
    <row r="30993" spans="2:14">
      <c r="B30993" s="65"/>
      <c r="N30993" s="71"/>
    </row>
    <row r="30994" spans="2:14">
      <c r="B30994" s="65"/>
      <c r="N30994" s="71"/>
    </row>
    <row r="30995" spans="2:14">
      <c r="B30995" s="65"/>
      <c r="N30995" s="71"/>
    </row>
    <row r="30996" spans="2:14">
      <c r="B30996" s="65"/>
      <c r="N30996" s="71"/>
    </row>
    <row r="30997" spans="2:14">
      <c r="B30997" s="65"/>
      <c r="N30997" s="71"/>
    </row>
    <row r="30998" spans="2:14">
      <c r="B30998" s="65"/>
      <c r="N30998" s="71"/>
    </row>
    <row r="30999" spans="2:14">
      <c r="B30999" s="65"/>
      <c r="N30999" s="71"/>
    </row>
    <row r="31000" spans="2:14">
      <c r="B31000" s="65"/>
      <c r="N31000" s="71"/>
    </row>
    <row r="31001" spans="2:14">
      <c r="B31001" s="65"/>
      <c r="N31001" s="71"/>
    </row>
    <row r="31002" spans="2:14">
      <c r="B31002" s="65"/>
      <c r="N31002" s="71"/>
    </row>
    <row r="31003" spans="2:14">
      <c r="B31003" s="65"/>
      <c r="N31003" s="71"/>
    </row>
    <row r="31004" spans="2:14">
      <c r="B31004" s="65"/>
      <c r="N31004" s="71"/>
    </row>
    <row r="31005" spans="2:14">
      <c r="B31005" s="65"/>
      <c r="N31005" s="71"/>
    </row>
    <row r="31006" spans="2:14">
      <c r="B31006" s="65"/>
      <c r="N31006" s="71"/>
    </row>
    <row r="31007" spans="2:14">
      <c r="B31007" s="65"/>
      <c r="N31007" s="71"/>
    </row>
    <row r="31008" spans="2:14">
      <c r="B31008" s="65"/>
      <c r="N31008" s="71"/>
    </row>
    <row r="31009" spans="2:14">
      <c r="B31009" s="65"/>
      <c r="N31009" s="71"/>
    </row>
    <row r="31010" spans="2:14">
      <c r="B31010" s="65"/>
      <c r="N31010" s="71"/>
    </row>
    <row r="31011" spans="2:14">
      <c r="B31011" s="65"/>
      <c r="N31011" s="71"/>
    </row>
    <row r="31012" spans="2:14">
      <c r="B31012" s="65"/>
      <c r="N31012" s="71"/>
    </row>
    <row r="31013" spans="2:14">
      <c r="B31013" s="65"/>
      <c r="N31013" s="71"/>
    </row>
    <row r="31014" spans="2:14">
      <c r="B31014" s="65"/>
      <c r="N31014" s="71"/>
    </row>
    <row r="31015" spans="2:14">
      <c r="B31015" s="65"/>
      <c r="N31015" s="71"/>
    </row>
    <row r="31016" spans="2:14">
      <c r="B31016" s="65"/>
      <c r="N31016" s="71"/>
    </row>
    <row r="31017" spans="2:14">
      <c r="B31017" s="65"/>
      <c r="N31017" s="71"/>
    </row>
    <row r="31018" spans="2:14">
      <c r="B31018" s="65"/>
      <c r="N31018" s="71"/>
    </row>
    <row r="31019" spans="2:14">
      <c r="B31019" s="65"/>
      <c r="N31019" s="71"/>
    </row>
    <row r="31020" spans="2:14">
      <c r="B31020" s="65"/>
      <c r="N31020" s="71"/>
    </row>
    <row r="31021" spans="2:14">
      <c r="B31021" s="65"/>
      <c r="N31021" s="71"/>
    </row>
    <row r="31022" spans="2:14">
      <c r="B31022" s="65"/>
      <c r="N31022" s="71"/>
    </row>
    <row r="31023" spans="2:14">
      <c r="B31023" s="65"/>
      <c r="N31023" s="71"/>
    </row>
    <row r="31024" spans="2:14">
      <c r="B31024" s="65"/>
      <c r="N31024" s="71"/>
    </row>
    <row r="31025" spans="2:14">
      <c r="B31025" s="65"/>
      <c r="N31025" s="71"/>
    </row>
    <row r="31026" spans="2:14">
      <c r="B31026" s="65"/>
      <c r="N31026" s="71"/>
    </row>
    <row r="31027" spans="2:14">
      <c r="B31027" s="65"/>
      <c r="N31027" s="71"/>
    </row>
    <row r="31028" spans="2:14">
      <c r="B31028" s="65"/>
      <c r="N31028" s="71"/>
    </row>
    <row r="31029" spans="2:14">
      <c r="B31029" s="65"/>
      <c r="N31029" s="71"/>
    </row>
    <row r="31030" spans="2:14">
      <c r="B31030" s="65"/>
      <c r="N31030" s="71"/>
    </row>
    <row r="31031" spans="2:14">
      <c r="B31031" s="65"/>
      <c r="N31031" s="71"/>
    </row>
    <row r="31032" spans="2:14">
      <c r="B31032" s="65"/>
      <c r="N31032" s="71"/>
    </row>
    <row r="31033" spans="2:14">
      <c r="B31033" s="65"/>
      <c r="N31033" s="71"/>
    </row>
    <row r="31034" spans="2:14">
      <c r="B31034" s="65"/>
      <c r="N31034" s="71"/>
    </row>
    <row r="31035" spans="2:14">
      <c r="B31035" s="65"/>
      <c r="N31035" s="71"/>
    </row>
    <row r="31036" spans="2:14">
      <c r="B31036" s="65"/>
      <c r="N31036" s="71"/>
    </row>
    <row r="31037" spans="2:14">
      <c r="B31037" s="65"/>
      <c r="N31037" s="71"/>
    </row>
    <row r="31038" spans="2:14">
      <c r="B31038" s="65"/>
      <c r="N31038" s="71"/>
    </row>
    <row r="31039" spans="2:14">
      <c r="B31039" s="65"/>
      <c r="N31039" s="71"/>
    </row>
    <row r="31040" spans="2:14">
      <c r="B31040" s="65"/>
      <c r="N31040" s="71"/>
    </row>
    <row r="31041" spans="2:14">
      <c r="B31041" s="65"/>
      <c r="N31041" s="71"/>
    </row>
    <row r="31042" spans="2:14">
      <c r="B31042" s="65"/>
      <c r="N31042" s="71"/>
    </row>
    <row r="31043" spans="2:14">
      <c r="B31043" s="65"/>
      <c r="N31043" s="71"/>
    </row>
    <row r="31044" spans="2:14">
      <c r="B31044" s="65"/>
      <c r="N31044" s="71"/>
    </row>
    <row r="31045" spans="2:14">
      <c r="B31045" s="65"/>
      <c r="N31045" s="71"/>
    </row>
    <row r="31046" spans="2:14">
      <c r="B31046" s="65"/>
      <c r="N31046" s="71"/>
    </row>
    <row r="31047" spans="2:14">
      <c r="B31047" s="65"/>
      <c r="N31047" s="71"/>
    </row>
    <row r="31048" spans="2:14">
      <c r="B31048" s="65"/>
      <c r="N31048" s="71"/>
    </row>
    <row r="31049" spans="2:14">
      <c r="B31049" s="65"/>
      <c r="N31049" s="71"/>
    </row>
    <row r="31050" spans="2:14">
      <c r="B31050" s="65"/>
      <c r="N31050" s="71"/>
    </row>
    <row r="31051" spans="2:14">
      <c r="B31051" s="65"/>
      <c r="N31051" s="71"/>
    </row>
    <row r="31052" spans="2:14">
      <c r="B31052" s="65"/>
      <c r="N31052" s="71"/>
    </row>
    <row r="31053" spans="2:14">
      <c r="B31053" s="65"/>
      <c r="N31053" s="71"/>
    </row>
    <row r="31054" spans="2:14">
      <c r="B31054" s="65"/>
      <c r="N31054" s="71"/>
    </row>
    <row r="31055" spans="2:14">
      <c r="B31055" s="65"/>
      <c r="N31055" s="71"/>
    </row>
    <row r="31056" spans="2:14">
      <c r="B31056" s="65"/>
      <c r="N31056" s="71"/>
    </row>
    <row r="31057" spans="2:14">
      <c r="B31057" s="65"/>
      <c r="N31057" s="71"/>
    </row>
    <row r="31058" spans="2:14">
      <c r="B31058" s="65"/>
      <c r="N31058" s="71"/>
    </row>
    <row r="31059" spans="2:14">
      <c r="B31059" s="65"/>
      <c r="N31059" s="71"/>
    </row>
    <row r="31060" spans="2:14">
      <c r="B31060" s="65"/>
      <c r="N31060" s="71"/>
    </row>
    <row r="31061" spans="2:14">
      <c r="B31061" s="65"/>
      <c r="N31061" s="71"/>
    </row>
    <row r="31062" spans="2:14">
      <c r="B31062" s="65"/>
      <c r="N31062" s="71"/>
    </row>
    <row r="31063" spans="2:14">
      <c r="B31063" s="65"/>
      <c r="N31063" s="71"/>
    </row>
    <row r="31064" spans="2:14">
      <c r="B31064" s="65"/>
      <c r="N31064" s="71"/>
    </row>
    <row r="31065" spans="2:14">
      <c r="B31065" s="65"/>
      <c r="N31065" s="71"/>
    </row>
    <row r="31066" spans="2:14">
      <c r="B31066" s="65"/>
      <c r="N31066" s="71"/>
    </row>
    <row r="31067" spans="2:14">
      <c r="B31067" s="65"/>
      <c r="N31067" s="71"/>
    </row>
    <row r="31068" spans="2:14">
      <c r="B31068" s="65"/>
      <c r="N31068" s="71"/>
    </row>
    <row r="31069" spans="2:14">
      <c r="B31069" s="65"/>
      <c r="N31069" s="71"/>
    </row>
    <row r="31070" spans="2:14">
      <c r="B31070" s="65"/>
      <c r="N31070" s="71"/>
    </row>
    <row r="31071" spans="2:14">
      <c r="B31071" s="65"/>
      <c r="N31071" s="71"/>
    </row>
    <row r="31072" spans="2:14">
      <c r="B31072" s="65"/>
      <c r="N31072" s="71"/>
    </row>
    <row r="31073" spans="2:14">
      <c r="B31073" s="65"/>
      <c r="N31073" s="71"/>
    </row>
    <row r="31074" spans="2:14">
      <c r="B31074" s="65"/>
      <c r="N31074" s="71"/>
    </row>
    <row r="31075" spans="2:14">
      <c r="B31075" s="65"/>
      <c r="N31075" s="71"/>
    </row>
    <row r="31076" spans="2:14">
      <c r="B31076" s="65"/>
      <c r="N31076" s="71"/>
    </row>
    <row r="31077" spans="2:14">
      <c r="B31077" s="65"/>
      <c r="N31077" s="71"/>
    </row>
    <row r="31078" spans="2:14">
      <c r="B31078" s="65"/>
      <c r="N31078" s="71"/>
    </row>
    <row r="31079" spans="2:14">
      <c r="B31079" s="65"/>
      <c r="N31079" s="71"/>
    </row>
    <row r="31080" spans="2:14">
      <c r="B31080" s="65"/>
      <c r="N31080" s="71"/>
    </row>
    <row r="31081" spans="2:14">
      <c r="B31081" s="65"/>
      <c r="N31081" s="71"/>
    </row>
    <row r="31082" spans="2:14">
      <c r="B31082" s="65"/>
      <c r="N31082" s="71"/>
    </row>
    <row r="31083" spans="2:14">
      <c r="B31083" s="65"/>
      <c r="N31083" s="71"/>
    </row>
    <row r="31084" spans="2:14">
      <c r="B31084" s="65"/>
      <c r="N31084" s="71"/>
    </row>
    <row r="31085" spans="2:14">
      <c r="B31085" s="65"/>
      <c r="N31085" s="71"/>
    </row>
    <row r="31086" spans="2:14">
      <c r="B31086" s="65"/>
      <c r="N31086" s="71"/>
    </row>
    <row r="31087" spans="2:14">
      <c r="B31087" s="65"/>
      <c r="N31087" s="71"/>
    </row>
    <row r="31088" spans="2:14">
      <c r="B31088" s="65"/>
      <c r="N31088" s="71"/>
    </row>
    <row r="31089" spans="2:14">
      <c r="B31089" s="65"/>
      <c r="N31089" s="71"/>
    </row>
    <row r="31090" spans="2:14">
      <c r="B31090" s="65"/>
      <c r="N31090" s="71"/>
    </row>
    <row r="31091" spans="2:14">
      <c r="B31091" s="65"/>
      <c r="N31091" s="71"/>
    </row>
    <row r="31092" spans="2:14">
      <c r="B31092" s="65"/>
      <c r="N31092" s="71"/>
    </row>
    <row r="31093" spans="2:14">
      <c r="B31093" s="65"/>
      <c r="N31093" s="71"/>
    </row>
    <row r="31094" spans="2:14">
      <c r="B31094" s="65"/>
      <c r="N31094" s="71"/>
    </row>
    <row r="31095" spans="2:14">
      <c r="B31095" s="65"/>
      <c r="N31095" s="71"/>
    </row>
    <row r="31096" spans="2:14">
      <c r="B31096" s="65"/>
      <c r="N31096" s="71"/>
    </row>
    <row r="31097" spans="2:14">
      <c r="B31097" s="65"/>
      <c r="N31097" s="71"/>
    </row>
    <row r="31098" spans="2:14">
      <c r="B31098" s="65"/>
      <c r="N31098" s="71"/>
    </row>
    <row r="31099" spans="2:14">
      <c r="B31099" s="65"/>
      <c r="N31099" s="71"/>
    </row>
    <row r="31100" spans="2:14">
      <c r="B31100" s="65"/>
      <c r="N31100" s="71"/>
    </row>
    <row r="31101" spans="2:14">
      <c r="B31101" s="65"/>
      <c r="N31101" s="71"/>
    </row>
    <row r="31102" spans="2:14">
      <c r="B31102" s="65"/>
      <c r="N31102" s="71"/>
    </row>
    <row r="31103" spans="2:14">
      <c r="B31103" s="65"/>
      <c r="N31103" s="71"/>
    </row>
    <row r="31104" spans="2:14">
      <c r="B31104" s="65"/>
      <c r="N31104" s="71"/>
    </row>
    <row r="31105" spans="2:14">
      <c r="B31105" s="65"/>
      <c r="N31105" s="71"/>
    </row>
    <row r="31106" spans="2:14">
      <c r="B31106" s="65"/>
      <c r="N31106" s="71"/>
    </row>
    <row r="31107" spans="2:14">
      <c r="B31107" s="65"/>
      <c r="N31107" s="71"/>
    </row>
    <row r="31108" spans="2:14">
      <c r="B31108" s="65"/>
      <c r="N31108" s="71"/>
    </row>
    <row r="31109" spans="2:14">
      <c r="B31109" s="65"/>
      <c r="N31109" s="71"/>
    </row>
    <row r="31110" spans="2:14">
      <c r="B31110" s="65"/>
      <c r="N31110" s="71"/>
    </row>
    <row r="31111" spans="2:14">
      <c r="B31111" s="65"/>
      <c r="N31111" s="71"/>
    </row>
    <row r="31112" spans="2:14">
      <c r="B31112" s="65"/>
      <c r="N31112" s="71"/>
    </row>
    <row r="31113" spans="2:14">
      <c r="B31113" s="65"/>
      <c r="N31113" s="71"/>
    </row>
    <row r="31114" spans="2:14">
      <c r="B31114" s="65"/>
      <c r="N31114" s="71"/>
    </row>
    <row r="31115" spans="2:14">
      <c r="B31115" s="65"/>
      <c r="N31115" s="71"/>
    </row>
    <row r="31116" spans="2:14">
      <c r="B31116" s="65"/>
      <c r="N31116" s="71"/>
    </row>
    <row r="31117" spans="2:14">
      <c r="B31117" s="65"/>
      <c r="N31117" s="71"/>
    </row>
    <row r="31118" spans="2:14">
      <c r="B31118" s="65"/>
      <c r="N31118" s="71"/>
    </row>
    <row r="31119" spans="2:14">
      <c r="B31119" s="65"/>
      <c r="N31119" s="71"/>
    </row>
    <row r="31120" spans="2:14">
      <c r="B31120" s="65"/>
      <c r="N31120" s="71"/>
    </row>
    <row r="31121" spans="2:14">
      <c r="B31121" s="65"/>
      <c r="N31121" s="71"/>
    </row>
    <row r="31122" spans="2:14">
      <c r="B31122" s="65"/>
      <c r="N31122" s="71"/>
    </row>
    <row r="31123" spans="2:14">
      <c r="B31123" s="65"/>
      <c r="N31123" s="71"/>
    </row>
    <row r="31124" spans="2:14">
      <c r="B31124" s="65"/>
      <c r="N31124" s="71"/>
    </row>
    <row r="31125" spans="2:14">
      <c r="B31125" s="65"/>
      <c r="N31125" s="71"/>
    </row>
    <row r="31126" spans="2:14">
      <c r="B31126" s="65"/>
      <c r="N31126" s="71"/>
    </row>
    <row r="31127" spans="2:14">
      <c r="B31127" s="65"/>
      <c r="N31127" s="71"/>
    </row>
    <row r="31128" spans="2:14">
      <c r="B31128" s="65"/>
      <c r="N31128" s="71"/>
    </row>
    <row r="31129" spans="2:14">
      <c r="B31129" s="65"/>
      <c r="N31129" s="71"/>
    </row>
    <row r="31130" spans="2:14">
      <c r="B31130" s="65"/>
      <c r="N31130" s="71"/>
    </row>
    <row r="31131" spans="2:14">
      <c r="B31131" s="65"/>
      <c r="N31131" s="71"/>
    </row>
    <row r="31132" spans="2:14">
      <c r="B31132" s="65"/>
      <c r="N31132" s="71"/>
    </row>
    <row r="31133" spans="2:14">
      <c r="B31133" s="65"/>
      <c r="N31133" s="71"/>
    </row>
    <row r="31134" spans="2:14">
      <c r="B31134" s="65"/>
      <c r="N31134" s="71"/>
    </row>
    <row r="31135" spans="2:14">
      <c r="B31135" s="65"/>
      <c r="N31135" s="71"/>
    </row>
    <row r="31136" spans="2:14">
      <c r="B31136" s="65"/>
      <c r="N31136" s="71"/>
    </row>
    <row r="31137" spans="2:14">
      <c r="B31137" s="65"/>
      <c r="N31137" s="71"/>
    </row>
    <row r="31138" spans="2:14">
      <c r="B31138" s="65"/>
      <c r="N31138" s="71"/>
    </row>
    <row r="31139" spans="2:14">
      <c r="B31139" s="65"/>
      <c r="N31139" s="71"/>
    </row>
    <row r="31140" spans="2:14">
      <c r="B31140" s="65"/>
      <c r="N31140" s="71"/>
    </row>
    <row r="31141" spans="2:14">
      <c r="B31141" s="65"/>
      <c r="N31141" s="71"/>
    </row>
    <row r="31142" spans="2:14">
      <c r="B31142" s="65"/>
      <c r="N31142" s="71"/>
    </row>
    <row r="31143" spans="2:14">
      <c r="B31143" s="65"/>
      <c r="N31143" s="71"/>
    </row>
    <row r="31144" spans="2:14">
      <c r="B31144" s="65"/>
      <c r="N31144" s="71"/>
    </row>
    <row r="31145" spans="2:14">
      <c r="B31145" s="65"/>
      <c r="N31145" s="71"/>
    </row>
    <row r="31146" spans="2:14">
      <c r="B31146" s="65"/>
      <c r="N31146" s="71"/>
    </row>
    <row r="31147" spans="2:14">
      <c r="B31147" s="65"/>
      <c r="N31147" s="71"/>
    </row>
    <row r="31148" spans="2:14">
      <c r="B31148" s="65"/>
      <c r="N31148" s="71"/>
    </row>
    <row r="31149" spans="2:14">
      <c r="B31149" s="65"/>
      <c r="N31149" s="71"/>
    </row>
    <row r="31150" spans="2:14">
      <c r="B31150" s="65"/>
      <c r="N31150" s="71"/>
    </row>
    <row r="31151" spans="2:14">
      <c r="B31151" s="65"/>
      <c r="N31151" s="71"/>
    </row>
    <row r="31152" spans="2:14">
      <c r="B31152" s="65"/>
      <c r="N31152" s="71"/>
    </row>
    <row r="31153" spans="2:14">
      <c r="B31153" s="65"/>
      <c r="N31153" s="71"/>
    </row>
    <row r="31154" spans="2:14">
      <c r="B31154" s="65"/>
      <c r="N31154" s="71"/>
    </row>
    <row r="31155" spans="2:14">
      <c r="B31155" s="65"/>
      <c r="N31155" s="71"/>
    </row>
    <row r="31156" spans="2:14">
      <c r="B31156" s="65"/>
      <c r="N31156" s="71"/>
    </row>
    <row r="31157" spans="2:14">
      <c r="B31157" s="65"/>
      <c r="N31157" s="71"/>
    </row>
    <row r="31158" spans="2:14">
      <c r="B31158" s="65"/>
      <c r="N31158" s="71"/>
    </row>
    <row r="31159" spans="2:14">
      <c r="B31159" s="65"/>
      <c r="N31159" s="71"/>
    </row>
    <row r="31160" spans="2:14">
      <c r="B31160" s="65"/>
      <c r="N31160" s="71"/>
    </row>
    <row r="31161" spans="2:14">
      <c r="B31161" s="65"/>
      <c r="N31161" s="71"/>
    </row>
    <row r="31162" spans="2:14">
      <c r="B31162" s="65"/>
      <c r="N31162" s="71"/>
    </row>
    <row r="31163" spans="2:14">
      <c r="B31163" s="65"/>
      <c r="N31163" s="71"/>
    </row>
    <row r="31164" spans="2:14">
      <c r="B31164" s="65"/>
      <c r="N31164" s="71"/>
    </row>
    <row r="31165" spans="2:14">
      <c r="B31165" s="65"/>
      <c r="N31165" s="71"/>
    </row>
    <row r="31166" spans="2:14">
      <c r="B31166" s="65"/>
      <c r="N31166" s="71"/>
    </row>
    <row r="31167" spans="2:14">
      <c r="B31167" s="65"/>
      <c r="N31167" s="71"/>
    </row>
    <row r="31168" spans="2:14">
      <c r="B31168" s="65"/>
      <c r="N31168" s="71"/>
    </row>
    <row r="31169" spans="2:14">
      <c r="B31169" s="65"/>
      <c r="N31169" s="71"/>
    </row>
    <row r="31170" spans="2:14">
      <c r="B31170" s="65"/>
      <c r="N31170" s="71"/>
    </row>
    <row r="31171" spans="2:14">
      <c r="B31171" s="65"/>
      <c r="N31171" s="71"/>
    </row>
    <row r="31172" spans="2:14">
      <c r="B31172" s="65"/>
      <c r="N31172" s="71"/>
    </row>
    <row r="31173" spans="2:14">
      <c r="B31173" s="65"/>
      <c r="N31173" s="71"/>
    </row>
    <row r="31174" spans="2:14">
      <c r="B31174" s="65"/>
      <c r="N31174" s="71"/>
    </row>
    <row r="31175" spans="2:14">
      <c r="B31175" s="65"/>
      <c r="N31175" s="71"/>
    </row>
    <row r="31176" spans="2:14">
      <c r="B31176" s="65"/>
      <c r="N31176" s="71"/>
    </row>
    <row r="31177" spans="2:14">
      <c r="B31177" s="65"/>
      <c r="N31177" s="71"/>
    </row>
    <row r="31178" spans="2:14">
      <c r="B31178" s="65"/>
      <c r="N31178" s="71"/>
    </row>
    <row r="31179" spans="2:14">
      <c r="B31179" s="65"/>
      <c r="N31179" s="71"/>
    </row>
    <row r="31180" spans="2:14">
      <c r="B31180" s="65"/>
      <c r="N31180" s="71"/>
    </row>
    <row r="31181" spans="2:14">
      <c r="B31181" s="65"/>
      <c r="N31181" s="71"/>
    </row>
    <row r="31182" spans="2:14">
      <c r="B31182" s="65"/>
      <c r="N31182" s="71"/>
    </row>
    <row r="31183" spans="2:14">
      <c r="B31183" s="65"/>
      <c r="N31183" s="71"/>
    </row>
    <row r="31184" spans="2:14">
      <c r="B31184" s="65"/>
      <c r="N31184" s="71"/>
    </row>
    <row r="31185" spans="2:14">
      <c r="B31185" s="65"/>
      <c r="N31185" s="71"/>
    </row>
    <row r="31186" spans="2:14">
      <c r="B31186" s="65"/>
      <c r="N31186" s="71"/>
    </row>
    <row r="31187" spans="2:14">
      <c r="B31187" s="65"/>
      <c r="N31187" s="71"/>
    </row>
    <row r="31188" spans="2:14">
      <c r="B31188" s="65"/>
      <c r="N31188" s="71"/>
    </row>
    <row r="31189" spans="2:14">
      <c r="B31189" s="65"/>
      <c r="N31189" s="71"/>
    </row>
    <row r="31190" spans="2:14">
      <c r="B31190" s="65"/>
      <c r="N31190" s="71"/>
    </row>
    <row r="31191" spans="2:14">
      <c r="B31191" s="65"/>
      <c r="N31191" s="71"/>
    </row>
    <row r="31192" spans="2:14">
      <c r="B31192" s="65"/>
      <c r="N31192" s="71"/>
    </row>
    <row r="31193" spans="2:14">
      <c r="B31193" s="65"/>
      <c r="N31193" s="71"/>
    </row>
    <row r="31194" spans="2:14">
      <c r="B31194" s="65"/>
      <c r="N31194" s="71"/>
    </row>
    <row r="31195" spans="2:14">
      <c r="B31195" s="65"/>
      <c r="N31195" s="71"/>
    </row>
    <row r="31196" spans="2:14">
      <c r="B31196" s="65"/>
      <c r="N31196" s="71"/>
    </row>
    <row r="31197" spans="2:14">
      <c r="B31197" s="65"/>
      <c r="N31197" s="71"/>
    </row>
    <row r="31198" spans="2:14">
      <c r="B31198" s="65"/>
      <c r="N31198" s="71"/>
    </row>
    <row r="31199" spans="2:14">
      <c r="B31199" s="65"/>
      <c r="N31199" s="71"/>
    </row>
    <row r="31200" spans="2:14">
      <c r="B31200" s="65"/>
      <c r="N31200" s="71"/>
    </row>
    <row r="31201" spans="2:14">
      <c r="B31201" s="65"/>
      <c r="N31201" s="71"/>
    </row>
    <row r="31202" spans="2:14">
      <c r="B31202" s="65"/>
      <c r="N31202" s="71"/>
    </row>
    <row r="31203" spans="2:14">
      <c r="B31203" s="65"/>
      <c r="N31203" s="71"/>
    </row>
    <row r="31204" spans="2:14">
      <c r="B31204" s="65"/>
      <c r="N31204" s="71"/>
    </row>
    <row r="31205" spans="2:14">
      <c r="B31205" s="65"/>
      <c r="N31205" s="71"/>
    </row>
    <row r="31206" spans="2:14">
      <c r="B31206" s="65"/>
      <c r="N31206" s="71"/>
    </row>
    <row r="31207" spans="2:14">
      <c r="B31207" s="65"/>
      <c r="N31207" s="71"/>
    </row>
    <row r="31208" spans="2:14">
      <c r="B31208" s="65"/>
      <c r="N31208" s="71"/>
    </row>
    <row r="31209" spans="2:14">
      <c r="B31209" s="65"/>
      <c r="N31209" s="71"/>
    </row>
    <row r="31210" spans="2:14">
      <c r="B31210" s="65"/>
      <c r="N31210" s="71"/>
    </row>
    <row r="31211" spans="2:14">
      <c r="B31211" s="65"/>
      <c r="N31211" s="71"/>
    </row>
    <row r="31212" spans="2:14">
      <c r="B31212" s="65"/>
      <c r="N31212" s="71"/>
    </row>
    <row r="31213" spans="2:14">
      <c r="B31213" s="65"/>
      <c r="N31213" s="71"/>
    </row>
    <row r="31214" spans="2:14">
      <c r="B31214" s="65"/>
      <c r="N31214" s="71"/>
    </row>
    <row r="31215" spans="2:14">
      <c r="B31215" s="65"/>
      <c r="N31215" s="71"/>
    </row>
    <row r="31216" spans="2:14">
      <c r="B31216" s="65"/>
      <c r="N31216" s="71"/>
    </row>
    <row r="31217" spans="2:14">
      <c r="B31217" s="65"/>
      <c r="N31217" s="71"/>
    </row>
    <row r="31218" spans="2:14">
      <c r="B31218" s="65"/>
      <c r="N31218" s="71"/>
    </row>
    <row r="31219" spans="2:14">
      <c r="B31219" s="65"/>
      <c r="N31219" s="71"/>
    </row>
    <row r="31220" spans="2:14">
      <c r="B31220" s="65"/>
      <c r="N31220" s="71"/>
    </row>
    <row r="31221" spans="2:14">
      <c r="B31221" s="65"/>
      <c r="N31221" s="71"/>
    </row>
    <row r="31222" spans="2:14">
      <c r="B31222" s="65"/>
      <c r="N31222" s="71"/>
    </row>
    <row r="31223" spans="2:14">
      <c r="B31223" s="65"/>
      <c r="N31223" s="71"/>
    </row>
    <row r="31224" spans="2:14">
      <c r="B31224" s="65"/>
      <c r="N31224" s="71"/>
    </row>
    <row r="31225" spans="2:14">
      <c r="B31225" s="65"/>
      <c r="N31225" s="71"/>
    </row>
    <row r="31226" spans="2:14">
      <c r="B31226" s="65"/>
      <c r="N31226" s="71"/>
    </row>
    <row r="31227" spans="2:14">
      <c r="B31227" s="65"/>
      <c r="N31227" s="71"/>
    </row>
    <row r="31228" spans="2:14">
      <c r="B31228" s="65"/>
      <c r="N31228" s="71"/>
    </row>
    <row r="31229" spans="2:14">
      <c r="B31229" s="65"/>
      <c r="N31229" s="71"/>
    </row>
    <row r="31230" spans="2:14">
      <c r="B31230" s="65"/>
      <c r="N31230" s="71"/>
    </row>
    <row r="31231" spans="2:14">
      <c r="B31231" s="65"/>
      <c r="N31231" s="71"/>
    </row>
    <row r="31232" spans="2:14">
      <c r="B31232" s="65"/>
      <c r="N31232" s="71"/>
    </row>
    <row r="31233" spans="2:14">
      <c r="B31233" s="65"/>
      <c r="N31233" s="71"/>
    </row>
    <row r="31234" spans="2:14">
      <c r="B31234" s="65"/>
      <c r="N31234" s="71"/>
    </row>
    <row r="31235" spans="2:14">
      <c r="B31235" s="65"/>
      <c r="N31235" s="71"/>
    </row>
    <row r="31236" spans="2:14">
      <c r="B31236" s="65"/>
      <c r="N31236" s="71"/>
    </row>
    <row r="31237" spans="2:14">
      <c r="B31237" s="65"/>
      <c r="N31237" s="71"/>
    </row>
    <row r="31238" spans="2:14">
      <c r="B31238" s="65"/>
      <c r="N31238" s="71"/>
    </row>
    <row r="31239" spans="2:14">
      <c r="B31239" s="65"/>
      <c r="N31239" s="71"/>
    </row>
    <row r="31240" spans="2:14">
      <c r="B31240" s="65"/>
      <c r="N31240" s="71"/>
    </row>
    <row r="31241" spans="2:14">
      <c r="B31241" s="65"/>
      <c r="N31241" s="71"/>
    </row>
    <row r="31242" spans="2:14">
      <c r="B31242" s="65"/>
      <c r="N31242" s="71"/>
    </row>
    <row r="31243" spans="2:14">
      <c r="B31243" s="65"/>
      <c r="N31243" s="71"/>
    </row>
    <row r="31244" spans="2:14">
      <c r="B31244" s="65"/>
      <c r="N31244" s="71"/>
    </row>
    <row r="31245" spans="2:14">
      <c r="B31245" s="65"/>
      <c r="N31245" s="71"/>
    </row>
    <row r="31246" spans="2:14">
      <c r="B31246" s="65"/>
      <c r="N31246" s="71"/>
    </row>
    <row r="31247" spans="2:14">
      <c r="B31247" s="65"/>
      <c r="N31247" s="71"/>
    </row>
    <row r="31248" spans="2:14">
      <c r="B31248" s="65"/>
      <c r="N31248" s="71"/>
    </row>
    <row r="31249" spans="2:14">
      <c r="B31249" s="65"/>
      <c r="N31249" s="71"/>
    </row>
    <row r="31250" spans="2:14">
      <c r="B31250" s="65"/>
      <c r="N31250" s="71"/>
    </row>
    <row r="31251" spans="2:14">
      <c r="B31251" s="65"/>
      <c r="N31251" s="71"/>
    </row>
    <row r="31252" spans="2:14">
      <c r="B31252" s="65"/>
      <c r="N31252" s="71"/>
    </row>
    <row r="31253" spans="2:14">
      <c r="B31253" s="65"/>
      <c r="N31253" s="71"/>
    </row>
    <row r="31254" spans="2:14">
      <c r="B31254" s="65"/>
      <c r="N31254" s="71"/>
    </row>
    <row r="31255" spans="2:14">
      <c r="B31255" s="65"/>
      <c r="N31255" s="71"/>
    </row>
    <row r="31256" spans="2:14">
      <c r="B31256" s="65"/>
      <c r="N31256" s="71"/>
    </row>
    <row r="31257" spans="2:14">
      <c r="B31257" s="65"/>
      <c r="N31257" s="71"/>
    </row>
    <row r="31258" spans="2:14">
      <c r="B31258" s="65"/>
      <c r="N31258" s="71"/>
    </row>
    <row r="31259" spans="2:14">
      <c r="B31259" s="65"/>
      <c r="N31259" s="71"/>
    </row>
    <row r="31260" spans="2:14">
      <c r="B31260" s="65"/>
      <c r="N31260" s="71"/>
    </row>
    <row r="31261" spans="2:14">
      <c r="B31261" s="65"/>
      <c r="N31261" s="71"/>
    </row>
    <row r="31262" spans="2:14">
      <c r="B31262" s="65"/>
      <c r="N31262" s="71"/>
    </row>
    <row r="31263" spans="2:14">
      <c r="B31263" s="65"/>
      <c r="N31263" s="71"/>
    </row>
    <row r="31264" spans="2:14">
      <c r="B31264" s="65"/>
      <c r="N31264" s="71"/>
    </row>
    <row r="31265" spans="2:14">
      <c r="B31265" s="65"/>
      <c r="N31265" s="71"/>
    </row>
    <row r="31266" spans="2:14">
      <c r="B31266" s="65"/>
      <c r="N31266" s="71"/>
    </row>
    <row r="31267" spans="2:14">
      <c r="B31267" s="65"/>
      <c r="N31267" s="71"/>
    </row>
    <row r="31268" spans="2:14">
      <c r="B31268" s="65"/>
      <c r="N31268" s="71"/>
    </row>
    <row r="31269" spans="2:14">
      <c r="B31269" s="65"/>
      <c r="N31269" s="71"/>
    </row>
    <row r="31270" spans="2:14">
      <c r="B31270" s="65"/>
      <c r="N31270" s="71"/>
    </row>
    <row r="31271" spans="2:14">
      <c r="B31271" s="65"/>
      <c r="N31271" s="71"/>
    </row>
    <row r="31272" spans="2:14">
      <c r="B31272" s="65"/>
      <c r="N31272" s="71"/>
    </row>
    <row r="31273" spans="2:14">
      <c r="B31273" s="65"/>
      <c r="N31273" s="71"/>
    </row>
    <row r="31274" spans="2:14">
      <c r="B31274" s="65"/>
      <c r="N31274" s="71"/>
    </row>
    <row r="31275" spans="2:14">
      <c r="B31275" s="65"/>
      <c r="N31275" s="71"/>
    </row>
    <row r="31276" spans="2:14">
      <c r="B31276" s="65"/>
      <c r="N31276" s="71"/>
    </row>
    <row r="31277" spans="2:14">
      <c r="B31277" s="65"/>
      <c r="N31277" s="71"/>
    </row>
    <row r="31278" spans="2:14">
      <c r="B31278" s="65"/>
      <c r="N31278" s="71"/>
    </row>
    <row r="31279" spans="2:14">
      <c r="B31279" s="65"/>
      <c r="N31279" s="71"/>
    </row>
    <row r="31280" spans="2:14">
      <c r="B31280" s="65"/>
      <c r="N31280" s="71"/>
    </row>
    <row r="31281" spans="2:14">
      <c r="B31281" s="65"/>
      <c r="N31281" s="71"/>
    </row>
    <row r="31282" spans="2:14">
      <c r="B31282" s="65"/>
      <c r="N31282" s="71"/>
    </row>
    <row r="31283" spans="2:14">
      <c r="B31283" s="65"/>
      <c r="N31283" s="71"/>
    </row>
    <row r="31284" spans="2:14">
      <c r="B31284" s="65"/>
      <c r="N31284" s="71"/>
    </row>
    <row r="31285" spans="2:14">
      <c r="B31285" s="65"/>
      <c r="N31285" s="71"/>
    </row>
    <row r="31286" spans="2:14">
      <c r="B31286" s="65"/>
      <c r="N31286" s="71"/>
    </row>
    <row r="31287" spans="2:14">
      <c r="B31287" s="65"/>
      <c r="N31287" s="71"/>
    </row>
    <row r="31288" spans="2:14">
      <c r="B31288" s="65"/>
      <c r="N31288" s="71"/>
    </row>
    <row r="31289" spans="2:14">
      <c r="B31289" s="65"/>
      <c r="N31289" s="71"/>
    </row>
    <row r="31290" spans="2:14">
      <c r="B31290" s="65"/>
      <c r="N31290" s="71"/>
    </row>
    <row r="31291" spans="2:14">
      <c r="B31291" s="65"/>
      <c r="N31291" s="71"/>
    </row>
    <row r="31292" spans="2:14">
      <c r="B31292" s="65"/>
      <c r="N31292" s="71"/>
    </row>
    <row r="31293" spans="2:14">
      <c r="B31293" s="65"/>
      <c r="N31293" s="71"/>
    </row>
    <row r="31294" spans="2:14">
      <c r="B31294" s="65"/>
      <c r="N31294" s="71"/>
    </row>
    <row r="31295" spans="2:14">
      <c r="B31295" s="65"/>
      <c r="N31295" s="71"/>
    </row>
    <row r="31296" spans="2:14">
      <c r="B31296" s="65"/>
      <c r="N31296" s="71"/>
    </row>
    <row r="31297" spans="2:14">
      <c r="B31297" s="65"/>
      <c r="N31297" s="71"/>
    </row>
    <row r="31298" spans="2:14">
      <c r="B31298" s="65"/>
      <c r="N31298" s="71"/>
    </row>
    <row r="31299" spans="2:14">
      <c r="B31299" s="65"/>
      <c r="N31299" s="71"/>
    </row>
    <row r="31300" spans="2:14">
      <c r="B31300" s="65"/>
      <c r="N31300" s="71"/>
    </row>
    <row r="31301" spans="2:14">
      <c r="B31301" s="65"/>
      <c r="N31301" s="71"/>
    </row>
    <row r="31302" spans="2:14">
      <c r="B31302" s="65"/>
      <c r="N31302" s="71"/>
    </row>
    <row r="31303" spans="2:14">
      <c r="B31303" s="65"/>
      <c r="N31303" s="71"/>
    </row>
    <row r="31304" spans="2:14">
      <c r="B31304" s="65"/>
      <c r="N31304" s="71"/>
    </row>
    <row r="31305" spans="2:14">
      <c r="B31305" s="65"/>
      <c r="N31305" s="71"/>
    </row>
    <row r="31306" spans="2:14">
      <c r="B31306" s="65"/>
      <c r="N31306" s="71"/>
    </row>
    <row r="31307" spans="2:14">
      <c r="B31307" s="65"/>
      <c r="N31307" s="71"/>
    </row>
    <row r="31308" spans="2:14">
      <c r="B31308" s="65"/>
      <c r="N31308" s="71"/>
    </row>
    <row r="31309" spans="2:14">
      <c r="B31309" s="65"/>
      <c r="N31309" s="71"/>
    </row>
    <row r="31310" spans="2:14">
      <c r="B31310" s="65"/>
      <c r="N31310" s="71"/>
    </row>
    <row r="31311" spans="2:14">
      <c r="B31311" s="65"/>
      <c r="N31311" s="71"/>
    </row>
    <row r="31312" spans="2:14">
      <c r="B31312" s="65"/>
      <c r="N31312" s="71"/>
    </row>
    <row r="31313" spans="2:14">
      <c r="B31313" s="65"/>
      <c r="N31313" s="71"/>
    </row>
    <row r="31314" spans="2:14">
      <c r="B31314" s="65"/>
      <c r="N31314" s="71"/>
    </row>
    <row r="31315" spans="2:14">
      <c r="B31315" s="65"/>
      <c r="N31315" s="71"/>
    </row>
    <row r="31316" spans="2:14">
      <c r="B31316" s="65"/>
      <c r="N31316" s="71"/>
    </row>
    <row r="31317" spans="2:14">
      <c r="B31317" s="65"/>
      <c r="N31317" s="71"/>
    </row>
    <row r="31318" spans="2:14">
      <c r="B31318" s="65"/>
      <c r="N31318" s="71"/>
    </row>
    <row r="31319" spans="2:14">
      <c r="B31319" s="65"/>
      <c r="N31319" s="71"/>
    </row>
    <row r="31320" spans="2:14">
      <c r="B31320" s="65"/>
      <c r="N31320" s="71"/>
    </row>
    <row r="31321" spans="2:14">
      <c r="B31321" s="65"/>
      <c r="N31321" s="71"/>
    </row>
    <row r="31322" spans="2:14">
      <c r="B31322" s="65"/>
      <c r="N31322" s="71"/>
    </row>
    <row r="31323" spans="2:14">
      <c r="B31323" s="65"/>
      <c r="N31323" s="71"/>
    </row>
    <row r="31324" spans="2:14">
      <c r="B31324" s="65"/>
      <c r="N31324" s="71"/>
    </row>
    <row r="31325" spans="2:14">
      <c r="B31325" s="65"/>
      <c r="N31325" s="71"/>
    </row>
    <row r="31326" spans="2:14">
      <c r="B31326" s="65"/>
      <c r="N31326" s="71"/>
    </row>
    <row r="31327" spans="2:14">
      <c r="B31327" s="65"/>
      <c r="N31327" s="71"/>
    </row>
    <row r="31328" spans="2:14">
      <c r="B31328" s="65"/>
      <c r="N31328" s="71"/>
    </row>
    <row r="31329" spans="2:14">
      <c r="B31329" s="65"/>
      <c r="N31329" s="71"/>
    </row>
    <row r="31330" spans="2:14">
      <c r="B31330" s="65"/>
      <c r="N31330" s="71"/>
    </row>
    <row r="31331" spans="2:14">
      <c r="B31331" s="65"/>
      <c r="N31331" s="71"/>
    </row>
    <row r="31332" spans="2:14">
      <c r="B31332" s="65"/>
      <c r="N31332" s="71"/>
    </row>
    <row r="31333" spans="2:14">
      <c r="B31333" s="65"/>
      <c r="N31333" s="71"/>
    </row>
    <row r="31334" spans="2:14">
      <c r="B31334" s="65"/>
      <c r="N31334" s="71"/>
    </row>
    <row r="31335" spans="2:14">
      <c r="B31335" s="65"/>
      <c r="N31335" s="71"/>
    </row>
    <row r="31336" spans="2:14">
      <c r="B31336" s="65"/>
      <c r="N31336" s="71"/>
    </row>
    <row r="31337" spans="2:14">
      <c r="B31337" s="65"/>
      <c r="N31337" s="71"/>
    </row>
    <row r="31338" spans="2:14">
      <c r="B31338" s="65"/>
      <c r="N31338" s="71"/>
    </row>
    <row r="31339" spans="2:14">
      <c r="B31339" s="65"/>
      <c r="N31339" s="71"/>
    </row>
    <row r="31340" spans="2:14">
      <c r="B31340" s="65"/>
      <c r="N31340" s="71"/>
    </row>
    <row r="31341" spans="2:14">
      <c r="B31341" s="65"/>
      <c r="N31341" s="71"/>
    </row>
    <row r="31342" spans="2:14">
      <c r="B31342" s="65"/>
      <c r="N31342" s="71"/>
    </row>
    <row r="31343" spans="2:14">
      <c r="B31343" s="65"/>
      <c r="N31343" s="71"/>
    </row>
    <row r="31344" spans="2:14">
      <c r="B31344" s="65"/>
      <c r="N31344" s="71"/>
    </row>
    <row r="31345" spans="2:14">
      <c r="B31345" s="65"/>
      <c r="N31345" s="71"/>
    </row>
    <row r="31346" spans="2:14">
      <c r="B31346" s="65"/>
      <c r="N31346" s="71"/>
    </row>
    <row r="31347" spans="2:14">
      <c r="B31347" s="65"/>
      <c r="N31347" s="71"/>
    </row>
    <row r="31348" spans="2:14">
      <c r="B31348" s="65"/>
      <c r="N31348" s="71"/>
    </row>
    <row r="31349" spans="2:14">
      <c r="B31349" s="65"/>
      <c r="N31349" s="71"/>
    </row>
    <row r="31350" spans="2:14">
      <c r="B31350" s="65"/>
      <c r="N31350" s="71"/>
    </row>
    <row r="31351" spans="2:14">
      <c r="B31351" s="65"/>
      <c r="N31351" s="71"/>
    </row>
    <row r="31352" spans="2:14">
      <c r="B31352" s="65"/>
      <c r="N31352" s="71"/>
    </row>
    <row r="31353" spans="2:14">
      <c r="B31353" s="65"/>
      <c r="N31353" s="71"/>
    </row>
    <row r="31354" spans="2:14">
      <c r="B31354" s="65"/>
      <c r="N31354" s="71"/>
    </row>
    <row r="31355" spans="2:14">
      <c r="B31355" s="65"/>
      <c r="N31355" s="71"/>
    </row>
    <row r="31356" spans="2:14">
      <c r="B31356" s="65"/>
      <c r="N31356" s="71"/>
    </row>
    <row r="31357" spans="2:14">
      <c r="B31357" s="65"/>
      <c r="N31357" s="71"/>
    </row>
    <row r="31358" spans="2:14">
      <c r="B31358" s="65"/>
      <c r="N31358" s="71"/>
    </row>
    <row r="31359" spans="2:14">
      <c r="B31359" s="65"/>
      <c r="N31359" s="71"/>
    </row>
    <row r="31360" spans="2:14">
      <c r="B31360" s="65"/>
      <c r="N31360" s="71"/>
    </row>
    <row r="31361" spans="2:14">
      <c r="B31361" s="65"/>
      <c r="N31361" s="71"/>
    </row>
    <row r="31362" spans="2:14">
      <c r="B31362" s="65"/>
      <c r="N31362" s="71"/>
    </row>
    <row r="31363" spans="2:14">
      <c r="B31363" s="65"/>
      <c r="N31363" s="71"/>
    </row>
    <row r="31364" spans="2:14">
      <c r="B31364" s="65"/>
      <c r="N31364" s="71"/>
    </row>
    <row r="31365" spans="2:14">
      <c r="B31365" s="65"/>
      <c r="N31365" s="71"/>
    </row>
    <row r="31366" spans="2:14">
      <c r="B31366" s="65"/>
      <c r="N31366" s="71"/>
    </row>
    <row r="31367" spans="2:14">
      <c r="B31367" s="65"/>
      <c r="N31367" s="71"/>
    </row>
    <row r="31368" spans="2:14">
      <c r="B31368" s="65"/>
      <c r="N31368" s="71"/>
    </row>
    <row r="31369" spans="2:14">
      <c r="B31369" s="65"/>
      <c r="N31369" s="71"/>
    </row>
    <row r="31370" spans="2:14">
      <c r="B31370" s="65"/>
      <c r="N31370" s="71"/>
    </row>
    <row r="31371" spans="2:14">
      <c r="B31371" s="65"/>
      <c r="N31371" s="71"/>
    </row>
    <row r="31372" spans="2:14">
      <c r="B31372" s="65"/>
      <c r="N31372" s="71"/>
    </row>
    <row r="31373" spans="2:14">
      <c r="B31373" s="65"/>
      <c r="N31373" s="71"/>
    </row>
    <row r="31374" spans="2:14">
      <c r="B31374" s="65"/>
      <c r="N31374" s="71"/>
    </row>
    <row r="31375" spans="2:14">
      <c r="B31375" s="65"/>
      <c r="N31375" s="71"/>
    </row>
    <row r="31376" spans="2:14">
      <c r="B31376" s="65"/>
      <c r="N31376" s="71"/>
    </row>
    <row r="31377" spans="2:14">
      <c r="B31377" s="65"/>
      <c r="N31377" s="71"/>
    </row>
    <row r="31378" spans="2:14">
      <c r="B31378" s="65"/>
      <c r="N31378" s="71"/>
    </row>
    <row r="31379" spans="2:14">
      <c r="B31379" s="65"/>
      <c r="N31379" s="71"/>
    </row>
    <row r="31380" spans="2:14">
      <c r="B31380" s="65"/>
      <c r="N31380" s="71"/>
    </row>
    <row r="31381" spans="2:14">
      <c r="B31381" s="65"/>
      <c r="N31381" s="71"/>
    </row>
    <row r="31382" spans="2:14">
      <c r="B31382" s="65"/>
      <c r="N31382" s="71"/>
    </row>
    <row r="31383" spans="2:14">
      <c r="B31383" s="65"/>
      <c r="N31383" s="71"/>
    </row>
    <row r="31384" spans="2:14">
      <c r="B31384" s="65"/>
      <c r="N31384" s="71"/>
    </row>
    <row r="31385" spans="2:14">
      <c r="B31385" s="65"/>
      <c r="N31385" s="71"/>
    </row>
    <row r="31386" spans="2:14">
      <c r="B31386" s="65"/>
      <c r="N31386" s="71"/>
    </row>
    <row r="31387" spans="2:14">
      <c r="B31387" s="65"/>
      <c r="N31387" s="71"/>
    </row>
    <row r="31388" spans="2:14">
      <c r="B31388" s="65"/>
      <c r="N31388" s="71"/>
    </row>
    <row r="31389" spans="2:14">
      <c r="B31389" s="65"/>
      <c r="N31389" s="71"/>
    </row>
    <row r="31390" spans="2:14">
      <c r="B31390" s="65"/>
      <c r="N31390" s="71"/>
    </row>
    <row r="31391" spans="2:14">
      <c r="B31391" s="65"/>
      <c r="N31391" s="71"/>
    </row>
    <row r="31392" spans="2:14">
      <c r="B31392" s="65"/>
      <c r="N31392" s="71"/>
    </row>
    <row r="31393" spans="2:14">
      <c r="B31393" s="65"/>
      <c r="N31393" s="71"/>
    </row>
    <row r="31394" spans="2:14">
      <c r="B31394" s="65"/>
      <c r="N31394" s="71"/>
    </row>
    <row r="31395" spans="2:14">
      <c r="B31395" s="65"/>
      <c r="N31395" s="71"/>
    </row>
    <row r="31396" spans="2:14">
      <c r="B31396" s="65"/>
      <c r="N31396" s="71"/>
    </row>
    <row r="31397" spans="2:14">
      <c r="B31397" s="65"/>
      <c r="N31397" s="71"/>
    </row>
    <row r="31398" spans="2:14">
      <c r="B31398" s="65"/>
      <c r="N31398" s="71"/>
    </row>
    <row r="31399" spans="2:14">
      <c r="B31399" s="65"/>
      <c r="N31399" s="71"/>
    </row>
    <row r="31400" spans="2:14">
      <c r="B31400" s="65"/>
      <c r="N31400" s="71"/>
    </row>
    <row r="31401" spans="2:14">
      <c r="B31401" s="65"/>
      <c r="N31401" s="71"/>
    </row>
    <row r="31402" spans="2:14">
      <c r="B31402" s="65"/>
      <c r="N31402" s="71"/>
    </row>
    <row r="31403" spans="2:14">
      <c r="B31403" s="65"/>
      <c r="N31403" s="71"/>
    </row>
    <row r="31404" spans="2:14">
      <c r="B31404" s="65"/>
      <c r="N31404" s="71"/>
    </row>
    <row r="31405" spans="2:14">
      <c r="B31405" s="65"/>
      <c r="N31405" s="71"/>
    </row>
    <row r="31406" spans="2:14">
      <c r="B31406" s="65"/>
      <c r="N31406" s="71"/>
    </row>
    <row r="31407" spans="2:14">
      <c r="B31407" s="65"/>
      <c r="N31407" s="71"/>
    </row>
    <row r="31408" spans="2:14">
      <c r="B31408" s="65"/>
      <c r="N31408" s="71"/>
    </row>
    <row r="31409" spans="2:14">
      <c r="B31409" s="65"/>
      <c r="N31409" s="71"/>
    </row>
    <row r="31410" spans="2:14">
      <c r="B31410" s="65"/>
      <c r="N31410" s="71"/>
    </row>
    <row r="31411" spans="2:14">
      <c r="B31411" s="65"/>
      <c r="N31411" s="71"/>
    </row>
    <row r="31412" spans="2:14">
      <c r="B31412" s="65"/>
      <c r="N31412" s="71"/>
    </row>
    <row r="31413" spans="2:14">
      <c r="B31413" s="65"/>
      <c r="N31413" s="71"/>
    </row>
    <row r="31414" spans="2:14">
      <c r="B31414" s="65"/>
      <c r="N31414" s="71"/>
    </row>
    <row r="31415" spans="2:14">
      <c r="B31415" s="65"/>
      <c r="N31415" s="71"/>
    </row>
    <row r="31416" spans="2:14">
      <c r="B31416" s="65"/>
      <c r="N31416" s="71"/>
    </row>
    <row r="31417" spans="2:14">
      <c r="B31417" s="65"/>
      <c r="N31417" s="71"/>
    </row>
    <row r="31418" spans="2:14">
      <c r="B31418" s="65"/>
      <c r="N31418" s="71"/>
    </row>
    <row r="31419" spans="2:14">
      <c r="B31419" s="65"/>
      <c r="N31419" s="71"/>
    </row>
    <row r="31420" spans="2:14">
      <c r="B31420" s="65"/>
      <c r="N31420" s="71"/>
    </row>
    <row r="31421" spans="2:14">
      <c r="B31421" s="65"/>
      <c r="N31421" s="71"/>
    </row>
    <row r="31422" spans="2:14">
      <c r="B31422" s="65"/>
      <c r="N31422" s="71"/>
    </row>
    <row r="31423" spans="2:14">
      <c r="B31423" s="65"/>
      <c r="N31423" s="71"/>
    </row>
    <row r="31424" spans="2:14">
      <c r="B31424" s="65"/>
      <c r="N31424" s="71"/>
    </row>
    <row r="31425" spans="2:14">
      <c r="B31425" s="65"/>
      <c r="N31425" s="71"/>
    </row>
    <row r="31426" spans="2:14">
      <c r="B31426" s="65"/>
      <c r="N31426" s="71"/>
    </row>
    <row r="31427" spans="2:14">
      <c r="B31427" s="65"/>
      <c r="N31427" s="71"/>
    </row>
    <row r="31428" spans="2:14">
      <c r="B31428" s="65"/>
      <c r="N31428" s="71"/>
    </row>
    <row r="31429" spans="2:14">
      <c r="B31429" s="65"/>
      <c r="N31429" s="71"/>
    </row>
    <row r="31430" spans="2:14">
      <c r="B31430" s="65"/>
      <c r="N31430" s="71"/>
    </row>
    <row r="31431" spans="2:14">
      <c r="B31431" s="65"/>
      <c r="N31431" s="71"/>
    </row>
    <row r="31432" spans="2:14">
      <c r="B31432" s="65"/>
      <c r="N31432" s="71"/>
    </row>
    <row r="31433" spans="2:14">
      <c r="B31433" s="65"/>
      <c r="N31433" s="71"/>
    </row>
    <row r="31434" spans="2:14">
      <c r="B31434" s="65"/>
      <c r="N31434" s="71"/>
    </row>
    <row r="31435" spans="2:14">
      <c r="B31435" s="65"/>
      <c r="N31435" s="71"/>
    </row>
    <row r="31436" spans="2:14">
      <c r="B31436" s="65"/>
      <c r="N31436" s="71"/>
    </row>
    <row r="31437" spans="2:14">
      <c r="B31437" s="65"/>
      <c r="N31437" s="71"/>
    </row>
    <row r="31438" spans="2:14">
      <c r="B31438" s="65"/>
      <c r="N31438" s="71"/>
    </row>
    <row r="31439" spans="2:14">
      <c r="B31439" s="65"/>
      <c r="N31439" s="71"/>
    </row>
    <row r="31440" spans="2:14">
      <c r="B31440" s="65"/>
      <c r="N31440" s="71"/>
    </row>
    <row r="31441" spans="2:14">
      <c r="B31441" s="65"/>
      <c r="N31441" s="71"/>
    </row>
    <row r="31442" spans="2:14">
      <c r="B31442" s="65"/>
      <c r="N31442" s="71"/>
    </row>
    <row r="31443" spans="2:14">
      <c r="B31443" s="65"/>
      <c r="N31443" s="71"/>
    </row>
    <row r="31444" spans="2:14">
      <c r="B31444" s="65"/>
      <c r="N31444" s="71"/>
    </row>
    <row r="31445" spans="2:14">
      <c r="B31445" s="65"/>
      <c r="N31445" s="71"/>
    </row>
    <row r="31446" spans="2:14">
      <c r="B31446" s="65"/>
      <c r="N31446" s="71"/>
    </row>
    <row r="31447" spans="2:14">
      <c r="B31447" s="65"/>
      <c r="N31447" s="71"/>
    </row>
    <row r="31448" spans="2:14">
      <c r="B31448" s="65"/>
      <c r="N31448" s="71"/>
    </row>
    <row r="31449" spans="2:14">
      <c r="B31449" s="65"/>
      <c r="N31449" s="71"/>
    </row>
    <row r="31450" spans="2:14">
      <c r="B31450" s="65"/>
      <c r="N31450" s="71"/>
    </row>
    <row r="31451" spans="2:14">
      <c r="B31451" s="65"/>
      <c r="N31451" s="71"/>
    </row>
    <row r="31452" spans="2:14">
      <c r="B31452" s="65"/>
      <c r="N31452" s="71"/>
    </row>
    <row r="31453" spans="2:14">
      <c r="B31453" s="65"/>
      <c r="N31453" s="71"/>
    </row>
    <row r="31454" spans="2:14">
      <c r="B31454" s="65"/>
      <c r="N31454" s="71"/>
    </row>
    <row r="31455" spans="2:14">
      <c r="B31455" s="65"/>
      <c r="N31455" s="71"/>
    </row>
    <row r="31456" spans="2:14">
      <c r="B31456" s="65"/>
      <c r="N31456" s="71"/>
    </row>
    <row r="31457" spans="2:14">
      <c r="B31457" s="65"/>
      <c r="N31457" s="71"/>
    </row>
    <row r="31458" spans="2:14">
      <c r="B31458" s="65"/>
      <c r="N31458" s="71"/>
    </row>
    <row r="31459" spans="2:14">
      <c r="B31459" s="65"/>
      <c r="N31459" s="71"/>
    </row>
    <row r="31460" spans="2:14">
      <c r="B31460" s="65"/>
      <c r="N31460" s="71"/>
    </row>
    <row r="31461" spans="2:14">
      <c r="B31461" s="65"/>
      <c r="N31461" s="71"/>
    </row>
    <row r="31462" spans="2:14">
      <c r="B31462" s="65"/>
      <c r="N31462" s="71"/>
    </row>
    <row r="31463" spans="2:14">
      <c r="B31463" s="65"/>
      <c r="N31463" s="71"/>
    </row>
    <row r="31464" spans="2:14">
      <c r="B31464" s="65"/>
      <c r="N31464" s="71"/>
    </row>
    <row r="31465" spans="2:14">
      <c r="B31465" s="65"/>
      <c r="N31465" s="71"/>
    </row>
    <row r="31466" spans="2:14">
      <c r="B31466" s="65"/>
      <c r="N31466" s="71"/>
    </row>
    <row r="31467" spans="2:14">
      <c r="B31467" s="65"/>
      <c r="N31467" s="71"/>
    </row>
    <row r="31468" spans="2:14">
      <c r="B31468" s="65"/>
      <c r="N31468" s="71"/>
    </row>
    <row r="31469" spans="2:14">
      <c r="B31469" s="65"/>
      <c r="N31469" s="71"/>
    </row>
    <row r="31470" spans="2:14">
      <c r="B31470" s="65"/>
      <c r="N31470" s="71"/>
    </row>
    <row r="31471" spans="2:14">
      <c r="B31471" s="65"/>
      <c r="N31471" s="71"/>
    </row>
    <row r="31472" spans="2:14">
      <c r="B31472" s="65"/>
      <c r="N31472" s="71"/>
    </row>
    <row r="31473" spans="2:14">
      <c r="B31473" s="65"/>
      <c r="N31473" s="71"/>
    </row>
    <row r="31474" spans="2:14">
      <c r="B31474" s="65"/>
      <c r="N31474" s="71"/>
    </row>
    <row r="31475" spans="2:14">
      <c r="B31475" s="65"/>
      <c r="N31475" s="71"/>
    </row>
    <row r="31476" spans="2:14">
      <c r="B31476" s="65"/>
      <c r="N31476" s="71"/>
    </row>
    <row r="31477" spans="2:14">
      <c r="B31477" s="65"/>
      <c r="N31477" s="71"/>
    </row>
    <row r="31478" spans="2:14">
      <c r="B31478" s="65"/>
      <c r="N31478" s="71"/>
    </row>
    <row r="31479" spans="2:14">
      <c r="B31479" s="65"/>
      <c r="N31479" s="71"/>
    </row>
    <row r="31480" spans="2:14">
      <c r="B31480" s="65"/>
      <c r="N31480" s="71"/>
    </row>
    <row r="31481" spans="2:14">
      <c r="B31481" s="65"/>
      <c r="N31481" s="71"/>
    </row>
    <row r="31482" spans="2:14">
      <c r="B31482" s="65"/>
      <c r="N31482" s="71"/>
    </row>
    <row r="31483" spans="2:14">
      <c r="B31483" s="65"/>
      <c r="N31483" s="71"/>
    </row>
    <row r="31484" spans="2:14">
      <c r="B31484" s="65"/>
      <c r="N31484" s="71"/>
    </row>
    <row r="31485" spans="2:14">
      <c r="B31485" s="65"/>
      <c r="N31485" s="71"/>
    </row>
    <row r="31486" spans="2:14">
      <c r="B31486" s="65"/>
      <c r="N31486" s="71"/>
    </row>
    <row r="31487" spans="2:14">
      <c r="B31487" s="65"/>
      <c r="N31487" s="71"/>
    </row>
    <row r="31488" spans="2:14">
      <c r="B31488" s="65"/>
      <c r="N31488" s="71"/>
    </row>
    <row r="31489" spans="2:14">
      <c r="B31489" s="65"/>
      <c r="N31489" s="71"/>
    </row>
    <row r="31490" spans="2:14">
      <c r="B31490" s="65"/>
      <c r="N31490" s="71"/>
    </row>
    <row r="31491" spans="2:14">
      <c r="B31491" s="65"/>
      <c r="N31491" s="71"/>
    </row>
    <row r="31492" spans="2:14">
      <c r="B31492" s="65"/>
      <c r="N31492" s="71"/>
    </row>
    <row r="31493" spans="2:14">
      <c r="B31493" s="65"/>
      <c r="N31493" s="71"/>
    </row>
    <row r="31494" spans="2:14">
      <c r="B31494" s="65"/>
      <c r="N31494" s="71"/>
    </row>
    <row r="31495" spans="2:14">
      <c r="B31495" s="65"/>
      <c r="N31495" s="71"/>
    </row>
    <row r="31496" spans="2:14">
      <c r="B31496" s="65"/>
      <c r="N31496" s="71"/>
    </row>
    <row r="31497" spans="2:14">
      <c r="B31497" s="65"/>
      <c r="N31497" s="71"/>
    </row>
    <row r="31498" spans="2:14">
      <c r="B31498" s="65"/>
      <c r="N31498" s="71"/>
    </row>
    <row r="31499" spans="2:14">
      <c r="B31499" s="65"/>
      <c r="N31499" s="71"/>
    </row>
    <row r="31500" spans="2:14">
      <c r="B31500" s="65"/>
      <c r="N31500" s="71"/>
    </row>
    <row r="31501" spans="2:14">
      <c r="B31501" s="65"/>
      <c r="N31501" s="71"/>
    </row>
    <row r="31502" spans="2:14">
      <c r="B31502" s="65"/>
      <c r="N31502" s="71"/>
    </row>
    <row r="31503" spans="2:14">
      <c r="B31503" s="65"/>
      <c r="N31503" s="71"/>
    </row>
    <row r="31504" spans="2:14">
      <c r="B31504" s="65"/>
      <c r="N31504" s="71"/>
    </row>
    <row r="31505" spans="2:14">
      <c r="B31505" s="65"/>
      <c r="N31505" s="71"/>
    </row>
    <row r="31506" spans="2:14">
      <c r="B31506" s="65"/>
      <c r="N31506" s="71"/>
    </row>
    <row r="31507" spans="2:14">
      <c r="B31507" s="65"/>
      <c r="N31507" s="71"/>
    </row>
    <row r="31508" spans="2:14">
      <c r="B31508" s="65"/>
      <c r="N31508" s="71"/>
    </row>
    <row r="31509" spans="2:14">
      <c r="B31509" s="65"/>
      <c r="N31509" s="71"/>
    </row>
    <row r="31510" spans="2:14">
      <c r="B31510" s="65"/>
      <c r="N31510" s="71"/>
    </row>
    <row r="31511" spans="2:14">
      <c r="B31511" s="65"/>
      <c r="N31511" s="71"/>
    </row>
    <row r="31512" spans="2:14">
      <c r="B31512" s="65"/>
      <c r="N31512" s="71"/>
    </row>
    <row r="31513" spans="2:14">
      <c r="B31513" s="65"/>
      <c r="N31513" s="71"/>
    </row>
    <row r="31514" spans="2:14">
      <c r="B31514" s="65"/>
      <c r="N31514" s="71"/>
    </row>
    <row r="31515" spans="2:14">
      <c r="B31515" s="65"/>
      <c r="N31515" s="71"/>
    </row>
    <row r="31516" spans="2:14">
      <c r="B31516" s="65"/>
      <c r="N31516" s="71"/>
    </row>
    <row r="31517" spans="2:14">
      <c r="B31517" s="65"/>
      <c r="N31517" s="71"/>
    </row>
    <row r="31518" spans="2:14">
      <c r="B31518" s="65"/>
      <c r="N31518" s="71"/>
    </row>
    <row r="31519" spans="2:14">
      <c r="B31519" s="65"/>
      <c r="N31519" s="71"/>
    </row>
    <row r="31520" spans="2:14">
      <c r="B31520" s="65"/>
      <c r="N31520" s="71"/>
    </row>
    <row r="31521" spans="2:14">
      <c r="B31521" s="65"/>
      <c r="N31521" s="71"/>
    </row>
    <row r="31522" spans="2:14">
      <c r="B31522" s="65"/>
      <c r="N31522" s="71"/>
    </row>
    <row r="31523" spans="2:14">
      <c r="B31523" s="65"/>
      <c r="N31523" s="71"/>
    </row>
    <row r="31524" spans="2:14">
      <c r="B31524" s="65"/>
      <c r="N31524" s="71"/>
    </row>
    <row r="31525" spans="2:14">
      <c r="B31525" s="65"/>
      <c r="N31525" s="71"/>
    </row>
    <row r="31526" spans="2:14">
      <c r="B31526" s="65"/>
      <c r="N31526" s="71"/>
    </row>
    <row r="31527" spans="2:14">
      <c r="B31527" s="65"/>
      <c r="N31527" s="71"/>
    </row>
    <row r="31528" spans="2:14">
      <c r="B31528" s="65"/>
      <c r="N31528" s="71"/>
    </row>
    <row r="31529" spans="2:14">
      <c r="B31529" s="65"/>
      <c r="N31529" s="71"/>
    </row>
    <row r="31530" spans="2:14">
      <c r="B31530" s="65"/>
      <c r="N31530" s="71"/>
    </row>
    <row r="31531" spans="2:14">
      <c r="B31531" s="65"/>
      <c r="N31531" s="71"/>
    </row>
    <row r="31532" spans="2:14">
      <c r="B31532" s="65"/>
      <c r="N31532" s="71"/>
    </row>
    <row r="31533" spans="2:14">
      <c r="B31533" s="65"/>
      <c r="N31533" s="71"/>
    </row>
    <row r="31534" spans="2:14">
      <c r="B31534" s="65"/>
      <c r="N31534" s="71"/>
    </row>
    <row r="31535" spans="2:14">
      <c r="B31535" s="65"/>
      <c r="N31535" s="71"/>
    </row>
    <row r="31536" spans="2:14">
      <c r="B31536" s="65"/>
      <c r="N31536" s="71"/>
    </row>
    <row r="31537" spans="2:14">
      <c r="B31537" s="65"/>
      <c r="N31537" s="71"/>
    </row>
    <row r="31538" spans="2:14">
      <c r="B31538" s="65"/>
      <c r="N31538" s="71"/>
    </row>
    <row r="31539" spans="2:14">
      <c r="B31539" s="65"/>
      <c r="N31539" s="71"/>
    </row>
    <row r="31540" spans="2:14">
      <c r="B31540" s="65"/>
      <c r="N31540" s="71"/>
    </row>
    <row r="31541" spans="2:14">
      <c r="B31541" s="65"/>
      <c r="N31541" s="71"/>
    </row>
    <row r="31542" spans="2:14">
      <c r="B31542" s="65"/>
      <c r="N31542" s="71"/>
    </row>
    <row r="31543" spans="2:14">
      <c r="B31543" s="65"/>
      <c r="N31543" s="71"/>
    </row>
    <row r="31544" spans="2:14">
      <c r="B31544" s="65"/>
      <c r="N31544" s="71"/>
    </row>
    <row r="31545" spans="2:14">
      <c r="B31545" s="65"/>
      <c r="N31545" s="71"/>
    </row>
    <row r="31546" spans="2:14">
      <c r="B31546" s="65"/>
      <c r="N31546" s="71"/>
    </row>
    <row r="31547" spans="2:14">
      <c r="B31547" s="65"/>
      <c r="N31547" s="71"/>
    </row>
    <row r="31548" spans="2:14">
      <c r="B31548" s="65"/>
      <c r="N31548" s="71"/>
    </row>
    <row r="31549" spans="2:14">
      <c r="B31549" s="65"/>
      <c r="N31549" s="71"/>
    </row>
    <row r="31550" spans="2:14">
      <c r="B31550" s="65"/>
      <c r="N31550" s="71"/>
    </row>
    <row r="31551" spans="2:14">
      <c r="B31551" s="65"/>
      <c r="N31551" s="71"/>
    </row>
    <row r="31552" spans="2:14">
      <c r="B31552" s="65"/>
      <c r="N31552" s="71"/>
    </row>
    <row r="31553" spans="2:14">
      <c r="B31553" s="65"/>
      <c r="N31553" s="71"/>
    </row>
    <row r="31554" spans="2:14">
      <c r="B31554" s="65"/>
      <c r="N31554" s="71"/>
    </row>
    <row r="31555" spans="2:14">
      <c r="B31555" s="65"/>
      <c r="N31555" s="71"/>
    </row>
    <row r="31556" spans="2:14">
      <c r="B31556" s="65"/>
      <c r="N31556" s="71"/>
    </row>
    <row r="31557" spans="2:14">
      <c r="B31557" s="65"/>
      <c r="N31557" s="71"/>
    </row>
    <row r="31558" spans="2:14">
      <c r="B31558" s="65"/>
      <c r="N31558" s="71"/>
    </row>
    <row r="31559" spans="2:14">
      <c r="B31559" s="65"/>
      <c r="N31559" s="71"/>
    </row>
    <row r="31560" spans="2:14">
      <c r="B31560" s="65"/>
      <c r="N31560" s="71"/>
    </row>
    <row r="31561" spans="2:14">
      <c r="B31561" s="65"/>
      <c r="N31561" s="71"/>
    </row>
    <row r="31562" spans="2:14">
      <c r="B31562" s="65"/>
      <c r="N31562" s="71"/>
    </row>
    <row r="31563" spans="2:14">
      <c r="B31563" s="65"/>
      <c r="N31563" s="71"/>
    </row>
    <row r="31564" spans="2:14">
      <c r="B31564" s="65"/>
      <c r="N31564" s="71"/>
    </row>
    <row r="31565" spans="2:14">
      <c r="B31565" s="65"/>
      <c r="N31565" s="71"/>
    </row>
    <row r="31566" spans="2:14">
      <c r="B31566" s="65"/>
      <c r="N31566" s="71"/>
    </row>
    <row r="31567" spans="2:14">
      <c r="B31567" s="65"/>
      <c r="N31567" s="71"/>
    </row>
    <row r="31568" spans="2:14">
      <c r="B31568" s="65"/>
      <c r="N31568" s="71"/>
    </row>
    <row r="31569" spans="2:14">
      <c r="B31569" s="65"/>
      <c r="N31569" s="71"/>
    </row>
    <row r="31570" spans="2:14">
      <c r="B31570" s="65"/>
      <c r="N31570" s="71"/>
    </row>
    <row r="31571" spans="2:14">
      <c r="B31571" s="65"/>
      <c r="N31571" s="71"/>
    </row>
    <row r="31572" spans="2:14">
      <c r="B31572" s="65"/>
      <c r="N31572" s="71"/>
    </row>
    <row r="31573" spans="2:14">
      <c r="B31573" s="65"/>
      <c r="N31573" s="71"/>
    </row>
    <row r="31574" spans="2:14">
      <c r="B31574" s="65"/>
      <c r="N31574" s="71"/>
    </row>
    <row r="31575" spans="2:14">
      <c r="B31575" s="65"/>
      <c r="N31575" s="71"/>
    </row>
    <row r="31576" spans="2:14">
      <c r="B31576" s="65"/>
      <c r="N31576" s="71"/>
    </row>
    <row r="31577" spans="2:14">
      <c r="B31577" s="65"/>
      <c r="N31577" s="71"/>
    </row>
    <row r="31578" spans="2:14">
      <c r="B31578" s="65"/>
      <c r="N31578" s="71"/>
    </row>
    <row r="31579" spans="2:14">
      <c r="B31579" s="65"/>
      <c r="N31579" s="71"/>
    </row>
    <row r="31580" spans="2:14">
      <c r="B31580" s="65"/>
      <c r="N31580" s="71"/>
    </row>
    <row r="31581" spans="2:14">
      <c r="B31581" s="65"/>
      <c r="N31581" s="71"/>
    </row>
    <row r="31582" spans="2:14">
      <c r="B31582" s="65"/>
      <c r="N31582" s="71"/>
    </row>
    <row r="31583" spans="2:14">
      <c r="B31583" s="65"/>
      <c r="N31583" s="71"/>
    </row>
    <row r="31584" spans="2:14">
      <c r="B31584" s="65"/>
      <c r="N31584" s="71"/>
    </row>
    <row r="31585" spans="2:14">
      <c r="B31585" s="65"/>
      <c r="N31585" s="71"/>
    </row>
    <row r="31586" spans="2:14">
      <c r="B31586" s="65"/>
      <c r="N31586" s="71"/>
    </row>
    <row r="31587" spans="2:14">
      <c r="B31587" s="65"/>
      <c r="N31587" s="71"/>
    </row>
    <row r="31588" spans="2:14">
      <c r="B31588" s="65"/>
      <c r="N31588" s="71"/>
    </row>
    <row r="31589" spans="2:14">
      <c r="B31589" s="65"/>
      <c r="N31589" s="71"/>
    </row>
    <row r="31590" spans="2:14">
      <c r="B31590" s="65"/>
      <c r="N31590" s="71"/>
    </row>
    <row r="31591" spans="2:14">
      <c r="B31591" s="65"/>
      <c r="N31591" s="71"/>
    </row>
    <row r="31592" spans="2:14">
      <c r="B31592" s="65"/>
      <c r="N31592" s="71"/>
    </row>
    <row r="31593" spans="2:14">
      <c r="B31593" s="65"/>
      <c r="N31593" s="71"/>
    </row>
    <row r="31594" spans="2:14">
      <c r="B31594" s="65"/>
      <c r="N31594" s="71"/>
    </row>
    <row r="31595" spans="2:14">
      <c r="B31595" s="65"/>
      <c r="N31595" s="71"/>
    </row>
    <row r="31596" spans="2:14">
      <c r="B31596" s="65"/>
      <c r="N31596" s="71"/>
    </row>
    <row r="31597" spans="2:14">
      <c r="B31597" s="65"/>
      <c r="N31597" s="71"/>
    </row>
    <row r="31598" spans="2:14">
      <c r="B31598" s="65"/>
      <c r="N31598" s="71"/>
    </row>
    <row r="31599" spans="2:14">
      <c r="B31599" s="65"/>
      <c r="N31599" s="71"/>
    </row>
    <row r="31600" spans="2:14">
      <c r="B31600" s="65"/>
      <c r="N31600" s="71"/>
    </row>
    <row r="31601" spans="2:14">
      <c r="B31601" s="65"/>
      <c r="N31601" s="71"/>
    </row>
    <row r="31602" spans="2:14">
      <c r="B31602" s="65"/>
      <c r="N31602" s="71"/>
    </row>
    <row r="31603" spans="2:14">
      <c r="B31603" s="65"/>
      <c r="N31603" s="71"/>
    </row>
    <row r="31604" spans="2:14">
      <c r="B31604" s="65"/>
      <c r="N31604" s="71"/>
    </row>
    <row r="31605" spans="2:14">
      <c r="B31605" s="65"/>
      <c r="N31605" s="71"/>
    </row>
    <row r="31606" spans="2:14">
      <c r="B31606" s="65"/>
      <c r="N31606" s="71"/>
    </row>
    <row r="31607" spans="2:14">
      <c r="B31607" s="65"/>
      <c r="N31607" s="71"/>
    </row>
    <row r="31608" spans="2:14">
      <c r="B31608" s="65"/>
      <c r="N31608" s="71"/>
    </row>
    <row r="31609" spans="2:14">
      <c r="B31609" s="65"/>
      <c r="N31609" s="71"/>
    </row>
    <row r="31610" spans="2:14">
      <c r="B31610" s="65"/>
      <c r="N31610" s="71"/>
    </row>
    <row r="31611" spans="2:14">
      <c r="B31611" s="65"/>
      <c r="N31611" s="71"/>
    </row>
    <row r="31612" spans="2:14">
      <c r="B31612" s="65"/>
      <c r="N31612" s="71"/>
    </row>
    <row r="31613" spans="2:14">
      <c r="B31613" s="65"/>
      <c r="N31613" s="71"/>
    </row>
    <row r="31614" spans="2:14">
      <c r="B31614" s="65"/>
      <c r="N31614" s="71"/>
    </row>
    <row r="31615" spans="2:14">
      <c r="B31615" s="65"/>
      <c r="N31615" s="71"/>
    </row>
    <row r="31616" spans="2:14">
      <c r="B31616" s="65"/>
      <c r="N31616" s="71"/>
    </row>
    <row r="31617" spans="2:14">
      <c r="B31617" s="65"/>
      <c r="N31617" s="71"/>
    </row>
    <row r="31618" spans="2:14">
      <c r="B31618" s="65"/>
      <c r="N31618" s="71"/>
    </row>
    <row r="31619" spans="2:14">
      <c r="B31619" s="65"/>
      <c r="N31619" s="71"/>
    </row>
    <row r="31620" spans="2:14">
      <c r="B31620" s="65"/>
      <c r="N31620" s="71"/>
    </row>
    <row r="31621" spans="2:14">
      <c r="B31621" s="65"/>
      <c r="N31621" s="71"/>
    </row>
    <row r="31622" spans="2:14">
      <c r="B31622" s="65"/>
      <c r="N31622" s="71"/>
    </row>
    <row r="31623" spans="2:14">
      <c r="B31623" s="65"/>
      <c r="N31623" s="71"/>
    </row>
    <row r="31624" spans="2:14">
      <c r="B31624" s="65"/>
      <c r="N31624" s="71"/>
    </row>
    <row r="31625" spans="2:14">
      <c r="B31625" s="65"/>
      <c r="N31625" s="71"/>
    </row>
    <row r="31626" spans="2:14">
      <c r="B31626" s="65"/>
      <c r="N31626" s="71"/>
    </row>
    <row r="31627" spans="2:14">
      <c r="B31627" s="65"/>
      <c r="N31627" s="71"/>
    </row>
    <row r="31628" spans="2:14">
      <c r="B31628" s="65"/>
      <c r="N31628" s="71"/>
    </row>
    <row r="31629" spans="2:14">
      <c r="B31629" s="65"/>
      <c r="N31629" s="71"/>
    </row>
    <row r="31630" spans="2:14">
      <c r="B31630" s="65"/>
      <c r="N31630" s="71"/>
    </row>
    <row r="31631" spans="2:14">
      <c r="B31631" s="65"/>
      <c r="N31631" s="71"/>
    </row>
    <row r="31632" spans="2:14">
      <c r="B31632" s="65"/>
      <c r="N31632" s="71"/>
    </row>
    <row r="31633" spans="2:14">
      <c r="B31633" s="65"/>
      <c r="N31633" s="71"/>
    </row>
    <row r="31634" spans="2:14">
      <c r="B31634" s="65"/>
      <c r="N31634" s="71"/>
    </row>
    <row r="31635" spans="2:14">
      <c r="B31635" s="65"/>
      <c r="N31635" s="71"/>
    </row>
    <row r="31636" spans="2:14">
      <c r="B31636" s="65"/>
      <c r="N31636" s="71"/>
    </row>
    <row r="31637" spans="2:14">
      <c r="B31637" s="65"/>
      <c r="N31637" s="71"/>
    </row>
    <row r="31638" spans="2:14">
      <c r="B31638" s="65"/>
      <c r="N31638" s="71"/>
    </row>
    <row r="31639" spans="2:14">
      <c r="B31639" s="65"/>
      <c r="N31639" s="71"/>
    </row>
    <row r="31640" spans="2:14">
      <c r="B31640" s="65"/>
      <c r="N31640" s="71"/>
    </row>
    <row r="31641" spans="2:14">
      <c r="B31641" s="65"/>
      <c r="N31641" s="71"/>
    </row>
    <row r="31642" spans="2:14">
      <c r="B31642" s="65"/>
      <c r="N31642" s="71"/>
    </row>
    <row r="31643" spans="2:14">
      <c r="B31643" s="65"/>
      <c r="N31643" s="71"/>
    </row>
    <row r="31644" spans="2:14">
      <c r="B31644" s="65"/>
      <c r="N31644" s="71"/>
    </row>
    <row r="31645" spans="2:14">
      <c r="B31645" s="65"/>
      <c r="N31645" s="71"/>
    </row>
    <row r="31646" spans="2:14">
      <c r="B31646" s="65"/>
      <c r="N31646" s="71"/>
    </row>
    <row r="31647" spans="2:14">
      <c r="B31647" s="65"/>
      <c r="N31647" s="71"/>
    </row>
    <row r="31648" spans="2:14">
      <c r="B31648" s="65"/>
      <c r="N31648" s="71"/>
    </row>
    <row r="31649" spans="2:14">
      <c r="B31649" s="65"/>
      <c r="N31649" s="71"/>
    </row>
    <row r="31650" spans="2:14">
      <c r="B31650" s="65"/>
      <c r="N31650" s="71"/>
    </row>
    <row r="31651" spans="2:14">
      <c r="B31651" s="65"/>
      <c r="N31651" s="71"/>
    </row>
    <row r="31652" spans="2:14">
      <c r="B31652" s="65"/>
      <c r="N31652" s="71"/>
    </row>
    <row r="31653" spans="2:14">
      <c r="B31653" s="65"/>
      <c r="N31653" s="71"/>
    </row>
    <row r="31654" spans="2:14">
      <c r="B31654" s="65"/>
      <c r="N31654" s="71"/>
    </row>
    <row r="31655" spans="2:14">
      <c r="B31655" s="65"/>
      <c r="N31655" s="71"/>
    </row>
    <row r="31656" spans="2:14">
      <c r="B31656" s="65"/>
      <c r="N31656" s="71"/>
    </row>
    <row r="31657" spans="2:14">
      <c r="B31657" s="65"/>
      <c r="N31657" s="71"/>
    </row>
    <row r="31658" spans="2:14">
      <c r="B31658" s="65"/>
      <c r="N31658" s="71"/>
    </row>
    <row r="31659" spans="2:14">
      <c r="B31659" s="65"/>
      <c r="N31659" s="71"/>
    </row>
    <row r="31660" spans="2:14">
      <c r="B31660" s="65"/>
      <c r="N31660" s="71"/>
    </row>
    <row r="31661" spans="2:14">
      <c r="B31661" s="65"/>
      <c r="N31661" s="71"/>
    </row>
    <row r="31662" spans="2:14">
      <c r="B31662" s="65"/>
      <c r="N31662" s="71"/>
    </row>
    <row r="31663" spans="2:14">
      <c r="B31663" s="65"/>
      <c r="N31663" s="71"/>
    </row>
    <row r="31664" spans="2:14">
      <c r="B31664" s="65"/>
      <c r="N31664" s="71"/>
    </row>
    <row r="31665" spans="2:14">
      <c r="B31665" s="65"/>
      <c r="N31665" s="71"/>
    </row>
    <row r="31666" spans="2:14">
      <c r="B31666" s="65"/>
      <c r="N31666" s="71"/>
    </row>
    <row r="31667" spans="2:14">
      <c r="B31667" s="65"/>
      <c r="N31667" s="71"/>
    </row>
    <row r="31668" spans="2:14">
      <c r="B31668" s="65"/>
      <c r="N31668" s="71"/>
    </row>
    <row r="31669" spans="2:14">
      <c r="B31669" s="65"/>
      <c r="N31669" s="71"/>
    </row>
    <row r="31670" spans="2:14">
      <c r="B31670" s="65"/>
      <c r="N31670" s="71"/>
    </row>
    <row r="31671" spans="2:14">
      <c r="B31671" s="65"/>
      <c r="N31671" s="71"/>
    </row>
    <row r="31672" spans="2:14">
      <c r="B31672" s="65"/>
      <c r="N31672" s="71"/>
    </row>
    <row r="31673" spans="2:14">
      <c r="B31673" s="65"/>
      <c r="N31673" s="71"/>
    </row>
    <row r="31674" spans="2:14">
      <c r="B31674" s="65"/>
      <c r="N31674" s="71"/>
    </row>
    <row r="31675" spans="2:14">
      <c r="B31675" s="65"/>
      <c r="N31675" s="71"/>
    </row>
    <row r="31676" spans="2:14">
      <c r="B31676" s="65"/>
      <c r="N31676" s="71"/>
    </row>
    <row r="31677" spans="2:14">
      <c r="B31677" s="65"/>
      <c r="N31677" s="71"/>
    </row>
    <row r="31678" spans="2:14">
      <c r="B31678" s="65"/>
      <c r="N31678" s="71"/>
    </row>
    <row r="31679" spans="2:14">
      <c r="B31679" s="65"/>
      <c r="N31679" s="71"/>
    </row>
    <row r="31680" spans="2:14">
      <c r="B31680" s="65"/>
      <c r="N31680" s="71"/>
    </row>
    <row r="31681" spans="2:14">
      <c r="B31681" s="65"/>
      <c r="N31681" s="71"/>
    </row>
    <row r="31682" spans="2:14">
      <c r="B31682" s="65"/>
      <c r="N31682" s="71"/>
    </row>
    <row r="31683" spans="2:14">
      <c r="B31683" s="65"/>
      <c r="N31683" s="71"/>
    </row>
    <row r="31684" spans="2:14">
      <c r="B31684" s="65"/>
      <c r="N31684" s="71"/>
    </row>
    <row r="31685" spans="2:14">
      <c r="B31685" s="65"/>
      <c r="N31685" s="71"/>
    </row>
    <row r="31686" spans="2:14">
      <c r="B31686" s="65"/>
      <c r="N31686" s="71"/>
    </row>
    <row r="31687" spans="2:14">
      <c r="B31687" s="65"/>
      <c r="N31687" s="71"/>
    </row>
    <row r="31688" spans="2:14">
      <c r="B31688" s="65"/>
      <c r="N31688" s="71"/>
    </row>
    <row r="31689" spans="2:14">
      <c r="B31689" s="65"/>
      <c r="N31689" s="71"/>
    </row>
    <row r="31690" spans="2:14">
      <c r="B31690" s="65"/>
      <c r="N31690" s="71"/>
    </row>
    <row r="31691" spans="2:14">
      <c r="B31691" s="65"/>
      <c r="N31691" s="71"/>
    </row>
    <row r="31692" spans="2:14">
      <c r="B31692" s="65"/>
      <c r="N31692" s="71"/>
    </row>
    <row r="31693" spans="2:14">
      <c r="B31693" s="65"/>
      <c r="N31693" s="71"/>
    </row>
    <row r="31694" spans="2:14">
      <c r="B31694" s="65"/>
      <c r="N31694" s="71"/>
    </row>
    <row r="31695" spans="2:14">
      <c r="B31695" s="65"/>
      <c r="N31695" s="71"/>
    </row>
    <row r="31696" spans="2:14">
      <c r="B31696" s="65"/>
      <c r="N31696" s="71"/>
    </row>
    <row r="31697" spans="2:14">
      <c r="B31697" s="65"/>
      <c r="N31697" s="71"/>
    </row>
    <row r="31698" spans="2:14">
      <c r="B31698" s="65"/>
      <c r="N31698" s="71"/>
    </row>
    <row r="31699" spans="2:14">
      <c r="B31699" s="65"/>
      <c r="N31699" s="71"/>
    </row>
    <row r="31700" spans="2:14">
      <c r="B31700" s="65"/>
      <c r="N31700" s="71"/>
    </row>
    <row r="31701" spans="2:14">
      <c r="B31701" s="65"/>
      <c r="N31701" s="71"/>
    </row>
    <row r="31702" spans="2:14">
      <c r="B31702" s="65"/>
      <c r="N31702" s="71"/>
    </row>
    <row r="31703" spans="2:14">
      <c r="B31703" s="65"/>
      <c r="N31703" s="71"/>
    </row>
    <row r="31704" spans="2:14">
      <c r="B31704" s="65"/>
      <c r="N31704" s="71"/>
    </row>
    <row r="31705" spans="2:14">
      <c r="B31705" s="65"/>
      <c r="N31705" s="71"/>
    </row>
    <row r="31706" spans="2:14">
      <c r="B31706" s="65"/>
      <c r="N31706" s="71"/>
    </row>
    <row r="31707" spans="2:14">
      <c r="B31707" s="65"/>
      <c r="N31707" s="71"/>
    </row>
    <row r="31708" spans="2:14">
      <c r="B31708" s="65"/>
      <c r="N31708" s="71"/>
    </row>
    <row r="31709" spans="2:14">
      <c r="B31709" s="65"/>
      <c r="N31709" s="71"/>
    </row>
    <row r="31710" spans="2:14">
      <c r="B31710" s="65"/>
      <c r="N31710" s="71"/>
    </row>
    <row r="31711" spans="2:14">
      <c r="B31711" s="65"/>
      <c r="N31711" s="71"/>
    </row>
    <row r="31712" spans="2:14">
      <c r="B31712" s="65"/>
      <c r="N31712" s="71"/>
    </row>
    <row r="31713" spans="2:14">
      <c r="B31713" s="65"/>
      <c r="N31713" s="71"/>
    </row>
    <row r="31714" spans="2:14">
      <c r="B31714" s="65"/>
      <c r="N31714" s="71"/>
    </row>
    <row r="31715" spans="2:14">
      <c r="B31715" s="65"/>
      <c r="N31715" s="71"/>
    </row>
    <row r="31716" spans="2:14">
      <c r="B31716" s="65"/>
      <c r="N31716" s="71"/>
    </row>
    <row r="31717" spans="2:14">
      <c r="B31717" s="65"/>
      <c r="N31717" s="71"/>
    </row>
    <row r="31718" spans="2:14">
      <c r="B31718" s="65"/>
      <c r="N31718" s="71"/>
    </row>
    <row r="31719" spans="2:14">
      <c r="B31719" s="65"/>
      <c r="N31719" s="71"/>
    </row>
    <row r="31720" spans="2:14">
      <c r="B31720" s="65"/>
      <c r="N31720" s="71"/>
    </row>
    <row r="31721" spans="2:14">
      <c r="B31721" s="65"/>
      <c r="N31721" s="71"/>
    </row>
    <row r="31722" spans="2:14">
      <c r="B31722" s="65"/>
      <c r="N31722" s="71"/>
    </row>
    <row r="31723" spans="2:14">
      <c r="B31723" s="65"/>
      <c r="N31723" s="71"/>
    </row>
    <row r="31724" spans="2:14">
      <c r="B31724" s="65"/>
      <c r="N31724" s="71"/>
    </row>
    <row r="31725" spans="2:14">
      <c r="B31725" s="65"/>
      <c r="N31725" s="71"/>
    </row>
    <row r="31726" spans="2:14">
      <c r="B31726" s="65"/>
      <c r="N31726" s="71"/>
    </row>
    <row r="31727" spans="2:14">
      <c r="B31727" s="65"/>
      <c r="N31727" s="71"/>
    </row>
    <row r="31728" spans="2:14">
      <c r="B31728" s="65"/>
      <c r="N31728" s="71"/>
    </row>
    <row r="31729" spans="2:14">
      <c r="B31729" s="65"/>
      <c r="N31729" s="71"/>
    </row>
    <row r="31730" spans="2:14">
      <c r="B31730" s="65"/>
      <c r="N31730" s="71"/>
    </row>
    <row r="31731" spans="2:14">
      <c r="B31731" s="65"/>
      <c r="N31731" s="71"/>
    </row>
    <row r="31732" spans="2:14">
      <c r="B31732" s="65"/>
      <c r="N31732" s="71"/>
    </row>
    <row r="31733" spans="2:14">
      <c r="B31733" s="65"/>
      <c r="N31733" s="71"/>
    </row>
    <row r="31734" spans="2:14">
      <c r="B31734" s="65"/>
      <c r="N31734" s="71"/>
    </row>
    <row r="31735" spans="2:14">
      <c r="B31735" s="65"/>
      <c r="N31735" s="71"/>
    </row>
    <row r="31736" spans="2:14">
      <c r="B31736" s="65"/>
      <c r="N31736" s="71"/>
    </row>
    <row r="31737" spans="2:14">
      <c r="B31737" s="65"/>
      <c r="N31737" s="71"/>
    </row>
    <row r="31738" spans="2:14">
      <c r="B31738" s="65"/>
      <c r="N31738" s="71"/>
    </row>
    <row r="31739" spans="2:14">
      <c r="B31739" s="65"/>
      <c r="N31739" s="71"/>
    </row>
    <row r="31740" spans="2:14">
      <c r="B31740" s="65"/>
      <c r="N31740" s="71"/>
    </row>
    <row r="31741" spans="2:14">
      <c r="B31741" s="65"/>
      <c r="N31741" s="71"/>
    </row>
    <row r="31742" spans="2:14">
      <c r="B31742" s="65"/>
      <c r="N31742" s="71"/>
    </row>
    <row r="31743" spans="2:14">
      <c r="B31743" s="65"/>
      <c r="N31743" s="71"/>
    </row>
    <row r="31744" spans="2:14">
      <c r="B31744" s="65"/>
      <c r="N31744" s="71"/>
    </row>
    <row r="31745" spans="2:14">
      <c r="B31745" s="65"/>
      <c r="N31745" s="71"/>
    </row>
    <row r="31746" spans="2:14">
      <c r="B31746" s="65"/>
      <c r="N31746" s="71"/>
    </row>
    <row r="31747" spans="2:14">
      <c r="B31747" s="65"/>
      <c r="N31747" s="71"/>
    </row>
    <row r="31748" spans="2:14">
      <c r="B31748" s="65"/>
      <c r="N31748" s="71"/>
    </row>
    <row r="31749" spans="2:14">
      <c r="B31749" s="65"/>
      <c r="N31749" s="71"/>
    </row>
    <row r="31750" spans="2:14">
      <c r="B31750" s="65"/>
      <c r="N31750" s="71"/>
    </row>
    <row r="31751" spans="2:14">
      <c r="B31751" s="65"/>
      <c r="N31751" s="71"/>
    </row>
    <row r="31752" spans="2:14">
      <c r="B31752" s="65"/>
      <c r="N31752" s="71"/>
    </row>
    <row r="31753" spans="2:14">
      <c r="B31753" s="65"/>
      <c r="N31753" s="71"/>
    </row>
    <row r="31754" spans="2:14">
      <c r="B31754" s="65"/>
      <c r="N31754" s="71"/>
    </row>
    <row r="31755" spans="2:14">
      <c r="B31755" s="65"/>
      <c r="N31755" s="71"/>
    </row>
    <row r="31756" spans="2:14">
      <c r="B31756" s="65"/>
      <c r="N31756" s="71"/>
    </row>
    <row r="31757" spans="2:14">
      <c r="B31757" s="65"/>
      <c r="N31757" s="71"/>
    </row>
    <row r="31758" spans="2:14">
      <c r="B31758" s="65"/>
      <c r="N31758" s="71"/>
    </row>
    <row r="31759" spans="2:14">
      <c r="B31759" s="65"/>
      <c r="N31759" s="71"/>
    </row>
    <row r="31760" spans="2:14">
      <c r="B31760" s="65"/>
      <c r="N31760" s="71"/>
    </row>
    <row r="31761" spans="2:14">
      <c r="B31761" s="65"/>
      <c r="N31761" s="71"/>
    </row>
    <row r="31762" spans="2:14">
      <c r="B31762" s="65"/>
      <c r="N31762" s="71"/>
    </row>
    <row r="31763" spans="2:14">
      <c r="B31763" s="65"/>
      <c r="N31763" s="71"/>
    </row>
    <row r="31764" spans="2:14">
      <c r="B31764" s="65"/>
      <c r="N31764" s="71"/>
    </row>
    <row r="31765" spans="2:14">
      <c r="B31765" s="65"/>
      <c r="N31765" s="71"/>
    </row>
    <row r="31766" spans="2:14">
      <c r="B31766" s="65"/>
      <c r="N31766" s="71"/>
    </row>
    <row r="31767" spans="2:14">
      <c r="B31767" s="65"/>
      <c r="N31767" s="71"/>
    </row>
    <row r="31768" spans="2:14">
      <c r="B31768" s="65"/>
      <c r="N31768" s="71"/>
    </row>
    <row r="31769" spans="2:14">
      <c r="B31769" s="65"/>
      <c r="N31769" s="71"/>
    </row>
    <row r="31770" spans="2:14">
      <c r="B31770" s="65"/>
      <c r="N31770" s="71"/>
    </row>
    <row r="31771" spans="2:14">
      <c r="B31771" s="65"/>
      <c r="N31771" s="71"/>
    </row>
    <row r="31772" spans="2:14">
      <c r="B31772" s="65"/>
      <c r="N31772" s="71"/>
    </row>
    <row r="31773" spans="2:14">
      <c r="B31773" s="65"/>
      <c r="N31773" s="71"/>
    </row>
    <row r="31774" spans="2:14">
      <c r="B31774" s="65"/>
      <c r="N31774" s="71"/>
    </row>
    <row r="31775" spans="2:14">
      <c r="B31775" s="65"/>
      <c r="N31775" s="71"/>
    </row>
    <row r="31776" spans="2:14">
      <c r="B31776" s="65"/>
      <c r="N31776" s="71"/>
    </row>
    <row r="31777" spans="2:14">
      <c r="B31777" s="65"/>
      <c r="N31777" s="71"/>
    </row>
    <row r="31778" spans="2:14">
      <c r="B31778" s="65"/>
      <c r="N31778" s="71"/>
    </row>
    <row r="31779" spans="2:14">
      <c r="B31779" s="65"/>
      <c r="N31779" s="71"/>
    </row>
    <row r="31780" spans="2:14">
      <c r="B31780" s="65"/>
      <c r="N31780" s="71"/>
    </row>
    <row r="31781" spans="2:14">
      <c r="B31781" s="65"/>
      <c r="N31781" s="71"/>
    </row>
    <row r="31782" spans="2:14">
      <c r="B31782" s="65"/>
      <c r="N31782" s="71"/>
    </row>
    <row r="31783" spans="2:14">
      <c r="B31783" s="65"/>
      <c r="N31783" s="71"/>
    </row>
    <row r="31784" spans="2:14">
      <c r="B31784" s="65"/>
      <c r="N31784" s="71"/>
    </row>
    <row r="31785" spans="2:14">
      <c r="B31785" s="65"/>
      <c r="N31785" s="71"/>
    </row>
    <row r="31786" spans="2:14">
      <c r="B31786" s="65"/>
      <c r="N31786" s="71"/>
    </row>
    <row r="31787" spans="2:14">
      <c r="B31787" s="65"/>
      <c r="N31787" s="71"/>
    </row>
    <row r="31788" spans="2:14">
      <c r="B31788" s="65"/>
      <c r="N31788" s="71"/>
    </row>
    <row r="31789" spans="2:14">
      <c r="B31789" s="65"/>
      <c r="N31789" s="71"/>
    </row>
    <row r="31790" spans="2:14">
      <c r="B31790" s="65"/>
      <c r="N31790" s="71"/>
    </row>
    <row r="31791" spans="2:14">
      <c r="B31791" s="65"/>
      <c r="N31791" s="71"/>
    </row>
    <row r="31792" spans="2:14">
      <c r="B31792" s="65"/>
      <c r="N31792" s="71"/>
    </row>
    <row r="31793" spans="2:14">
      <c r="B31793" s="65"/>
      <c r="N31793" s="71"/>
    </row>
    <row r="31794" spans="2:14">
      <c r="B31794" s="65"/>
      <c r="N31794" s="71"/>
    </row>
    <row r="31795" spans="2:14">
      <c r="B31795" s="65"/>
      <c r="N31795" s="71"/>
    </row>
    <row r="31796" spans="2:14">
      <c r="B31796" s="65"/>
      <c r="N31796" s="71"/>
    </row>
    <row r="31797" spans="2:14">
      <c r="B31797" s="65"/>
      <c r="N31797" s="71"/>
    </row>
    <row r="31798" spans="2:14">
      <c r="B31798" s="65"/>
      <c r="N31798" s="71"/>
    </row>
    <row r="31799" spans="2:14">
      <c r="B31799" s="65"/>
      <c r="N31799" s="71"/>
    </row>
    <row r="31800" spans="2:14">
      <c r="B31800" s="65"/>
      <c r="N31800" s="71"/>
    </row>
    <row r="31801" spans="2:14">
      <c r="B31801" s="65"/>
      <c r="N31801" s="71"/>
    </row>
    <row r="31802" spans="2:14">
      <c r="B31802" s="65"/>
      <c r="N31802" s="71"/>
    </row>
    <row r="31803" spans="2:14">
      <c r="B31803" s="65"/>
      <c r="N31803" s="71"/>
    </row>
    <row r="31804" spans="2:14">
      <c r="B31804" s="65"/>
      <c r="N31804" s="71"/>
    </row>
    <row r="31805" spans="2:14">
      <c r="B31805" s="65"/>
      <c r="N31805" s="71"/>
    </row>
    <row r="31806" spans="2:14">
      <c r="B31806" s="65"/>
      <c r="N31806" s="71"/>
    </row>
    <row r="31807" spans="2:14">
      <c r="B31807" s="65"/>
      <c r="N31807" s="71"/>
    </row>
    <row r="31808" spans="2:14">
      <c r="B31808" s="65"/>
      <c r="N31808" s="71"/>
    </row>
    <row r="31809" spans="2:14">
      <c r="B31809" s="65"/>
      <c r="N31809" s="71"/>
    </row>
    <row r="31810" spans="2:14">
      <c r="B31810" s="65"/>
      <c r="N31810" s="71"/>
    </row>
    <row r="31811" spans="2:14">
      <c r="B31811" s="65"/>
      <c r="N31811" s="71"/>
    </row>
    <row r="31812" spans="2:14">
      <c r="B31812" s="65"/>
      <c r="N31812" s="71"/>
    </row>
    <row r="31813" spans="2:14">
      <c r="B31813" s="65"/>
      <c r="N31813" s="71"/>
    </row>
    <row r="31814" spans="2:14">
      <c r="B31814" s="65"/>
      <c r="N31814" s="71"/>
    </row>
    <row r="31815" spans="2:14">
      <c r="B31815" s="65"/>
      <c r="N31815" s="71"/>
    </row>
    <row r="31816" spans="2:14">
      <c r="B31816" s="65"/>
      <c r="N31816" s="71"/>
    </row>
    <row r="31817" spans="2:14">
      <c r="B31817" s="65"/>
      <c r="N31817" s="71"/>
    </row>
    <row r="31818" spans="2:14">
      <c r="B31818" s="65"/>
      <c r="N31818" s="71"/>
    </row>
    <row r="31819" spans="2:14">
      <c r="B31819" s="65"/>
      <c r="N31819" s="71"/>
    </row>
    <row r="31820" spans="2:14">
      <c r="B31820" s="65"/>
      <c r="N31820" s="71"/>
    </row>
    <row r="31821" spans="2:14">
      <c r="B31821" s="65"/>
      <c r="N31821" s="71"/>
    </row>
    <row r="31822" spans="2:14">
      <c r="B31822" s="65"/>
      <c r="N31822" s="71"/>
    </row>
    <row r="31823" spans="2:14">
      <c r="B31823" s="65"/>
      <c r="N31823" s="71"/>
    </row>
    <row r="31824" spans="2:14">
      <c r="B31824" s="65"/>
      <c r="N31824" s="71"/>
    </row>
    <row r="31825" spans="2:14">
      <c r="B31825" s="65"/>
      <c r="N31825" s="71"/>
    </row>
    <row r="31826" spans="2:14">
      <c r="B31826" s="65"/>
      <c r="N31826" s="71"/>
    </row>
    <row r="31827" spans="2:14">
      <c r="B31827" s="65"/>
      <c r="N31827" s="71"/>
    </row>
    <row r="31828" spans="2:14">
      <c r="B31828" s="65"/>
      <c r="N31828" s="71"/>
    </row>
    <row r="31829" spans="2:14">
      <c r="B31829" s="65"/>
      <c r="N31829" s="71"/>
    </row>
    <row r="31830" spans="2:14">
      <c r="B31830" s="65"/>
      <c r="N31830" s="71"/>
    </row>
    <row r="31831" spans="2:14">
      <c r="B31831" s="65"/>
      <c r="N31831" s="71"/>
    </row>
    <row r="31832" spans="2:14">
      <c r="B31832" s="65"/>
      <c r="N31832" s="71"/>
    </row>
    <row r="31833" spans="2:14">
      <c r="B31833" s="65"/>
      <c r="N31833" s="71"/>
    </row>
    <row r="31834" spans="2:14">
      <c r="B31834" s="65"/>
      <c r="N31834" s="71"/>
    </row>
    <row r="31835" spans="2:14">
      <c r="B31835" s="65"/>
      <c r="N31835" s="71"/>
    </row>
    <row r="31836" spans="2:14">
      <c r="B31836" s="65"/>
      <c r="N31836" s="71"/>
    </row>
    <row r="31837" spans="2:14">
      <c r="B31837" s="65"/>
      <c r="N31837" s="71"/>
    </row>
    <row r="31838" spans="2:14">
      <c r="B31838" s="65"/>
      <c r="N31838" s="71"/>
    </row>
    <row r="31839" spans="2:14">
      <c r="B31839" s="65"/>
      <c r="N31839" s="71"/>
    </row>
    <row r="31840" spans="2:14">
      <c r="B31840" s="65"/>
      <c r="N31840" s="71"/>
    </row>
    <row r="31841" spans="2:14">
      <c r="B31841" s="65"/>
      <c r="N31841" s="71"/>
    </row>
    <row r="31842" spans="2:14">
      <c r="B31842" s="65"/>
      <c r="N31842" s="71"/>
    </row>
    <row r="31843" spans="2:14">
      <c r="B31843" s="65"/>
      <c r="N31843" s="71"/>
    </row>
    <row r="31844" spans="2:14">
      <c r="B31844" s="65"/>
      <c r="N31844" s="71"/>
    </row>
    <row r="31845" spans="2:14">
      <c r="B31845" s="65"/>
      <c r="N31845" s="71"/>
    </row>
    <row r="31846" spans="2:14">
      <c r="B31846" s="65"/>
      <c r="N31846" s="71"/>
    </row>
    <row r="31847" spans="2:14">
      <c r="B31847" s="65"/>
      <c r="N31847" s="71"/>
    </row>
    <row r="31848" spans="2:14">
      <c r="B31848" s="65"/>
      <c r="N31848" s="71"/>
    </row>
    <row r="31849" spans="2:14">
      <c r="B31849" s="65"/>
      <c r="N31849" s="71"/>
    </row>
    <row r="31850" spans="2:14">
      <c r="B31850" s="65"/>
      <c r="N31850" s="71"/>
    </row>
    <row r="31851" spans="2:14">
      <c r="B31851" s="65"/>
      <c r="N31851" s="71"/>
    </row>
    <row r="31852" spans="2:14">
      <c r="B31852" s="65"/>
      <c r="N31852" s="71"/>
    </row>
    <row r="31853" spans="2:14">
      <c r="B31853" s="65"/>
      <c r="N31853" s="71"/>
    </row>
    <row r="31854" spans="2:14">
      <c r="B31854" s="65"/>
      <c r="N31854" s="71"/>
    </row>
    <row r="31855" spans="2:14">
      <c r="B31855" s="65"/>
      <c r="N31855" s="71"/>
    </row>
    <row r="31856" spans="2:14">
      <c r="B31856" s="65"/>
      <c r="N31856" s="71"/>
    </row>
    <row r="31857" spans="2:14">
      <c r="B31857" s="65"/>
      <c r="N31857" s="71"/>
    </row>
    <row r="31858" spans="2:14">
      <c r="B31858" s="65"/>
      <c r="N31858" s="71"/>
    </row>
    <row r="31859" spans="2:14">
      <c r="B31859" s="65"/>
      <c r="N31859" s="71"/>
    </row>
    <row r="31860" spans="2:14">
      <c r="B31860" s="65"/>
      <c r="N31860" s="71"/>
    </row>
    <row r="31861" spans="2:14">
      <c r="B31861" s="65"/>
      <c r="N31861" s="71"/>
    </row>
    <row r="31862" spans="2:14">
      <c r="B31862" s="65"/>
      <c r="N31862" s="71"/>
    </row>
    <row r="31863" spans="2:14">
      <c r="B31863" s="65"/>
      <c r="N31863" s="71"/>
    </row>
    <row r="31864" spans="2:14">
      <c r="B31864" s="65"/>
      <c r="N31864" s="71"/>
    </row>
    <row r="31865" spans="2:14">
      <c r="B31865" s="65"/>
      <c r="N31865" s="71"/>
    </row>
    <row r="31866" spans="2:14">
      <c r="B31866" s="65"/>
      <c r="N31866" s="71"/>
    </row>
    <row r="31867" spans="2:14">
      <c r="B31867" s="65"/>
      <c r="N31867" s="71"/>
    </row>
    <row r="31868" spans="2:14">
      <c r="B31868" s="65"/>
      <c r="N31868" s="71"/>
    </row>
    <row r="31869" spans="2:14">
      <c r="B31869" s="65"/>
      <c r="N31869" s="71"/>
    </row>
    <row r="31870" spans="2:14">
      <c r="B31870" s="65"/>
      <c r="N31870" s="71"/>
    </row>
    <row r="31871" spans="2:14">
      <c r="B31871" s="65"/>
      <c r="N31871" s="71"/>
    </row>
    <row r="31872" spans="2:14">
      <c r="B31872" s="65"/>
      <c r="N31872" s="71"/>
    </row>
    <row r="31873" spans="2:14">
      <c r="B31873" s="65"/>
      <c r="N31873" s="71"/>
    </row>
    <row r="31874" spans="2:14">
      <c r="B31874" s="65"/>
      <c r="N31874" s="71"/>
    </row>
    <row r="31875" spans="2:14">
      <c r="B31875" s="65"/>
      <c r="N31875" s="71"/>
    </row>
    <row r="31876" spans="2:14">
      <c r="B31876" s="65"/>
      <c r="N31876" s="71"/>
    </row>
    <row r="31877" spans="2:14">
      <c r="B31877" s="65"/>
      <c r="N31877" s="71"/>
    </row>
    <row r="31878" spans="2:14">
      <c r="B31878" s="65"/>
      <c r="N31878" s="71"/>
    </row>
    <row r="31879" spans="2:14">
      <c r="B31879" s="65"/>
      <c r="N31879" s="71"/>
    </row>
    <row r="31880" spans="2:14">
      <c r="B31880" s="65"/>
      <c r="N31880" s="71"/>
    </row>
    <row r="31881" spans="2:14">
      <c r="B31881" s="65"/>
      <c r="N31881" s="71"/>
    </row>
    <row r="31882" spans="2:14">
      <c r="B31882" s="65"/>
      <c r="N31882" s="71"/>
    </row>
    <row r="31883" spans="2:14">
      <c r="B31883" s="65"/>
      <c r="N31883" s="71"/>
    </row>
    <row r="31884" spans="2:14">
      <c r="B31884" s="65"/>
      <c r="N31884" s="71"/>
    </row>
    <row r="31885" spans="2:14">
      <c r="B31885" s="65"/>
      <c r="N31885" s="71"/>
    </row>
    <row r="31886" spans="2:14">
      <c r="B31886" s="65"/>
      <c r="N31886" s="71"/>
    </row>
    <row r="31887" spans="2:14">
      <c r="B31887" s="65"/>
      <c r="N31887" s="71"/>
    </row>
    <row r="31888" spans="2:14">
      <c r="B31888" s="65"/>
      <c r="N31888" s="71"/>
    </row>
    <row r="31889" spans="2:14">
      <c r="B31889" s="65"/>
      <c r="N31889" s="71"/>
    </row>
    <row r="31890" spans="2:14">
      <c r="B31890" s="65"/>
      <c r="N31890" s="71"/>
    </row>
    <row r="31891" spans="2:14">
      <c r="B31891" s="65"/>
      <c r="N31891" s="71"/>
    </row>
    <row r="31892" spans="2:14">
      <c r="B31892" s="65"/>
      <c r="N31892" s="71"/>
    </row>
    <row r="31893" spans="2:14">
      <c r="B31893" s="65"/>
      <c r="N31893" s="71"/>
    </row>
    <row r="31894" spans="2:14">
      <c r="B31894" s="65"/>
      <c r="N31894" s="71"/>
    </row>
    <row r="31895" spans="2:14">
      <c r="B31895" s="65"/>
      <c r="N31895" s="71"/>
    </row>
    <row r="31896" spans="2:14">
      <c r="B31896" s="65"/>
      <c r="N31896" s="71"/>
    </row>
    <row r="31897" spans="2:14">
      <c r="B31897" s="65"/>
      <c r="N31897" s="71"/>
    </row>
    <row r="31898" spans="2:14">
      <c r="B31898" s="65"/>
      <c r="N31898" s="71"/>
    </row>
    <row r="31899" spans="2:14">
      <c r="B31899" s="65"/>
      <c r="N31899" s="71"/>
    </row>
    <row r="31900" spans="2:14">
      <c r="B31900" s="65"/>
      <c r="N31900" s="71"/>
    </row>
    <row r="31901" spans="2:14">
      <c r="B31901" s="65"/>
      <c r="N31901" s="71"/>
    </row>
    <row r="31902" spans="2:14">
      <c r="B31902" s="65"/>
      <c r="N31902" s="71"/>
    </row>
    <row r="31903" spans="2:14">
      <c r="B31903" s="65"/>
      <c r="N31903" s="71"/>
    </row>
    <row r="31904" spans="2:14">
      <c r="B31904" s="65"/>
      <c r="N31904" s="71"/>
    </row>
    <row r="31905" spans="2:14">
      <c r="B31905" s="65"/>
      <c r="N31905" s="71"/>
    </row>
    <row r="31906" spans="2:14">
      <c r="B31906" s="65"/>
      <c r="N31906" s="71"/>
    </row>
    <row r="31907" spans="2:14">
      <c r="B31907" s="65"/>
      <c r="N31907" s="71"/>
    </row>
    <row r="31908" spans="2:14">
      <c r="B31908" s="65"/>
      <c r="N31908" s="71"/>
    </row>
    <row r="31909" spans="2:14">
      <c r="B31909" s="65"/>
      <c r="N31909" s="71"/>
    </row>
    <row r="31910" spans="2:14">
      <c r="B31910" s="65"/>
      <c r="N31910" s="71"/>
    </row>
    <row r="31911" spans="2:14">
      <c r="B31911" s="65"/>
      <c r="N31911" s="71"/>
    </row>
    <row r="31912" spans="2:14">
      <c r="B31912" s="65"/>
      <c r="N31912" s="71"/>
    </row>
    <row r="31913" spans="2:14">
      <c r="B31913" s="65"/>
      <c r="N31913" s="71"/>
    </row>
    <row r="31914" spans="2:14">
      <c r="B31914" s="65"/>
      <c r="N31914" s="71"/>
    </row>
    <row r="31915" spans="2:14">
      <c r="B31915" s="65"/>
      <c r="N31915" s="71"/>
    </row>
    <row r="31916" spans="2:14">
      <c r="B31916" s="65"/>
      <c r="N31916" s="71"/>
    </row>
    <row r="31917" spans="2:14">
      <c r="B31917" s="65"/>
      <c r="N31917" s="71"/>
    </row>
    <row r="31918" spans="2:14">
      <c r="B31918" s="65"/>
      <c r="N31918" s="71"/>
    </row>
    <row r="31919" spans="2:14">
      <c r="B31919" s="65"/>
      <c r="N31919" s="71"/>
    </row>
    <row r="31920" spans="2:14">
      <c r="B31920" s="65"/>
      <c r="N31920" s="71"/>
    </row>
    <row r="31921" spans="2:14">
      <c r="B31921" s="65"/>
      <c r="N31921" s="71"/>
    </row>
    <row r="31922" spans="2:14">
      <c r="B31922" s="65"/>
      <c r="N31922" s="71"/>
    </row>
    <row r="31923" spans="2:14">
      <c r="B31923" s="65"/>
      <c r="N31923" s="71"/>
    </row>
    <row r="31924" spans="2:14">
      <c r="B31924" s="65"/>
      <c r="N31924" s="71"/>
    </row>
    <row r="31925" spans="2:14">
      <c r="B31925" s="65"/>
      <c r="N31925" s="71"/>
    </row>
    <row r="31926" spans="2:14">
      <c r="B31926" s="65"/>
      <c r="N31926" s="71"/>
    </row>
    <row r="31927" spans="2:14">
      <c r="B31927" s="65"/>
      <c r="N31927" s="71"/>
    </row>
    <row r="31928" spans="2:14">
      <c r="B31928" s="65"/>
      <c r="N31928" s="71"/>
    </row>
    <row r="31929" spans="2:14">
      <c r="B31929" s="65"/>
      <c r="N31929" s="71"/>
    </row>
    <row r="31930" spans="2:14">
      <c r="B31930" s="65"/>
      <c r="N31930" s="71"/>
    </row>
    <row r="31931" spans="2:14">
      <c r="B31931" s="65"/>
      <c r="N31931" s="71"/>
    </row>
    <row r="31932" spans="2:14">
      <c r="B31932" s="65"/>
      <c r="N31932" s="71"/>
    </row>
    <row r="31933" spans="2:14">
      <c r="B31933" s="65"/>
      <c r="N31933" s="71"/>
    </row>
    <row r="31934" spans="2:14">
      <c r="B31934" s="65"/>
      <c r="N31934" s="71"/>
    </row>
    <row r="31935" spans="2:14">
      <c r="B31935" s="65"/>
      <c r="N31935" s="71"/>
    </row>
    <row r="31936" spans="2:14">
      <c r="B31936" s="65"/>
      <c r="N31936" s="71"/>
    </row>
    <row r="31937" spans="2:14">
      <c r="B31937" s="65"/>
      <c r="N31937" s="71"/>
    </row>
    <row r="31938" spans="2:14">
      <c r="B31938" s="65"/>
      <c r="N31938" s="71"/>
    </row>
    <row r="31939" spans="2:14">
      <c r="B31939" s="65"/>
      <c r="N31939" s="71"/>
    </row>
    <row r="31940" spans="2:14">
      <c r="B31940" s="65"/>
      <c r="N31940" s="71"/>
    </row>
    <row r="31941" spans="2:14">
      <c r="B31941" s="65"/>
      <c r="N31941" s="71"/>
    </row>
    <row r="31942" spans="2:14">
      <c r="B31942" s="65"/>
      <c r="N31942" s="71"/>
    </row>
    <row r="31943" spans="2:14">
      <c r="B31943" s="65"/>
      <c r="N31943" s="71"/>
    </row>
    <row r="31944" spans="2:14">
      <c r="B31944" s="65"/>
      <c r="N31944" s="71"/>
    </row>
    <row r="31945" spans="2:14">
      <c r="B31945" s="65"/>
      <c r="N31945" s="71"/>
    </row>
    <row r="31946" spans="2:14">
      <c r="B31946" s="65"/>
      <c r="N31946" s="71"/>
    </row>
    <row r="31947" spans="2:14">
      <c r="B31947" s="65"/>
      <c r="N31947" s="71"/>
    </row>
    <row r="31948" spans="2:14">
      <c r="B31948" s="65"/>
      <c r="N31948" s="71"/>
    </row>
    <row r="31949" spans="2:14">
      <c r="B31949" s="65"/>
      <c r="N31949" s="71"/>
    </row>
    <row r="31950" spans="2:14">
      <c r="B31950" s="65"/>
      <c r="N31950" s="71"/>
    </row>
    <row r="31951" spans="2:14">
      <c r="B31951" s="65"/>
      <c r="N31951" s="71"/>
    </row>
    <row r="31952" spans="2:14">
      <c r="B31952" s="65"/>
      <c r="N31952" s="71"/>
    </row>
    <row r="31953" spans="2:14">
      <c r="B31953" s="65"/>
      <c r="N31953" s="71"/>
    </row>
    <row r="31954" spans="2:14">
      <c r="B31954" s="65"/>
      <c r="N31954" s="71"/>
    </row>
    <row r="31955" spans="2:14">
      <c r="B31955" s="65"/>
      <c r="N31955" s="71"/>
    </row>
    <row r="31956" spans="2:14">
      <c r="B31956" s="65"/>
      <c r="N31956" s="71"/>
    </row>
    <row r="31957" spans="2:14">
      <c r="B31957" s="65"/>
      <c r="N31957" s="71"/>
    </row>
    <row r="31958" spans="2:14">
      <c r="B31958" s="65"/>
      <c r="N31958" s="71"/>
    </row>
    <row r="31959" spans="2:14">
      <c r="B31959" s="65"/>
      <c r="N31959" s="71"/>
    </row>
    <row r="31960" spans="2:14">
      <c r="B31960" s="65"/>
      <c r="N31960" s="71"/>
    </row>
    <row r="31961" spans="2:14">
      <c r="B31961" s="65"/>
      <c r="N31961" s="71"/>
    </row>
    <row r="31962" spans="2:14">
      <c r="B31962" s="65"/>
      <c r="N31962" s="71"/>
    </row>
    <row r="31963" spans="2:14">
      <c r="B31963" s="65"/>
      <c r="N31963" s="71"/>
    </row>
    <row r="31964" spans="2:14">
      <c r="B31964" s="65"/>
      <c r="N31964" s="71"/>
    </row>
    <row r="31965" spans="2:14">
      <c r="B31965" s="65"/>
      <c r="N31965" s="71"/>
    </row>
    <row r="31966" spans="2:14">
      <c r="B31966" s="65"/>
      <c r="N31966" s="71"/>
    </row>
    <row r="31967" spans="2:14">
      <c r="B31967" s="65"/>
      <c r="N31967" s="71"/>
    </row>
    <row r="31968" spans="2:14">
      <c r="B31968" s="65"/>
      <c r="N31968" s="71"/>
    </row>
    <row r="31969" spans="2:14">
      <c r="B31969" s="65"/>
      <c r="N31969" s="71"/>
    </row>
    <row r="31970" spans="2:14">
      <c r="B31970" s="65"/>
      <c r="N31970" s="71"/>
    </row>
    <row r="31971" spans="2:14">
      <c r="B31971" s="65"/>
      <c r="N31971" s="71"/>
    </row>
    <row r="31972" spans="2:14">
      <c r="B31972" s="65"/>
      <c r="N31972" s="71"/>
    </row>
    <row r="31973" spans="2:14">
      <c r="B31973" s="65"/>
      <c r="N31973" s="71"/>
    </row>
    <row r="31974" spans="2:14">
      <c r="B31974" s="65"/>
      <c r="N31974" s="71"/>
    </row>
    <row r="31975" spans="2:14">
      <c r="B31975" s="65"/>
      <c r="N31975" s="71"/>
    </row>
    <row r="31976" spans="2:14">
      <c r="B31976" s="65"/>
      <c r="N31976" s="71"/>
    </row>
    <row r="31977" spans="2:14">
      <c r="B31977" s="65"/>
      <c r="N31977" s="71"/>
    </row>
    <row r="31978" spans="2:14">
      <c r="B31978" s="65"/>
      <c r="N31978" s="71"/>
    </row>
    <row r="31979" spans="2:14">
      <c r="B31979" s="65"/>
      <c r="N31979" s="71"/>
    </row>
    <row r="31980" spans="2:14">
      <c r="B31980" s="65"/>
      <c r="N31980" s="71"/>
    </row>
    <row r="31981" spans="2:14">
      <c r="B31981" s="65"/>
      <c r="N31981" s="71"/>
    </row>
    <row r="31982" spans="2:14">
      <c r="B31982" s="65"/>
      <c r="N31982" s="71"/>
    </row>
    <row r="31983" spans="2:14">
      <c r="B31983" s="65"/>
      <c r="N31983" s="71"/>
    </row>
    <row r="31984" spans="2:14">
      <c r="B31984" s="65"/>
      <c r="N31984" s="71"/>
    </row>
    <row r="31985" spans="2:14">
      <c r="B31985" s="65"/>
      <c r="N31985" s="71"/>
    </row>
    <row r="31986" spans="2:14">
      <c r="B31986" s="65"/>
      <c r="N31986" s="71"/>
    </row>
    <row r="31987" spans="2:14">
      <c r="B31987" s="65"/>
      <c r="N31987" s="71"/>
    </row>
    <row r="31988" spans="2:14">
      <c r="B31988" s="65"/>
      <c r="N31988" s="71"/>
    </row>
    <row r="31989" spans="2:14">
      <c r="B31989" s="65"/>
      <c r="N31989" s="71"/>
    </row>
    <row r="31990" spans="2:14">
      <c r="B31990" s="65"/>
      <c r="N31990" s="71"/>
    </row>
    <row r="31991" spans="2:14">
      <c r="B31991" s="65"/>
      <c r="N31991" s="71"/>
    </row>
    <row r="31992" spans="2:14">
      <c r="B31992" s="65"/>
      <c r="N31992" s="71"/>
    </row>
    <row r="31993" spans="2:14">
      <c r="B31993" s="65"/>
      <c r="N31993" s="71"/>
    </row>
    <row r="31994" spans="2:14">
      <c r="B31994" s="65"/>
      <c r="N31994" s="71"/>
    </row>
    <row r="31995" spans="2:14">
      <c r="B31995" s="65"/>
      <c r="N31995" s="71"/>
    </row>
    <row r="31996" spans="2:14">
      <c r="B31996" s="65"/>
      <c r="N31996" s="71"/>
    </row>
    <row r="31997" spans="2:14">
      <c r="B31997" s="65"/>
      <c r="N31997" s="71"/>
    </row>
    <row r="31998" spans="2:14">
      <c r="B31998" s="65"/>
      <c r="N31998" s="71"/>
    </row>
    <row r="31999" spans="2:14">
      <c r="B31999" s="65"/>
      <c r="N31999" s="71"/>
    </row>
    <row r="32000" spans="2:14">
      <c r="B32000" s="65"/>
      <c r="N32000" s="71"/>
    </row>
    <row r="32001" spans="2:14">
      <c r="B32001" s="65"/>
      <c r="N32001" s="71"/>
    </row>
    <row r="32002" spans="2:14">
      <c r="B32002" s="65"/>
      <c r="N32002" s="71"/>
    </row>
    <row r="32003" spans="2:14">
      <c r="B32003" s="65"/>
      <c r="N32003" s="71"/>
    </row>
    <row r="32004" spans="2:14">
      <c r="B32004" s="65"/>
      <c r="N32004" s="71"/>
    </row>
    <row r="32005" spans="2:14">
      <c r="B32005" s="65"/>
      <c r="N32005" s="71"/>
    </row>
    <row r="32006" spans="2:14">
      <c r="B32006" s="65"/>
      <c r="N32006" s="71"/>
    </row>
    <row r="32007" spans="2:14">
      <c r="B32007" s="65"/>
      <c r="N32007" s="71"/>
    </row>
    <row r="32008" spans="2:14">
      <c r="B32008" s="65"/>
      <c r="N32008" s="71"/>
    </row>
    <row r="32009" spans="2:14">
      <c r="B32009" s="65"/>
      <c r="N32009" s="71"/>
    </row>
    <row r="32010" spans="2:14">
      <c r="B32010" s="65"/>
      <c r="N32010" s="71"/>
    </row>
    <row r="32011" spans="2:14">
      <c r="B32011" s="65"/>
      <c r="N32011" s="71"/>
    </row>
    <row r="32012" spans="2:14">
      <c r="B32012" s="65"/>
      <c r="N32012" s="71"/>
    </row>
    <row r="32013" spans="2:14">
      <c r="B32013" s="65"/>
      <c r="N32013" s="71"/>
    </row>
    <row r="32014" spans="2:14">
      <c r="B32014" s="65"/>
      <c r="N32014" s="71"/>
    </row>
    <row r="32015" spans="2:14">
      <c r="B32015" s="65"/>
      <c r="N32015" s="71"/>
    </row>
    <row r="32016" spans="2:14">
      <c r="B32016" s="65"/>
      <c r="N32016" s="71"/>
    </row>
    <row r="32017" spans="2:14">
      <c r="B32017" s="65"/>
      <c r="N32017" s="71"/>
    </row>
    <row r="32018" spans="2:14">
      <c r="B32018" s="65"/>
      <c r="N32018" s="71"/>
    </row>
    <row r="32019" spans="2:14">
      <c r="B32019" s="65"/>
      <c r="N32019" s="71"/>
    </row>
    <row r="32020" spans="2:14">
      <c r="B32020" s="65"/>
      <c r="N32020" s="71"/>
    </row>
    <row r="32021" spans="2:14">
      <c r="B32021" s="65"/>
      <c r="N32021" s="71"/>
    </row>
    <row r="32022" spans="2:14">
      <c r="B32022" s="65"/>
      <c r="N32022" s="71"/>
    </row>
    <row r="32023" spans="2:14">
      <c r="B32023" s="65"/>
      <c r="N32023" s="71"/>
    </row>
    <row r="32024" spans="2:14">
      <c r="B32024" s="65"/>
      <c r="N32024" s="71"/>
    </row>
    <row r="32025" spans="2:14">
      <c r="B32025" s="65"/>
      <c r="N32025" s="71"/>
    </row>
    <row r="32026" spans="2:14">
      <c r="B32026" s="65"/>
      <c r="N32026" s="71"/>
    </row>
    <row r="32027" spans="2:14">
      <c r="B32027" s="65"/>
      <c r="N32027" s="71"/>
    </row>
    <row r="32028" spans="2:14">
      <c r="B32028" s="65"/>
      <c r="N32028" s="71"/>
    </row>
    <row r="32029" spans="2:14">
      <c r="B32029" s="65"/>
      <c r="N32029" s="71"/>
    </row>
    <row r="32030" spans="2:14">
      <c r="B32030" s="65"/>
      <c r="N32030" s="71"/>
    </row>
    <row r="32031" spans="2:14">
      <c r="B32031" s="65"/>
      <c r="N32031" s="71"/>
    </row>
    <row r="32032" spans="2:14">
      <c r="B32032" s="65"/>
      <c r="N32032" s="71"/>
    </row>
    <row r="32033" spans="2:14">
      <c r="B32033" s="65"/>
      <c r="N32033" s="71"/>
    </row>
    <row r="32034" spans="2:14">
      <c r="B32034" s="65"/>
      <c r="N32034" s="71"/>
    </row>
    <row r="32035" spans="2:14">
      <c r="B32035" s="65"/>
      <c r="N32035" s="71"/>
    </row>
    <row r="32036" spans="2:14">
      <c r="B32036" s="65"/>
      <c r="N32036" s="71"/>
    </row>
    <row r="32037" spans="2:14">
      <c r="B32037" s="65"/>
      <c r="N32037" s="71"/>
    </row>
    <row r="32038" spans="2:14">
      <c r="B32038" s="65"/>
      <c r="N32038" s="71"/>
    </row>
    <row r="32039" spans="2:14">
      <c r="B32039" s="65"/>
      <c r="N32039" s="71"/>
    </row>
    <row r="32040" spans="2:14">
      <c r="B32040" s="65"/>
      <c r="N32040" s="71"/>
    </row>
    <row r="32041" spans="2:14">
      <c r="B32041" s="65"/>
      <c r="N32041" s="71"/>
    </row>
    <row r="32042" spans="2:14">
      <c r="B32042" s="65"/>
      <c r="N32042" s="71"/>
    </row>
    <row r="32043" spans="2:14">
      <c r="B32043" s="65"/>
      <c r="N32043" s="71"/>
    </row>
    <row r="32044" spans="2:14">
      <c r="B32044" s="65"/>
      <c r="N32044" s="71"/>
    </row>
    <row r="32045" spans="2:14">
      <c r="B32045" s="65"/>
      <c r="N32045" s="71"/>
    </row>
    <row r="32046" spans="2:14">
      <c r="B32046" s="65"/>
      <c r="N32046" s="71"/>
    </row>
    <row r="32047" spans="2:14">
      <c r="B32047" s="65"/>
      <c r="N32047" s="71"/>
    </row>
    <row r="32048" spans="2:14">
      <c r="B32048" s="65"/>
      <c r="N32048" s="71"/>
    </row>
    <row r="32049" spans="2:14">
      <c r="B32049" s="65"/>
      <c r="N32049" s="71"/>
    </row>
    <row r="32050" spans="2:14">
      <c r="B32050" s="65"/>
      <c r="N32050" s="71"/>
    </row>
    <row r="32051" spans="2:14">
      <c r="B32051" s="65"/>
      <c r="N32051" s="71"/>
    </row>
    <row r="32052" spans="2:14">
      <c r="B32052" s="65"/>
      <c r="N32052" s="71"/>
    </row>
    <row r="32053" spans="2:14">
      <c r="B32053" s="65"/>
      <c r="N32053" s="71"/>
    </row>
    <row r="32054" spans="2:14">
      <c r="B32054" s="65"/>
      <c r="N32054" s="71"/>
    </row>
    <row r="32055" spans="2:14">
      <c r="B32055" s="65"/>
      <c r="N32055" s="71"/>
    </row>
    <row r="32056" spans="2:14">
      <c r="B32056" s="65"/>
      <c r="N32056" s="71"/>
    </row>
    <row r="32057" spans="2:14">
      <c r="B32057" s="65"/>
      <c r="N32057" s="71"/>
    </row>
    <row r="32058" spans="2:14">
      <c r="B32058" s="65"/>
      <c r="N32058" s="71"/>
    </row>
    <row r="32059" spans="2:14">
      <c r="B32059" s="65"/>
      <c r="N32059" s="71"/>
    </row>
    <row r="32060" spans="2:14">
      <c r="B32060" s="65"/>
      <c r="N32060" s="71"/>
    </row>
    <row r="32061" spans="2:14">
      <c r="B32061" s="65"/>
      <c r="N32061" s="71"/>
    </row>
    <row r="32062" spans="2:14">
      <c r="B32062" s="65"/>
      <c r="N32062" s="71"/>
    </row>
    <row r="32063" spans="2:14">
      <c r="B32063" s="65"/>
      <c r="N32063" s="71"/>
    </row>
    <row r="32064" spans="2:14">
      <c r="B32064" s="65"/>
      <c r="N32064" s="71"/>
    </row>
    <row r="32065" spans="2:14">
      <c r="B32065" s="65"/>
      <c r="N32065" s="71"/>
    </row>
    <row r="32066" spans="2:14">
      <c r="B32066" s="65"/>
      <c r="N32066" s="71"/>
    </row>
    <row r="32067" spans="2:14">
      <c r="B32067" s="65"/>
      <c r="N32067" s="71"/>
    </row>
    <row r="32068" spans="2:14">
      <c r="B32068" s="65"/>
      <c r="N32068" s="71"/>
    </row>
    <row r="32069" spans="2:14">
      <c r="B32069" s="65"/>
      <c r="N32069" s="71"/>
    </row>
    <row r="32070" spans="2:14">
      <c r="B32070" s="65"/>
      <c r="N32070" s="71"/>
    </row>
    <row r="32071" spans="2:14">
      <c r="B32071" s="65"/>
      <c r="N32071" s="71"/>
    </row>
    <row r="32072" spans="2:14">
      <c r="B32072" s="65"/>
      <c r="N32072" s="71"/>
    </row>
    <row r="32073" spans="2:14">
      <c r="B32073" s="65"/>
      <c r="N32073" s="71"/>
    </row>
    <row r="32074" spans="2:14">
      <c r="B32074" s="65"/>
      <c r="N32074" s="71"/>
    </row>
    <row r="32075" spans="2:14">
      <c r="B32075" s="65"/>
      <c r="N32075" s="71"/>
    </row>
    <row r="32076" spans="2:14">
      <c r="B32076" s="65"/>
      <c r="N32076" s="71"/>
    </row>
    <row r="32077" spans="2:14">
      <c r="B32077" s="65"/>
      <c r="N32077" s="71"/>
    </row>
    <row r="32078" spans="2:14">
      <c r="B32078" s="65"/>
      <c r="N32078" s="71"/>
    </row>
    <row r="32079" spans="2:14">
      <c r="B32079" s="65"/>
      <c r="N32079" s="71"/>
    </row>
    <row r="32080" spans="2:14">
      <c r="B32080" s="65"/>
      <c r="N32080" s="71"/>
    </row>
    <row r="32081" spans="2:14">
      <c r="B32081" s="65"/>
      <c r="N32081" s="71"/>
    </row>
    <row r="32082" spans="2:14">
      <c r="B32082" s="65"/>
      <c r="N32082" s="71"/>
    </row>
    <row r="32083" spans="2:14">
      <c r="B32083" s="65"/>
      <c r="N32083" s="71"/>
    </row>
    <row r="32084" spans="2:14">
      <c r="B32084" s="65"/>
      <c r="N32084" s="71"/>
    </row>
    <row r="32085" spans="2:14">
      <c r="B32085" s="65"/>
      <c r="N32085" s="71"/>
    </row>
    <row r="32086" spans="2:14">
      <c r="B32086" s="65"/>
      <c r="N32086" s="71"/>
    </row>
    <row r="32087" spans="2:14">
      <c r="B32087" s="65"/>
      <c r="N32087" s="71"/>
    </row>
    <row r="32088" spans="2:14">
      <c r="B32088" s="65"/>
      <c r="N32088" s="71"/>
    </row>
    <row r="32089" spans="2:14">
      <c r="B32089" s="65"/>
      <c r="N32089" s="71"/>
    </row>
    <row r="32090" spans="2:14">
      <c r="B32090" s="65"/>
      <c r="N32090" s="71"/>
    </row>
    <row r="32091" spans="2:14">
      <c r="B32091" s="65"/>
      <c r="N32091" s="71"/>
    </row>
    <row r="32092" spans="2:14">
      <c r="B32092" s="65"/>
      <c r="N32092" s="71"/>
    </row>
    <row r="32093" spans="2:14">
      <c r="B32093" s="65"/>
      <c r="N32093" s="71"/>
    </row>
    <row r="32094" spans="2:14">
      <c r="B32094" s="65"/>
      <c r="N32094" s="71"/>
    </row>
    <row r="32095" spans="2:14">
      <c r="B32095" s="65"/>
      <c r="N32095" s="71"/>
    </row>
    <row r="32096" spans="2:14">
      <c r="B32096" s="65"/>
      <c r="N32096" s="71"/>
    </row>
    <row r="32097" spans="2:14">
      <c r="B32097" s="65"/>
      <c r="N32097" s="71"/>
    </row>
    <row r="32098" spans="2:14">
      <c r="B32098" s="65"/>
      <c r="N32098" s="71"/>
    </row>
    <row r="32099" spans="2:14">
      <c r="B32099" s="65"/>
      <c r="N32099" s="71"/>
    </row>
    <row r="32100" spans="2:14">
      <c r="B32100" s="65"/>
      <c r="N32100" s="71"/>
    </row>
    <row r="32101" spans="2:14">
      <c r="B32101" s="65"/>
      <c r="N32101" s="71"/>
    </row>
    <row r="32102" spans="2:14">
      <c r="B32102" s="65"/>
      <c r="N32102" s="71"/>
    </row>
    <row r="32103" spans="2:14">
      <c r="B32103" s="65"/>
      <c r="N32103" s="71"/>
    </row>
    <row r="32104" spans="2:14">
      <c r="B32104" s="65"/>
      <c r="N32104" s="71"/>
    </row>
    <row r="32105" spans="2:14">
      <c r="B32105" s="65"/>
      <c r="N32105" s="71"/>
    </row>
    <row r="32106" spans="2:14">
      <c r="B32106" s="65"/>
      <c r="N32106" s="71"/>
    </row>
    <row r="32107" spans="2:14">
      <c r="B32107" s="65"/>
      <c r="N32107" s="71"/>
    </row>
    <row r="32108" spans="2:14">
      <c r="B32108" s="65"/>
      <c r="N32108" s="71"/>
    </row>
    <row r="32109" spans="2:14">
      <c r="B32109" s="65"/>
      <c r="N32109" s="71"/>
    </row>
    <row r="32110" spans="2:14">
      <c r="B32110" s="65"/>
      <c r="N32110" s="71"/>
    </row>
    <row r="32111" spans="2:14">
      <c r="B32111" s="65"/>
      <c r="N32111" s="71"/>
    </row>
    <row r="32112" spans="2:14">
      <c r="B32112" s="65"/>
      <c r="N32112" s="71"/>
    </row>
    <row r="32113" spans="2:14">
      <c r="B32113" s="65"/>
      <c r="N32113" s="71"/>
    </row>
    <row r="32114" spans="2:14">
      <c r="B32114" s="65"/>
      <c r="N32114" s="71"/>
    </row>
    <row r="32115" spans="2:14">
      <c r="B32115" s="65"/>
      <c r="N32115" s="71"/>
    </row>
    <row r="32116" spans="2:14">
      <c r="B32116" s="65"/>
      <c r="N32116" s="71"/>
    </row>
    <row r="32117" spans="2:14">
      <c r="B32117" s="65"/>
      <c r="N32117" s="71"/>
    </row>
    <row r="32118" spans="2:14">
      <c r="B32118" s="65"/>
      <c r="N32118" s="71"/>
    </row>
    <row r="32119" spans="2:14">
      <c r="B32119" s="65"/>
      <c r="N32119" s="71"/>
    </row>
    <row r="32120" spans="2:14">
      <c r="B32120" s="65"/>
      <c r="N32120" s="71"/>
    </row>
    <row r="32121" spans="2:14">
      <c r="B32121" s="65"/>
      <c r="N32121" s="71"/>
    </row>
    <row r="32122" spans="2:14">
      <c r="B32122" s="65"/>
      <c r="N32122" s="71"/>
    </row>
    <row r="32123" spans="2:14">
      <c r="B32123" s="65"/>
      <c r="N32123" s="71"/>
    </row>
    <row r="32124" spans="2:14">
      <c r="B32124" s="65"/>
      <c r="N32124" s="71"/>
    </row>
    <row r="32125" spans="2:14">
      <c r="B32125" s="65"/>
      <c r="N32125" s="71"/>
    </row>
    <row r="32126" spans="2:14">
      <c r="B32126" s="65"/>
      <c r="N32126" s="71"/>
    </row>
    <row r="32127" spans="2:14">
      <c r="B32127" s="65"/>
      <c r="N32127" s="71"/>
    </row>
    <row r="32128" spans="2:14">
      <c r="B32128" s="65"/>
      <c r="N32128" s="71"/>
    </row>
    <row r="32129" spans="2:14">
      <c r="B32129" s="65"/>
      <c r="N32129" s="71"/>
    </row>
    <row r="32130" spans="2:14">
      <c r="B32130" s="65"/>
      <c r="N32130" s="71"/>
    </row>
    <row r="32131" spans="2:14">
      <c r="B32131" s="65"/>
      <c r="N32131" s="71"/>
    </row>
    <row r="32132" spans="2:14">
      <c r="B32132" s="65"/>
      <c r="N32132" s="71"/>
    </row>
    <row r="32133" spans="2:14">
      <c r="B32133" s="65"/>
      <c r="N32133" s="71"/>
    </row>
    <row r="32134" spans="2:14">
      <c r="B32134" s="65"/>
      <c r="N32134" s="71"/>
    </row>
    <row r="32135" spans="2:14">
      <c r="B32135" s="65"/>
      <c r="N32135" s="71"/>
    </row>
    <row r="32136" spans="2:14">
      <c r="B32136" s="65"/>
      <c r="N32136" s="71"/>
    </row>
    <row r="32137" spans="2:14">
      <c r="B32137" s="65"/>
      <c r="N32137" s="71"/>
    </row>
    <row r="32138" spans="2:14">
      <c r="B32138" s="65"/>
      <c r="N32138" s="71"/>
    </row>
    <row r="32139" spans="2:14">
      <c r="B32139" s="65"/>
      <c r="N32139" s="71"/>
    </row>
    <row r="32140" spans="2:14">
      <c r="B32140" s="65"/>
      <c r="N32140" s="71"/>
    </row>
    <row r="32141" spans="2:14">
      <c r="B32141" s="65"/>
      <c r="N32141" s="71"/>
    </row>
    <row r="32142" spans="2:14">
      <c r="B32142" s="65"/>
      <c r="N32142" s="71"/>
    </row>
    <row r="32143" spans="2:14">
      <c r="B32143" s="65"/>
      <c r="N32143" s="71"/>
    </row>
    <row r="32144" spans="2:14">
      <c r="B32144" s="65"/>
      <c r="N32144" s="71"/>
    </row>
    <row r="32145" spans="2:14">
      <c r="B32145" s="65"/>
      <c r="N32145" s="71"/>
    </row>
    <row r="32146" spans="2:14">
      <c r="B32146" s="65"/>
      <c r="N32146" s="71"/>
    </row>
    <row r="32147" spans="2:14">
      <c r="B32147" s="65"/>
      <c r="N32147" s="71"/>
    </row>
    <row r="32148" spans="2:14">
      <c r="B32148" s="65"/>
      <c r="N32148" s="71"/>
    </row>
    <row r="32149" spans="2:14">
      <c r="B32149" s="65"/>
      <c r="N32149" s="71"/>
    </row>
    <row r="32150" spans="2:14">
      <c r="B32150" s="65"/>
      <c r="N32150" s="71"/>
    </row>
    <row r="32151" spans="2:14">
      <c r="B32151" s="65"/>
      <c r="N32151" s="71"/>
    </row>
    <row r="32152" spans="2:14">
      <c r="B32152" s="65"/>
      <c r="N32152" s="71"/>
    </row>
    <row r="32153" spans="2:14">
      <c r="B32153" s="65"/>
      <c r="N32153" s="71"/>
    </row>
    <row r="32154" spans="2:14">
      <c r="B32154" s="65"/>
      <c r="N32154" s="71"/>
    </row>
    <row r="32155" spans="2:14">
      <c r="B32155" s="65"/>
      <c r="N32155" s="71"/>
    </row>
    <row r="32156" spans="2:14">
      <c r="B32156" s="65"/>
      <c r="N32156" s="71"/>
    </row>
    <row r="32157" spans="2:14">
      <c r="B32157" s="65"/>
      <c r="N32157" s="71"/>
    </row>
    <row r="32158" spans="2:14">
      <c r="B32158" s="65"/>
      <c r="N32158" s="71"/>
    </row>
    <row r="32159" spans="2:14">
      <c r="B32159" s="65"/>
      <c r="N32159" s="71"/>
    </row>
    <row r="32160" spans="2:14">
      <c r="B32160" s="65"/>
      <c r="N32160" s="71"/>
    </row>
    <row r="32161" spans="2:14">
      <c r="B32161" s="65"/>
      <c r="N32161" s="71"/>
    </row>
    <row r="32162" spans="2:14">
      <c r="B32162" s="65"/>
      <c r="N32162" s="71"/>
    </row>
    <row r="32163" spans="2:14">
      <c r="B32163" s="65"/>
      <c r="N32163" s="71"/>
    </row>
    <row r="32164" spans="2:14">
      <c r="B32164" s="65"/>
      <c r="N32164" s="71"/>
    </row>
    <row r="32165" spans="2:14">
      <c r="B32165" s="65"/>
      <c r="N32165" s="71"/>
    </row>
    <row r="32166" spans="2:14">
      <c r="B32166" s="65"/>
      <c r="N32166" s="71"/>
    </row>
    <row r="32167" spans="2:14">
      <c r="B32167" s="65"/>
      <c r="N32167" s="71"/>
    </row>
    <row r="32168" spans="2:14">
      <c r="B32168" s="65"/>
      <c r="N32168" s="71"/>
    </row>
    <row r="32169" spans="2:14">
      <c r="B32169" s="65"/>
      <c r="N32169" s="71"/>
    </row>
    <row r="32170" spans="2:14">
      <c r="B32170" s="65"/>
      <c r="N32170" s="71"/>
    </row>
    <row r="32171" spans="2:14">
      <c r="B32171" s="65"/>
      <c r="N32171" s="71"/>
    </row>
    <row r="32172" spans="2:14">
      <c r="B32172" s="65"/>
      <c r="N32172" s="71"/>
    </row>
    <row r="32173" spans="2:14">
      <c r="B32173" s="65"/>
      <c r="N32173" s="71"/>
    </row>
    <row r="32174" spans="2:14">
      <c r="B32174" s="65"/>
      <c r="N32174" s="71"/>
    </row>
    <row r="32175" spans="2:14">
      <c r="B32175" s="65"/>
      <c r="N32175" s="71"/>
    </row>
    <row r="32176" spans="2:14">
      <c r="B32176" s="65"/>
      <c r="N32176" s="71"/>
    </row>
    <row r="32177" spans="2:14">
      <c r="B32177" s="65"/>
      <c r="N32177" s="71"/>
    </row>
    <row r="32178" spans="2:14">
      <c r="B32178" s="65"/>
      <c r="N32178" s="71"/>
    </row>
    <row r="32179" spans="2:14">
      <c r="B32179" s="65"/>
      <c r="N32179" s="71"/>
    </row>
    <row r="32180" spans="2:14">
      <c r="B32180" s="65"/>
      <c r="N32180" s="71"/>
    </row>
    <row r="32181" spans="2:14">
      <c r="B32181" s="65"/>
      <c r="N32181" s="71"/>
    </row>
    <row r="32182" spans="2:14">
      <c r="B32182" s="65"/>
      <c r="N32182" s="71"/>
    </row>
    <row r="32183" spans="2:14">
      <c r="B32183" s="65"/>
      <c r="N32183" s="71"/>
    </row>
    <row r="32184" spans="2:14">
      <c r="B32184" s="65"/>
      <c r="N32184" s="71"/>
    </row>
    <row r="32185" spans="2:14">
      <c r="B32185" s="65"/>
      <c r="N32185" s="71"/>
    </row>
    <row r="32186" spans="2:14">
      <c r="B32186" s="65"/>
      <c r="N32186" s="71"/>
    </row>
    <row r="32187" spans="2:14">
      <c r="B32187" s="65"/>
      <c r="N32187" s="71"/>
    </row>
    <row r="32188" spans="2:14">
      <c r="B32188" s="65"/>
      <c r="N32188" s="71"/>
    </row>
    <row r="32189" spans="2:14">
      <c r="B32189" s="65"/>
      <c r="N32189" s="71"/>
    </row>
    <row r="32190" spans="2:14">
      <c r="B32190" s="65"/>
      <c r="N32190" s="71"/>
    </row>
    <row r="32191" spans="2:14">
      <c r="B32191" s="65"/>
      <c r="N32191" s="71"/>
    </row>
    <row r="32192" spans="2:14">
      <c r="B32192" s="65"/>
      <c r="N32192" s="71"/>
    </row>
    <row r="32193" spans="2:14">
      <c r="B32193" s="65"/>
      <c r="N32193" s="71"/>
    </row>
    <row r="32194" spans="2:14">
      <c r="B32194" s="65"/>
      <c r="N32194" s="71"/>
    </row>
    <row r="32195" spans="2:14">
      <c r="B32195" s="65"/>
      <c r="N32195" s="71"/>
    </row>
    <row r="32196" spans="2:14">
      <c r="B32196" s="65"/>
      <c r="N32196" s="71"/>
    </row>
    <row r="32197" spans="2:14">
      <c r="B32197" s="65"/>
      <c r="N32197" s="71"/>
    </row>
    <row r="32198" spans="2:14">
      <c r="B32198" s="65"/>
      <c r="N32198" s="71"/>
    </row>
    <row r="32199" spans="2:14">
      <c r="B32199" s="65"/>
      <c r="N32199" s="71"/>
    </row>
    <row r="32200" spans="2:14">
      <c r="B32200" s="65"/>
      <c r="N32200" s="71"/>
    </row>
    <row r="32201" spans="2:14">
      <c r="B32201" s="65"/>
      <c r="N32201" s="71"/>
    </row>
    <row r="32202" spans="2:14">
      <c r="B32202" s="65"/>
      <c r="N32202" s="71"/>
    </row>
    <row r="32203" spans="2:14">
      <c r="B32203" s="65"/>
      <c r="N32203" s="71"/>
    </row>
    <row r="32204" spans="2:14">
      <c r="B32204" s="65"/>
      <c r="N32204" s="71"/>
    </row>
    <row r="32205" spans="2:14">
      <c r="B32205" s="65"/>
      <c r="N32205" s="71"/>
    </row>
    <row r="32206" spans="2:14">
      <c r="B32206" s="65"/>
      <c r="N32206" s="71"/>
    </row>
    <row r="32207" spans="2:14">
      <c r="B32207" s="65"/>
      <c r="N32207" s="71"/>
    </row>
    <row r="32208" spans="2:14">
      <c r="B32208" s="65"/>
      <c r="N32208" s="71"/>
    </row>
    <row r="32209" spans="2:14">
      <c r="B32209" s="65"/>
      <c r="N32209" s="71"/>
    </row>
    <row r="32210" spans="2:14">
      <c r="B32210" s="65"/>
      <c r="N32210" s="71"/>
    </row>
    <row r="32211" spans="2:14">
      <c r="B32211" s="65"/>
      <c r="N32211" s="71"/>
    </row>
    <row r="32212" spans="2:14">
      <c r="B32212" s="65"/>
      <c r="N32212" s="71"/>
    </row>
    <row r="32213" spans="2:14">
      <c r="B32213" s="65"/>
      <c r="N32213" s="71"/>
    </row>
    <row r="32214" spans="2:14">
      <c r="B32214" s="65"/>
      <c r="N32214" s="71"/>
    </row>
    <row r="32215" spans="2:14">
      <c r="B32215" s="65"/>
      <c r="N32215" s="71"/>
    </row>
    <row r="32216" spans="2:14">
      <c r="B32216" s="65"/>
      <c r="N32216" s="71"/>
    </row>
    <row r="32217" spans="2:14">
      <c r="B32217" s="65"/>
      <c r="N32217" s="71"/>
    </row>
    <row r="32218" spans="2:14">
      <c r="B32218" s="65"/>
      <c r="N32218" s="71"/>
    </row>
    <row r="32219" spans="2:14">
      <c r="B32219" s="65"/>
      <c r="N32219" s="71"/>
    </row>
    <row r="32220" spans="2:14">
      <c r="B32220" s="65"/>
      <c r="N32220" s="71"/>
    </row>
    <row r="32221" spans="2:14">
      <c r="B32221" s="65"/>
      <c r="N32221" s="71"/>
    </row>
    <row r="32222" spans="2:14">
      <c r="B32222" s="65"/>
      <c r="N32222" s="71"/>
    </row>
    <row r="32223" spans="2:14">
      <c r="B32223" s="65"/>
      <c r="N32223" s="71"/>
    </row>
    <row r="32224" spans="2:14">
      <c r="B32224" s="65"/>
      <c r="N32224" s="71"/>
    </row>
    <row r="32225" spans="2:14">
      <c r="B32225" s="65"/>
      <c r="N32225" s="71"/>
    </row>
    <row r="32226" spans="2:14">
      <c r="B32226" s="65"/>
      <c r="N32226" s="71"/>
    </row>
    <row r="32227" spans="2:14">
      <c r="B32227" s="65"/>
      <c r="N32227" s="71"/>
    </row>
    <row r="32228" spans="2:14">
      <c r="B32228" s="65"/>
      <c r="N32228" s="71"/>
    </row>
    <row r="32229" spans="2:14">
      <c r="B32229" s="65"/>
      <c r="N32229" s="71"/>
    </row>
    <row r="32230" spans="2:14">
      <c r="B32230" s="65"/>
      <c r="N32230" s="71"/>
    </row>
    <row r="32231" spans="2:14">
      <c r="B32231" s="65"/>
      <c r="N32231" s="71"/>
    </row>
    <row r="32232" spans="2:14">
      <c r="B32232" s="65"/>
      <c r="N32232" s="71"/>
    </row>
    <row r="32233" spans="2:14">
      <c r="B32233" s="65"/>
      <c r="N32233" s="71"/>
    </row>
    <row r="32234" spans="2:14">
      <c r="B32234" s="65"/>
      <c r="N32234" s="71"/>
    </row>
    <row r="32235" spans="2:14">
      <c r="B32235" s="65"/>
      <c r="N32235" s="71"/>
    </row>
    <row r="32236" spans="2:14">
      <c r="B32236" s="65"/>
      <c r="N32236" s="71"/>
    </row>
    <row r="32237" spans="2:14">
      <c r="B32237" s="65"/>
      <c r="N32237" s="71"/>
    </row>
    <row r="32238" spans="2:14">
      <c r="B32238" s="65"/>
      <c r="N32238" s="71"/>
    </row>
    <row r="32239" spans="2:14">
      <c r="B32239" s="65"/>
      <c r="N32239" s="71"/>
    </row>
    <row r="32240" spans="2:14">
      <c r="B32240" s="65"/>
      <c r="N32240" s="71"/>
    </row>
    <row r="32241" spans="2:14">
      <c r="B32241" s="65"/>
      <c r="N32241" s="71"/>
    </row>
    <row r="32242" spans="2:14">
      <c r="B32242" s="65"/>
      <c r="N32242" s="71"/>
    </row>
    <row r="32243" spans="2:14">
      <c r="B32243" s="65"/>
      <c r="N32243" s="71"/>
    </row>
    <row r="32244" spans="2:14">
      <c r="B32244" s="65"/>
      <c r="N32244" s="71"/>
    </row>
    <row r="32245" spans="2:14">
      <c r="B32245" s="65"/>
      <c r="N32245" s="71"/>
    </row>
    <row r="32246" spans="2:14">
      <c r="B32246" s="65"/>
      <c r="N32246" s="71"/>
    </row>
    <row r="32247" spans="2:14">
      <c r="B32247" s="65"/>
      <c r="N32247" s="71"/>
    </row>
    <row r="32248" spans="2:14">
      <c r="B32248" s="65"/>
      <c r="N32248" s="71"/>
    </row>
    <row r="32249" spans="2:14">
      <c r="B32249" s="65"/>
      <c r="N32249" s="71"/>
    </row>
    <row r="32250" spans="2:14">
      <c r="B32250" s="65"/>
      <c r="N32250" s="71"/>
    </row>
    <row r="32251" spans="2:14">
      <c r="B32251" s="65"/>
      <c r="N32251" s="71"/>
    </row>
    <row r="32252" spans="2:14">
      <c r="B32252" s="65"/>
      <c r="N32252" s="71"/>
    </row>
    <row r="32253" spans="2:14">
      <c r="B32253" s="65"/>
      <c r="N32253" s="71"/>
    </row>
    <row r="32254" spans="2:14">
      <c r="B32254" s="65"/>
      <c r="N32254" s="71"/>
    </row>
    <row r="32255" spans="2:14">
      <c r="B32255" s="65"/>
      <c r="N32255" s="71"/>
    </row>
    <row r="32256" spans="2:14">
      <c r="B32256" s="65"/>
      <c r="N32256" s="71"/>
    </row>
    <row r="32257" spans="2:14">
      <c r="B32257" s="65"/>
      <c r="N32257" s="71"/>
    </row>
    <row r="32258" spans="2:14">
      <c r="B32258" s="65"/>
      <c r="N32258" s="71"/>
    </row>
    <row r="32259" spans="2:14">
      <c r="B32259" s="65"/>
      <c r="N32259" s="71"/>
    </row>
    <row r="32260" spans="2:14">
      <c r="B32260" s="65"/>
      <c r="N32260" s="71"/>
    </row>
    <row r="32261" spans="2:14">
      <c r="B32261" s="65"/>
      <c r="N32261" s="71"/>
    </row>
    <row r="32262" spans="2:14">
      <c r="B32262" s="65"/>
      <c r="N32262" s="71"/>
    </row>
    <row r="32263" spans="2:14">
      <c r="B32263" s="65"/>
      <c r="N32263" s="71"/>
    </row>
    <row r="32264" spans="2:14">
      <c r="B32264" s="65"/>
      <c r="N32264" s="71"/>
    </row>
    <row r="32265" spans="2:14">
      <c r="B32265" s="65"/>
      <c r="N32265" s="71"/>
    </row>
    <row r="32266" spans="2:14">
      <c r="B32266" s="65"/>
      <c r="N32266" s="71"/>
    </row>
    <row r="32267" spans="2:14">
      <c r="B32267" s="65"/>
      <c r="N32267" s="71"/>
    </row>
    <row r="32268" spans="2:14">
      <c r="B32268" s="65"/>
      <c r="N32268" s="71"/>
    </row>
    <row r="32269" spans="2:14">
      <c r="B32269" s="65"/>
      <c r="N32269" s="71"/>
    </row>
    <row r="32270" spans="2:14">
      <c r="B32270" s="65"/>
      <c r="N32270" s="71"/>
    </row>
    <row r="32271" spans="2:14">
      <c r="B32271" s="65"/>
      <c r="N32271" s="71"/>
    </row>
    <row r="32272" spans="2:14">
      <c r="B32272" s="65"/>
      <c r="N32272" s="71"/>
    </row>
    <row r="32273" spans="2:14">
      <c r="B32273" s="65"/>
      <c r="N32273" s="71"/>
    </row>
    <row r="32274" spans="2:14">
      <c r="B32274" s="65"/>
      <c r="N32274" s="71"/>
    </row>
    <row r="32275" spans="2:14">
      <c r="B32275" s="65"/>
      <c r="N32275" s="71"/>
    </row>
    <row r="32276" spans="2:14">
      <c r="B32276" s="65"/>
      <c r="N32276" s="71"/>
    </row>
    <row r="32277" spans="2:14">
      <c r="B32277" s="65"/>
      <c r="N32277" s="71"/>
    </row>
    <row r="32278" spans="2:14">
      <c r="B32278" s="65"/>
      <c r="N32278" s="71"/>
    </row>
    <row r="32279" spans="2:14">
      <c r="B32279" s="65"/>
      <c r="N32279" s="71"/>
    </row>
    <row r="32280" spans="2:14">
      <c r="B32280" s="65"/>
      <c r="N32280" s="71"/>
    </row>
    <row r="32281" spans="2:14">
      <c r="B32281" s="65"/>
      <c r="N32281" s="71"/>
    </row>
    <row r="32282" spans="2:14">
      <c r="B32282" s="65"/>
      <c r="N32282" s="71"/>
    </row>
    <row r="32283" spans="2:14">
      <c r="B32283" s="65"/>
      <c r="N32283" s="71"/>
    </row>
    <row r="32284" spans="2:14">
      <c r="B32284" s="65"/>
      <c r="N32284" s="71"/>
    </row>
    <row r="32285" spans="2:14">
      <c r="B32285" s="65"/>
      <c r="N32285" s="71"/>
    </row>
    <row r="32286" spans="2:14">
      <c r="B32286" s="65"/>
      <c r="N32286" s="71"/>
    </row>
    <row r="32287" spans="2:14">
      <c r="B32287" s="65"/>
      <c r="N32287" s="71"/>
    </row>
    <row r="32288" spans="2:14">
      <c r="B32288" s="65"/>
      <c r="N32288" s="71"/>
    </row>
    <row r="32289" spans="2:14">
      <c r="B32289" s="65"/>
      <c r="N32289" s="71"/>
    </row>
    <row r="32290" spans="2:14">
      <c r="B32290" s="65"/>
      <c r="N32290" s="71"/>
    </row>
    <row r="32291" spans="2:14">
      <c r="B32291" s="65"/>
      <c r="N32291" s="71"/>
    </row>
    <row r="32292" spans="2:14">
      <c r="B32292" s="65"/>
      <c r="N32292" s="71"/>
    </row>
    <row r="32293" spans="2:14">
      <c r="B32293" s="65"/>
      <c r="N32293" s="71"/>
    </row>
    <row r="32294" spans="2:14">
      <c r="B32294" s="65"/>
      <c r="N32294" s="71"/>
    </row>
    <row r="32295" spans="2:14">
      <c r="B32295" s="65"/>
      <c r="N32295" s="71"/>
    </row>
    <row r="32296" spans="2:14">
      <c r="B32296" s="65"/>
      <c r="N32296" s="71"/>
    </row>
    <row r="32297" spans="2:14">
      <c r="B32297" s="65"/>
      <c r="N32297" s="71"/>
    </row>
    <row r="32298" spans="2:14">
      <c r="B32298" s="65"/>
      <c r="N32298" s="71"/>
    </row>
    <row r="32299" spans="2:14">
      <c r="B32299" s="65"/>
      <c r="N32299" s="71"/>
    </row>
    <row r="32300" spans="2:14">
      <c r="B32300" s="65"/>
      <c r="N32300" s="71"/>
    </row>
    <row r="32301" spans="2:14">
      <c r="B32301" s="65"/>
      <c r="N32301" s="71"/>
    </row>
    <row r="32302" spans="2:14">
      <c r="B32302" s="65"/>
      <c r="N32302" s="71"/>
    </row>
    <row r="32303" spans="2:14">
      <c r="B32303" s="65"/>
      <c r="N32303" s="71"/>
    </row>
    <row r="32304" spans="2:14">
      <c r="B32304" s="65"/>
      <c r="N32304" s="71"/>
    </row>
    <row r="32305" spans="2:14">
      <c r="B32305" s="65"/>
      <c r="N32305" s="71"/>
    </row>
    <row r="32306" spans="2:14">
      <c r="B32306" s="65"/>
      <c r="N32306" s="71"/>
    </row>
    <row r="32307" spans="2:14">
      <c r="B32307" s="65"/>
      <c r="N32307" s="71"/>
    </row>
    <row r="32308" spans="2:14">
      <c r="B32308" s="65"/>
      <c r="N32308" s="71"/>
    </row>
    <row r="32309" spans="2:14">
      <c r="B32309" s="65"/>
      <c r="N32309" s="71"/>
    </row>
    <row r="32310" spans="2:14">
      <c r="B32310" s="65"/>
      <c r="N32310" s="71"/>
    </row>
    <row r="32311" spans="2:14">
      <c r="B32311" s="65"/>
      <c r="N32311" s="71"/>
    </row>
    <row r="32312" spans="2:14">
      <c r="B32312" s="65"/>
      <c r="N32312" s="71"/>
    </row>
    <row r="32313" spans="2:14">
      <c r="B32313" s="65"/>
      <c r="N32313" s="71"/>
    </row>
    <row r="32314" spans="2:14">
      <c r="B32314" s="65"/>
      <c r="N32314" s="71"/>
    </row>
    <row r="32315" spans="2:14">
      <c r="B32315" s="65"/>
      <c r="N32315" s="71"/>
    </row>
    <row r="32316" spans="2:14">
      <c r="B32316" s="65"/>
      <c r="N32316" s="71"/>
    </row>
    <row r="32317" spans="2:14">
      <c r="B32317" s="65"/>
      <c r="N32317" s="71"/>
    </row>
    <row r="32318" spans="2:14">
      <c r="B32318" s="65"/>
      <c r="N32318" s="71"/>
    </row>
    <row r="32319" spans="2:14">
      <c r="B32319" s="65"/>
      <c r="N32319" s="71"/>
    </row>
    <row r="32320" spans="2:14">
      <c r="B32320" s="65"/>
      <c r="N32320" s="71"/>
    </row>
    <row r="32321" spans="2:14">
      <c r="B32321" s="65"/>
      <c r="N32321" s="71"/>
    </row>
    <row r="32322" spans="2:14">
      <c r="B32322" s="65"/>
      <c r="N32322" s="71"/>
    </row>
    <row r="32323" spans="2:14">
      <c r="B32323" s="65"/>
      <c r="N32323" s="71"/>
    </row>
    <row r="32324" spans="2:14">
      <c r="B32324" s="65"/>
      <c r="N32324" s="71"/>
    </row>
    <row r="32325" spans="2:14">
      <c r="B32325" s="65"/>
      <c r="N32325" s="71"/>
    </row>
    <row r="32326" spans="2:14">
      <c r="B32326" s="65"/>
      <c r="N32326" s="71"/>
    </row>
    <row r="32327" spans="2:14">
      <c r="B32327" s="65"/>
      <c r="N32327" s="71"/>
    </row>
    <row r="32328" spans="2:14">
      <c r="B32328" s="65"/>
      <c r="N32328" s="71"/>
    </row>
    <row r="32329" spans="2:14">
      <c r="B32329" s="65"/>
      <c r="N32329" s="71"/>
    </row>
    <row r="32330" spans="2:14">
      <c r="B32330" s="65"/>
      <c r="N32330" s="71"/>
    </row>
    <row r="32331" spans="2:14">
      <c r="B32331" s="65"/>
      <c r="N32331" s="71"/>
    </row>
    <row r="32332" spans="2:14">
      <c r="B32332" s="65"/>
      <c r="N32332" s="71"/>
    </row>
    <row r="32333" spans="2:14">
      <c r="B32333" s="65"/>
      <c r="N32333" s="71"/>
    </row>
    <row r="32334" spans="2:14">
      <c r="B32334" s="65"/>
      <c r="N32334" s="71"/>
    </row>
    <row r="32335" spans="2:14">
      <c r="B32335" s="65"/>
      <c r="N32335" s="71"/>
    </row>
    <row r="32336" spans="2:14">
      <c r="B32336" s="65"/>
      <c r="N32336" s="71"/>
    </row>
    <row r="32337" spans="2:14">
      <c r="B32337" s="65"/>
      <c r="N32337" s="71"/>
    </row>
    <row r="32338" spans="2:14">
      <c r="B32338" s="65"/>
      <c r="N32338" s="71"/>
    </row>
    <row r="32339" spans="2:14">
      <c r="B32339" s="65"/>
      <c r="N32339" s="71"/>
    </row>
    <row r="32340" spans="2:14">
      <c r="B32340" s="65"/>
      <c r="N32340" s="71"/>
    </row>
    <row r="32341" spans="2:14">
      <c r="B32341" s="65"/>
      <c r="N32341" s="71"/>
    </row>
    <row r="32342" spans="2:14">
      <c r="B32342" s="65"/>
      <c r="N32342" s="71"/>
    </row>
    <row r="32343" spans="2:14">
      <c r="B32343" s="65"/>
      <c r="N32343" s="71"/>
    </row>
    <row r="32344" spans="2:14">
      <c r="B32344" s="65"/>
      <c r="N32344" s="71"/>
    </row>
    <row r="32345" spans="2:14">
      <c r="B32345" s="65"/>
      <c r="N32345" s="71"/>
    </row>
    <row r="32346" spans="2:14">
      <c r="B32346" s="65"/>
      <c r="N32346" s="71"/>
    </row>
    <row r="32347" spans="2:14">
      <c r="B32347" s="65"/>
      <c r="N32347" s="71"/>
    </row>
    <row r="32348" spans="2:14">
      <c r="B32348" s="65"/>
      <c r="N32348" s="71"/>
    </row>
    <row r="32349" spans="2:14">
      <c r="B32349" s="65"/>
      <c r="N32349" s="71"/>
    </row>
    <row r="32350" spans="2:14">
      <c r="B32350" s="65"/>
      <c r="N32350" s="71"/>
    </row>
    <row r="32351" spans="2:14">
      <c r="B32351" s="65"/>
      <c r="N32351" s="71"/>
    </row>
    <row r="32352" spans="2:14">
      <c r="B32352" s="65"/>
      <c r="N32352" s="71"/>
    </row>
    <row r="32353" spans="2:14">
      <c r="B32353" s="65"/>
      <c r="N32353" s="71"/>
    </row>
    <row r="32354" spans="2:14">
      <c r="B32354" s="65"/>
      <c r="N32354" s="71"/>
    </row>
    <row r="32355" spans="2:14">
      <c r="B32355" s="65"/>
      <c r="N32355" s="71"/>
    </row>
    <row r="32356" spans="2:14">
      <c r="B32356" s="65"/>
      <c r="N32356" s="71"/>
    </row>
    <row r="32357" spans="2:14">
      <c r="B32357" s="65"/>
      <c r="N32357" s="71"/>
    </row>
    <row r="32358" spans="2:14">
      <c r="B32358" s="65"/>
      <c r="N32358" s="71"/>
    </row>
    <row r="32359" spans="2:14">
      <c r="B32359" s="65"/>
      <c r="N32359" s="71"/>
    </row>
    <row r="32360" spans="2:14">
      <c r="B32360" s="65"/>
      <c r="N32360" s="71"/>
    </row>
    <row r="32361" spans="2:14">
      <c r="B32361" s="65"/>
      <c r="N32361" s="71"/>
    </row>
    <row r="32362" spans="2:14">
      <c r="B32362" s="65"/>
      <c r="N32362" s="71"/>
    </row>
    <row r="32363" spans="2:14">
      <c r="B32363" s="65"/>
      <c r="N32363" s="71"/>
    </row>
    <row r="32364" spans="2:14">
      <c r="B32364" s="65"/>
      <c r="N32364" s="71"/>
    </row>
    <row r="32365" spans="2:14">
      <c r="B32365" s="65"/>
      <c r="N32365" s="71"/>
    </row>
    <row r="32366" spans="2:14">
      <c r="B32366" s="65"/>
      <c r="N32366" s="71"/>
    </row>
    <row r="32367" spans="2:14">
      <c r="B32367" s="65"/>
      <c r="N32367" s="71"/>
    </row>
    <row r="32368" spans="2:14">
      <c r="B32368" s="65"/>
      <c r="N32368" s="71"/>
    </row>
    <row r="32369" spans="2:14">
      <c r="B32369" s="65"/>
      <c r="N32369" s="71"/>
    </row>
    <row r="32370" spans="2:14">
      <c r="B32370" s="65"/>
      <c r="N32370" s="71"/>
    </row>
    <row r="32371" spans="2:14">
      <c r="B32371" s="65"/>
      <c r="N32371" s="71"/>
    </row>
    <row r="32372" spans="2:14">
      <c r="B32372" s="65"/>
      <c r="N32372" s="71"/>
    </row>
    <row r="32373" spans="2:14">
      <c r="B32373" s="65"/>
      <c r="N32373" s="71"/>
    </row>
    <row r="32374" spans="2:14">
      <c r="B32374" s="65"/>
      <c r="N32374" s="71"/>
    </row>
    <row r="32375" spans="2:14">
      <c r="B32375" s="65"/>
      <c r="N32375" s="71"/>
    </row>
    <row r="32376" spans="2:14">
      <c r="B32376" s="65"/>
      <c r="N32376" s="71"/>
    </row>
    <row r="32377" spans="2:14">
      <c r="B32377" s="65"/>
      <c r="N32377" s="71"/>
    </row>
    <row r="32378" spans="2:14">
      <c r="B32378" s="65"/>
      <c r="N32378" s="71"/>
    </row>
    <row r="32379" spans="2:14">
      <c r="B32379" s="65"/>
      <c r="N32379" s="71"/>
    </row>
    <row r="32380" spans="2:14">
      <c r="B32380" s="65"/>
      <c r="N32380" s="71"/>
    </row>
    <row r="32381" spans="2:14">
      <c r="B32381" s="65"/>
      <c r="N32381" s="71"/>
    </row>
    <row r="32382" spans="2:14">
      <c r="B32382" s="65"/>
      <c r="N32382" s="71"/>
    </row>
    <row r="32383" spans="2:14">
      <c r="B32383" s="65"/>
      <c r="N32383" s="71"/>
    </row>
    <row r="32384" spans="2:14">
      <c r="B32384" s="65"/>
      <c r="N32384" s="71"/>
    </row>
    <row r="32385" spans="2:14">
      <c r="B32385" s="65"/>
      <c r="N32385" s="71"/>
    </row>
    <row r="32386" spans="2:14">
      <c r="B32386" s="65"/>
      <c r="N32386" s="71"/>
    </row>
    <row r="32387" spans="2:14">
      <c r="B32387" s="65"/>
      <c r="N32387" s="71"/>
    </row>
    <row r="32388" spans="2:14">
      <c r="B32388" s="65"/>
      <c r="N32388" s="71"/>
    </row>
    <row r="32389" spans="2:14">
      <c r="B32389" s="65"/>
      <c r="N32389" s="71"/>
    </row>
    <row r="32390" spans="2:14">
      <c r="B32390" s="65"/>
      <c r="N32390" s="71"/>
    </row>
    <row r="32391" spans="2:14">
      <c r="B32391" s="65"/>
      <c r="N32391" s="71"/>
    </row>
    <row r="32392" spans="2:14">
      <c r="B32392" s="65"/>
      <c r="N32392" s="71"/>
    </row>
    <row r="32393" spans="2:14">
      <c r="B32393" s="65"/>
      <c r="N32393" s="71"/>
    </row>
    <row r="32394" spans="2:14">
      <c r="B32394" s="65"/>
      <c r="N32394" s="71"/>
    </row>
    <row r="32395" spans="2:14">
      <c r="B32395" s="65"/>
      <c r="N32395" s="71"/>
    </row>
    <row r="32396" spans="2:14">
      <c r="B32396" s="65"/>
      <c r="N32396" s="71"/>
    </row>
    <row r="32397" spans="2:14">
      <c r="B32397" s="65"/>
      <c r="N32397" s="71"/>
    </row>
    <row r="32398" spans="2:14">
      <c r="B32398" s="65"/>
      <c r="N32398" s="71"/>
    </row>
    <row r="32399" spans="2:14">
      <c r="B32399" s="65"/>
      <c r="N32399" s="71"/>
    </row>
    <row r="32400" spans="2:14">
      <c r="B32400" s="65"/>
      <c r="N32400" s="71"/>
    </row>
    <row r="32401" spans="2:14">
      <c r="B32401" s="65"/>
      <c r="N32401" s="71"/>
    </row>
    <row r="32402" spans="2:14">
      <c r="B32402" s="65"/>
      <c r="N32402" s="71"/>
    </row>
    <row r="32403" spans="2:14">
      <c r="B32403" s="65"/>
      <c r="N32403" s="71"/>
    </row>
    <row r="32404" spans="2:14">
      <c r="B32404" s="65"/>
      <c r="N32404" s="71"/>
    </row>
    <row r="32405" spans="2:14">
      <c r="B32405" s="65"/>
      <c r="N32405" s="71"/>
    </row>
    <row r="32406" spans="2:14">
      <c r="B32406" s="65"/>
      <c r="N32406" s="71"/>
    </row>
    <row r="32407" spans="2:14">
      <c r="B32407" s="65"/>
      <c r="N32407" s="71"/>
    </row>
    <row r="32408" spans="2:14">
      <c r="B32408" s="65"/>
      <c r="N32408" s="71"/>
    </row>
    <row r="32409" spans="2:14">
      <c r="B32409" s="65"/>
      <c r="N32409" s="71"/>
    </row>
    <row r="32410" spans="2:14">
      <c r="B32410" s="65"/>
      <c r="N32410" s="71"/>
    </row>
    <row r="32411" spans="2:14">
      <c r="B32411" s="65"/>
      <c r="N32411" s="71"/>
    </row>
    <row r="32412" spans="2:14">
      <c r="B32412" s="65"/>
      <c r="N32412" s="71"/>
    </row>
    <row r="32413" spans="2:14">
      <c r="B32413" s="65"/>
      <c r="N32413" s="71"/>
    </row>
    <row r="32414" spans="2:14">
      <c r="B32414" s="65"/>
      <c r="N32414" s="71"/>
    </row>
    <row r="32415" spans="2:14">
      <c r="B32415" s="65"/>
      <c r="N32415" s="71"/>
    </row>
    <row r="32416" spans="2:14">
      <c r="B32416" s="65"/>
      <c r="N32416" s="71"/>
    </row>
    <row r="32417" spans="2:14">
      <c r="B32417" s="65"/>
      <c r="N32417" s="71"/>
    </row>
    <row r="32418" spans="2:14">
      <c r="B32418" s="65"/>
      <c r="N32418" s="71"/>
    </row>
    <row r="32419" spans="2:14">
      <c r="B32419" s="65"/>
      <c r="N32419" s="71"/>
    </row>
    <row r="32420" spans="2:14">
      <c r="B32420" s="65"/>
      <c r="N32420" s="71"/>
    </row>
    <row r="32421" spans="2:14">
      <c r="B32421" s="65"/>
      <c r="N32421" s="71"/>
    </row>
    <row r="32422" spans="2:14">
      <c r="B32422" s="65"/>
      <c r="N32422" s="71"/>
    </row>
    <row r="32423" spans="2:14">
      <c r="B32423" s="65"/>
      <c r="N32423" s="71"/>
    </row>
    <row r="32424" spans="2:14">
      <c r="B32424" s="65"/>
      <c r="N32424" s="71"/>
    </row>
    <row r="32425" spans="2:14">
      <c r="B32425" s="65"/>
      <c r="N32425" s="71"/>
    </row>
    <row r="32426" spans="2:14">
      <c r="B32426" s="65"/>
      <c r="N32426" s="71"/>
    </row>
    <row r="32427" spans="2:14">
      <c r="B32427" s="65"/>
      <c r="N32427" s="71"/>
    </row>
    <row r="32428" spans="2:14">
      <c r="B32428" s="65"/>
      <c r="N32428" s="71"/>
    </row>
    <row r="32429" spans="2:14">
      <c r="B32429" s="65"/>
      <c r="N32429" s="71"/>
    </row>
    <row r="32430" spans="2:14">
      <c r="B32430" s="65"/>
      <c r="N32430" s="71"/>
    </row>
    <row r="32431" spans="2:14">
      <c r="B32431" s="65"/>
      <c r="N32431" s="71"/>
    </row>
    <row r="32432" spans="2:14">
      <c r="B32432" s="65"/>
      <c r="N32432" s="71"/>
    </row>
    <row r="32433" spans="2:14">
      <c r="B32433" s="65"/>
      <c r="N32433" s="71"/>
    </row>
    <row r="32434" spans="2:14">
      <c r="B32434" s="65"/>
      <c r="N32434" s="71"/>
    </row>
    <row r="32435" spans="2:14">
      <c r="B32435" s="65"/>
      <c r="N32435" s="71"/>
    </row>
    <row r="32436" spans="2:14">
      <c r="B32436" s="65"/>
      <c r="N32436" s="71"/>
    </row>
    <row r="32437" spans="2:14">
      <c r="B32437" s="65"/>
      <c r="N32437" s="71"/>
    </row>
    <row r="32438" spans="2:14">
      <c r="B32438" s="65"/>
      <c r="N32438" s="71"/>
    </row>
    <row r="32439" spans="2:14">
      <c r="B32439" s="65"/>
      <c r="N32439" s="71"/>
    </row>
    <row r="32440" spans="2:14">
      <c r="B32440" s="65"/>
      <c r="N32440" s="71"/>
    </row>
    <row r="32441" spans="2:14">
      <c r="B32441" s="65"/>
      <c r="N32441" s="71"/>
    </row>
    <row r="32442" spans="2:14">
      <c r="B32442" s="65"/>
      <c r="N32442" s="71"/>
    </row>
    <row r="32443" spans="2:14">
      <c r="B32443" s="65"/>
      <c r="N32443" s="71"/>
    </row>
    <row r="32444" spans="2:14">
      <c r="B32444" s="65"/>
      <c r="N32444" s="71"/>
    </row>
    <row r="32445" spans="2:14">
      <c r="B32445" s="65"/>
      <c r="N32445" s="71"/>
    </row>
    <row r="32446" spans="2:14">
      <c r="B32446" s="65"/>
      <c r="N32446" s="71"/>
    </row>
    <row r="32447" spans="2:14">
      <c r="B32447" s="65"/>
      <c r="N32447" s="71"/>
    </row>
    <row r="32448" spans="2:14">
      <c r="B32448" s="65"/>
      <c r="N32448" s="71"/>
    </row>
    <row r="32449" spans="2:14">
      <c r="B32449" s="65"/>
      <c r="N32449" s="71"/>
    </row>
    <row r="32450" spans="2:14">
      <c r="B32450" s="65"/>
      <c r="N32450" s="71"/>
    </row>
    <row r="32451" spans="2:14">
      <c r="B32451" s="65"/>
      <c r="N32451" s="71"/>
    </row>
    <row r="32452" spans="2:14">
      <c r="B32452" s="65"/>
      <c r="N32452" s="71"/>
    </row>
    <row r="32453" spans="2:14">
      <c r="B32453" s="65"/>
      <c r="N32453" s="71"/>
    </row>
    <row r="32454" spans="2:14">
      <c r="B32454" s="65"/>
      <c r="N32454" s="71"/>
    </row>
    <row r="32455" spans="2:14">
      <c r="B32455" s="65"/>
      <c r="N32455" s="71"/>
    </row>
    <row r="32456" spans="2:14">
      <c r="B32456" s="65"/>
      <c r="N32456" s="71"/>
    </row>
    <row r="32457" spans="2:14">
      <c r="B32457" s="65"/>
      <c r="N32457" s="71"/>
    </row>
    <row r="32458" spans="2:14">
      <c r="B32458" s="65"/>
      <c r="N32458" s="71"/>
    </row>
    <row r="32459" spans="2:14">
      <c r="B32459" s="65"/>
      <c r="N32459" s="71"/>
    </row>
    <row r="32460" spans="2:14">
      <c r="B32460" s="65"/>
      <c r="N32460" s="71"/>
    </row>
    <row r="32461" spans="2:14">
      <c r="B32461" s="65"/>
      <c r="N32461" s="71"/>
    </row>
    <row r="32462" spans="2:14">
      <c r="B32462" s="65"/>
      <c r="N32462" s="71"/>
    </row>
    <row r="32463" spans="2:14">
      <c r="B32463" s="65"/>
      <c r="N32463" s="71"/>
    </row>
    <row r="32464" spans="2:14">
      <c r="B32464" s="65"/>
      <c r="N32464" s="71"/>
    </row>
    <row r="32465" spans="2:14">
      <c r="B32465" s="65"/>
      <c r="N32465" s="71"/>
    </row>
    <row r="32466" spans="2:14">
      <c r="B32466" s="65"/>
      <c r="N32466" s="71"/>
    </row>
    <row r="32467" spans="2:14">
      <c r="B32467" s="65"/>
      <c r="N32467" s="71"/>
    </row>
    <row r="32468" spans="2:14">
      <c r="B32468" s="65"/>
      <c r="N32468" s="71"/>
    </row>
    <row r="32469" spans="2:14">
      <c r="B32469" s="65"/>
      <c r="N32469" s="71"/>
    </row>
    <row r="32470" spans="2:14">
      <c r="B32470" s="65"/>
      <c r="N32470" s="71"/>
    </row>
    <row r="32471" spans="2:14">
      <c r="B32471" s="65"/>
      <c r="N32471" s="71"/>
    </row>
    <row r="32472" spans="2:14">
      <c r="B32472" s="65"/>
      <c r="N32472" s="71"/>
    </row>
    <row r="32473" spans="2:14">
      <c r="B32473" s="65"/>
      <c r="N32473" s="71"/>
    </row>
    <row r="32474" spans="2:14">
      <c r="B32474" s="65"/>
      <c r="N32474" s="71"/>
    </row>
    <row r="32475" spans="2:14">
      <c r="B32475" s="65"/>
      <c r="N32475" s="71"/>
    </row>
    <row r="32476" spans="2:14">
      <c r="B32476" s="65"/>
      <c r="N32476" s="71"/>
    </row>
    <row r="32477" spans="2:14">
      <c r="B32477" s="65"/>
      <c r="N32477" s="71"/>
    </row>
    <row r="32478" spans="2:14">
      <c r="B32478" s="65"/>
      <c r="N32478" s="71"/>
    </row>
    <row r="32479" spans="2:14">
      <c r="B32479" s="65"/>
      <c r="N32479" s="71"/>
    </row>
    <row r="32480" spans="2:14">
      <c r="B32480" s="65"/>
      <c r="N32480" s="71"/>
    </row>
    <row r="32481" spans="2:14">
      <c r="B32481" s="65"/>
      <c r="N32481" s="71"/>
    </row>
    <row r="32482" spans="2:14">
      <c r="B32482" s="65"/>
      <c r="N32482" s="71"/>
    </row>
    <row r="32483" spans="2:14">
      <c r="B32483" s="65"/>
      <c r="N32483" s="71"/>
    </row>
    <row r="32484" spans="2:14">
      <c r="B32484" s="65"/>
      <c r="N32484" s="71"/>
    </row>
    <row r="32485" spans="2:14">
      <c r="B32485" s="65"/>
      <c r="N32485" s="71"/>
    </row>
    <row r="32486" spans="2:14">
      <c r="B32486" s="65"/>
      <c r="N32486" s="71"/>
    </row>
    <row r="32487" spans="2:14">
      <c r="B32487" s="65"/>
      <c r="N32487" s="71"/>
    </row>
    <row r="32488" spans="2:14">
      <c r="B32488" s="65"/>
      <c r="N32488" s="71"/>
    </row>
    <row r="32489" spans="2:14">
      <c r="B32489" s="65"/>
      <c r="N32489" s="71"/>
    </row>
    <row r="32490" spans="2:14">
      <c r="B32490" s="65"/>
      <c r="N32490" s="71"/>
    </row>
    <row r="32491" spans="2:14">
      <c r="B32491" s="65"/>
      <c r="N32491" s="71"/>
    </row>
    <row r="32492" spans="2:14">
      <c r="B32492" s="65"/>
      <c r="N32492" s="71"/>
    </row>
    <row r="32493" spans="2:14">
      <c r="B32493" s="65"/>
      <c r="N32493" s="71"/>
    </row>
    <row r="32494" spans="2:14">
      <c r="B32494" s="65"/>
      <c r="N32494" s="71"/>
    </row>
    <row r="32495" spans="2:14">
      <c r="B32495" s="65"/>
      <c r="N32495" s="71"/>
    </row>
    <row r="32496" spans="2:14">
      <c r="B32496" s="65"/>
      <c r="N32496" s="71"/>
    </row>
    <row r="32497" spans="2:14">
      <c r="B32497" s="65"/>
      <c r="N32497" s="71"/>
    </row>
    <row r="32498" spans="2:14">
      <c r="B32498" s="65"/>
      <c r="N32498" s="71"/>
    </row>
    <row r="32499" spans="2:14">
      <c r="B32499" s="65"/>
      <c r="N32499" s="71"/>
    </row>
    <row r="32500" spans="2:14">
      <c r="B32500" s="65"/>
      <c r="N32500" s="71"/>
    </row>
    <row r="32501" spans="2:14">
      <c r="B32501" s="65"/>
      <c r="N32501" s="71"/>
    </row>
    <row r="32502" spans="2:14">
      <c r="B32502" s="65"/>
      <c r="N32502" s="71"/>
    </row>
    <row r="32503" spans="2:14">
      <c r="B32503" s="65"/>
      <c r="N32503" s="71"/>
    </row>
    <row r="32504" spans="2:14">
      <c r="B32504" s="65"/>
      <c r="N32504" s="71"/>
    </row>
    <row r="32505" spans="2:14">
      <c r="B32505" s="65"/>
      <c r="N32505" s="71"/>
    </row>
    <row r="32506" spans="2:14">
      <c r="B32506" s="65"/>
      <c r="N32506" s="71"/>
    </row>
    <row r="32507" spans="2:14">
      <c r="B32507" s="65"/>
      <c r="N32507" s="71"/>
    </row>
    <row r="32508" spans="2:14">
      <c r="B32508" s="65"/>
      <c r="N32508" s="71"/>
    </row>
    <row r="32509" spans="2:14">
      <c r="B32509" s="65"/>
      <c r="N32509" s="71"/>
    </row>
    <row r="32510" spans="2:14">
      <c r="B32510" s="65"/>
      <c r="N32510" s="71"/>
    </row>
    <row r="32511" spans="2:14">
      <c r="B32511" s="65"/>
      <c r="N32511" s="71"/>
    </row>
    <row r="32512" spans="2:14">
      <c r="B32512" s="65"/>
      <c r="N32512" s="71"/>
    </row>
    <row r="32513" spans="2:14">
      <c r="B32513" s="65"/>
      <c r="N32513" s="71"/>
    </row>
    <row r="32514" spans="2:14">
      <c r="B32514" s="65"/>
      <c r="N32514" s="71"/>
    </row>
    <row r="32515" spans="2:14">
      <c r="B32515" s="65"/>
      <c r="N32515" s="71"/>
    </row>
    <row r="32516" spans="2:14">
      <c r="B32516" s="65"/>
      <c r="N32516" s="71"/>
    </row>
    <row r="32517" spans="2:14">
      <c r="B32517" s="65"/>
      <c r="N32517" s="71"/>
    </row>
    <row r="32518" spans="2:14">
      <c r="B32518" s="65"/>
      <c r="N32518" s="71"/>
    </row>
    <row r="32519" spans="2:14">
      <c r="B32519" s="65"/>
      <c r="N32519" s="71"/>
    </row>
    <row r="32520" spans="2:14">
      <c r="B32520" s="65"/>
      <c r="N32520" s="71"/>
    </row>
    <row r="32521" spans="2:14">
      <c r="B32521" s="65"/>
      <c r="N32521" s="71"/>
    </row>
    <row r="32522" spans="2:14">
      <c r="B32522" s="65"/>
      <c r="N32522" s="71"/>
    </row>
    <row r="32523" spans="2:14">
      <c r="B32523" s="65"/>
      <c r="N32523" s="71"/>
    </row>
    <row r="32524" spans="2:14">
      <c r="B32524" s="65"/>
      <c r="N32524" s="71"/>
    </row>
    <row r="32525" spans="2:14">
      <c r="B32525" s="65"/>
      <c r="N32525" s="71"/>
    </row>
    <row r="32526" spans="2:14">
      <c r="B32526" s="65"/>
      <c r="N32526" s="71"/>
    </row>
    <row r="32527" spans="2:14">
      <c r="B32527" s="65"/>
      <c r="N32527" s="71"/>
    </row>
    <row r="32528" spans="2:14">
      <c r="B32528" s="65"/>
      <c r="N32528" s="71"/>
    </row>
    <row r="32529" spans="2:14">
      <c r="B32529" s="65"/>
      <c r="N32529" s="71"/>
    </row>
    <row r="32530" spans="2:14">
      <c r="B32530" s="65"/>
      <c r="N32530" s="71"/>
    </row>
    <row r="32531" spans="2:14">
      <c r="B32531" s="65"/>
      <c r="N32531" s="71"/>
    </row>
    <row r="32532" spans="2:14">
      <c r="B32532" s="65"/>
      <c r="N32532" s="71"/>
    </row>
    <row r="32533" spans="2:14">
      <c r="B32533" s="65"/>
      <c r="N32533" s="71"/>
    </row>
    <row r="32534" spans="2:14">
      <c r="B32534" s="65"/>
      <c r="N32534" s="71"/>
    </row>
    <row r="32535" spans="2:14">
      <c r="B32535" s="65"/>
      <c r="N32535" s="71"/>
    </row>
    <row r="32536" spans="2:14">
      <c r="B32536" s="65"/>
      <c r="N32536" s="71"/>
    </row>
    <row r="32537" spans="2:14">
      <c r="B32537" s="65"/>
      <c r="N32537" s="71"/>
    </row>
    <row r="32538" spans="2:14">
      <c r="B32538" s="65"/>
      <c r="N32538" s="71"/>
    </row>
    <row r="32539" spans="2:14">
      <c r="B32539" s="65"/>
      <c r="N32539" s="71"/>
    </row>
    <row r="32540" spans="2:14">
      <c r="B32540" s="65"/>
      <c r="N32540" s="71"/>
    </row>
    <row r="32541" spans="2:14">
      <c r="B32541" s="65"/>
      <c r="N32541" s="71"/>
    </row>
    <row r="32542" spans="2:14">
      <c r="B32542" s="65"/>
      <c r="N32542" s="71"/>
    </row>
    <row r="32543" spans="2:14">
      <c r="B32543" s="65"/>
      <c r="N32543" s="71"/>
    </row>
    <row r="32544" spans="2:14">
      <c r="B32544" s="65"/>
      <c r="N32544" s="71"/>
    </row>
    <row r="32545" spans="2:14">
      <c r="B32545" s="65"/>
      <c r="N32545" s="71"/>
    </row>
    <row r="32546" spans="2:14">
      <c r="B32546" s="65"/>
      <c r="N32546" s="71"/>
    </row>
    <row r="32547" spans="2:14">
      <c r="B32547" s="65"/>
      <c r="N32547" s="71"/>
    </row>
    <row r="32548" spans="2:14">
      <c r="B32548" s="65"/>
      <c r="N32548" s="71"/>
    </row>
    <row r="32549" spans="2:14">
      <c r="B32549" s="65"/>
      <c r="N32549" s="71"/>
    </row>
    <row r="32550" spans="2:14">
      <c r="B32550" s="65"/>
      <c r="N32550" s="71"/>
    </row>
    <row r="32551" spans="2:14">
      <c r="B32551" s="65"/>
      <c r="N32551" s="71"/>
    </row>
    <row r="32552" spans="2:14">
      <c r="B32552" s="65"/>
      <c r="N32552" s="71"/>
    </row>
    <row r="32553" spans="2:14">
      <c r="B32553" s="65"/>
      <c r="N32553" s="71"/>
    </row>
    <row r="32554" spans="2:14">
      <c r="B32554" s="65"/>
      <c r="N32554" s="71"/>
    </row>
    <row r="32555" spans="2:14">
      <c r="B32555" s="65"/>
      <c r="N32555" s="71"/>
    </row>
    <row r="32556" spans="2:14">
      <c r="B32556" s="65"/>
      <c r="N32556" s="71"/>
    </row>
    <row r="32557" spans="2:14">
      <c r="B32557" s="65"/>
      <c r="N32557" s="71"/>
    </row>
    <row r="32558" spans="2:14">
      <c r="B32558" s="65"/>
      <c r="N32558" s="71"/>
    </row>
    <row r="32559" spans="2:14">
      <c r="B32559" s="65"/>
      <c r="N32559" s="71"/>
    </row>
    <row r="32560" spans="2:14">
      <c r="B32560" s="65"/>
      <c r="N32560" s="71"/>
    </row>
    <row r="32561" spans="2:14">
      <c r="B32561" s="65"/>
      <c r="N32561" s="71"/>
    </row>
    <row r="32562" spans="2:14">
      <c r="B32562" s="65"/>
      <c r="N32562" s="71"/>
    </row>
    <row r="32563" spans="2:14">
      <c r="B32563" s="65"/>
      <c r="N32563" s="71"/>
    </row>
    <row r="32564" spans="2:14">
      <c r="B32564" s="65"/>
      <c r="N32564" s="71"/>
    </row>
    <row r="32565" spans="2:14">
      <c r="B32565" s="65"/>
      <c r="N32565" s="71"/>
    </row>
    <row r="32566" spans="2:14">
      <c r="B32566" s="65"/>
      <c r="N32566" s="71"/>
    </row>
    <row r="32567" spans="2:14">
      <c r="B32567" s="65"/>
      <c r="N32567" s="71"/>
    </row>
    <row r="32568" spans="2:14">
      <c r="B32568" s="65"/>
      <c r="N32568" s="71"/>
    </row>
    <row r="32569" spans="2:14">
      <c r="B32569" s="65"/>
      <c r="N32569" s="71"/>
    </row>
    <row r="32570" spans="2:14">
      <c r="B32570" s="65"/>
      <c r="N32570" s="71"/>
    </row>
    <row r="32571" spans="2:14">
      <c r="B32571" s="65"/>
      <c r="N32571" s="71"/>
    </row>
    <row r="32572" spans="2:14">
      <c r="B32572" s="65"/>
      <c r="N32572" s="71"/>
    </row>
    <row r="32573" spans="2:14">
      <c r="B32573" s="65"/>
      <c r="N32573" s="71"/>
    </row>
    <row r="32574" spans="2:14">
      <c r="B32574" s="65"/>
      <c r="N32574" s="71"/>
    </row>
    <row r="32575" spans="2:14">
      <c r="B32575" s="65"/>
      <c r="N32575" s="71"/>
    </row>
    <row r="32576" spans="2:14">
      <c r="B32576" s="65"/>
      <c r="N32576" s="71"/>
    </row>
    <row r="32577" spans="2:14">
      <c r="B32577" s="65"/>
      <c r="N32577" s="71"/>
    </row>
    <row r="32578" spans="2:14">
      <c r="B32578" s="65"/>
      <c r="N32578" s="71"/>
    </row>
    <row r="32579" spans="2:14">
      <c r="B32579" s="65"/>
      <c r="N32579" s="71"/>
    </row>
    <row r="32580" spans="2:14">
      <c r="B32580" s="65"/>
      <c r="N32580" s="71"/>
    </row>
    <row r="32581" spans="2:14">
      <c r="B32581" s="65"/>
      <c r="N32581" s="71"/>
    </row>
    <row r="32582" spans="2:14">
      <c r="B32582" s="65"/>
      <c r="N32582" s="71"/>
    </row>
    <row r="32583" spans="2:14">
      <c r="B32583" s="65"/>
      <c r="N32583" s="71"/>
    </row>
    <row r="32584" spans="2:14">
      <c r="B32584" s="65"/>
      <c r="N32584" s="71"/>
    </row>
    <row r="32585" spans="2:14">
      <c r="B32585" s="65"/>
      <c r="N32585" s="71"/>
    </row>
    <row r="32586" spans="2:14">
      <c r="B32586" s="65"/>
      <c r="N32586" s="71"/>
    </row>
    <row r="32587" spans="2:14">
      <c r="B32587" s="65"/>
      <c r="N32587" s="71"/>
    </row>
    <row r="32588" spans="2:14">
      <c r="B32588" s="65"/>
      <c r="N32588" s="71"/>
    </row>
    <row r="32589" spans="2:14">
      <c r="B32589" s="65"/>
      <c r="N32589" s="71"/>
    </row>
    <row r="32590" spans="2:14">
      <c r="B32590" s="65"/>
      <c r="N32590" s="71"/>
    </row>
    <row r="32591" spans="2:14">
      <c r="B32591" s="65"/>
      <c r="N32591" s="71"/>
    </row>
    <row r="32592" spans="2:14">
      <c r="B32592" s="65"/>
      <c r="N32592" s="71"/>
    </row>
    <row r="32593" spans="2:14">
      <c r="B32593" s="65"/>
      <c r="N32593" s="71"/>
    </row>
    <row r="32594" spans="2:14">
      <c r="B32594" s="65"/>
      <c r="N32594" s="71"/>
    </row>
    <row r="32595" spans="2:14">
      <c r="B32595" s="65"/>
      <c r="N32595" s="71"/>
    </row>
    <row r="32596" spans="2:14">
      <c r="B32596" s="65"/>
      <c r="N32596" s="71"/>
    </row>
    <row r="32597" spans="2:14">
      <c r="B32597" s="65"/>
      <c r="N32597" s="71"/>
    </row>
    <row r="32598" spans="2:14">
      <c r="B32598" s="65"/>
      <c r="N32598" s="71"/>
    </row>
    <row r="32599" spans="2:14">
      <c r="B32599" s="65"/>
      <c r="N32599" s="71"/>
    </row>
    <row r="32600" spans="2:14">
      <c r="B32600" s="65"/>
      <c r="N32600" s="71"/>
    </row>
    <row r="32601" spans="2:14">
      <c r="B32601" s="65"/>
      <c r="N32601" s="71"/>
    </row>
    <row r="32602" spans="2:14">
      <c r="B32602" s="65"/>
      <c r="N32602" s="71"/>
    </row>
    <row r="32603" spans="2:14">
      <c r="B32603" s="65"/>
      <c r="N32603" s="71"/>
    </row>
    <row r="32604" spans="2:14">
      <c r="B32604" s="65"/>
      <c r="N32604" s="71"/>
    </row>
    <row r="32605" spans="2:14">
      <c r="B32605" s="65"/>
      <c r="N32605" s="71"/>
    </row>
    <row r="32606" spans="2:14">
      <c r="B32606" s="65"/>
      <c r="N32606" s="71"/>
    </row>
    <row r="32607" spans="2:14">
      <c r="B32607" s="65"/>
      <c r="N32607" s="71"/>
    </row>
    <row r="32608" spans="2:14">
      <c r="B32608" s="65"/>
      <c r="N32608" s="71"/>
    </row>
    <row r="32609" spans="2:14">
      <c r="B32609" s="65"/>
      <c r="N32609" s="71"/>
    </row>
    <row r="32610" spans="2:14">
      <c r="B32610" s="65"/>
      <c r="N32610" s="71"/>
    </row>
    <row r="32611" spans="2:14">
      <c r="B32611" s="65"/>
      <c r="N32611" s="71"/>
    </row>
    <row r="32612" spans="2:14">
      <c r="B32612" s="65"/>
      <c r="N32612" s="71"/>
    </row>
    <row r="32613" spans="2:14">
      <c r="B32613" s="65"/>
      <c r="N32613" s="71"/>
    </row>
    <row r="32614" spans="2:14">
      <c r="B32614" s="65"/>
      <c r="N32614" s="71"/>
    </row>
    <row r="32615" spans="2:14">
      <c r="B32615" s="65"/>
      <c r="N32615" s="71"/>
    </row>
    <row r="32616" spans="2:14">
      <c r="B32616" s="65"/>
      <c r="N32616" s="71"/>
    </row>
    <row r="32617" spans="2:14">
      <c r="B32617" s="65"/>
      <c r="N32617" s="71"/>
    </row>
    <row r="32618" spans="2:14">
      <c r="B32618" s="65"/>
      <c r="N32618" s="71"/>
    </row>
    <row r="32619" spans="2:14">
      <c r="B32619" s="65"/>
      <c r="N32619" s="71"/>
    </row>
    <row r="32620" spans="2:14">
      <c r="B32620" s="65"/>
      <c r="N32620" s="71"/>
    </row>
    <row r="32621" spans="2:14">
      <c r="B32621" s="65"/>
      <c r="N32621" s="71"/>
    </row>
    <row r="32622" spans="2:14">
      <c r="B32622" s="65"/>
      <c r="N32622" s="71"/>
    </row>
    <row r="32623" spans="2:14">
      <c r="B32623" s="65"/>
      <c r="N32623" s="71"/>
    </row>
    <row r="32624" spans="2:14">
      <c r="B32624" s="65"/>
      <c r="N32624" s="71"/>
    </row>
    <row r="32625" spans="2:14">
      <c r="B32625" s="65"/>
      <c r="N32625" s="71"/>
    </row>
    <row r="32626" spans="2:14">
      <c r="B32626" s="65"/>
      <c r="N32626" s="71"/>
    </row>
    <row r="32627" spans="2:14">
      <c r="B32627" s="65"/>
      <c r="N32627" s="71"/>
    </row>
    <row r="32628" spans="2:14">
      <c r="B32628" s="65"/>
      <c r="N32628" s="71"/>
    </row>
    <row r="32629" spans="2:14">
      <c r="B32629" s="65"/>
      <c r="N32629" s="71"/>
    </row>
    <row r="32630" spans="2:14">
      <c r="B32630" s="65"/>
      <c r="N32630" s="71"/>
    </row>
    <row r="32631" spans="2:14">
      <c r="B32631" s="65"/>
      <c r="N32631" s="71"/>
    </row>
    <row r="32632" spans="2:14">
      <c r="B32632" s="65"/>
      <c r="N32632" s="71"/>
    </row>
    <row r="32633" spans="2:14">
      <c r="B32633" s="65"/>
      <c r="N32633" s="71"/>
    </row>
    <row r="32634" spans="2:14">
      <c r="B32634" s="65"/>
      <c r="N32634" s="71"/>
    </row>
    <row r="32635" spans="2:14">
      <c r="B32635" s="65"/>
      <c r="N32635" s="71"/>
    </row>
    <row r="32636" spans="2:14">
      <c r="B32636" s="65"/>
      <c r="N32636" s="71"/>
    </row>
    <row r="32637" spans="2:14">
      <c r="B32637" s="65"/>
      <c r="N32637" s="71"/>
    </row>
    <row r="32638" spans="2:14">
      <c r="B32638" s="65"/>
      <c r="N32638" s="71"/>
    </row>
    <row r="32639" spans="2:14">
      <c r="B32639" s="65"/>
      <c r="N32639" s="71"/>
    </row>
    <row r="32640" spans="2:14">
      <c r="B32640" s="65"/>
      <c r="N32640" s="71"/>
    </row>
    <row r="32641" spans="2:14">
      <c r="B32641" s="65"/>
      <c r="N32641" s="71"/>
    </row>
    <row r="32642" spans="2:14">
      <c r="B32642" s="65"/>
      <c r="N32642" s="71"/>
    </row>
    <row r="32643" spans="2:14">
      <c r="B32643" s="65"/>
      <c r="N32643" s="71"/>
    </row>
    <row r="32644" spans="2:14">
      <c r="B32644" s="65"/>
      <c r="N32644" s="71"/>
    </row>
    <row r="32645" spans="2:14">
      <c r="B32645" s="65"/>
      <c r="N32645" s="71"/>
    </row>
    <row r="32646" spans="2:14">
      <c r="B32646" s="65"/>
      <c r="N32646" s="71"/>
    </row>
    <row r="32647" spans="2:14">
      <c r="B32647" s="65"/>
      <c r="N32647" s="71"/>
    </row>
    <row r="32648" spans="2:14">
      <c r="B32648" s="65"/>
      <c r="N32648" s="71"/>
    </row>
    <row r="32649" spans="2:14">
      <c r="B32649" s="65"/>
      <c r="N32649" s="71"/>
    </row>
    <row r="32650" spans="2:14">
      <c r="B32650" s="65"/>
      <c r="N32650" s="71"/>
    </row>
    <row r="32651" spans="2:14">
      <c r="B32651" s="65"/>
      <c r="N32651" s="71"/>
    </row>
    <row r="32652" spans="2:14">
      <c r="B32652" s="65"/>
      <c r="N32652" s="71"/>
    </row>
    <row r="32653" spans="2:14">
      <c r="B32653" s="65"/>
      <c r="N32653" s="71"/>
    </row>
    <row r="32654" spans="2:14">
      <c r="B32654" s="65"/>
      <c r="N32654" s="71"/>
    </row>
    <row r="32655" spans="2:14">
      <c r="B32655" s="65"/>
      <c r="N32655" s="71"/>
    </row>
    <row r="32656" spans="2:14">
      <c r="B32656" s="65"/>
      <c r="N32656" s="71"/>
    </row>
    <row r="32657" spans="2:14">
      <c r="B32657" s="65"/>
      <c r="N32657" s="71"/>
    </row>
    <row r="32658" spans="2:14">
      <c r="B32658" s="65"/>
      <c r="N32658" s="71"/>
    </row>
    <row r="32659" spans="2:14">
      <c r="B32659" s="65"/>
      <c r="N32659" s="71"/>
    </row>
    <row r="32660" spans="2:14">
      <c r="B32660" s="65"/>
      <c r="N32660" s="71"/>
    </row>
    <row r="32661" spans="2:14">
      <c r="B32661" s="65"/>
      <c r="N32661" s="71"/>
    </row>
    <row r="32662" spans="2:14">
      <c r="B32662" s="65"/>
      <c r="N32662" s="71"/>
    </row>
    <row r="32663" spans="2:14">
      <c r="B32663" s="65"/>
      <c r="N32663" s="71"/>
    </row>
    <row r="32664" spans="2:14">
      <c r="B32664" s="65"/>
      <c r="N32664" s="71"/>
    </row>
    <row r="32665" spans="2:14">
      <c r="B32665" s="65"/>
      <c r="N32665" s="71"/>
    </row>
    <row r="32666" spans="2:14">
      <c r="B32666" s="65"/>
      <c r="N32666" s="71"/>
    </row>
    <row r="32667" spans="2:14">
      <c r="B32667" s="65"/>
      <c r="N32667" s="71"/>
    </row>
    <row r="32668" spans="2:14">
      <c r="B32668" s="65"/>
      <c r="N32668" s="71"/>
    </row>
    <row r="32669" spans="2:14">
      <c r="B32669" s="65"/>
      <c r="N32669" s="71"/>
    </row>
    <row r="32670" spans="2:14">
      <c r="B32670" s="65"/>
      <c r="N32670" s="71"/>
    </row>
    <row r="32671" spans="2:14">
      <c r="B32671" s="65"/>
      <c r="N32671" s="71"/>
    </row>
    <row r="32672" spans="2:14">
      <c r="B32672" s="65"/>
      <c r="N32672" s="71"/>
    </row>
    <row r="32673" spans="2:14">
      <c r="B32673" s="65"/>
      <c r="N32673" s="71"/>
    </row>
    <row r="32674" spans="2:14">
      <c r="B32674" s="65"/>
      <c r="N32674" s="71"/>
    </row>
    <row r="32675" spans="2:14">
      <c r="B32675" s="65"/>
      <c r="N32675" s="71"/>
    </row>
    <row r="32676" spans="2:14">
      <c r="B32676" s="65"/>
      <c r="N32676" s="71"/>
    </row>
    <row r="32677" spans="2:14">
      <c r="B32677" s="65"/>
      <c r="N32677" s="71"/>
    </row>
    <row r="32678" spans="2:14">
      <c r="B32678" s="65"/>
      <c r="N32678" s="71"/>
    </row>
    <row r="32679" spans="2:14">
      <c r="B32679" s="65"/>
      <c r="N32679" s="71"/>
    </row>
    <row r="32680" spans="2:14">
      <c r="B32680" s="65"/>
      <c r="N32680" s="71"/>
    </row>
    <row r="32681" spans="2:14">
      <c r="B32681" s="65"/>
      <c r="N32681" s="71"/>
    </row>
    <row r="32682" spans="2:14">
      <c r="B32682" s="65"/>
      <c r="N32682" s="71"/>
    </row>
    <row r="32683" spans="2:14">
      <c r="B32683" s="65"/>
      <c r="N32683" s="71"/>
    </row>
    <row r="32684" spans="2:14">
      <c r="B32684" s="65"/>
      <c r="N32684" s="71"/>
    </row>
    <row r="32685" spans="2:14">
      <c r="B32685" s="65"/>
      <c r="N32685" s="71"/>
    </row>
    <row r="32686" spans="2:14">
      <c r="B32686" s="65"/>
      <c r="N32686" s="71"/>
    </row>
    <row r="32687" spans="2:14">
      <c r="B32687" s="65"/>
      <c r="N32687" s="71"/>
    </row>
    <row r="32688" spans="2:14">
      <c r="B32688" s="65"/>
      <c r="N32688" s="71"/>
    </row>
    <row r="32689" spans="2:14">
      <c r="B32689" s="65"/>
      <c r="N32689" s="71"/>
    </row>
    <row r="32690" spans="2:14">
      <c r="B32690" s="65"/>
      <c r="N32690" s="71"/>
    </row>
    <row r="32691" spans="2:14">
      <c r="B32691" s="65"/>
      <c r="N32691" s="71"/>
    </row>
    <row r="32692" spans="2:14">
      <c r="B32692" s="65"/>
      <c r="N32692" s="71"/>
    </row>
    <row r="32693" spans="2:14">
      <c r="B32693" s="65"/>
      <c r="N32693" s="71"/>
    </row>
    <row r="32694" spans="2:14">
      <c r="B32694" s="65"/>
      <c r="N32694" s="71"/>
    </row>
    <row r="32695" spans="2:14">
      <c r="B32695" s="65"/>
      <c r="N32695" s="71"/>
    </row>
    <row r="32696" spans="2:14">
      <c r="B32696" s="65"/>
      <c r="N32696" s="71"/>
    </row>
    <row r="32697" spans="2:14">
      <c r="B32697" s="65"/>
      <c r="N32697" s="71"/>
    </row>
    <row r="32698" spans="2:14">
      <c r="B32698" s="65"/>
      <c r="N32698" s="71"/>
    </row>
    <row r="32699" spans="2:14">
      <c r="B32699" s="65"/>
      <c r="N32699" s="71"/>
    </row>
    <row r="32700" spans="2:14">
      <c r="B32700" s="65"/>
      <c r="N32700" s="71"/>
    </row>
    <row r="32701" spans="2:14">
      <c r="B32701" s="65"/>
      <c r="N32701" s="71"/>
    </row>
    <row r="32702" spans="2:14">
      <c r="B32702" s="65"/>
      <c r="N32702" s="71"/>
    </row>
    <row r="32703" spans="2:14">
      <c r="B32703" s="65"/>
      <c r="N32703" s="71"/>
    </row>
    <row r="32704" spans="2:14">
      <c r="B32704" s="65"/>
      <c r="N32704" s="71"/>
    </row>
    <row r="32705" spans="2:14">
      <c r="B32705" s="65"/>
      <c r="N32705" s="71"/>
    </row>
    <row r="32706" spans="2:14">
      <c r="B32706" s="65"/>
      <c r="N32706" s="71"/>
    </row>
    <row r="32707" spans="2:14">
      <c r="B32707" s="65"/>
      <c r="N32707" s="71"/>
    </row>
    <row r="32708" spans="2:14">
      <c r="B32708" s="65"/>
      <c r="N32708" s="71"/>
    </row>
    <row r="32709" spans="2:14">
      <c r="B32709" s="65"/>
      <c r="N32709" s="71"/>
    </row>
    <row r="32710" spans="2:14">
      <c r="B32710" s="65"/>
      <c r="N32710" s="71"/>
    </row>
    <row r="32711" spans="2:14">
      <c r="B32711" s="65"/>
      <c r="N32711" s="71"/>
    </row>
    <row r="32712" spans="2:14">
      <c r="B32712" s="65"/>
      <c r="N32712" s="71"/>
    </row>
    <row r="32713" spans="2:14">
      <c r="B32713" s="65"/>
      <c r="N32713" s="71"/>
    </row>
    <row r="32714" spans="2:14">
      <c r="B32714" s="65"/>
      <c r="N32714" s="71"/>
    </row>
    <row r="32715" spans="2:14">
      <c r="B32715" s="65"/>
      <c r="N32715" s="71"/>
    </row>
    <row r="32716" spans="2:14">
      <c r="B32716" s="65"/>
      <c r="N32716" s="71"/>
    </row>
    <row r="32717" spans="2:14">
      <c r="B32717" s="65"/>
      <c r="N32717" s="71"/>
    </row>
    <row r="32718" spans="2:14">
      <c r="B32718" s="65"/>
      <c r="N32718" s="71"/>
    </row>
    <row r="32719" spans="2:14">
      <c r="B32719" s="65"/>
      <c r="N32719" s="71"/>
    </row>
    <row r="32720" spans="2:14">
      <c r="B32720" s="65"/>
      <c r="N32720" s="71"/>
    </row>
    <row r="32721" spans="2:14">
      <c r="B32721" s="65"/>
      <c r="N32721" s="71"/>
    </row>
    <row r="32722" spans="2:14">
      <c r="B32722" s="65"/>
      <c r="N32722" s="71"/>
    </row>
    <row r="32723" spans="2:14">
      <c r="B32723" s="65"/>
      <c r="N32723" s="71"/>
    </row>
    <row r="32724" spans="2:14">
      <c r="B32724" s="65"/>
      <c r="N32724" s="71"/>
    </row>
    <row r="32725" spans="2:14">
      <c r="B32725" s="65"/>
      <c r="N32725" s="71"/>
    </row>
    <row r="32726" spans="2:14">
      <c r="B32726" s="65"/>
      <c r="N32726" s="71"/>
    </row>
    <row r="32727" spans="2:14">
      <c r="B32727" s="65"/>
      <c r="N32727" s="71"/>
    </row>
    <row r="32728" spans="2:14">
      <c r="B32728" s="65"/>
      <c r="N32728" s="71"/>
    </row>
    <row r="32729" spans="2:14">
      <c r="B32729" s="65"/>
      <c r="N32729" s="71"/>
    </row>
    <row r="32730" spans="2:14">
      <c r="B32730" s="65"/>
      <c r="N32730" s="71"/>
    </row>
    <row r="32731" spans="2:14">
      <c r="B32731" s="65"/>
      <c r="N32731" s="71"/>
    </row>
    <row r="32732" spans="2:14">
      <c r="B32732" s="65"/>
      <c r="N32732" s="71"/>
    </row>
    <row r="32733" spans="2:14">
      <c r="B32733" s="65"/>
      <c r="N32733" s="71"/>
    </row>
    <row r="32734" spans="2:14">
      <c r="B32734" s="65"/>
      <c r="N32734" s="71"/>
    </row>
    <row r="32735" spans="2:14">
      <c r="B32735" s="65"/>
      <c r="N32735" s="71"/>
    </row>
    <row r="32736" spans="2:14">
      <c r="B32736" s="65"/>
      <c r="N32736" s="71"/>
    </row>
    <row r="32737" spans="2:14">
      <c r="B32737" s="65"/>
      <c r="N32737" s="71"/>
    </row>
    <row r="32738" spans="2:14">
      <c r="B32738" s="65"/>
      <c r="N32738" s="71"/>
    </row>
    <row r="32739" spans="2:14">
      <c r="B32739" s="65"/>
      <c r="N32739" s="71"/>
    </row>
    <row r="32740" spans="2:14">
      <c r="B32740" s="65"/>
      <c r="N32740" s="71"/>
    </row>
    <row r="32741" spans="2:14">
      <c r="B32741" s="65"/>
      <c r="N32741" s="71"/>
    </row>
    <row r="32742" spans="2:14">
      <c r="B32742" s="65"/>
      <c r="N32742" s="71"/>
    </row>
    <row r="32743" spans="2:14">
      <c r="B32743" s="65"/>
      <c r="N32743" s="71"/>
    </row>
    <row r="32744" spans="2:14">
      <c r="B32744" s="65"/>
      <c r="N32744" s="71"/>
    </row>
    <row r="32745" spans="2:14">
      <c r="B32745" s="65"/>
      <c r="N32745" s="71"/>
    </row>
    <row r="32746" spans="2:14">
      <c r="B32746" s="65"/>
      <c r="N32746" s="71"/>
    </row>
    <row r="32747" spans="2:14">
      <c r="B32747" s="65"/>
      <c r="N32747" s="71"/>
    </row>
    <row r="32748" spans="2:14">
      <c r="B32748" s="65"/>
      <c r="N32748" s="71"/>
    </row>
    <row r="32749" spans="2:14">
      <c r="B32749" s="65"/>
      <c r="N32749" s="71"/>
    </row>
    <row r="32750" spans="2:14">
      <c r="B32750" s="65"/>
      <c r="N32750" s="71"/>
    </row>
    <row r="32751" spans="2:14">
      <c r="B32751" s="65"/>
      <c r="N32751" s="71"/>
    </row>
    <row r="32752" spans="2:14">
      <c r="B32752" s="65"/>
      <c r="N32752" s="71"/>
    </row>
    <row r="32753" spans="2:14">
      <c r="B32753" s="65"/>
      <c r="N32753" s="71"/>
    </row>
    <row r="32754" spans="2:14">
      <c r="B32754" s="65"/>
      <c r="N32754" s="71"/>
    </row>
    <row r="32755" spans="2:14">
      <c r="B32755" s="65"/>
      <c r="N32755" s="71"/>
    </row>
    <row r="32756" spans="2:14">
      <c r="B32756" s="65"/>
      <c r="N32756" s="71"/>
    </row>
    <row r="32757" spans="2:14">
      <c r="B32757" s="65"/>
      <c r="N32757" s="71"/>
    </row>
    <row r="32758" spans="2:14">
      <c r="B32758" s="65"/>
      <c r="N32758" s="71"/>
    </row>
    <row r="32759" spans="2:14">
      <c r="B32759" s="65"/>
      <c r="N32759" s="71"/>
    </row>
    <row r="32760" spans="2:14">
      <c r="B32760" s="65"/>
      <c r="N32760" s="71"/>
    </row>
    <row r="32761" spans="2:14">
      <c r="B32761" s="65"/>
      <c r="N32761" s="71"/>
    </row>
    <row r="32762" spans="2:14">
      <c r="B32762" s="65"/>
      <c r="N32762" s="71"/>
    </row>
    <row r="32763" spans="2:14">
      <c r="B32763" s="65"/>
      <c r="N32763" s="71"/>
    </row>
    <row r="32764" spans="2:14">
      <c r="B32764" s="65"/>
      <c r="N32764" s="71"/>
    </row>
    <row r="32765" spans="2:14">
      <c r="B32765" s="65"/>
      <c r="N32765" s="71"/>
    </row>
    <row r="32766" spans="2:14">
      <c r="B32766" s="65"/>
      <c r="N32766" s="71"/>
    </row>
    <row r="32767" spans="2:14">
      <c r="B32767" s="65"/>
      <c r="N32767" s="71"/>
    </row>
    <row r="32768" spans="2:14">
      <c r="B32768" s="65"/>
      <c r="N32768" s="71"/>
    </row>
    <row r="32769" spans="2:14">
      <c r="B32769" s="65"/>
      <c r="N32769" s="71"/>
    </row>
    <row r="32770" spans="2:14">
      <c r="B32770" s="65"/>
      <c r="N32770" s="71"/>
    </row>
    <row r="32771" spans="2:14">
      <c r="B32771" s="65"/>
      <c r="N32771" s="71"/>
    </row>
    <row r="32772" spans="2:14">
      <c r="B32772" s="65"/>
      <c r="N32772" s="71"/>
    </row>
    <row r="32773" spans="2:14">
      <c r="B32773" s="65"/>
      <c r="N32773" s="71"/>
    </row>
    <row r="32774" spans="2:14">
      <c r="B32774" s="65"/>
      <c r="N32774" s="71"/>
    </row>
    <row r="32775" spans="2:14">
      <c r="B32775" s="65"/>
      <c r="N32775" s="71"/>
    </row>
    <row r="32776" spans="2:14">
      <c r="B32776" s="65"/>
      <c r="N32776" s="71"/>
    </row>
    <row r="32777" spans="2:14">
      <c r="B32777" s="65"/>
      <c r="N32777" s="71"/>
    </row>
    <row r="32778" spans="2:14">
      <c r="B32778" s="65"/>
      <c r="N32778" s="71"/>
    </row>
    <row r="32779" spans="2:14">
      <c r="B32779" s="65"/>
      <c r="N32779" s="71"/>
    </row>
    <row r="32780" spans="2:14">
      <c r="B32780" s="65"/>
      <c r="N32780" s="71"/>
    </row>
    <row r="32781" spans="2:14">
      <c r="B32781" s="65"/>
      <c r="N32781" s="71"/>
    </row>
    <row r="32782" spans="2:14">
      <c r="B32782" s="65"/>
      <c r="N32782" s="71"/>
    </row>
    <row r="32783" spans="2:14">
      <c r="B32783" s="65"/>
      <c r="N32783" s="71"/>
    </row>
    <row r="32784" spans="2:14">
      <c r="B32784" s="65"/>
      <c r="N32784" s="71"/>
    </row>
    <row r="32785" spans="2:14">
      <c r="B32785" s="65"/>
      <c r="N32785" s="71"/>
    </row>
    <row r="32786" spans="2:14">
      <c r="B32786" s="65"/>
      <c r="N32786" s="71"/>
    </row>
    <row r="32787" spans="2:14">
      <c r="B32787" s="65"/>
      <c r="N32787" s="71"/>
    </row>
    <row r="32788" spans="2:14">
      <c r="B32788" s="65"/>
      <c r="N32788" s="71"/>
    </row>
    <row r="32789" spans="2:14">
      <c r="B32789" s="65"/>
      <c r="N32789" s="71"/>
    </row>
    <row r="32790" spans="2:14">
      <c r="B32790" s="65"/>
      <c r="N32790" s="71"/>
    </row>
    <row r="32791" spans="2:14">
      <c r="B32791" s="65"/>
      <c r="N32791" s="71"/>
    </row>
    <row r="32792" spans="2:14">
      <c r="B32792" s="65"/>
      <c r="N32792" s="71"/>
    </row>
    <row r="32793" spans="2:14">
      <c r="B32793" s="65"/>
      <c r="N32793" s="71"/>
    </row>
    <row r="32794" spans="2:14">
      <c r="B32794" s="65"/>
      <c r="N32794" s="71"/>
    </row>
    <row r="32795" spans="2:14">
      <c r="B32795" s="65"/>
      <c r="N32795" s="71"/>
    </row>
    <row r="32796" spans="2:14">
      <c r="B32796" s="65"/>
      <c r="N32796" s="71"/>
    </row>
    <row r="32797" spans="2:14">
      <c r="B32797" s="65"/>
      <c r="N32797" s="71"/>
    </row>
    <row r="32798" spans="2:14">
      <c r="B32798" s="65"/>
      <c r="N32798" s="71"/>
    </row>
    <row r="32799" spans="2:14">
      <c r="B32799" s="65"/>
      <c r="N32799" s="71"/>
    </row>
    <row r="32800" spans="2:14">
      <c r="B32800" s="65"/>
      <c r="N32800" s="71"/>
    </row>
    <row r="32801" spans="2:14">
      <c r="B32801" s="65"/>
      <c r="N32801" s="71"/>
    </row>
    <row r="32802" spans="2:14">
      <c r="B32802" s="65"/>
      <c r="N32802" s="71"/>
    </row>
    <row r="32803" spans="2:14">
      <c r="B32803" s="65"/>
      <c r="N32803" s="71"/>
    </row>
    <row r="32804" spans="2:14">
      <c r="B32804" s="65"/>
      <c r="N32804" s="71"/>
    </row>
    <row r="32805" spans="2:14">
      <c r="B32805" s="65"/>
      <c r="N32805" s="71"/>
    </row>
    <row r="32806" spans="2:14">
      <c r="B32806" s="65"/>
      <c r="N32806" s="71"/>
    </row>
    <row r="32807" spans="2:14">
      <c r="B32807" s="65"/>
      <c r="N32807" s="71"/>
    </row>
    <row r="32808" spans="2:14">
      <c r="B32808" s="65"/>
      <c r="N32808" s="71"/>
    </row>
    <row r="32809" spans="2:14">
      <c r="B32809" s="65"/>
      <c r="N32809" s="71"/>
    </row>
    <row r="32810" spans="2:14">
      <c r="B32810" s="65"/>
      <c r="N32810" s="71"/>
    </row>
    <row r="32811" spans="2:14">
      <c r="B32811" s="65"/>
      <c r="N32811" s="71"/>
    </row>
    <row r="32812" spans="2:14">
      <c r="B32812" s="65"/>
      <c r="N32812" s="71"/>
    </row>
    <row r="32813" spans="2:14">
      <c r="B32813" s="65"/>
      <c r="N32813" s="71"/>
    </row>
    <row r="32814" spans="2:14">
      <c r="B32814" s="65"/>
      <c r="N32814" s="71"/>
    </row>
    <row r="32815" spans="2:14">
      <c r="B32815" s="65"/>
      <c r="N32815" s="71"/>
    </row>
    <row r="32816" spans="2:14">
      <c r="B32816" s="65"/>
      <c r="N32816" s="71"/>
    </row>
    <row r="32817" spans="2:14">
      <c r="B32817" s="65"/>
      <c r="N32817" s="71"/>
    </row>
    <row r="32818" spans="2:14">
      <c r="B32818" s="65"/>
      <c r="N32818" s="71"/>
    </row>
    <row r="32819" spans="2:14">
      <c r="B32819" s="65"/>
      <c r="N32819" s="71"/>
    </row>
    <row r="32820" spans="2:14">
      <c r="B32820" s="65"/>
      <c r="N32820" s="71"/>
    </row>
    <row r="32821" spans="2:14">
      <c r="B32821" s="65"/>
      <c r="N32821" s="71"/>
    </row>
    <row r="32822" spans="2:14">
      <c r="B32822" s="65"/>
      <c r="N32822" s="71"/>
    </row>
    <row r="32823" spans="2:14">
      <c r="B32823" s="65"/>
      <c r="N32823" s="71"/>
    </row>
    <row r="32824" spans="2:14">
      <c r="B32824" s="65"/>
      <c r="N32824" s="71"/>
    </row>
    <row r="32825" spans="2:14">
      <c r="B32825" s="65"/>
      <c r="N32825" s="71"/>
    </row>
    <row r="32826" spans="2:14">
      <c r="B32826" s="65"/>
      <c r="N32826" s="71"/>
    </row>
    <row r="32827" spans="2:14">
      <c r="B32827" s="65"/>
      <c r="N32827" s="71"/>
    </row>
    <row r="32828" spans="2:14">
      <c r="B32828" s="65"/>
      <c r="N32828" s="71"/>
    </row>
    <row r="32829" spans="2:14">
      <c r="B32829" s="65"/>
      <c r="N32829" s="71"/>
    </row>
    <row r="32830" spans="2:14">
      <c r="B32830" s="65"/>
      <c r="N32830" s="71"/>
    </row>
    <row r="32831" spans="2:14">
      <c r="B32831" s="65"/>
      <c r="N32831" s="71"/>
    </row>
    <row r="32832" spans="2:14">
      <c r="B32832" s="65"/>
      <c r="N32832" s="71"/>
    </row>
    <row r="32833" spans="2:14">
      <c r="B32833" s="65"/>
      <c r="N32833" s="71"/>
    </row>
    <row r="32834" spans="2:14">
      <c r="B32834" s="65"/>
      <c r="N32834" s="71"/>
    </row>
    <row r="32835" spans="2:14">
      <c r="B32835" s="65"/>
      <c r="N32835" s="71"/>
    </row>
    <row r="32836" spans="2:14">
      <c r="B32836" s="65"/>
      <c r="N32836" s="71"/>
    </row>
    <row r="32837" spans="2:14">
      <c r="B32837" s="65"/>
      <c r="N32837" s="71"/>
    </row>
    <row r="32838" spans="2:14">
      <c r="B32838" s="65"/>
      <c r="N32838" s="71"/>
    </row>
    <row r="32839" spans="2:14">
      <c r="B32839" s="65"/>
      <c r="N32839" s="71"/>
    </row>
    <row r="32840" spans="2:14">
      <c r="B32840" s="65"/>
      <c r="N32840" s="71"/>
    </row>
    <row r="32841" spans="2:14">
      <c r="B32841" s="65"/>
      <c r="N32841" s="71"/>
    </row>
    <row r="32842" spans="2:14">
      <c r="B32842" s="65"/>
      <c r="N32842" s="71"/>
    </row>
    <row r="32843" spans="2:14">
      <c r="B32843" s="65"/>
      <c r="N32843" s="71"/>
    </row>
    <row r="32844" spans="2:14">
      <c r="B32844" s="65"/>
      <c r="N32844" s="71"/>
    </row>
    <row r="32845" spans="2:14">
      <c r="B32845" s="65"/>
      <c r="N32845" s="71"/>
    </row>
    <row r="32846" spans="2:14">
      <c r="B32846" s="65"/>
      <c r="N32846" s="71"/>
    </row>
    <row r="32847" spans="2:14">
      <c r="B32847" s="65"/>
      <c r="N32847" s="71"/>
    </row>
    <row r="32848" spans="2:14">
      <c r="B32848" s="65"/>
      <c r="N32848" s="71"/>
    </row>
    <row r="32849" spans="2:14">
      <c r="B32849" s="65"/>
      <c r="N32849" s="71"/>
    </row>
    <row r="32850" spans="2:14">
      <c r="B32850" s="65"/>
      <c r="N32850" s="71"/>
    </row>
    <row r="32851" spans="2:14">
      <c r="B32851" s="65"/>
      <c r="N32851" s="71"/>
    </row>
    <row r="32852" spans="2:14">
      <c r="B32852" s="65"/>
      <c r="N32852" s="71"/>
    </row>
    <row r="32853" spans="2:14">
      <c r="B32853" s="65"/>
      <c r="N32853" s="71"/>
    </row>
    <row r="32854" spans="2:14">
      <c r="B32854" s="65"/>
      <c r="N32854" s="71"/>
    </row>
    <row r="32855" spans="2:14">
      <c r="B32855" s="65"/>
      <c r="N32855" s="71"/>
    </row>
    <row r="32856" spans="2:14">
      <c r="B32856" s="65"/>
      <c r="N32856" s="71"/>
    </row>
    <row r="32857" spans="2:14">
      <c r="B32857" s="65"/>
      <c r="N32857" s="71"/>
    </row>
    <row r="32858" spans="2:14">
      <c r="B32858" s="65"/>
      <c r="N32858" s="71"/>
    </row>
    <row r="32859" spans="2:14">
      <c r="B32859" s="65"/>
      <c r="N32859" s="71"/>
    </row>
    <row r="32860" spans="2:14">
      <c r="B32860" s="65"/>
      <c r="N32860" s="71"/>
    </row>
    <row r="32861" spans="2:14">
      <c r="B32861" s="65"/>
      <c r="N32861" s="71"/>
    </row>
    <row r="32862" spans="2:14">
      <c r="B32862" s="65"/>
      <c r="N32862" s="71"/>
    </row>
    <row r="32863" spans="2:14">
      <c r="B32863" s="65"/>
      <c r="N32863" s="71"/>
    </row>
    <row r="32864" spans="2:14">
      <c r="B32864" s="65"/>
      <c r="N32864" s="71"/>
    </row>
    <row r="32865" spans="2:14">
      <c r="B32865" s="65"/>
      <c r="N32865" s="71"/>
    </row>
    <row r="32866" spans="2:14">
      <c r="B32866" s="65"/>
      <c r="N32866" s="71"/>
    </row>
    <row r="32867" spans="2:14">
      <c r="B32867" s="65"/>
      <c r="N32867" s="71"/>
    </row>
    <row r="32868" spans="2:14">
      <c r="B32868" s="65"/>
      <c r="N32868" s="71"/>
    </row>
    <row r="32869" spans="2:14">
      <c r="B32869" s="65"/>
      <c r="N32869" s="71"/>
    </row>
    <row r="32870" spans="2:14">
      <c r="B32870" s="65"/>
      <c r="N32870" s="71"/>
    </row>
    <row r="32871" spans="2:14">
      <c r="B32871" s="65"/>
      <c r="N32871" s="71"/>
    </row>
    <row r="32872" spans="2:14">
      <c r="B32872" s="65"/>
      <c r="N32872" s="71"/>
    </row>
    <row r="32873" spans="2:14">
      <c r="B32873" s="65"/>
      <c r="N32873" s="71"/>
    </row>
    <row r="32874" spans="2:14">
      <c r="B32874" s="65"/>
      <c r="N32874" s="71"/>
    </row>
    <row r="32875" spans="2:14">
      <c r="B32875" s="65"/>
      <c r="N32875" s="71"/>
    </row>
    <row r="32876" spans="2:14">
      <c r="B32876" s="65"/>
      <c r="N32876" s="71"/>
    </row>
    <row r="32877" spans="2:14">
      <c r="B32877" s="65"/>
      <c r="N32877" s="71"/>
    </row>
    <row r="32878" spans="2:14">
      <c r="B32878" s="65"/>
      <c r="N32878" s="71"/>
    </row>
    <row r="32879" spans="2:14">
      <c r="B32879" s="65"/>
      <c r="N32879" s="71"/>
    </row>
    <row r="32880" spans="2:14">
      <c r="B32880" s="65"/>
      <c r="N32880" s="71"/>
    </row>
    <row r="32881" spans="2:14">
      <c r="B32881" s="65"/>
      <c r="N32881" s="71"/>
    </row>
    <row r="32882" spans="2:14">
      <c r="B32882" s="65"/>
      <c r="N32882" s="71"/>
    </row>
    <row r="32883" spans="2:14">
      <c r="B32883" s="65"/>
      <c r="N32883" s="71"/>
    </row>
    <row r="32884" spans="2:14">
      <c r="B32884" s="65"/>
      <c r="N32884" s="71"/>
    </row>
    <row r="32885" spans="2:14">
      <c r="B32885" s="65"/>
      <c r="N32885" s="71"/>
    </row>
    <row r="32886" spans="2:14">
      <c r="B32886" s="65"/>
      <c r="N32886" s="71"/>
    </row>
    <row r="32887" spans="2:14">
      <c r="B32887" s="65"/>
      <c r="N32887" s="71"/>
    </row>
    <row r="32888" spans="2:14">
      <c r="B32888" s="65"/>
      <c r="N32888" s="71"/>
    </row>
    <row r="32889" spans="2:14">
      <c r="B32889" s="65"/>
      <c r="N32889" s="71"/>
    </row>
    <row r="32890" spans="2:14">
      <c r="B32890" s="65"/>
      <c r="N32890" s="71"/>
    </row>
    <row r="32891" spans="2:14">
      <c r="B32891" s="65"/>
      <c r="N32891" s="71"/>
    </row>
    <row r="32892" spans="2:14">
      <c r="B32892" s="65"/>
      <c r="N32892" s="71"/>
    </row>
    <row r="32893" spans="2:14">
      <c r="B32893" s="65"/>
      <c r="N32893" s="71"/>
    </row>
    <row r="32894" spans="2:14">
      <c r="B32894" s="65"/>
      <c r="N32894" s="71"/>
    </row>
    <row r="32895" spans="2:14">
      <c r="B32895" s="65"/>
      <c r="N32895" s="71"/>
    </row>
    <row r="32896" spans="2:14">
      <c r="B32896" s="65"/>
      <c r="N32896" s="71"/>
    </row>
    <row r="32897" spans="2:14">
      <c r="B32897" s="65"/>
      <c r="N32897" s="71"/>
    </row>
    <row r="32898" spans="2:14">
      <c r="B32898" s="65"/>
      <c r="N32898" s="71"/>
    </row>
    <row r="32899" spans="2:14">
      <c r="B32899" s="65"/>
      <c r="N32899" s="71"/>
    </row>
    <row r="32900" spans="2:14">
      <c r="B32900" s="65"/>
      <c r="N32900" s="71"/>
    </row>
    <row r="32901" spans="2:14">
      <c r="B32901" s="65"/>
      <c r="N32901" s="71"/>
    </row>
    <row r="32902" spans="2:14">
      <c r="B32902" s="65"/>
      <c r="N32902" s="71"/>
    </row>
    <row r="32903" spans="2:14">
      <c r="B32903" s="65"/>
      <c r="N32903" s="71"/>
    </row>
    <row r="32904" spans="2:14">
      <c r="B32904" s="65"/>
      <c r="N32904" s="71"/>
    </row>
    <row r="32905" spans="2:14">
      <c r="B32905" s="65"/>
      <c r="N32905" s="71"/>
    </row>
    <row r="32906" spans="2:14">
      <c r="B32906" s="65"/>
      <c r="N32906" s="71"/>
    </row>
    <row r="32907" spans="2:14">
      <c r="B32907" s="65"/>
      <c r="N32907" s="71"/>
    </row>
    <row r="32908" spans="2:14">
      <c r="B32908" s="65"/>
      <c r="N32908" s="71"/>
    </row>
    <row r="32909" spans="2:14">
      <c r="B32909" s="65"/>
      <c r="N32909" s="71"/>
    </row>
    <row r="32910" spans="2:14">
      <c r="B32910" s="65"/>
      <c r="N32910" s="71"/>
    </row>
    <row r="32911" spans="2:14">
      <c r="B32911" s="65"/>
      <c r="N32911" s="71"/>
    </row>
    <row r="32912" spans="2:14">
      <c r="B32912" s="65"/>
      <c r="N32912" s="71"/>
    </row>
    <row r="32913" spans="2:14">
      <c r="B32913" s="65"/>
      <c r="N32913" s="71"/>
    </row>
    <row r="32914" spans="2:14">
      <c r="B32914" s="65"/>
      <c r="N32914" s="71"/>
    </row>
    <row r="32915" spans="2:14">
      <c r="B32915" s="65"/>
      <c r="N32915" s="71"/>
    </row>
    <row r="32916" spans="2:14">
      <c r="B32916" s="65"/>
      <c r="N32916" s="71"/>
    </row>
    <row r="32917" spans="2:14">
      <c r="B32917" s="65"/>
      <c r="N32917" s="71"/>
    </row>
    <row r="32918" spans="2:14">
      <c r="B32918" s="65"/>
      <c r="N32918" s="71"/>
    </row>
    <row r="32919" spans="2:14">
      <c r="B32919" s="65"/>
      <c r="N32919" s="71"/>
    </row>
    <row r="32920" spans="2:14">
      <c r="B32920" s="65"/>
      <c r="N32920" s="71"/>
    </row>
    <row r="32921" spans="2:14">
      <c r="B32921" s="65"/>
      <c r="N32921" s="71"/>
    </row>
    <row r="32922" spans="2:14">
      <c r="B32922" s="65"/>
      <c r="N32922" s="71"/>
    </row>
    <row r="32923" spans="2:14">
      <c r="B32923" s="65"/>
      <c r="N32923" s="71"/>
    </row>
    <row r="32924" spans="2:14">
      <c r="B32924" s="65"/>
      <c r="N32924" s="71"/>
    </row>
    <row r="32925" spans="2:14">
      <c r="B32925" s="65"/>
      <c r="N32925" s="71"/>
    </row>
    <row r="32926" spans="2:14">
      <c r="B32926" s="65"/>
      <c r="N32926" s="71"/>
    </row>
    <row r="32927" spans="2:14">
      <c r="B32927" s="65"/>
      <c r="N32927" s="71"/>
    </row>
    <row r="32928" spans="2:14">
      <c r="B32928" s="65"/>
      <c r="N32928" s="71"/>
    </row>
    <row r="32929" spans="2:14">
      <c r="B32929" s="65"/>
      <c r="N32929" s="71"/>
    </row>
    <row r="32930" spans="2:14">
      <c r="B32930" s="65"/>
      <c r="N32930" s="71"/>
    </row>
    <row r="32931" spans="2:14">
      <c r="B32931" s="65"/>
      <c r="N32931" s="71"/>
    </row>
    <row r="32932" spans="2:14">
      <c r="B32932" s="65"/>
      <c r="N32932" s="71"/>
    </row>
    <row r="32933" spans="2:14">
      <c r="B32933" s="65"/>
      <c r="N32933" s="71"/>
    </row>
    <row r="32934" spans="2:14">
      <c r="B32934" s="65"/>
      <c r="N32934" s="71"/>
    </row>
    <row r="32935" spans="2:14">
      <c r="B32935" s="65"/>
      <c r="N32935" s="71"/>
    </row>
    <row r="32936" spans="2:14">
      <c r="B32936" s="65"/>
      <c r="N32936" s="71"/>
    </row>
    <row r="32937" spans="2:14">
      <c r="B32937" s="65"/>
      <c r="N32937" s="71"/>
    </row>
    <row r="32938" spans="2:14">
      <c r="B32938" s="65"/>
      <c r="N32938" s="71"/>
    </row>
    <row r="32939" spans="2:14">
      <c r="B32939" s="65"/>
      <c r="N32939" s="71"/>
    </row>
    <row r="32940" spans="2:14">
      <c r="B32940" s="65"/>
      <c r="N32940" s="71"/>
    </row>
    <row r="32941" spans="2:14">
      <c r="B32941" s="65"/>
      <c r="N32941" s="71"/>
    </row>
    <row r="32942" spans="2:14">
      <c r="B32942" s="65"/>
      <c r="N32942" s="71"/>
    </row>
    <row r="32943" spans="2:14">
      <c r="B32943" s="65"/>
      <c r="N32943" s="71"/>
    </row>
    <row r="32944" spans="2:14">
      <c r="B32944" s="65"/>
      <c r="N32944" s="71"/>
    </row>
    <row r="32945" spans="2:14">
      <c r="B32945" s="65"/>
      <c r="N32945" s="71"/>
    </row>
    <row r="32946" spans="2:14">
      <c r="B32946" s="65"/>
      <c r="N32946" s="71"/>
    </row>
    <row r="32947" spans="2:14">
      <c r="B32947" s="65"/>
      <c r="N32947" s="71"/>
    </row>
    <row r="32948" spans="2:14">
      <c r="B32948" s="65"/>
      <c r="N32948" s="71"/>
    </row>
    <row r="32949" spans="2:14">
      <c r="B32949" s="65"/>
      <c r="N32949" s="71"/>
    </row>
    <row r="32950" spans="2:14">
      <c r="B32950" s="65"/>
      <c r="N32950" s="71"/>
    </row>
    <row r="32951" spans="2:14">
      <c r="B32951" s="65"/>
      <c r="N32951" s="71"/>
    </row>
    <row r="32952" spans="2:14">
      <c r="B32952" s="65"/>
      <c r="N32952" s="71"/>
    </row>
    <row r="32953" spans="2:14">
      <c r="B32953" s="65"/>
      <c r="N32953" s="71"/>
    </row>
    <row r="32954" spans="2:14">
      <c r="B32954" s="65"/>
      <c r="N32954" s="71"/>
    </row>
    <row r="32955" spans="2:14">
      <c r="B32955" s="65"/>
      <c r="N32955" s="71"/>
    </row>
    <row r="32956" spans="2:14">
      <c r="B32956" s="65"/>
      <c r="N32956" s="71"/>
    </row>
    <row r="32957" spans="2:14">
      <c r="B32957" s="65"/>
      <c r="N32957" s="71"/>
    </row>
    <row r="32958" spans="2:14">
      <c r="B32958" s="65"/>
      <c r="N32958" s="71"/>
    </row>
    <row r="32959" spans="2:14">
      <c r="B32959" s="65"/>
      <c r="N32959" s="71"/>
    </row>
    <row r="32960" spans="2:14">
      <c r="B32960" s="65"/>
      <c r="N32960" s="71"/>
    </row>
    <row r="32961" spans="2:14">
      <c r="B32961" s="65"/>
      <c r="N32961" s="71"/>
    </row>
    <row r="32962" spans="2:14">
      <c r="B32962" s="65"/>
      <c r="N32962" s="71"/>
    </row>
    <row r="32963" spans="2:14">
      <c r="B32963" s="65"/>
      <c r="N32963" s="71"/>
    </row>
    <row r="32964" spans="2:14">
      <c r="B32964" s="65"/>
      <c r="N32964" s="71"/>
    </row>
    <row r="32965" spans="2:14">
      <c r="B32965" s="65"/>
      <c r="N32965" s="71"/>
    </row>
    <row r="32966" spans="2:14">
      <c r="B32966" s="65"/>
      <c r="N32966" s="71"/>
    </row>
    <row r="32967" spans="2:14">
      <c r="B32967" s="65"/>
      <c r="N32967" s="71"/>
    </row>
    <row r="32968" spans="2:14">
      <c r="B32968" s="65"/>
      <c r="N32968" s="71"/>
    </row>
    <row r="32969" spans="2:14">
      <c r="B32969" s="65"/>
      <c r="N32969" s="71"/>
    </row>
    <row r="32970" spans="2:14">
      <c r="B32970" s="65"/>
      <c r="N32970" s="71"/>
    </row>
    <row r="32971" spans="2:14">
      <c r="B32971" s="65"/>
      <c r="N32971" s="71"/>
    </row>
    <row r="32972" spans="2:14">
      <c r="B32972" s="65"/>
      <c r="N32972" s="71"/>
    </row>
    <row r="32973" spans="2:14">
      <c r="B32973" s="65"/>
      <c r="N32973" s="71"/>
    </row>
    <row r="32974" spans="2:14">
      <c r="B32974" s="65"/>
      <c r="N32974" s="71"/>
    </row>
    <row r="32975" spans="2:14">
      <c r="B32975" s="65"/>
      <c r="N32975" s="71"/>
    </row>
    <row r="32976" spans="2:14">
      <c r="B32976" s="65"/>
      <c r="N32976" s="71"/>
    </row>
    <row r="32977" spans="2:14">
      <c r="B32977" s="65"/>
      <c r="N32977" s="71"/>
    </row>
    <row r="32978" spans="2:14">
      <c r="B32978" s="65"/>
      <c r="N32978" s="71"/>
    </row>
    <row r="32979" spans="2:14">
      <c r="B32979" s="65"/>
      <c r="N32979" s="71"/>
    </row>
    <row r="32980" spans="2:14">
      <c r="B32980" s="65"/>
      <c r="N32980" s="71"/>
    </row>
    <row r="32981" spans="2:14">
      <c r="B32981" s="65"/>
      <c r="N32981" s="71"/>
    </row>
    <row r="32982" spans="2:14">
      <c r="B32982" s="65"/>
      <c r="N32982" s="71"/>
    </row>
    <row r="32983" spans="2:14">
      <c r="B32983" s="65"/>
      <c r="N32983" s="71"/>
    </row>
    <row r="32984" spans="2:14">
      <c r="B32984" s="65"/>
      <c r="N32984" s="71"/>
    </row>
    <row r="32985" spans="2:14">
      <c r="B32985" s="65"/>
      <c r="N32985" s="71"/>
    </row>
    <row r="32986" spans="2:14">
      <c r="B32986" s="65"/>
      <c r="N32986" s="71"/>
    </row>
    <row r="32987" spans="2:14">
      <c r="B32987" s="65"/>
      <c r="N32987" s="71"/>
    </row>
    <row r="32988" spans="2:14">
      <c r="B32988" s="65"/>
      <c r="N32988" s="71"/>
    </row>
    <row r="32989" spans="2:14">
      <c r="B32989" s="65"/>
      <c r="N32989" s="71"/>
    </row>
    <row r="32990" spans="2:14">
      <c r="B32990" s="65"/>
      <c r="N32990" s="71"/>
    </row>
    <row r="32991" spans="2:14">
      <c r="B32991" s="65"/>
      <c r="N32991" s="71"/>
    </row>
    <row r="32992" spans="2:14">
      <c r="B32992" s="65"/>
      <c r="N32992" s="71"/>
    </row>
    <row r="32993" spans="2:14">
      <c r="B32993" s="65"/>
      <c r="N32993" s="71"/>
    </row>
    <row r="32994" spans="2:14">
      <c r="B32994" s="65"/>
      <c r="N32994" s="71"/>
    </row>
    <row r="32995" spans="2:14">
      <c r="B32995" s="65"/>
      <c r="N32995" s="71"/>
    </row>
    <row r="32996" spans="2:14">
      <c r="B32996" s="65"/>
      <c r="N32996" s="71"/>
    </row>
    <row r="32997" spans="2:14">
      <c r="B32997" s="65"/>
      <c r="N32997" s="71"/>
    </row>
    <row r="32998" spans="2:14">
      <c r="B32998" s="65"/>
      <c r="N32998" s="71"/>
    </row>
    <row r="32999" spans="2:14">
      <c r="B32999" s="65"/>
      <c r="N32999" s="71"/>
    </row>
    <row r="33000" spans="2:14">
      <c r="B33000" s="65"/>
      <c r="N33000" s="71"/>
    </row>
    <row r="33001" spans="2:14">
      <c r="B33001" s="65"/>
      <c r="N33001" s="71"/>
    </row>
    <row r="33002" spans="2:14">
      <c r="B33002" s="65"/>
      <c r="N33002" s="71"/>
    </row>
    <row r="33003" spans="2:14">
      <c r="B33003" s="65"/>
      <c r="N33003" s="71"/>
    </row>
    <row r="33004" spans="2:14">
      <c r="B33004" s="65"/>
      <c r="N33004" s="71"/>
    </row>
    <row r="33005" spans="2:14">
      <c r="B33005" s="65"/>
      <c r="N33005" s="71"/>
    </row>
    <row r="33006" spans="2:14">
      <c r="B33006" s="65"/>
      <c r="N33006" s="71"/>
    </row>
    <row r="33007" spans="2:14">
      <c r="B33007" s="65"/>
      <c r="N33007" s="71"/>
    </row>
    <row r="33008" spans="2:14">
      <c r="B33008" s="65"/>
      <c r="N33008" s="71"/>
    </row>
    <row r="33009" spans="2:14">
      <c r="B33009" s="65"/>
      <c r="N33009" s="71"/>
    </row>
    <row r="33010" spans="2:14">
      <c r="B33010" s="65"/>
      <c r="N33010" s="71"/>
    </row>
    <row r="33011" spans="2:14">
      <c r="B33011" s="65"/>
      <c r="N33011" s="71"/>
    </row>
    <row r="33012" spans="2:14">
      <c r="B33012" s="65"/>
      <c r="N33012" s="71"/>
    </row>
    <row r="33013" spans="2:14">
      <c r="B33013" s="65"/>
      <c r="N33013" s="71"/>
    </row>
    <row r="33014" spans="2:14">
      <c r="B33014" s="65"/>
      <c r="N33014" s="71"/>
    </row>
    <row r="33015" spans="2:14">
      <c r="B33015" s="65"/>
      <c r="N33015" s="71"/>
    </row>
    <row r="33016" spans="2:14">
      <c r="B33016" s="65"/>
      <c r="N33016" s="71"/>
    </row>
    <row r="33017" spans="2:14">
      <c r="B33017" s="65"/>
      <c r="N33017" s="71"/>
    </row>
    <row r="33018" spans="2:14">
      <c r="B33018" s="65"/>
      <c r="N33018" s="71"/>
    </row>
    <row r="33019" spans="2:14">
      <c r="B33019" s="65"/>
      <c r="N33019" s="71"/>
    </row>
    <row r="33020" spans="2:14">
      <c r="B33020" s="65"/>
      <c r="N33020" s="71"/>
    </row>
    <row r="33021" spans="2:14">
      <c r="B33021" s="65"/>
      <c r="N33021" s="71"/>
    </row>
    <row r="33022" spans="2:14">
      <c r="B33022" s="65"/>
      <c r="N33022" s="71"/>
    </row>
    <row r="33023" spans="2:14">
      <c r="B33023" s="65"/>
      <c r="N33023" s="71"/>
    </row>
    <row r="33024" spans="2:14">
      <c r="B33024" s="65"/>
      <c r="N33024" s="71"/>
    </row>
    <row r="33025" spans="2:14">
      <c r="B33025" s="65"/>
      <c r="N33025" s="71"/>
    </row>
    <row r="33026" spans="2:14">
      <c r="B33026" s="65"/>
      <c r="N33026" s="71"/>
    </row>
    <row r="33027" spans="2:14">
      <c r="B33027" s="65"/>
      <c r="N33027" s="71"/>
    </row>
    <row r="33028" spans="2:14">
      <c r="B33028" s="65"/>
      <c r="N33028" s="71"/>
    </row>
    <row r="33029" spans="2:14">
      <c r="B33029" s="65"/>
      <c r="N33029" s="71"/>
    </row>
    <row r="33030" spans="2:14">
      <c r="B33030" s="65"/>
      <c r="N33030" s="71"/>
    </row>
    <row r="33031" spans="2:14">
      <c r="B33031" s="65"/>
      <c r="N33031" s="71"/>
    </row>
    <row r="33032" spans="2:14">
      <c r="B33032" s="65"/>
      <c r="N33032" s="71"/>
    </row>
    <row r="33033" spans="2:14">
      <c r="B33033" s="65"/>
      <c r="N33033" s="71"/>
    </row>
    <row r="33034" spans="2:14">
      <c r="B33034" s="65"/>
      <c r="N33034" s="71"/>
    </row>
    <row r="33035" spans="2:14">
      <c r="B33035" s="65"/>
      <c r="N33035" s="71"/>
    </row>
    <row r="33036" spans="2:14">
      <c r="B33036" s="65"/>
      <c r="N33036" s="71"/>
    </row>
    <row r="33037" spans="2:14">
      <c r="B33037" s="65"/>
      <c r="N33037" s="71"/>
    </row>
    <row r="33038" spans="2:14">
      <c r="B33038" s="65"/>
      <c r="N33038" s="71"/>
    </row>
    <row r="33039" spans="2:14">
      <c r="B33039" s="65"/>
      <c r="N33039" s="71"/>
    </row>
    <row r="33040" spans="2:14">
      <c r="B33040" s="65"/>
      <c r="N33040" s="71"/>
    </row>
    <row r="33041" spans="2:14">
      <c r="B33041" s="65"/>
      <c r="N33041" s="71"/>
    </row>
    <row r="33042" spans="2:14">
      <c r="B33042" s="65"/>
      <c r="N33042" s="71"/>
    </row>
    <row r="33043" spans="2:14">
      <c r="B33043" s="65"/>
      <c r="N33043" s="71"/>
    </row>
    <row r="33044" spans="2:14">
      <c r="B33044" s="65"/>
      <c r="N33044" s="71"/>
    </row>
    <row r="33045" spans="2:14">
      <c r="B33045" s="65"/>
      <c r="N33045" s="71"/>
    </row>
    <row r="33046" spans="2:14">
      <c r="B33046" s="65"/>
      <c r="N33046" s="71"/>
    </row>
    <row r="33047" spans="2:14">
      <c r="B33047" s="65"/>
      <c r="N33047" s="71"/>
    </row>
    <row r="33048" spans="2:14">
      <c r="B33048" s="65"/>
      <c r="N33048" s="71"/>
    </row>
    <row r="33049" spans="2:14">
      <c r="B33049" s="65"/>
      <c r="N33049" s="71"/>
    </row>
    <row r="33050" spans="2:14">
      <c r="B33050" s="65"/>
      <c r="N33050" s="71"/>
    </row>
    <row r="33051" spans="2:14">
      <c r="B33051" s="65"/>
      <c r="N33051" s="71"/>
    </row>
    <row r="33052" spans="2:14">
      <c r="B33052" s="65"/>
      <c r="N33052" s="71"/>
    </row>
    <row r="33053" spans="2:14">
      <c r="B33053" s="65"/>
      <c r="N33053" s="71"/>
    </row>
    <row r="33054" spans="2:14">
      <c r="B33054" s="65"/>
      <c r="N33054" s="71"/>
    </row>
    <row r="33055" spans="2:14">
      <c r="B33055" s="65"/>
      <c r="N33055" s="71"/>
    </row>
    <row r="33056" spans="2:14">
      <c r="B33056" s="65"/>
      <c r="N33056" s="71"/>
    </row>
    <row r="33057" spans="2:14">
      <c r="B33057" s="65"/>
      <c r="N33057" s="71"/>
    </row>
    <row r="33058" spans="2:14">
      <c r="B33058" s="65"/>
      <c r="N33058" s="71"/>
    </row>
    <row r="33059" spans="2:14">
      <c r="B33059" s="65"/>
      <c r="N33059" s="71"/>
    </row>
    <row r="33060" spans="2:14">
      <c r="B33060" s="65"/>
      <c r="N33060" s="71"/>
    </row>
    <row r="33061" spans="2:14">
      <c r="B33061" s="65"/>
      <c r="N33061" s="71"/>
    </row>
    <row r="33062" spans="2:14">
      <c r="B33062" s="65"/>
      <c r="N33062" s="71"/>
    </row>
    <row r="33063" spans="2:14">
      <c r="B33063" s="65"/>
      <c r="N33063" s="71"/>
    </row>
    <row r="33064" spans="2:14">
      <c r="B33064" s="65"/>
      <c r="N33064" s="71"/>
    </row>
    <row r="33065" spans="2:14">
      <c r="B33065" s="65"/>
      <c r="N33065" s="71"/>
    </row>
    <row r="33066" spans="2:14">
      <c r="B33066" s="65"/>
      <c r="N33066" s="71"/>
    </row>
    <row r="33067" spans="2:14">
      <c r="B33067" s="65"/>
      <c r="N33067" s="71"/>
    </row>
    <row r="33068" spans="2:14">
      <c r="B33068" s="65"/>
      <c r="N33068" s="71"/>
    </row>
    <row r="33069" spans="2:14">
      <c r="B33069" s="65"/>
      <c r="N33069" s="71"/>
    </row>
    <row r="33070" spans="2:14">
      <c r="B33070" s="65"/>
      <c r="N33070" s="71"/>
    </row>
    <row r="33071" spans="2:14">
      <c r="B33071" s="65"/>
      <c r="N33071" s="71"/>
    </row>
    <row r="33072" spans="2:14">
      <c r="B33072" s="65"/>
      <c r="N33072" s="71"/>
    </row>
    <row r="33073" spans="2:14">
      <c r="B33073" s="65"/>
      <c r="N33073" s="71"/>
    </row>
    <row r="33074" spans="2:14">
      <c r="B33074" s="65"/>
      <c r="N33074" s="71"/>
    </row>
    <row r="33075" spans="2:14">
      <c r="B33075" s="65"/>
      <c r="N33075" s="71"/>
    </row>
    <row r="33076" spans="2:14">
      <c r="B33076" s="65"/>
      <c r="N33076" s="71"/>
    </row>
    <row r="33077" spans="2:14">
      <c r="B33077" s="65"/>
      <c r="N33077" s="71"/>
    </row>
    <row r="33078" spans="2:14">
      <c r="B33078" s="65"/>
      <c r="N33078" s="71"/>
    </row>
    <row r="33079" spans="2:14">
      <c r="B33079" s="65"/>
      <c r="N33079" s="71"/>
    </row>
    <row r="33080" spans="2:14">
      <c r="B33080" s="65"/>
      <c r="N33080" s="71"/>
    </row>
    <row r="33081" spans="2:14">
      <c r="B33081" s="65"/>
      <c r="N33081" s="71"/>
    </row>
    <row r="33082" spans="2:14">
      <c r="B33082" s="65"/>
      <c r="N33082" s="71"/>
    </row>
    <row r="33083" spans="2:14">
      <c r="B33083" s="65"/>
      <c r="N33083" s="71"/>
    </row>
    <row r="33084" spans="2:14">
      <c r="B33084" s="65"/>
      <c r="N33084" s="71"/>
    </row>
    <row r="33085" spans="2:14">
      <c r="B33085" s="65"/>
      <c r="N33085" s="71"/>
    </row>
    <row r="33086" spans="2:14">
      <c r="B33086" s="65"/>
      <c r="N33086" s="71"/>
    </row>
    <row r="33087" spans="2:14">
      <c r="B33087" s="65"/>
      <c r="N33087" s="71"/>
    </row>
    <row r="33088" spans="2:14">
      <c r="B33088" s="65"/>
      <c r="N33088" s="71"/>
    </row>
    <row r="33089" spans="2:14">
      <c r="B33089" s="65"/>
      <c r="N33089" s="71"/>
    </row>
    <row r="33090" spans="2:14">
      <c r="B33090" s="65"/>
      <c r="N33090" s="71"/>
    </row>
    <row r="33091" spans="2:14">
      <c r="B33091" s="65"/>
      <c r="N33091" s="71"/>
    </row>
    <row r="33092" spans="2:14">
      <c r="B33092" s="65"/>
      <c r="N33092" s="71"/>
    </row>
    <row r="33093" spans="2:14">
      <c r="B33093" s="65"/>
      <c r="N33093" s="71"/>
    </row>
    <row r="33094" spans="2:14">
      <c r="B33094" s="65"/>
      <c r="N33094" s="71"/>
    </row>
    <row r="33095" spans="2:14">
      <c r="B33095" s="65"/>
      <c r="N33095" s="71"/>
    </row>
    <row r="33096" spans="2:14">
      <c r="B33096" s="65"/>
      <c r="N33096" s="71"/>
    </row>
    <row r="33097" spans="2:14">
      <c r="B33097" s="65"/>
      <c r="N33097" s="71"/>
    </row>
    <row r="33098" spans="2:14">
      <c r="B33098" s="65"/>
      <c r="N33098" s="71"/>
    </row>
    <row r="33099" spans="2:14">
      <c r="B33099" s="65"/>
      <c r="N33099" s="71"/>
    </row>
    <row r="33100" spans="2:14">
      <c r="B33100" s="65"/>
      <c r="N33100" s="71"/>
    </row>
    <row r="33101" spans="2:14">
      <c r="B33101" s="65"/>
      <c r="N33101" s="71"/>
    </row>
    <row r="33102" spans="2:14">
      <c r="B33102" s="65"/>
      <c r="N33102" s="71"/>
    </row>
    <row r="33103" spans="2:14">
      <c r="B33103" s="65"/>
      <c r="N33103" s="71"/>
    </row>
    <row r="33104" spans="2:14">
      <c r="B33104" s="65"/>
      <c r="N33104" s="71"/>
    </row>
    <row r="33105" spans="2:14">
      <c r="B33105" s="65"/>
      <c r="N33105" s="71"/>
    </row>
    <row r="33106" spans="2:14">
      <c r="B33106" s="65"/>
      <c r="N33106" s="71"/>
    </row>
    <row r="33107" spans="2:14">
      <c r="B33107" s="65"/>
      <c r="N33107" s="71"/>
    </row>
    <row r="33108" spans="2:14">
      <c r="B33108" s="65"/>
      <c r="N33108" s="71"/>
    </row>
    <row r="33109" spans="2:14">
      <c r="B33109" s="65"/>
      <c r="N33109" s="71"/>
    </row>
    <row r="33110" spans="2:14">
      <c r="B33110" s="65"/>
      <c r="N33110" s="71"/>
    </row>
    <row r="33111" spans="2:14">
      <c r="B33111" s="65"/>
      <c r="N33111" s="71"/>
    </row>
    <row r="33112" spans="2:14">
      <c r="B33112" s="65"/>
      <c r="N33112" s="71"/>
    </row>
    <row r="33113" spans="2:14">
      <c r="B33113" s="65"/>
      <c r="N33113" s="71"/>
    </row>
    <row r="33114" spans="2:14">
      <c r="B33114" s="65"/>
      <c r="N33114" s="71"/>
    </row>
    <row r="33115" spans="2:14">
      <c r="B33115" s="65"/>
      <c r="N33115" s="71"/>
    </row>
    <row r="33116" spans="2:14">
      <c r="B33116" s="65"/>
      <c r="N33116" s="71"/>
    </row>
    <row r="33117" spans="2:14">
      <c r="B33117" s="65"/>
      <c r="N33117" s="71"/>
    </row>
    <row r="33118" spans="2:14">
      <c r="B33118" s="65"/>
      <c r="N33118" s="71"/>
    </row>
    <row r="33119" spans="2:14">
      <c r="B33119" s="65"/>
      <c r="N33119" s="71"/>
    </row>
    <row r="33120" spans="2:14">
      <c r="B33120" s="65"/>
      <c r="N33120" s="71"/>
    </row>
    <row r="33121" spans="2:14">
      <c r="B33121" s="65"/>
      <c r="N33121" s="71"/>
    </row>
    <row r="33122" spans="2:14">
      <c r="B33122" s="65"/>
      <c r="N33122" s="71"/>
    </row>
    <row r="33123" spans="2:14">
      <c r="B33123" s="65"/>
      <c r="N33123" s="71"/>
    </row>
    <row r="33124" spans="2:14">
      <c r="B33124" s="65"/>
      <c r="N33124" s="71"/>
    </row>
    <row r="33125" spans="2:14">
      <c r="B33125" s="65"/>
      <c r="N33125" s="71"/>
    </row>
    <row r="33126" spans="2:14">
      <c r="B33126" s="65"/>
      <c r="N33126" s="71"/>
    </row>
    <row r="33127" spans="2:14">
      <c r="B33127" s="65"/>
      <c r="N33127" s="71"/>
    </row>
    <row r="33128" spans="2:14">
      <c r="B33128" s="65"/>
      <c r="N33128" s="71"/>
    </row>
    <row r="33129" spans="2:14">
      <c r="B33129" s="65"/>
      <c r="N33129" s="71"/>
    </row>
    <row r="33130" spans="2:14">
      <c r="B33130" s="65"/>
      <c r="N33130" s="71"/>
    </row>
    <row r="33131" spans="2:14">
      <c r="B33131" s="65"/>
      <c r="N33131" s="71"/>
    </row>
    <row r="33132" spans="2:14">
      <c r="B33132" s="65"/>
      <c r="N33132" s="71"/>
    </row>
    <row r="33133" spans="2:14">
      <c r="B33133" s="65"/>
      <c r="N33133" s="71"/>
    </row>
    <row r="33134" spans="2:14">
      <c r="B33134" s="65"/>
      <c r="N33134" s="71"/>
    </row>
    <row r="33135" spans="2:14">
      <c r="B33135" s="65"/>
      <c r="N33135" s="71"/>
    </row>
    <row r="33136" spans="2:14">
      <c r="B33136" s="65"/>
      <c r="N33136" s="71"/>
    </row>
    <row r="33137" spans="2:14">
      <c r="B33137" s="65"/>
      <c r="N33137" s="71"/>
    </row>
    <row r="33138" spans="2:14">
      <c r="B33138" s="65"/>
      <c r="N33138" s="71"/>
    </row>
    <row r="33139" spans="2:14">
      <c r="B33139" s="65"/>
      <c r="N33139" s="71"/>
    </row>
    <row r="33140" spans="2:14">
      <c r="B33140" s="65"/>
      <c r="N33140" s="71"/>
    </row>
    <row r="33141" spans="2:14">
      <c r="B33141" s="65"/>
      <c r="N33141" s="71"/>
    </row>
    <row r="33142" spans="2:14">
      <c r="B33142" s="65"/>
      <c r="N33142" s="71"/>
    </row>
    <row r="33143" spans="2:14">
      <c r="B33143" s="65"/>
      <c r="N33143" s="71"/>
    </row>
    <row r="33144" spans="2:14">
      <c r="B33144" s="65"/>
      <c r="N33144" s="71"/>
    </row>
    <row r="33145" spans="2:14">
      <c r="B33145" s="65"/>
      <c r="N33145" s="71"/>
    </row>
    <row r="33146" spans="2:14">
      <c r="B33146" s="65"/>
      <c r="N33146" s="71"/>
    </row>
    <row r="33147" spans="2:14">
      <c r="B33147" s="65"/>
      <c r="N33147" s="71"/>
    </row>
    <row r="33148" spans="2:14">
      <c r="B33148" s="65"/>
      <c r="N33148" s="71"/>
    </row>
    <row r="33149" spans="2:14">
      <c r="B33149" s="65"/>
      <c r="N33149" s="71"/>
    </row>
    <row r="33150" spans="2:14">
      <c r="B33150" s="65"/>
      <c r="N33150" s="71"/>
    </row>
    <row r="33151" spans="2:14">
      <c r="B33151" s="65"/>
      <c r="N33151" s="71"/>
    </row>
    <row r="33152" spans="2:14">
      <c r="B33152" s="65"/>
      <c r="N33152" s="71"/>
    </row>
    <row r="33153" spans="2:14">
      <c r="B33153" s="65"/>
      <c r="N33153" s="71"/>
    </row>
    <row r="33154" spans="2:14">
      <c r="B33154" s="65"/>
      <c r="N33154" s="71"/>
    </row>
    <row r="33155" spans="2:14">
      <c r="B33155" s="65"/>
      <c r="N33155" s="71"/>
    </row>
    <row r="33156" spans="2:14">
      <c r="B33156" s="65"/>
      <c r="N33156" s="71"/>
    </row>
    <row r="33157" spans="2:14">
      <c r="B33157" s="65"/>
      <c r="N33157" s="71"/>
    </row>
    <row r="33158" spans="2:14">
      <c r="B33158" s="65"/>
      <c r="N33158" s="71"/>
    </row>
    <row r="33159" spans="2:14">
      <c r="B33159" s="65"/>
      <c r="N33159" s="71"/>
    </row>
    <row r="33160" spans="2:14">
      <c r="B33160" s="65"/>
      <c r="N33160" s="71"/>
    </row>
    <row r="33161" spans="2:14">
      <c r="B33161" s="65"/>
      <c r="N33161" s="71"/>
    </row>
    <row r="33162" spans="2:14">
      <c r="B33162" s="65"/>
      <c r="N33162" s="71"/>
    </row>
    <row r="33163" spans="2:14">
      <c r="B33163" s="65"/>
      <c r="N33163" s="71"/>
    </row>
    <row r="33164" spans="2:14">
      <c r="B33164" s="65"/>
      <c r="N33164" s="71"/>
    </row>
    <row r="33165" spans="2:14">
      <c r="B33165" s="65"/>
      <c r="N33165" s="71"/>
    </row>
    <row r="33166" spans="2:14">
      <c r="B33166" s="65"/>
      <c r="N33166" s="71"/>
    </row>
    <row r="33167" spans="2:14">
      <c r="B33167" s="65"/>
      <c r="N33167" s="71"/>
    </row>
    <row r="33168" spans="2:14">
      <c r="B33168" s="65"/>
      <c r="N33168" s="71"/>
    </row>
    <row r="33169" spans="2:14">
      <c r="B33169" s="65"/>
      <c r="N33169" s="71"/>
    </row>
    <row r="33170" spans="2:14">
      <c r="B33170" s="65"/>
      <c r="N33170" s="71"/>
    </row>
    <row r="33171" spans="2:14">
      <c r="B33171" s="65"/>
      <c r="N33171" s="71"/>
    </row>
    <row r="33172" spans="2:14">
      <c r="B33172" s="65"/>
      <c r="N33172" s="71"/>
    </row>
    <row r="33173" spans="2:14">
      <c r="B33173" s="65"/>
      <c r="N33173" s="71"/>
    </row>
    <row r="33174" spans="2:14">
      <c r="B33174" s="65"/>
      <c r="N33174" s="71"/>
    </row>
    <row r="33175" spans="2:14">
      <c r="B33175" s="65"/>
      <c r="N33175" s="71"/>
    </row>
    <row r="33176" spans="2:14">
      <c r="B33176" s="65"/>
      <c r="N33176" s="71"/>
    </row>
    <row r="33177" spans="2:14">
      <c r="B33177" s="65"/>
      <c r="N33177" s="71"/>
    </row>
    <row r="33178" spans="2:14">
      <c r="B33178" s="65"/>
      <c r="N33178" s="71"/>
    </row>
    <row r="33179" spans="2:14">
      <c r="B33179" s="65"/>
      <c r="N33179" s="71"/>
    </row>
    <row r="33180" spans="2:14">
      <c r="B33180" s="65"/>
      <c r="N33180" s="71"/>
    </row>
    <row r="33181" spans="2:14">
      <c r="B33181" s="65"/>
      <c r="N33181" s="71"/>
    </row>
    <row r="33182" spans="2:14">
      <c r="B33182" s="65"/>
      <c r="N33182" s="71"/>
    </row>
    <row r="33183" spans="2:14">
      <c r="B33183" s="65"/>
      <c r="N33183" s="71"/>
    </row>
    <row r="33184" spans="2:14">
      <c r="B33184" s="65"/>
      <c r="N33184" s="71"/>
    </row>
    <row r="33185" spans="2:14">
      <c r="B33185" s="65"/>
      <c r="N33185" s="71"/>
    </row>
    <row r="33186" spans="2:14">
      <c r="B33186" s="65"/>
      <c r="N33186" s="71"/>
    </row>
    <row r="33187" spans="2:14">
      <c r="B33187" s="65"/>
      <c r="N33187" s="71"/>
    </row>
    <row r="33188" spans="2:14">
      <c r="B33188" s="65"/>
      <c r="N33188" s="71"/>
    </row>
    <row r="33189" spans="2:14">
      <c r="B33189" s="65"/>
      <c r="N33189" s="71"/>
    </row>
    <row r="33190" spans="2:14">
      <c r="B33190" s="65"/>
      <c r="N33190" s="71"/>
    </row>
    <row r="33191" spans="2:14">
      <c r="B33191" s="65"/>
      <c r="N33191" s="71"/>
    </row>
    <row r="33192" spans="2:14">
      <c r="B33192" s="65"/>
      <c r="N33192" s="71"/>
    </row>
    <row r="33193" spans="2:14">
      <c r="B33193" s="65"/>
      <c r="N33193" s="71"/>
    </row>
    <row r="33194" spans="2:14">
      <c r="B33194" s="65"/>
      <c r="N33194" s="71"/>
    </row>
    <row r="33195" spans="2:14">
      <c r="B33195" s="65"/>
      <c r="N33195" s="71"/>
    </row>
    <row r="33196" spans="2:14">
      <c r="B33196" s="65"/>
      <c r="N33196" s="71"/>
    </row>
    <row r="33197" spans="2:14">
      <c r="B33197" s="65"/>
      <c r="N33197" s="71"/>
    </row>
    <row r="33198" spans="2:14">
      <c r="B33198" s="65"/>
      <c r="N33198" s="71"/>
    </row>
    <row r="33199" spans="2:14">
      <c r="B33199" s="65"/>
      <c r="N33199" s="71"/>
    </row>
    <row r="33200" spans="2:14">
      <c r="B33200" s="65"/>
      <c r="N33200" s="71"/>
    </row>
    <row r="33201" spans="2:14">
      <c r="B33201" s="65"/>
      <c r="N33201" s="71"/>
    </row>
    <row r="33202" spans="2:14">
      <c r="B33202" s="65"/>
      <c r="N33202" s="71"/>
    </row>
    <row r="33203" spans="2:14">
      <c r="B33203" s="65"/>
      <c r="N33203" s="71"/>
    </row>
    <row r="33204" spans="2:14">
      <c r="B33204" s="65"/>
      <c r="N33204" s="71"/>
    </row>
    <row r="33205" spans="2:14">
      <c r="B33205" s="65"/>
      <c r="N33205" s="71"/>
    </row>
    <row r="33206" spans="2:14">
      <c r="B33206" s="65"/>
      <c r="N33206" s="71"/>
    </row>
    <row r="33207" spans="2:14">
      <c r="B33207" s="65"/>
      <c r="N33207" s="71"/>
    </row>
    <row r="33208" spans="2:14">
      <c r="B33208" s="65"/>
      <c r="N33208" s="71"/>
    </row>
    <row r="33209" spans="2:14">
      <c r="B33209" s="65"/>
      <c r="N33209" s="71"/>
    </row>
    <row r="33210" spans="2:14">
      <c r="B33210" s="65"/>
      <c r="N33210" s="71"/>
    </row>
    <row r="33211" spans="2:14">
      <c r="B33211" s="65"/>
      <c r="N33211" s="71"/>
    </row>
    <row r="33212" spans="2:14">
      <c r="B33212" s="65"/>
      <c r="N33212" s="71"/>
    </row>
    <row r="33213" spans="2:14">
      <c r="B33213" s="65"/>
      <c r="N33213" s="71"/>
    </row>
    <row r="33214" spans="2:14">
      <c r="B33214" s="65"/>
      <c r="N33214" s="71"/>
    </row>
    <row r="33215" spans="2:14">
      <c r="B33215" s="65"/>
      <c r="N33215" s="71"/>
    </row>
    <row r="33216" spans="2:14">
      <c r="B33216" s="65"/>
      <c r="N33216" s="71"/>
    </row>
    <row r="33217" spans="2:14">
      <c r="B33217" s="65"/>
      <c r="N33217" s="71"/>
    </row>
    <row r="33218" spans="2:14">
      <c r="B33218" s="65"/>
      <c r="N33218" s="71"/>
    </row>
    <row r="33219" spans="2:14">
      <c r="B33219" s="65"/>
      <c r="N33219" s="71"/>
    </row>
    <row r="33220" spans="2:14">
      <c r="B33220" s="65"/>
      <c r="N33220" s="71"/>
    </row>
    <row r="33221" spans="2:14">
      <c r="B33221" s="65"/>
      <c r="N33221" s="71"/>
    </row>
    <row r="33222" spans="2:14">
      <c r="B33222" s="65"/>
      <c r="N33222" s="71"/>
    </row>
    <row r="33223" spans="2:14">
      <c r="B33223" s="65"/>
      <c r="N33223" s="71"/>
    </row>
    <row r="33224" spans="2:14">
      <c r="B33224" s="65"/>
      <c r="N33224" s="71"/>
    </row>
    <row r="33225" spans="2:14">
      <c r="B33225" s="65"/>
      <c r="N33225" s="71"/>
    </row>
    <row r="33226" spans="2:14">
      <c r="B33226" s="65"/>
      <c r="N33226" s="71"/>
    </row>
    <row r="33227" spans="2:14">
      <c r="B33227" s="65"/>
      <c r="N33227" s="71"/>
    </row>
    <row r="33228" spans="2:14">
      <c r="B33228" s="65"/>
      <c r="N33228" s="71"/>
    </row>
    <row r="33229" spans="2:14">
      <c r="B33229" s="65"/>
      <c r="N33229" s="71"/>
    </row>
    <row r="33230" spans="2:14">
      <c r="B33230" s="65"/>
      <c r="N33230" s="71"/>
    </row>
    <row r="33231" spans="2:14">
      <c r="B33231" s="65"/>
      <c r="N33231" s="71"/>
    </row>
    <row r="33232" spans="2:14">
      <c r="B33232" s="65"/>
      <c r="N33232" s="71"/>
    </row>
    <row r="33233" spans="2:14">
      <c r="B33233" s="65"/>
      <c r="N33233" s="71"/>
    </row>
    <row r="33234" spans="2:14">
      <c r="B33234" s="65"/>
      <c r="N33234" s="71"/>
    </row>
    <row r="33235" spans="2:14">
      <c r="B33235" s="65"/>
      <c r="N33235" s="71"/>
    </row>
    <row r="33236" spans="2:14">
      <c r="B33236" s="65"/>
      <c r="N33236" s="71"/>
    </row>
    <row r="33237" spans="2:14">
      <c r="B33237" s="65"/>
      <c r="N33237" s="71"/>
    </row>
    <row r="33238" spans="2:14">
      <c r="B33238" s="65"/>
      <c r="N33238" s="71"/>
    </row>
    <row r="33239" spans="2:14">
      <c r="B33239" s="65"/>
      <c r="N33239" s="71"/>
    </row>
    <row r="33240" spans="2:14">
      <c r="B33240" s="65"/>
      <c r="N33240" s="71"/>
    </row>
    <row r="33241" spans="2:14">
      <c r="B33241" s="65"/>
      <c r="N33241" s="71"/>
    </row>
    <row r="33242" spans="2:14">
      <c r="B33242" s="65"/>
      <c r="N33242" s="71"/>
    </row>
    <row r="33243" spans="2:14">
      <c r="B33243" s="65"/>
      <c r="N33243" s="71"/>
    </row>
    <row r="33244" spans="2:14">
      <c r="B33244" s="65"/>
      <c r="N33244" s="71"/>
    </row>
    <row r="33245" spans="2:14">
      <c r="B33245" s="65"/>
      <c r="N33245" s="71"/>
    </row>
    <row r="33246" spans="2:14">
      <c r="B33246" s="65"/>
      <c r="N33246" s="71"/>
    </row>
    <row r="33247" spans="2:14">
      <c r="B33247" s="65"/>
      <c r="N33247" s="71"/>
    </row>
    <row r="33248" spans="2:14">
      <c r="B33248" s="65"/>
      <c r="N33248" s="71"/>
    </row>
    <row r="33249" spans="2:14">
      <c r="B33249" s="65"/>
      <c r="N33249" s="71"/>
    </row>
    <row r="33250" spans="2:14">
      <c r="B33250" s="65"/>
      <c r="N33250" s="71"/>
    </row>
    <row r="33251" spans="2:14">
      <c r="B33251" s="65"/>
      <c r="N33251" s="71"/>
    </row>
    <row r="33252" spans="2:14">
      <c r="B33252" s="65"/>
      <c r="N33252" s="71"/>
    </row>
    <row r="33253" spans="2:14">
      <c r="B33253" s="65"/>
      <c r="N33253" s="71"/>
    </row>
    <row r="33254" spans="2:14">
      <c r="B33254" s="65"/>
      <c r="N33254" s="71"/>
    </row>
    <row r="33255" spans="2:14">
      <c r="B33255" s="65"/>
      <c r="N33255" s="71"/>
    </row>
    <row r="33256" spans="2:14">
      <c r="B33256" s="65"/>
      <c r="N33256" s="71"/>
    </row>
    <row r="33257" spans="2:14">
      <c r="B33257" s="65"/>
      <c r="N33257" s="71"/>
    </row>
    <row r="33258" spans="2:14">
      <c r="B33258" s="65"/>
      <c r="N33258" s="71"/>
    </row>
    <row r="33259" spans="2:14">
      <c r="B33259" s="65"/>
      <c r="N33259" s="71"/>
    </row>
    <row r="33260" spans="2:14">
      <c r="B33260" s="65"/>
      <c r="N33260" s="71"/>
    </row>
    <row r="33261" spans="2:14">
      <c r="B33261" s="65"/>
      <c r="N33261" s="71"/>
    </row>
    <row r="33262" spans="2:14">
      <c r="B33262" s="65"/>
      <c r="N33262" s="71"/>
    </row>
    <row r="33263" spans="2:14">
      <c r="B33263" s="65"/>
      <c r="N33263" s="71"/>
    </row>
    <row r="33264" spans="2:14">
      <c r="B33264" s="65"/>
      <c r="N33264" s="71"/>
    </row>
    <row r="33265" spans="2:14">
      <c r="B33265" s="65"/>
      <c r="N33265" s="71"/>
    </row>
    <row r="33266" spans="2:14">
      <c r="B33266" s="65"/>
      <c r="N33266" s="71"/>
    </row>
    <row r="33267" spans="2:14">
      <c r="B33267" s="65"/>
      <c r="N33267" s="71"/>
    </row>
    <row r="33268" spans="2:14">
      <c r="B33268" s="65"/>
      <c r="N33268" s="71"/>
    </row>
    <row r="33269" spans="2:14">
      <c r="B33269" s="65"/>
      <c r="N33269" s="71"/>
    </row>
    <row r="33270" spans="2:14">
      <c r="B33270" s="65"/>
      <c r="N33270" s="71"/>
    </row>
    <row r="33271" spans="2:14">
      <c r="B33271" s="65"/>
      <c r="N33271" s="71"/>
    </row>
    <row r="33272" spans="2:14">
      <c r="B33272" s="65"/>
      <c r="N33272" s="71"/>
    </row>
    <row r="33273" spans="2:14">
      <c r="B33273" s="65"/>
      <c r="N33273" s="71"/>
    </row>
    <row r="33274" spans="2:14">
      <c r="B33274" s="65"/>
      <c r="N33274" s="71"/>
    </row>
    <row r="33275" spans="2:14">
      <c r="B33275" s="65"/>
      <c r="N33275" s="71"/>
    </row>
    <row r="33276" spans="2:14">
      <c r="B33276" s="65"/>
      <c r="N33276" s="71"/>
    </row>
    <row r="33277" spans="2:14">
      <c r="B33277" s="65"/>
      <c r="N33277" s="71"/>
    </row>
    <row r="33278" spans="2:14">
      <c r="B33278" s="65"/>
      <c r="N33278" s="71"/>
    </row>
    <row r="33279" spans="2:14">
      <c r="B33279" s="65"/>
      <c r="N33279" s="71"/>
    </row>
    <row r="33280" spans="2:14">
      <c r="B33280" s="65"/>
      <c r="N33280" s="71"/>
    </row>
    <row r="33281" spans="2:14">
      <c r="B33281" s="65"/>
      <c r="N33281" s="71"/>
    </row>
    <row r="33282" spans="2:14">
      <c r="B33282" s="65"/>
      <c r="N33282" s="71"/>
    </row>
    <row r="33283" spans="2:14">
      <c r="B33283" s="65"/>
      <c r="N33283" s="71"/>
    </row>
    <row r="33284" spans="2:14">
      <c r="B33284" s="65"/>
      <c r="N33284" s="71"/>
    </row>
    <row r="33285" spans="2:14">
      <c r="B33285" s="65"/>
      <c r="N33285" s="71"/>
    </row>
    <row r="33286" spans="2:14">
      <c r="B33286" s="65"/>
      <c r="N33286" s="71"/>
    </row>
    <row r="33287" spans="2:14">
      <c r="B33287" s="65"/>
      <c r="N33287" s="71"/>
    </row>
    <row r="33288" spans="2:14">
      <c r="B33288" s="65"/>
      <c r="N33288" s="71"/>
    </row>
    <row r="33289" spans="2:14">
      <c r="B33289" s="65"/>
      <c r="N33289" s="71"/>
    </row>
    <row r="33290" spans="2:14">
      <c r="B33290" s="65"/>
      <c r="N33290" s="71"/>
    </row>
    <row r="33291" spans="2:14">
      <c r="B33291" s="65"/>
      <c r="N33291" s="71"/>
    </row>
    <row r="33292" spans="2:14">
      <c r="B33292" s="65"/>
      <c r="N33292" s="71"/>
    </row>
    <row r="33293" spans="2:14">
      <c r="B33293" s="65"/>
      <c r="N33293" s="71"/>
    </row>
    <row r="33294" spans="2:14">
      <c r="B33294" s="65"/>
      <c r="N33294" s="71"/>
    </row>
    <row r="33295" spans="2:14">
      <c r="B33295" s="65"/>
      <c r="N33295" s="71"/>
    </row>
    <row r="33296" spans="2:14">
      <c r="B33296" s="65"/>
      <c r="N33296" s="71"/>
    </row>
    <row r="33297" spans="2:14">
      <c r="B33297" s="65"/>
      <c r="N33297" s="71"/>
    </row>
    <row r="33298" spans="2:14">
      <c r="B33298" s="65"/>
      <c r="N33298" s="71"/>
    </row>
    <row r="33299" spans="2:14">
      <c r="B33299" s="65"/>
      <c r="N33299" s="71"/>
    </row>
    <row r="33300" spans="2:14">
      <c r="B33300" s="65"/>
      <c r="N33300" s="71"/>
    </row>
    <row r="33301" spans="2:14">
      <c r="B33301" s="65"/>
      <c r="N33301" s="71"/>
    </row>
    <row r="33302" spans="2:14">
      <c r="B33302" s="65"/>
      <c r="N33302" s="71"/>
    </row>
    <row r="33303" spans="2:14">
      <c r="B33303" s="65"/>
      <c r="N33303" s="71"/>
    </row>
    <row r="33304" spans="2:14">
      <c r="B33304" s="65"/>
      <c r="N33304" s="71"/>
    </row>
    <row r="33305" spans="2:14">
      <c r="B33305" s="65"/>
      <c r="N33305" s="71"/>
    </row>
    <row r="33306" spans="2:14">
      <c r="B33306" s="65"/>
      <c r="N33306" s="71"/>
    </row>
    <row r="33307" spans="2:14">
      <c r="B33307" s="65"/>
      <c r="N33307" s="71"/>
    </row>
    <row r="33308" spans="2:14">
      <c r="B33308" s="65"/>
      <c r="N33308" s="71"/>
    </row>
    <row r="33309" spans="2:14">
      <c r="B33309" s="65"/>
      <c r="N33309" s="71"/>
    </row>
    <row r="33310" spans="2:14">
      <c r="B33310" s="65"/>
      <c r="N33310" s="71"/>
    </row>
    <row r="33311" spans="2:14">
      <c r="B33311" s="65"/>
      <c r="N33311" s="71"/>
    </row>
    <row r="33312" spans="2:14">
      <c r="B33312" s="65"/>
      <c r="N33312" s="71"/>
    </row>
    <row r="33313" spans="2:14">
      <c r="B33313" s="65"/>
      <c r="N33313" s="71"/>
    </row>
    <row r="33314" spans="2:14">
      <c r="B33314" s="65"/>
      <c r="N33314" s="71"/>
    </row>
    <row r="33315" spans="2:14">
      <c r="B33315" s="65"/>
      <c r="N33315" s="71"/>
    </row>
    <row r="33316" spans="2:14">
      <c r="B33316" s="65"/>
      <c r="N33316" s="71"/>
    </row>
    <row r="33317" spans="2:14">
      <c r="B33317" s="65"/>
      <c r="N33317" s="71"/>
    </row>
    <row r="33318" spans="2:14">
      <c r="B33318" s="65"/>
      <c r="N33318" s="71"/>
    </row>
    <row r="33319" spans="2:14">
      <c r="B33319" s="65"/>
      <c r="N33319" s="71"/>
    </row>
    <row r="33320" spans="2:14">
      <c r="B33320" s="65"/>
      <c r="N33320" s="71"/>
    </row>
    <row r="33321" spans="2:14">
      <c r="B33321" s="65"/>
      <c r="N33321" s="71"/>
    </row>
    <row r="33322" spans="2:14">
      <c r="B33322" s="65"/>
      <c r="N33322" s="71"/>
    </row>
    <row r="33323" spans="2:14">
      <c r="B33323" s="65"/>
      <c r="N33323" s="71"/>
    </row>
    <row r="33324" spans="2:14">
      <c r="B33324" s="65"/>
      <c r="N33324" s="71"/>
    </row>
    <row r="33325" spans="2:14">
      <c r="B33325" s="65"/>
      <c r="N33325" s="71"/>
    </row>
    <row r="33326" spans="2:14">
      <c r="B33326" s="65"/>
      <c r="N33326" s="71"/>
    </row>
    <row r="33327" spans="2:14">
      <c r="B33327" s="65"/>
      <c r="N33327" s="71"/>
    </row>
    <row r="33328" spans="2:14">
      <c r="B33328" s="65"/>
      <c r="N33328" s="71"/>
    </row>
    <row r="33329" spans="2:14">
      <c r="B33329" s="65"/>
      <c r="N33329" s="71"/>
    </row>
    <row r="33330" spans="2:14">
      <c r="B33330" s="65"/>
      <c r="N33330" s="71"/>
    </row>
    <row r="33331" spans="2:14">
      <c r="B33331" s="65"/>
      <c r="N33331" s="71"/>
    </row>
    <row r="33332" spans="2:14">
      <c r="B33332" s="65"/>
      <c r="N33332" s="71"/>
    </row>
    <row r="33333" spans="2:14">
      <c r="B33333" s="65"/>
      <c r="N33333" s="71"/>
    </row>
    <row r="33334" spans="2:14">
      <c r="B33334" s="65"/>
      <c r="N33334" s="71"/>
    </row>
    <row r="33335" spans="2:14">
      <c r="B33335" s="65"/>
      <c r="N33335" s="71"/>
    </row>
    <row r="33336" spans="2:14">
      <c r="B33336" s="65"/>
      <c r="N33336" s="71"/>
    </row>
    <row r="33337" spans="2:14">
      <c r="B33337" s="65"/>
      <c r="N33337" s="71"/>
    </row>
    <row r="33338" spans="2:14">
      <c r="B33338" s="65"/>
      <c r="N33338" s="71"/>
    </row>
    <row r="33339" spans="2:14">
      <c r="B33339" s="65"/>
      <c r="N33339" s="71"/>
    </row>
    <row r="33340" spans="2:14">
      <c r="B33340" s="65"/>
      <c r="N33340" s="71"/>
    </row>
    <row r="33341" spans="2:14">
      <c r="B33341" s="65"/>
      <c r="N33341" s="71"/>
    </row>
    <row r="33342" spans="2:14">
      <c r="B33342" s="65"/>
      <c r="N33342" s="71"/>
    </row>
    <row r="33343" spans="2:14">
      <c r="B33343" s="65"/>
      <c r="N33343" s="71"/>
    </row>
    <row r="33344" spans="2:14">
      <c r="B33344" s="65"/>
      <c r="N33344" s="71"/>
    </row>
    <row r="33345" spans="2:14">
      <c r="B33345" s="65"/>
      <c r="N33345" s="71"/>
    </row>
    <row r="33346" spans="2:14">
      <c r="B33346" s="65"/>
      <c r="N33346" s="71"/>
    </row>
    <row r="33347" spans="2:14">
      <c r="B33347" s="65"/>
      <c r="N33347" s="71"/>
    </row>
    <row r="33348" spans="2:14">
      <c r="B33348" s="65"/>
      <c r="N33348" s="71"/>
    </row>
    <row r="33349" spans="2:14">
      <c r="B33349" s="65"/>
      <c r="N33349" s="71"/>
    </row>
    <row r="33350" spans="2:14">
      <c r="B33350" s="65"/>
      <c r="N33350" s="71"/>
    </row>
    <row r="33351" spans="2:14">
      <c r="B33351" s="65"/>
      <c r="N33351" s="71"/>
    </row>
    <row r="33352" spans="2:14">
      <c r="B33352" s="65"/>
      <c r="N33352" s="71"/>
    </row>
    <row r="33353" spans="2:14">
      <c r="B33353" s="65"/>
      <c r="N33353" s="71"/>
    </row>
    <row r="33354" spans="2:14">
      <c r="B33354" s="65"/>
      <c r="N33354" s="71"/>
    </row>
    <row r="33355" spans="2:14">
      <c r="B33355" s="65"/>
      <c r="N33355" s="71"/>
    </row>
    <row r="33356" spans="2:14">
      <c r="B33356" s="65"/>
      <c r="N33356" s="71"/>
    </row>
    <row r="33357" spans="2:14">
      <c r="B33357" s="65"/>
      <c r="N33357" s="71"/>
    </row>
    <row r="33358" spans="2:14">
      <c r="B33358" s="65"/>
      <c r="N33358" s="71"/>
    </row>
    <row r="33359" spans="2:14">
      <c r="B33359" s="65"/>
      <c r="N33359" s="71"/>
    </row>
    <row r="33360" spans="2:14">
      <c r="B33360" s="65"/>
      <c r="N33360" s="71"/>
    </row>
    <row r="33361" spans="2:14">
      <c r="B33361" s="65"/>
      <c r="N33361" s="71"/>
    </row>
    <row r="33362" spans="2:14">
      <c r="B33362" s="65"/>
      <c r="N33362" s="71"/>
    </row>
    <row r="33363" spans="2:14">
      <c r="B33363" s="65"/>
      <c r="N33363" s="71"/>
    </row>
    <row r="33364" spans="2:14">
      <c r="B33364" s="65"/>
      <c r="N33364" s="71"/>
    </row>
    <row r="33365" spans="2:14">
      <c r="B33365" s="65"/>
      <c r="N33365" s="71"/>
    </row>
    <row r="33366" spans="2:14">
      <c r="B33366" s="65"/>
      <c r="N33366" s="71"/>
    </row>
    <row r="33367" spans="2:14">
      <c r="B33367" s="65"/>
      <c r="N33367" s="71"/>
    </row>
    <row r="33368" spans="2:14">
      <c r="B33368" s="65"/>
      <c r="N33368" s="71"/>
    </row>
    <row r="33369" spans="2:14">
      <c r="B33369" s="65"/>
      <c r="N33369" s="71"/>
    </row>
    <row r="33370" spans="2:14">
      <c r="B33370" s="65"/>
      <c r="N33370" s="71"/>
    </row>
    <row r="33371" spans="2:14">
      <c r="B33371" s="65"/>
      <c r="N33371" s="71"/>
    </row>
    <row r="33372" spans="2:14">
      <c r="B33372" s="65"/>
      <c r="N33372" s="71"/>
    </row>
    <row r="33373" spans="2:14">
      <c r="B33373" s="65"/>
      <c r="N33373" s="71"/>
    </row>
    <row r="33374" spans="2:14">
      <c r="B33374" s="65"/>
      <c r="N33374" s="71"/>
    </row>
    <row r="33375" spans="2:14">
      <c r="B33375" s="65"/>
      <c r="N33375" s="71"/>
    </row>
    <row r="33376" spans="2:14">
      <c r="B33376" s="65"/>
      <c r="N33376" s="71"/>
    </row>
    <row r="33377" spans="2:14">
      <c r="B33377" s="65"/>
      <c r="N33377" s="71"/>
    </row>
    <row r="33378" spans="2:14">
      <c r="B33378" s="65"/>
      <c r="N33378" s="71"/>
    </row>
    <row r="33379" spans="2:14">
      <c r="B33379" s="65"/>
      <c r="N33379" s="71"/>
    </row>
    <row r="33380" spans="2:14">
      <c r="B33380" s="65"/>
      <c r="N33380" s="71"/>
    </row>
    <row r="33381" spans="2:14">
      <c r="B33381" s="65"/>
      <c r="N33381" s="71"/>
    </row>
    <row r="33382" spans="2:14">
      <c r="B33382" s="65"/>
      <c r="N33382" s="71"/>
    </row>
    <row r="33383" spans="2:14">
      <c r="B33383" s="65"/>
      <c r="N33383" s="71"/>
    </row>
    <row r="33384" spans="2:14">
      <c r="B33384" s="65"/>
      <c r="N33384" s="71"/>
    </row>
    <row r="33385" spans="2:14">
      <c r="B33385" s="65"/>
      <c r="N33385" s="71"/>
    </row>
    <row r="33386" spans="2:14">
      <c r="B33386" s="65"/>
      <c r="N33386" s="71"/>
    </row>
    <row r="33387" spans="2:14">
      <c r="B33387" s="65"/>
      <c r="N33387" s="71"/>
    </row>
    <row r="33388" spans="2:14">
      <c r="B33388" s="65"/>
      <c r="N33388" s="71"/>
    </row>
    <row r="33389" spans="2:14">
      <c r="B33389" s="65"/>
      <c r="N33389" s="71"/>
    </row>
    <row r="33390" spans="2:14">
      <c r="B33390" s="65"/>
      <c r="N33390" s="71"/>
    </row>
    <row r="33391" spans="2:14">
      <c r="B33391" s="65"/>
      <c r="N33391" s="71"/>
    </row>
    <row r="33392" spans="2:14">
      <c r="B33392" s="65"/>
      <c r="N33392" s="71"/>
    </row>
    <row r="33393" spans="2:14">
      <c r="B33393" s="65"/>
      <c r="N33393" s="71"/>
    </row>
    <row r="33394" spans="2:14">
      <c r="B33394" s="65"/>
      <c r="N33394" s="71"/>
    </row>
    <row r="33395" spans="2:14">
      <c r="B33395" s="65"/>
      <c r="N33395" s="71"/>
    </row>
    <row r="33396" spans="2:14">
      <c r="B33396" s="65"/>
      <c r="N33396" s="71"/>
    </row>
    <row r="33397" spans="2:14">
      <c r="B33397" s="65"/>
      <c r="N33397" s="71"/>
    </row>
    <row r="33398" spans="2:14">
      <c r="B33398" s="65"/>
      <c r="N33398" s="71"/>
    </row>
    <row r="33399" spans="2:14">
      <c r="B33399" s="65"/>
      <c r="N33399" s="71"/>
    </row>
    <row r="33400" spans="2:14">
      <c r="B33400" s="65"/>
      <c r="N33400" s="71"/>
    </row>
    <row r="33401" spans="2:14">
      <c r="B33401" s="65"/>
      <c r="N33401" s="71"/>
    </row>
    <row r="33402" spans="2:14">
      <c r="B33402" s="65"/>
      <c r="N33402" s="71"/>
    </row>
    <row r="33403" spans="2:14">
      <c r="B33403" s="65"/>
      <c r="N33403" s="71"/>
    </row>
    <row r="33404" spans="2:14">
      <c r="B33404" s="65"/>
      <c r="N33404" s="71"/>
    </row>
    <row r="33405" spans="2:14">
      <c r="B33405" s="65"/>
      <c r="N33405" s="71"/>
    </row>
    <row r="33406" spans="2:14">
      <c r="B33406" s="65"/>
      <c r="N33406" s="71"/>
    </row>
    <row r="33407" spans="2:14">
      <c r="B33407" s="65"/>
      <c r="N33407" s="71"/>
    </row>
    <row r="33408" spans="2:14">
      <c r="B33408" s="65"/>
      <c r="N33408" s="71"/>
    </row>
    <row r="33409" spans="2:14">
      <c r="B33409" s="65"/>
      <c r="N33409" s="71"/>
    </row>
    <row r="33410" spans="2:14">
      <c r="B33410" s="65"/>
      <c r="N33410" s="71"/>
    </row>
    <row r="33411" spans="2:14">
      <c r="B33411" s="65"/>
      <c r="N33411" s="71"/>
    </row>
    <row r="33412" spans="2:14">
      <c r="B33412" s="65"/>
      <c r="N33412" s="71"/>
    </row>
    <row r="33413" spans="2:14">
      <c r="B33413" s="65"/>
      <c r="N33413" s="71"/>
    </row>
    <row r="33414" spans="2:14">
      <c r="B33414" s="65"/>
      <c r="N33414" s="71"/>
    </row>
    <row r="33415" spans="2:14">
      <c r="B33415" s="65"/>
      <c r="N33415" s="71"/>
    </row>
    <row r="33416" spans="2:14">
      <c r="B33416" s="65"/>
      <c r="N33416" s="71"/>
    </row>
    <row r="33417" spans="2:14">
      <c r="B33417" s="65"/>
      <c r="N33417" s="71"/>
    </row>
    <row r="33418" spans="2:14">
      <c r="B33418" s="65"/>
      <c r="N33418" s="71"/>
    </row>
    <row r="33419" spans="2:14">
      <c r="B33419" s="65"/>
      <c r="N33419" s="71"/>
    </row>
    <row r="33420" spans="2:14">
      <c r="B33420" s="65"/>
      <c r="N33420" s="71"/>
    </row>
    <row r="33421" spans="2:14">
      <c r="B33421" s="65"/>
      <c r="N33421" s="71"/>
    </row>
    <row r="33422" spans="2:14">
      <c r="B33422" s="65"/>
      <c r="N33422" s="71"/>
    </row>
    <row r="33423" spans="2:14">
      <c r="B33423" s="65"/>
      <c r="N33423" s="71"/>
    </row>
    <row r="33424" spans="2:14">
      <c r="B33424" s="65"/>
      <c r="N33424" s="71"/>
    </row>
    <row r="33425" spans="2:14">
      <c r="B33425" s="65"/>
      <c r="N33425" s="71"/>
    </row>
    <row r="33426" spans="2:14">
      <c r="B33426" s="65"/>
      <c r="N33426" s="71"/>
    </row>
    <row r="33427" spans="2:14">
      <c r="B33427" s="65"/>
      <c r="N33427" s="71"/>
    </row>
    <row r="33428" spans="2:14">
      <c r="B33428" s="65"/>
      <c r="N33428" s="71"/>
    </row>
    <row r="33429" spans="2:14">
      <c r="B33429" s="65"/>
      <c r="N33429" s="71"/>
    </row>
    <row r="33430" spans="2:14">
      <c r="B33430" s="65"/>
      <c r="N33430" s="71"/>
    </row>
    <row r="33431" spans="2:14">
      <c r="B33431" s="65"/>
      <c r="N33431" s="71"/>
    </row>
    <row r="33432" spans="2:14">
      <c r="B33432" s="65"/>
      <c r="N33432" s="71"/>
    </row>
    <row r="33433" spans="2:14">
      <c r="B33433" s="65"/>
      <c r="N33433" s="71"/>
    </row>
    <row r="33434" spans="2:14">
      <c r="B33434" s="65"/>
      <c r="N33434" s="71"/>
    </row>
    <row r="33435" spans="2:14">
      <c r="B33435" s="65"/>
      <c r="N33435" s="71"/>
    </row>
    <row r="33436" spans="2:14">
      <c r="B33436" s="65"/>
      <c r="N33436" s="71"/>
    </row>
    <row r="33437" spans="2:14">
      <c r="B33437" s="65"/>
      <c r="N33437" s="71"/>
    </row>
    <row r="33438" spans="2:14">
      <c r="B33438" s="65"/>
      <c r="N33438" s="71"/>
    </row>
    <row r="33439" spans="2:14">
      <c r="B33439" s="65"/>
      <c r="N33439" s="71"/>
    </row>
    <row r="33440" spans="2:14">
      <c r="B33440" s="65"/>
      <c r="N33440" s="71"/>
    </row>
    <row r="33441" spans="2:14">
      <c r="B33441" s="65"/>
      <c r="N33441" s="71"/>
    </row>
    <row r="33442" spans="2:14">
      <c r="B33442" s="65"/>
      <c r="N33442" s="71"/>
    </row>
    <row r="33443" spans="2:14">
      <c r="B33443" s="65"/>
      <c r="N33443" s="71"/>
    </row>
    <row r="33444" spans="2:14">
      <c r="B33444" s="65"/>
      <c r="N33444" s="71"/>
    </row>
    <row r="33445" spans="2:14">
      <c r="B33445" s="65"/>
      <c r="N33445" s="71"/>
    </row>
    <row r="33446" spans="2:14">
      <c r="B33446" s="65"/>
      <c r="N33446" s="71"/>
    </row>
    <row r="33447" spans="2:14">
      <c r="B33447" s="65"/>
      <c r="N33447" s="71"/>
    </row>
    <row r="33448" spans="2:14">
      <c r="B33448" s="65"/>
      <c r="N33448" s="71"/>
    </row>
    <row r="33449" spans="2:14">
      <c r="B33449" s="65"/>
      <c r="N33449" s="71"/>
    </row>
    <row r="33450" spans="2:14">
      <c r="B33450" s="65"/>
      <c r="N33450" s="71"/>
    </row>
    <row r="33451" spans="2:14">
      <c r="B33451" s="65"/>
      <c r="N33451" s="71"/>
    </row>
    <row r="33452" spans="2:14">
      <c r="B33452" s="65"/>
      <c r="N33452" s="71"/>
    </row>
    <row r="33453" spans="2:14">
      <c r="B33453" s="65"/>
      <c r="N33453" s="71"/>
    </row>
    <row r="33454" spans="2:14">
      <c r="B33454" s="65"/>
      <c r="N33454" s="71"/>
    </row>
    <row r="33455" spans="2:14">
      <c r="B33455" s="65"/>
      <c r="N33455" s="71"/>
    </row>
    <row r="33456" spans="2:14">
      <c r="B33456" s="65"/>
      <c r="N33456" s="71"/>
    </row>
    <row r="33457" spans="2:14">
      <c r="B33457" s="65"/>
      <c r="N33457" s="71"/>
    </row>
    <row r="33458" spans="2:14">
      <c r="B33458" s="65"/>
      <c r="N33458" s="71"/>
    </row>
    <row r="33459" spans="2:14">
      <c r="B33459" s="65"/>
      <c r="N33459" s="71"/>
    </row>
    <row r="33460" spans="2:14">
      <c r="B33460" s="65"/>
      <c r="N33460" s="71"/>
    </row>
    <row r="33461" spans="2:14">
      <c r="B33461" s="65"/>
      <c r="N33461" s="71"/>
    </row>
    <row r="33462" spans="2:14">
      <c r="B33462" s="65"/>
      <c r="N33462" s="71"/>
    </row>
    <row r="33463" spans="2:14">
      <c r="B33463" s="65"/>
      <c r="N33463" s="71"/>
    </row>
    <row r="33464" spans="2:14">
      <c r="B33464" s="65"/>
      <c r="N33464" s="71"/>
    </row>
    <row r="33465" spans="2:14">
      <c r="B33465" s="65"/>
      <c r="N33465" s="71"/>
    </row>
    <row r="33466" spans="2:14">
      <c r="B33466" s="65"/>
      <c r="N33466" s="71"/>
    </row>
    <row r="33467" spans="2:14">
      <c r="B33467" s="65"/>
      <c r="N33467" s="71"/>
    </row>
    <row r="33468" spans="2:14">
      <c r="B33468" s="65"/>
      <c r="N33468" s="71"/>
    </row>
    <row r="33469" spans="2:14">
      <c r="B33469" s="65"/>
      <c r="N33469" s="71"/>
    </row>
    <row r="33470" spans="2:14">
      <c r="B33470" s="65"/>
      <c r="N33470" s="71"/>
    </row>
    <row r="33471" spans="2:14">
      <c r="B33471" s="65"/>
      <c r="N33471" s="71"/>
    </row>
    <row r="33472" spans="2:14">
      <c r="B33472" s="65"/>
      <c r="N33472" s="71"/>
    </row>
    <row r="33473" spans="2:14">
      <c r="B33473" s="65"/>
      <c r="N33473" s="71"/>
    </row>
    <row r="33474" spans="2:14">
      <c r="B33474" s="65"/>
      <c r="N33474" s="71"/>
    </row>
    <row r="33475" spans="2:14">
      <c r="B33475" s="65"/>
      <c r="N33475" s="71"/>
    </row>
    <row r="33476" spans="2:14">
      <c r="B33476" s="65"/>
      <c r="N33476" s="71"/>
    </row>
    <row r="33477" spans="2:14">
      <c r="B33477" s="65"/>
      <c r="N33477" s="71"/>
    </row>
    <row r="33478" spans="2:14">
      <c r="B33478" s="65"/>
      <c r="N33478" s="71"/>
    </row>
    <row r="33479" spans="2:14">
      <c r="B33479" s="65"/>
      <c r="N33479" s="71"/>
    </row>
    <row r="33480" spans="2:14">
      <c r="B33480" s="65"/>
      <c r="N33480" s="71"/>
    </row>
    <row r="33481" spans="2:14">
      <c r="B33481" s="65"/>
      <c r="N33481" s="71"/>
    </row>
    <row r="33482" spans="2:14">
      <c r="B33482" s="65"/>
      <c r="N33482" s="71"/>
    </row>
    <row r="33483" spans="2:14">
      <c r="B33483" s="65"/>
      <c r="N33483" s="71"/>
    </row>
    <row r="33484" spans="2:14">
      <c r="B33484" s="65"/>
      <c r="N33484" s="71"/>
    </row>
    <row r="33485" spans="2:14">
      <c r="B33485" s="65"/>
      <c r="N33485" s="71"/>
    </row>
    <row r="33486" spans="2:14">
      <c r="B33486" s="65"/>
      <c r="N33486" s="71"/>
    </row>
    <row r="33487" spans="2:14">
      <c r="B33487" s="65"/>
      <c r="N33487" s="71"/>
    </row>
    <row r="33488" spans="2:14">
      <c r="B33488" s="65"/>
      <c r="N33488" s="71"/>
    </row>
    <row r="33489" spans="2:14">
      <c r="B33489" s="65"/>
      <c r="N33489" s="71"/>
    </row>
    <row r="33490" spans="2:14">
      <c r="B33490" s="65"/>
      <c r="N33490" s="71"/>
    </row>
    <row r="33491" spans="2:14">
      <c r="B33491" s="65"/>
      <c r="N33491" s="71"/>
    </row>
    <row r="33492" spans="2:14">
      <c r="B33492" s="65"/>
      <c r="N33492" s="71"/>
    </row>
    <row r="33493" spans="2:14">
      <c r="B33493" s="65"/>
      <c r="N33493" s="71"/>
    </row>
    <row r="33494" spans="2:14">
      <c r="B33494" s="65"/>
      <c r="N33494" s="71"/>
    </row>
    <row r="33495" spans="2:14">
      <c r="B33495" s="65"/>
      <c r="N33495" s="71"/>
    </row>
    <row r="33496" spans="2:14">
      <c r="B33496" s="65"/>
      <c r="N33496" s="71"/>
    </row>
    <row r="33497" spans="2:14">
      <c r="B33497" s="65"/>
      <c r="N33497" s="71"/>
    </row>
    <row r="33498" spans="2:14">
      <c r="B33498" s="65"/>
      <c r="N33498" s="71"/>
    </row>
    <row r="33499" spans="2:14">
      <c r="B33499" s="65"/>
      <c r="N33499" s="71"/>
    </row>
    <row r="33500" spans="2:14">
      <c r="B33500" s="65"/>
      <c r="N33500" s="71"/>
    </row>
    <row r="33501" spans="2:14">
      <c r="B33501" s="65"/>
      <c r="N33501" s="71"/>
    </row>
    <row r="33502" spans="2:14">
      <c r="B33502" s="65"/>
      <c r="N33502" s="71"/>
    </row>
    <row r="33503" spans="2:14">
      <c r="B33503" s="65"/>
      <c r="N33503" s="71"/>
    </row>
    <row r="33504" spans="2:14">
      <c r="B33504" s="65"/>
      <c r="N33504" s="71"/>
    </row>
    <row r="33505" spans="2:14">
      <c r="B33505" s="65"/>
      <c r="N33505" s="71"/>
    </row>
    <row r="33506" spans="2:14">
      <c r="B33506" s="65"/>
      <c r="N33506" s="71"/>
    </row>
    <row r="33507" spans="2:14">
      <c r="B33507" s="65"/>
      <c r="N33507" s="71"/>
    </row>
    <row r="33508" spans="2:14">
      <c r="B33508" s="65"/>
      <c r="N33508" s="71"/>
    </row>
    <row r="33509" spans="2:14">
      <c r="B33509" s="65"/>
      <c r="N33509" s="71"/>
    </row>
    <row r="33510" spans="2:14">
      <c r="B33510" s="65"/>
      <c r="N33510" s="71"/>
    </row>
    <row r="33511" spans="2:14">
      <c r="B33511" s="65"/>
      <c r="N33511" s="71"/>
    </row>
    <row r="33512" spans="2:14">
      <c r="B33512" s="65"/>
      <c r="N33512" s="71"/>
    </row>
    <row r="33513" spans="2:14">
      <c r="B33513" s="65"/>
      <c r="N33513" s="71"/>
    </row>
    <row r="33514" spans="2:14">
      <c r="B33514" s="65"/>
      <c r="N33514" s="71"/>
    </row>
    <row r="33515" spans="2:14">
      <c r="B33515" s="65"/>
      <c r="N33515" s="71"/>
    </row>
    <row r="33516" spans="2:14">
      <c r="B33516" s="65"/>
      <c r="N33516" s="71"/>
    </row>
    <row r="33517" spans="2:14">
      <c r="B33517" s="65"/>
      <c r="N33517" s="71"/>
    </row>
    <row r="33518" spans="2:14">
      <c r="B33518" s="65"/>
      <c r="N33518" s="71"/>
    </row>
    <row r="33519" spans="2:14">
      <c r="B33519" s="65"/>
      <c r="N33519" s="71"/>
    </row>
    <row r="33520" spans="2:14">
      <c r="B33520" s="65"/>
      <c r="N33520" s="71"/>
    </row>
    <row r="33521" spans="2:14">
      <c r="B33521" s="65"/>
      <c r="N33521" s="71"/>
    </row>
    <row r="33522" spans="2:14">
      <c r="B33522" s="65"/>
      <c r="N33522" s="71"/>
    </row>
    <row r="33523" spans="2:14">
      <c r="B33523" s="65"/>
      <c r="N33523" s="71"/>
    </row>
    <row r="33524" spans="2:14">
      <c r="B33524" s="65"/>
      <c r="N33524" s="71"/>
    </row>
    <row r="33525" spans="2:14">
      <c r="B33525" s="65"/>
      <c r="N33525" s="71"/>
    </row>
    <row r="33526" spans="2:14">
      <c r="B33526" s="65"/>
      <c r="N33526" s="71"/>
    </row>
    <row r="33527" spans="2:14">
      <c r="B33527" s="65"/>
      <c r="N33527" s="71"/>
    </row>
    <row r="33528" spans="2:14">
      <c r="B33528" s="65"/>
      <c r="N33528" s="71"/>
    </row>
    <row r="33529" spans="2:14">
      <c r="B33529" s="65"/>
      <c r="N33529" s="71"/>
    </row>
    <row r="33530" spans="2:14">
      <c r="B33530" s="65"/>
      <c r="N33530" s="71"/>
    </row>
    <row r="33531" spans="2:14">
      <c r="B33531" s="65"/>
      <c r="N33531" s="71"/>
    </row>
    <row r="33532" spans="2:14">
      <c r="B33532" s="65"/>
      <c r="N33532" s="71"/>
    </row>
    <row r="33533" spans="2:14">
      <c r="B33533" s="65"/>
      <c r="N33533" s="71"/>
    </row>
    <row r="33534" spans="2:14">
      <c r="B33534" s="65"/>
      <c r="N33534" s="71"/>
    </row>
    <row r="33535" spans="2:14">
      <c r="B33535" s="65"/>
      <c r="N33535" s="71"/>
    </row>
    <row r="33536" spans="2:14">
      <c r="B33536" s="65"/>
      <c r="N33536" s="71"/>
    </row>
    <row r="33537" spans="2:14">
      <c r="B33537" s="65"/>
      <c r="N33537" s="71"/>
    </row>
    <row r="33538" spans="2:14">
      <c r="B33538" s="65"/>
      <c r="N33538" s="71"/>
    </row>
    <row r="33539" spans="2:14">
      <c r="B33539" s="65"/>
      <c r="N33539" s="71"/>
    </row>
    <row r="33540" spans="2:14">
      <c r="B33540" s="65"/>
      <c r="N33540" s="71"/>
    </row>
    <row r="33541" spans="2:14">
      <c r="B33541" s="65"/>
      <c r="N33541" s="71"/>
    </row>
    <row r="33542" spans="2:14">
      <c r="B33542" s="65"/>
      <c r="N33542" s="71"/>
    </row>
    <row r="33543" spans="2:14">
      <c r="B33543" s="65"/>
      <c r="N33543" s="71"/>
    </row>
    <row r="33544" spans="2:14">
      <c r="B33544" s="65"/>
      <c r="N33544" s="71"/>
    </row>
    <row r="33545" spans="2:14">
      <c r="B33545" s="65"/>
      <c r="N33545" s="71"/>
    </row>
    <row r="33546" spans="2:14">
      <c r="B33546" s="65"/>
      <c r="N33546" s="71"/>
    </row>
    <row r="33547" spans="2:14">
      <c r="B33547" s="65"/>
      <c r="N33547" s="71"/>
    </row>
    <row r="33548" spans="2:14">
      <c r="B33548" s="65"/>
      <c r="N33548" s="71"/>
    </row>
    <row r="33549" spans="2:14">
      <c r="B33549" s="65"/>
      <c r="N33549" s="71"/>
    </row>
    <row r="33550" spans="2:14">
      <c r="B33550" s="65"/>
      <c r="N33550" s="71"/>
    </row>
    <row r="33551" spans="2:14">
      <c r="B33551" s="65"/>
      <c r="N33551" s="71"/>
    </row>
    <row r="33552" spans="2:14">
      <c r="B33552" s="65"/>
      <c r="N33552" s="71"/>
    </row>
    <row r="33553" spans="2:14">
      <c r="B33553" s="65"/>
      <c r="N33553" s="71"/>
    </row>
    <row r="33554" spans="2:14">
      <c r="B33554" s="65"/>
      <c r="N33554" s="71"/>
    </row>
    <row r="33555" spans="2:14">
      <c r="B33555" s="65"/>
      <c r="N33555" s="71"/>
    </row>
    <row r="33556" spans="2:14">
      <c r="B33556" s="65"/>
      <c r="N33556" s="71"/>
    </row>
    <row r="33557" spans="2:14">
      <c r="B33557" s="65"/>
      <c r="N33557" s="71"/>
    </row>
    <row r="33558" spans="2:14">
      <c r="B33558" s="65"/>
      <c r="N33558" s="71"/>
    </row>
    <row r="33559" spans="2:14">
      <c r="B33559" s="65"/>
      <c r="N33559" s="71"/>
    </row>
    <row r="33560" spans="2:14">
      <c r="B33560" s="65"/>
      <c r="N33560" s="71"/>
    </row>
    <row r="33561" spans="2:14">
      <c r="B33561" s="65"/>
      <c r="N33561" s="71"/>
    </row>
    <row r="33562" spans="2:14">
      <c r="B33562" s="65"/>
      <c r="N33562" s="71"/>
    </row>
    <row r="33563" spans="2:14">
      <c r="B33563" s="65"/>
      <c r="N33563" s="71"/>
    </row>
    <row r="33564" spans="2:14">
      <c r="B33564" s="65"/>
      <c r="N33564" s="71"/>
    </row>
    <row r="33565" spans="2:14">
      <c r="B33565" s="65"/>
      <c r="N33565" s="71"/>
    </row>
    <row r="33566" spans="2:14">
      <c r="B33566" s="65"/>
      <c r="N33566" s="71"/>
    </row>
    <row r="33567" spans="2:14">
      <c r="B33567" s="65"/>
      <c r="N33567" s="71"/>
    </row>
    <row r="33568" spans="2:14">
      <c r="B33568" s="65"/>
      <c r="N33568" s="71"/>
    </row>
    <row r="33569" spans="2:14">
      <c r="B33569" s="65"/>
      <c r="N33569" s="71"/>
    </row>
    <row r="33570" spans="2:14">
      <c r="B33570" s="65"/>
      <c r="N33570" s="71"/>
    </row>
    <row r="33571" spans="2:14">
      <c r="B33571" s="65"/>
      <c r="N33571" s="71"/>
    </row>
    <row r="33572" spans="2:14">
      <c r="B33572" s="65"/>
      <c r="N33572" s="71"/>
    </row>
    <row r="33573" spans="2:14">
      <c r="B33573" s="65"/>
      <c r="N33573" s="71"/>
    </row>
    <row r="33574" spans="2:14">
      <c r="B33574" s="65"/>
      <c r="N33574" s="71"/>
    </row>
    <row r="33575" spans="2:14">
      <c r="B33575" s="65"/>
      <c r="N33575" s="71"/>
    </row>
    <row r="33576" spans="2:14">
      <c r="B33576" s="65"/>
      <c r="N33576" s="71"/>
    </row>
    <row r="33577" spans="2:14">
      <c r="B33577" s="65"/>
      <c r="N33577" s="71"/>
    </row>
    <row r="33578" spans="2:14">
      <c r="B33578" s="65"/>
      <c r="N33578" s="71"/>
    </row>
    <row r="33579" spans="2:14">
      <c r="B33579" s="65"/>
      <c r="N33579" s="71"/>
    </row>
    <row r="33580" spans="2:14">
      <c r="B33580" s="65"/>
      <c r="N33580" s="71"/>
    </row>
    <row r="33581" spans="2:14">
      <c r="B33581" s="65"/>
      <c r="N33581" s="71"/>
    </row>
    <row r="33582" spans="2:14">
      <c r="B33582" s="65"/>
      <c r="N33582" s="71"/>
    </row>
    <row r="33583" spans="2:14">
      <c r="B33583" s="65"/>
      <c r="N33583" s="71"/>
    </row>
    <row r="33584" spans="2:14">
      <c r="B33584" s="65"/>
      <c r="N33584" s="71"/>
    </row>
    <row r="33585" spans="2:14">
      <c r="B33585" s="65"/>
      <c r="N33585" s="71"/>
    </row>
    <row r="33586" spans="2:14">
      <c r="B33586" s="65"/>
      <c r="N33586" s="71"/>
    </row>
    <row r="33587" spans="2:14">
      <c r="B33587" s="65"/>
      <c r="N33587" s="71"/>
    </row>
    <row r="33588" spans="2:14">
      <c r="B33588" s="65"/>
      <c r="N33588" s="71"/>
    </row>
    <row r="33589" spans="2:14">
      <c r="B33589" s="65"/>
      <c r="N33589" s="71"/>
    </row>
    <row r="33590" spans="2:14">
      <c r="B33590" s="65"/>
      <c r="N33590" s="71"/>
    </row>
    <row r="33591" spans="2:14">
      <c r="B33591" s="65"/>
      <c r="N33591" s="71"/>
    </row>
    <row r="33592" spans="2:14">
      <c r="B33592" s="65"/>
      <c r="N33592" s="71"/>
    </row>
    <row r="33593" spans="2:14">
      <c r="B33593" s="65"/>
      <c r="N33593" s="71"/>
    </row>
    <row r="33594" spans="2:14">
      <c r="B33594" s="65"/>
      <c r="N33594" s="71"/>
    </row>
    <row r="33595" spans="2:14">
      <c r="B33595" s="65"/>
      <c r="N33595" s="71"/>
    </row>
    <row r="33596" spans="2:14">
      <c r="B33596" s="65"/>
      <c r="N33596" s="71"/>
    </row>
    <row r="33597" spans="2:14">
      <c r="B33597" s="65"/>
      <c r="N33597" s="71"/>
    </row>
    <row r="33598" spans="2:14">
      <c r="B33598" s="65"/>
      <c r="N33598" s="71"/>
    </row>
    <row r="33599" spans="2:14">
      <c r="B33599" s="65"/>
      <c r="N33599" s="71"/>
    </row>
    <row r="33600" spans="2:14">
      <c r="B33600" s="65"/>
      <c r="N33600" s="71"/>
    </row>
    <row r="33601" spans="2:14">
      <c r="B33601" s="65"/>
      <c r="N33601" s="71"/>
    </row>
    <row r="33602" spans="2:14">
      <c r="B33602" s="65"/>
      <c r="N33602" s="71"/>
    </row>
    <row r="33603" spans="2:14">
      <c r="B33603" s="65"/>
      <c r="N33603" s="71"/>
    </row>
    <row r="33604" spans="2:14">
      <c r="B33604" s="65"/>
      <c r="N33604" s="71"/>
    </row>
    <row r="33605" spans="2:14">
      <c r="B33605" s="65"/>
      <c r="N33605" s="71"/>
    </row>
    <row r="33606" spans="2:14">
      <c r="B33606" s="65"/>
      <c r="N33606" s="71"/>
    </row>
    <row r="33607" spans="2:14">
      <c r="B33607" s="65"/>
      <c r="N33607" s="71"/>
    </row>
    <row r="33608" spans="2:14">
      <c r="B33608" s="65"/>
      <c r="N33608" s="71"/>
    </row>
    <row r="33609" spans="2:14">
      <c r="B33609" s="65"/>
      <c r="N33609" s="71"/>
    </row>
    <row r="33610" spans="2:14">
      <c r="B33610" s="65"/>
      <c r="N33610" s="71"/>
    </row>
    <row r="33611" spans="2:14">
      <c r="B33611" s="65"/>
      <c r="N33611" s="71"/>
    </row>
    <row r="33612" spans="2:14">
      <c r="B33612" s="65"/>
      <c r="N33612" s="71"/>
    </row>
    <row r="33613" spans="2:14">
      <c r="B33613" s="65"/>
      <c r="N33613" s="71"/>
    </row>
    <row r="33614" spans="2:14">
      <c r="B33614" s="65"/>
      <c r="N33614" s="71"/>
    </row>
    <row r="33615" spans="2:14">
      <c r="B33615" s="65"/>
      <c r="N33615" s="71"/>
    </row>
    <row r="33616" spans="2:14">
      <c r="B33616" s="65"/>
      <c r="N33616" s="71"/>
    </row>
    <row r="33617" spans="2:14">
      <c r="B33617" s="65"/>
      <c r="N33617" s="71"/>
    </row>
    <row r="33618" spans="2:14">
      <c r="B33618" s="65"/>
      <c r="N33618" s="71"/>
    </row>
    <row r="33619" spans="2:14">
      <c r="B33619" s="65"/>
      <c r="N33619" s="71"/>
    </row>
    <row r="33620" spans="2:14">
      <c r="B33620" s="65"/>
      <c r="N33620" s="71"/>
    </row>
    <row r="33621" spans="2:14">
      <c r="B33621" s="65"/>
      <c r="N33621" s="71"/>
    </row>
    <row r="33622" spans="2:14">
      <c r="B33622" s="65"/>
      <c r="N33622" s="71"/>
    </row>
    <row r="33623" spans="2:14">
      <c r="B33623" s="65"/>
      <c r="N33623" s="71"/>
    </row>
    <row r="33624" spans="2:14">
      <c r="B33624" s="65"/>
      <c r="N33624" s="71"/>
    </row>
    <row r="33625" spans="2:14">
      <c r="B33625" s="65"/>
      <c r="N33625" s="71"/>
    </row>
    <row r="33626" spans="2:14">
      <c r="B33626" s="65"/>
      <c r="N33626" s="71"/>
    </row>
    <row r="33627" spans="2:14">
      <c r="B33627" s="65"/>
      <c r="N33627" s="71"/>
    </row>
    <row r="33628" spans="2:14">
      <c r="B33628" s="65"/>
      <c r="N33628" s="71"/>
    </row>
    <row r="33629" spans="2:14">
      <c r="B33629" s="65"/>
      <c r="N33629" s="71"/>
    </row>
    <row r="33630" spans="2:14">
      <c r="B33630" s="65"/>
      <c r="N33630" s="71"/>
    </row>
    <row r="33631" spans="2:14">
      <c r="B33631" s="65"/>
      <c r="N33631" s="71"/>
    </row>
    <row r="33632" spans="2:14">
      <c r="B33632" s="65"/>
      <c r="N33632" s="71"/>
    </row>
    <row r="33633" spans="2:14">
      <c r="B33633" s="65"/>
      <c r="N33633" s="71"/>
    </row>
    <row r="33634" spans="2:14">
      <c r="B33634" s="65"/>
      <c r="N33634" s="71"/>
    </row>
    <row r="33635" spans="2:14">
      <c r="B33635" s="65"/>
      <c r="N33635" s="71"/>
    </row>
    <row r="33636" spans="2:14">
      <c r="B33636" s="65"/>
      <c r="N33636" s="71"/>
    </row>
    <row r="33637" spans="2:14">
      <c r="B33637" s="65"/>
      <c r="N33637" s="71"/>
    </row>
    <row r="33638" spans="2:14">
      <c r="B33638" s="65"/>
      <c r="N33638" s="71"/>
    </row>
    <row r="33639" spans="2:14">
      <c r="B33639" s="65"/>
      <c r="N33639" s="71"/>
    </row>
    <row r="33640" spans="2:14">
      <c r="B33640" s="65"/>
      <c r="N33640" s="71"/>
    </row>
    <row r="33641" spans="2:14">
      <c r="B33641" s="65"/>
      <c r="N33641" s="71"/>
    </row>
    <row r="33642" spans="2:14">
      <c r="B33642" s="65"/>
      <c r="N33642" s="71"/>
    </row>
    <row r="33643" spans="2:14">
      <c r="B33643" s="65"/>
      <c r="N33643" s="71"/>
    </row>
    <row r="33644" spans="2:14">
      <c r="B33644" s="65"/>
      <c r="N33644" s="71"/>
    </row>
    <row r="33645" spans="2:14">
      <c r="B33645" s="65"/>
      <c r="N33645" s="71"/>
    </row>
    <row r="33646" spans="2:14">
      <c r="B33646" s="65"/>
      <c r="N33646" s="71"/>
    </row>
    <row r="33647" spans="2:14">
      <c r="B33647" s="65"/>
      <c r="N33647" s="71"/>
    </row>
    <row r="33648" spans="2:14">
      <c r="B33648" s="65"/>
      <c r="N33648" s="71"/>
    </row>
    <row r="33649" spans="2:14">
      <c r="B33649" s="65"/>
      <c r="N33649" s="71"/>
    </row>
    <row r="33650" spans="2:14">
      <c r="B33650" s="65"/>
      <c r="N33650" s="71"/>
    </row>
    <row r="33651" spans="2:14">
      <c r="B33651" s="65"/>
      <c r="N33651" s="71"/>
    </row>
    <row r="33652" spans="2:14">
      <c r="B33652" s="65"/>
      <c r="N33652" s="71"/>
    </row>
    <row r="33653" spans="2:14">
      <c r="B33653" s="65"/>
      <c r="N33653" s="71"/>
    </row>
    <row r="33654" spans="2:14">
      <c r="B33654" s="65"/>
      <c r="N33654" s="71"/>
    </row>
    <row r="33655" spans="2:14">
      <c r="B33655" s="65"/>
      <c r="N33655" s="71"/>
    </row>
    <row r="33656" spans="2:14">
      <c r="B33656" s="65"/>
      <c r="N33656" s="71"/>
    </row>
    <row r="33657" spans="2:14">
      <c r="B33657" s="65"/>
      <c r="N33657" s="71"/>
    </row>
    <row r="33658" spans="2:14">
      <c r="B33658" s="65"/>
      <c r="N33658" s="71"/>
    </row>
    <row r="33659" spans="2:14">
      <c r="B33659" s="65"/>
      <c r="N33659" s="71"/>
    </row>
    <row r="33660" spans="2:14">
      <c r="B33660" s="65"/>
      <c r="N33660" s="71"/>
    </row>
    <row r="33661" spans="2:14">
      <c r="B33661" s="65"/>
      <c r="N33661" s="71"/>
    </row>
    <row r="33662" spans="2:14">
      <c r="B33662" s="65"/>
      <c r="N33662" s="71"/>
    </row>
    <row r="33663" spans="2:14">
      <c r="B33663" s="65"/>
      <c r="N33663" s="71"/>
    </row>
    <row r="33664" spans="2:14">
      <c r="B33664" s="65"/>
      <c r="N33664" s="71"/>
    </row>
    <row r="33665" spans="2:14">
      <c r="B33665" s="65"/>
      <c r="N33665" s="71"/>
    </row>
    <row r="33666" spans="2:14">
      <c r="B33666" s="65"/>
      <c r="N33666" s="71"/>
    </row>
    <row r="33667" spans="2:14">
      <c r="B33667" s="65"/>
      <c r="N33667" s="71"/>
    </row>
    <row r="33668" spans="2:14">
      <c r="B33668" s="65"/>
      <c r="N33668" s="71"/>
    </row>
    <row r="33669" spans="2:14">
      <c r="B33669" s="65"/>
      <c r="N33669" s="71"/>
    </row>
    <row r="33670" spans="2:14">
      <c r="B33670" s="65"/>
      <c r="N33670" s="71"/>
    </row>
    <row r="33671" spans="2:14">
      <c r="B33671" s="65"/>
      <c r="N33671" s="71"/>
    </row>
    <row r="33672" spans="2:14">
      <c r="B33672" s="65"/>
      <c r="N33672" s="71"/>
    </row>
    <row r="33673" spans="2:14">
      <c r="B33673" s="65"/>
      <c r="N33673" s="71"/>
    </row>
    <row r="33674" spans="2:14">
      <c r="B33674" s="65"/>
      <c r="N33674" s="71"/>
    </row>
    <row r="33675" spans="2:14">
      <c r="B33675" s="65"/>
      <c r="N33675" s="71"/>
    </row>
    <row r="33676" spans="2:14">
      <c r="B33676" s="65"/>
      <c r="N33676" s="71"/>
    </row>
    <row r="33677" spans="2:14">
      <c r="B33677" s="65"/>
      <c r="N33677" s="71"/>
    </row>
    <row r="33678" spans="2:14">
      <c r="B33678" s="65"/>
      <c r="N33678" s="71"/>
    </row>
    <row r="33679" spans="2:14">
      <c r="B33679" s="65"/>
      <c r="N33679" s="71"/>
    </row>
    <row r="33680" spans="2:14">
      <c r="B33680" s="65"/>
      <c r="N33680" s="71"/>
    </row>
    <row r="33681" spans="2:14">
      <c r="B33681" s="65"/>
      <c r="N33681" s="71"/>
    </row>
    <row r="33682" spans="2:14">
      <c r="B33682" s="65"/>
      <c r="N33682" s="71"/>
    </row>
    <row r="33683" spans="2:14">
      <c r="B33683" s="65"/>
      <c r="N33683" s="71"/>
    </row>
    <row r="33684" spans="2:14">
      <c r="B33684" s="65"/>
      <c r="N33684" s="71"/>
    </row>
    <row r="33685" spans="2:14">
      <c r="B33685" s="65"/>
      <c r="N33685" s="71"/>
    </row>
    <row r="33686" spans="2:14">
      <c r="B33686" s="65"/>
      <c r="N33686" s="71"/>
    </row>
    <row r="33687" spans="2:14">
      <c r="B33687" s="65"/>
      <c r="N33687" s="71"/>
    </row>
    <row r="33688" spans="2:14">
      <c r="B33688" s="65"/>
      <c r="N33688" s="71"/>
    </row>
    <row r="33689" spans="2:14">
      <c r="B33689" s="65"/>
      <c r="N33689" s="71"/>
    </row>
    <row r="33690" spans="2:14">
      <c r="B33690" s="65"/>
      <c r="N33690" s="71"/>
    </row>
    <row r="33691" spans="2:14">
      <c r="B33691" s="65"/>
      <c r="N33691" s="71"/>
    </row>
    <row r="33692" spans="2:14">
      <c r="B33692" s="65"/>
      <c r="N33692" s="71"/>
    </row>
    <row r="33693" spans="2:14">
      <c r="B33693" s="65"/>
      <c r="N33693" s="71"/>
    </row>
    <row r="33694" spans="2:14">
      <c r="B33694" s="65"/>
      <c r="N33694" s="71"/>
    </row>
    <row r="33695" spans="2:14">
      <c r="B33695" s="65"/>
      <c r="N33695" s="71"/>
    </row>
    <row r="33696" spans="2:14">
      <c r="B33696" s="65"/>
      <c r="N33696" s="71"/>
    </row>
    <row r="33697" spans="2:14">
      <c r="B33697" s="65"/>
      <c r="N33697" s="71"/>
    </row>
    <row r="33698" spans="2:14">
      <c r="B33698" s="65"/>
      <c r="N33698" s="71"/>
    </row>
    <row r="33699" spans="2:14">
      <c r="B33699" s="65"/>
      <c r="N33699" s="71"/>
    </row>
    <row r="33700" spans="2:14">
      <c r="B33700" s="65"/>
      <c r="N33700" s="71"/>
    </row>
    <row r="33701" spans="2:14">
      <c r="B33701" s="65"/>
      <c r="N33701" s="71"/>
    </row>
    <row r="33702" spans="2:14">
      <c r="B33702" s="65"/>
      <c r="N33702" s="71"/>
    </row>
    <row r="33703" spans="2:14">
      <c r="B33703" s="65"/>
      <c r="N33703" s="71"/>
    </row>
    <row r="33704" spans="2:14">
      <c r="B33704" s="65"/>
      <c r="N33704" s="71"/>
    </row>
    <row r="33705" spans="2:14">
      <c r="B33705" s="65"/>
      <c r="N33705" s="71"/>
    </row>
    <row r="33706" spans="2:14">
      <c r="B33706" s="65"/>
      <c r="N33706" s="71"/>
    </row>
    <row r="33707" spans="2:14">
      <c r="B33707" s="65"/>
      <c r="N33707" s="71"/>
    </row>
    <row r="33708" spans="2:14">
      <c r="B33708" s="65"/>
      <c r="N33708" s="71"/>
    </row>
    <row r="33709" spans="2:14">
      <c r="B33709" s="65"/>
      <c r="N33709" s="71"/>
    </row>
    <row r="33710" spans="2:14">
      <c r="B33710" s="65"/>
      <c r="N33710" s="71"/>
    </row>
    <row r="33711" spans="2:14">
      <c r="B33711" s="65"/>
      <c r="N33711" s="71"/>
    </row>
    <row r="33712" spans="2:14">
      <c r="B33712" s="65"/>
      <c r="N33712" s="71"/>
    </row>
    <row r="33713" spans="2:14">
      <c r="B33713" s="65"/>
      <c r="N33713" s="71"/>
    </row>
    <row r="33714" spans="2:14">
      <c r="B33714" s="65"/>
      <c r="N33714" s="71"/>
    </row>
    <row r="33715" spans="2:14">
      <c r="B33715" s="65"/>
      <c r="N33715" s="71"/>
    </row>
    <row r="33716" spans="2:14">
      <c r="B33716" s="65"/>
      <c r="N33716" s="71"/>
    </row>
    <row r="33717" spans="2:14">
      <c r="B33717" s="65"/>
      <c r="N33717" s="71"/>
    </row>
    <row r="33718" spans="2:14">
      <c r="B33718" s="65"/>
      <c r="N33718" s="71"/>
    </row>
    <row r="33719" spans="2:14">
      <c r="B33719" s="65"/>
      <c r="N33719" s="71"/>
    </row>
    <row r="33720" spans="2:14">
      <c r="B33720" s="65"/>
      <c r="N33720" s="71"/>
    </row>
    <row r="33721" spans="2:14">
      <c r="B33721" s="65"/>
      <c r="N33721" s="71"/>
    </row>
    <row r="33722" spans="2:14">
      <c r="B33722" s="65"/>
      <c r="N33722" s="71"/>
    </row>
    <row r="33723" spans="2:14">
      <c r="B33723" s="65"/>
      <c r="N33723" s="71"/>
    </row>
    <row r="33724" spans="2:14">
      <c r="B33724" s="65"/>
      <c r="N33724" s="71"/>
    </row>
    <row r="33725" spans="2:14">
      <c r="B33725" s="65"/>
      <c r="N33725" s="71"/>
    </row>
    <row r="33726" spans="2:14">
      <c r="B33726" s="65"/>
      <c r="N33726" s="71"/>
    </row>
    <row r="33727" spans="2:14">
      <c r="B33727" s="65"/>
      <c r="N33727" s="71"/>
    </row>
    <row r="33728" spans="2:14">
      <c r="B33728" s="65"/>
      <c r="N33728" s="71"/>
    </row>
    <row r="33729" spans="2:14">
      <c r="B33729" s="65"/>
      <c r="N33729" s="71"/>
    </row>
    <row r="33730" spans="2:14">
      <c r="B33730" s="65"/>
      <c r="N33730" s="71"/>
    </row>
    <row r="33731" spans="2:14">
      <c r="B33731" s="65"/>
      <c r="N33731" s="71"/>
    </row>
    <row r="33732" spans="2:14">
      <c r="B33732" s="65"/>
      <c r="N33732" s="71"/>
    </row>
    <row r="33733" spans="2:14">
      <c r="B33733" s="65"/>
      <c r="N33733" s="71"/>
    </row>
    <row r="33734" spans="2:14">
      <c r="B33734" s="65"/>
      <c r="N33734" s="71"/>
    </row>
    <row r="33735" spans="2:14">
      <c r="B33735" s="65"/>
      <c r="N33735" s="71"/>
    </row>
    <row r="33736" spans="2:14">
      <c r="B33736" s="65"/>
      <c r="N33736" s="71"/>
    </row>
    <row r="33737" spans="2:14">
      <c r="B33737" s="65"/>
      <c r="N33737" s="71"/>
    </row>
    <row r="33738" spans="2:14">
      <c r="B33738" s="65"/>
      <c r="N33738" s="71"/>
    </row>
    <row r="33739" spans="2:14">
      <c r="B33739" s="65"/>
      <c r="N33739" s="71"/>
    </row>
    <row r="33740" spans="2:14">
      <c r="B33740" s="65"/>
      <c r="N33740" s="71"/>
    </row>
    <row r="33741" spans="2:14">
      <c r="B33741" s="65"/>
      <c r="N33741" s="71"/>
    </row>
    <row r="33742" spans="2:14">
      <c r="B33742" s="65"/>
      <c r="N33742" s="71"/>
    </row>
    <row r="33743" spans="2:14">
      <c r="B33743" s="65"/>
      <c r="N33743" s="71"/>
    </row>
    <row r="33744" spans="2:14">
      <c r="B33744" s="65"/>
      <c r="N33744" s="71"/>
    </row>
    <row r="33745" spans="2:14">
      <c r="B33745" s="65"/>
      <c r="N33745" s="71"/>
    </row>
    <row r="33746" spans="2:14">
      <c r="B33746" s="65"/>
      <c r="N33746" s="71"/>
    </row>
    <row r="33747" spans="2:14">
      <c r="B33747" s="65"/>
      <c r="N33747" s="71"/>
    </row>
    <row r="33748" spans="2:14">
      <c r="B33748" s="65"/>
      <c r="N33748" s="71"/>
    </row>
    <row r="33749" spans="2:14">
      <c r="B33749" s="65"/>
      <c r="N33749" s="71"/>
    </row>
    <row r="33750" spans="2:14">
      <c r="B33750" s="65"/>
      <c r="N33750" s="71"/>
    </row>
    <row r="33751" spans="2:14">
      <c r="B33751" s="65"/>
      <c r="N33751" s="71"/>
    </row>
    <row r="33752" spans="2:14">
      <c r="B33752" s="65"/>
      <c r="N33752" s="71"/>
    </row>
    <row r="33753" spans="2:14">
      <c r="B33753" s="65"/>
      <c r="N33753" s="71"/>
    </row>
    <row r="33754" spans="2:14">
      <c r="B33754" s="65"/>
      <c r="N33754" s="71"/>
    </row>
    <row r="33755" spans="2:14">
      <c r="B33755" s="65"/>
      <c r="N33755" s="71"/>
    </row>
    <row r="33756" spans="2:14">
      <c r="B33756" s="65"/>
      <c r="N33756" s="71"/>
    </row>
    <row r="33757" spans="2:14">
      <c r="B33757" s="65"/>
      <c r="N33757" s="71"/>
    </row>
    <row r="33758" spans="2:14">
      <c r="B33758" s="65"/>
      <c r="N33758" s="71"/>
    </row>
    <row r="33759" spans="2:14">
      <c r="B33759" s="65"/>
      <c r="N33759" s="71"/>
    </row>
    <row r="33760" spans="2:14">
      <c r="B33760" s="65"/>
      <c r="N33760" s="71"/>
    </row>
    <row r="33761" spans="2:14">
      <c r="B33761" s="65"/>
      <c r="N33761" s="71"/>
    </row>
    <row r="33762" spans="2:14">
      <c r="B33762" s="65"/>
      <c r="N33762" s="71"/>
    </row>
    <row r="33763" spans="2:14">
      <c r="B33763" s="65"/>
      <c r="N33763" s="71"/>
    </row>
    <row r="33764" spans="2:14">
      <c r="B33764" s="65"/>
      <c r="N33764" s="71"/>
    </row>
    <row r="33765" spans="2:14">
      <c r="B33765" s="65"/>
      <c r="N33765" s="71"/>
    </row>
    <row r="33766" spans="2:14">
      <c r="B33766" s="65"/>
      <c r="N33766" s="71"/>
    </row>
    <row r="33767" spans="2:14">
      <c r="B33767" s="65"/>
      <c r="N33767" s="71"/>
    </row>
    <row r="33768" spans="2:14">
      <c r="B33768" s="65"/>
      <c r="N33768" s="71"/>
    </row>
    <row r="33769" spans="2:14">
      <c r="B33769" s="65"/>
      <c r="N33769" s="71"/>
    </row>
    <row r="33770" spans="2:14">
      <c r="B33770" s="65"/>
      <c r="N33770" s="71"/>
    </row>
    <row r="33771" spans="2:14">
      <c r="B33771" s="65"/>
      <c r="N33771" s="71"/>
    </row>
    <row r="33772" spans="2:14">
      <c r="B33772" s="65"/>
      <c r="N33772" s="71"/>
    </row>
    <row r="33773" spans="2:14">
      <c r="B33773" s="65"/>
      <c r="N33773" s="71"/>
    </row>
    <row r="33774" spans="2:14">
      <c r="B33774" s="65"/>
      <c r="N33774" s="71"/>
    </row>
    <row r="33775" spans="2:14">
      <c r="B33775" s="65"/>
      <c r="N33775" s="71"/>
    </row>
    <row r="33776" spans="2:14">
      <c r="B33776" s="65"/>
      <c r="N33776" s="71"/>
    </row>
    <row r="33777" spans="2:14">
      <c r="B33777" s="65"/>
      <c r="N33777" s="71"/>
    </row>
    <row r="33778" spans="2:14">
      <c r="B33778" s="65"/>
      <c r="N33778" s="71"/>
    </row>
    <row r="33779" spans="2:14">
      <c r="B33779" s="65"/>
      <c r="N33779" s="71"/>
    </row>
    <row r="33780" spans="2:14">
      <c r="B33780" s="65"/>
      <c r="N33780" s="71"/>
    </row>
    <row r="33781" spans="2:14">
      <c r="B33781" s="65"/>
      <c r="N33781" s="71"/>
    </row>
    <row r="33782" spans="2:14">
      <c r="B33782" s="65"/>
      <c r="N33782" s="71"/>
    </row>
    <row r="33783" spans="2:14">
      <c r="B33783" s="65"/>
      <c r="N33783" s="71"/>
    </row>
    <row r="33784" spans="2:14">
      <c r="B33784" s="65"/>
      <c r="N33784" s="71"/>
    </row>
    <row r="33785" spans="2:14">
      <c r="B33785" s="65"/>
      <c r="N33785" s="71"/>
    </row>
    <row r="33786" spans="2:14">
      <c r="B33786" s="65"/>
      <c r="N33786" s="71"/>
    </row>
    <row r="33787" spans="2:14">
      <c r="B33787" s="65"/>
      <c r="N33787" s="71"/>
    </row>
    <row r="33788" spans="2:14">
      <c r="B33788" s="65"/>
      <c r="N33788" s="71"/>
    </row>
    <row r="33789" spans="2:14">
      <c r="B33789" s="65"/>
      <c r="N33789" s="71"/>
    </row>
    <row r="33790" spans="2:14">
      <c r="B33790" s="65"/>
      <c r="N33790" s="71"/>
    </row>
    <row r="33791" spans="2:14">
      <c r="B33791" s="65"/>
      <c r="N33791" s="71"/>
    </row>
    <row r="33792" spans="2:14">
      <c r="B33792" s="65"/>
      <c r="N33792" s="71"/>
    </row>
    <row r="33793" spans="2:14">
      <c r="B33793" s="65"/>
      <c r="N33793" s="71"/>
    </row>
    <row r="33794" spans="2:14">
      <c r="B33794" s="65"/>
      <c r="N33794" s="71"/>
    </row>
    <row r="33795" spans="2:14">
      <c r="B33795" s="65"/>
      <c r="N33795" s="71"/>
    </row>
    <row r="33796" spans="2:14">
      <c r="B33796" s="65"/>
      <c r="N33796" s="71"/>
    </row>
    <row r="33797" spans="2:14">
      <c r="B33797" s="65"/>
      <c r="N33797" s="71"/>
    </row>
    <row r="33798" spans="2:14">
      <c r="B33798" s="65"/>
      <c r="N33798" s="71"/>
    </row>
    <row r="33799" spans="2:14">
      <c r="B33799" s="65"/>
      <c r="N33799" s="71"/>
    </row>
    <row r="33800" spans="2:14">
      <c r="B33800" s="65"/>
      <c r="N33800" s="71"/>
    </row>
    <row r="33801" spans="2:14">
      <c r="B33801" s="65"/>
      <c r="N33801" s="71"/>
    </row>
    <row r="33802" spans="2:14">
      <c r="B33802" s="65"/>
      <c r="N33802" s="71"/>
    </row>
    <row r="33803" spans="2:14">
      <c r="B33803" s="65"/>
      <c r="N33803" s="71"/>
    </row>
    <row r="33804" spans="2:14">
      <c r="B33804" s="65"/>
      <c r="N33804" s="71"/>
    </row>
    <row r="33805" spans="2:14">
      <c r="B33805" s="65"/>
      <c r="N33805" s="71"/>
    </row>
    <row r="33806" spans="2:14">
      <c r="B33806" s="65"/>
      <c r="N33806" s="71"/>
    </row>
    <row r="33807" spans="2:14">
      <c r="B33807" s="65"/>
      <c r="N33807" s="71"/>
    </row>
    <row r="33808" spans="2:14">
      <c r="B33808" s="65"/>
      <c r="N33808" s="71"/>
    </row>
    <row r="33809" spans="2:14">
      <c r="B33809" s="65"/>
      <c r="N33809" s="71"/>
    </row>
    <row r="33810" spans="2:14">
      <c r="B33810" s="65"/>
      <c r="N33810" s="71"/>
    </row>
    <row r="33811" spans="2:14">
      <c r="B33811" s="65"/>
      <c r="N33811" s="71"/>
    </row>
    <row r="33812" spans="2:14">
      <c r="B33812" s="65"/>
      <c r="N33812" s="71"/>
    </row>
    <row r="33813" spans="2:14">
      <c r="B33813" s="65"/>
      <c r="N33813" s="71"/>
    </row>
    <row r="33814" spans="2:14">
      <c r="B33814" s="65"/>
      <c r="N33814" s="71"/>
    </row>
    <row r="33815" spans="2:14">
      <c r="B33815" s="65"/>
      <c r="N33815" s="71"/>
    </row>
    <row r="33816" spans="2:14">
      <c r="B33816" s="65"/>
      <c r="N33816" s="71"/>
    </row>
    <row r="33817" spans="2:14">
      <c r="B33817" s="65"/>
      <c r="N33817" s="71"/>
    </row>
    <row r="33818" spans="2:14">
      <c r="B33818" s="65"/>
      <c r="N33818" s="71"/>
    </row>
    <row r="33819" spans="2:14">
      <c r="B33819" s="65"/>
      <c r="N33819" s="71"/>
    </row>
    <row r="33820" spans="2:14">
      <c r="B33820" s="65"/>
      <c r="N33820" s="71"/>
    </row>
    <row r="33821" spans="2:14">
      <c r="B33821" s="65"/>
      <c r="N33821" s="71"/>
    </row>
    <row r="33822" spans="2:14">
      <c r="B33822" s="65"/>
      <c r="N33822" s="71"/>
    </row>
    <row r="33823" spans="2:14">
      <c r="B33823" s="65"/>
      <c r="N33823" s="71"/>
    </row>
    <row r="33824" spans="2:14">
      <c r="B33824" s="65"/>
      <c r="N33824" s="71"/>
    </row>
    <row r="33825" spans="2:14">
      <c r="B33825" s="65"/>
      <c r="N33825" s="71"/>
    </row>
    <row r="33826" spans="2:14">
      <c r="B33826" s="65"/>
      <c r="N33826" s="71"/>
    </row>
    <row r="33827" spans="2:14">
      <c r="B33827" s="65"/>
      <c r="N33827" s="71"/>
    </row>
    <row r="33828" spans="2:14">
      <c r="B33828" s="65"/>
      <c r="N33828" s="71"/>
    </row>
    <row r="33829" spans="2:14">
      <c r="B33829" s="65"/>
      <c r="N33829" s="71"/>
    </row>
    <row r="33830" spans="2:14">
      <c r="B33830" s="65"/>
      <c r="N33830" s="71"/>
    </row>
    <row r="33831" spans="2:14">
      <c r="B33831" s="65"/>
      <c r="N33831" s="71"/>
    </row>
    <row r="33832" spans="2:14">
      <c r="B33832" s="65"/>
      <c r="N33832" s="71"/>
    </row>
    <row r="33833" spans="2:14">
      <c r="B33833" s="65"/>
      <c r="N33833" s="71"/>
    </row>
    <row r="33834" spans="2:14">
      <c r="B33834" s="65"/>
      <c r="N33834" s="71"/>
    </row>
    <row r="33835" spans="2:14">
      <c r="B33835" s="65"/>
      <c r="N33835" s="71"/>
    </row>
    <row r="33836" spans="2:14">
      <c r="B33836" s="65"/>
      <c r="N33836" s="71"/>
    </row>
    <row r="33837" spans="2:14">
      <c r="B33837" s="65"/>
      <c r="N33837" s="71"/>
    </row>
    <row r="33838" spans="2:14">
      <c r="B33838" s="65"/>
      <c r="N33838" s="71"/>
    </row>
    <row r="33839" spans="2:14">
      <c r="B33839" s="65"/>
      <c r="N33839" s="71"/>
    </row>
    <row r="33840" spans="2:14">
      <c r="B33840" s="65"/>
      <c r="N33840" s="71"/>
    </row>
    <row r="33841" spans="2:14">
      <c r="B33841" s="65"/>
      <c r="N33841" s="71"/>
    </row>
    <row r="33842" spans="2:14">
      <c r="B33842" s="65"/>
      <c r="N33842" s="71"/>
    </row>
    <row r="33843" spans="2:14">
      <c r="B33843" s="65"/>
      <c r="N33843" s="71"/>
    </row>
    <row r="33844" spans="2:14">
      <c r="B33844" s="65"/>
      <c r="N33844" s="71"/>
    </row>
    <row r="33845" spans="2:14">
      <c r="B33845" s="65"/>
      <c r="N33845" s="71"/>
    </row>
    <row r="33846" spans="2:14">
      <c r="B33846" s="65"/>
      <c r="N33846" s="71"/>
    </row>
    <row r="33847" spans="2:14">
      <c r="B33847" s="65"/>
      <c r="N33847" s="71"/>
    </row>
    <row r="33848" spans="2:14">
      <c r="B33848" s="65"/>
      <c r="N33848" s="71"/>
    </row>
    <row r="33849" spans="2:14">
      <c r="B33849" s="65"/>
      <c r="N33849" s="71"/>
    </row>
    <row r="33850" spans="2:14">
      <c r="B33850" s="65"/>
      <c r="N33850" s="71"/>
    </row>
    <row r="33851" spans="2:14">
      <c r="B33851" s="65"/>
      <c r="N33851" s="71"/>
    </row>
    <row r="33852" spans="2:14">
      <c r="B33852" s="65"/>
      <c r="N33852" s="71"/>
    </row>
    <row r="33853" spans="2:14">
      <c r="B33853" s="65"/>
      <c r="N33853" s="71"/>
    </row>
    <row r="33854" spans="2:14">
      <c r="B33854" s="65"/>
      <c r="N33854" s="71"/>
    </row>
    <row r="33855" spans="2:14">
      <c r="B33855" s="65"/>
      <c r="N33855" s="71"/>
    </row>
    <row r="33856" spans="2:14">
      <c r="B33856" s="65"/>
      <c r="N33856" s="71"/>
    </row>
    <row r="33857" spans="2:14">
      <c r="B33857" s="65"/>
      <c r="N33857" s="71"/>
    </row>
    <row r="33858" spans="2:14">
      <c r="B33858" s="65"/>
      <c r="N33858" s="71"/>
    </row>
    <row r="33859" spans="2:14">
      <c r="B33859" s="65"/>
      <c r="N33859" s="71"/>
    </row>
    <row r="33860" spans="2:14">
      <c r="B33860" s="65"/>
      <c r="N33860" s="71"/>
    </row>
    <row r="33861" spans="2:14">
      <c r="B33861" s="65"/>
      <c r="N33861" s="71"/>
    </row>
    <row r="33862" spans="2:14">
      <c r="B33862" s="65"/>
      <c r="N33862" s="71"/>
    </row>
    <row r="33863" spans="2:14">
      <c r="B33863" s="65"/>
      <c r="N33863" s="71"/>
    </row>
    <row r="33864" spans="2:14">
      <c r="B33864" s="65"/>
      <c r="N33864" s="71"/>
    </row>
    <row r="33865" spans="2:14">
      <c r="B33865" s="65"/>
      <c r="N33865" s="71"/>
    </row>
    <row r="33866" spans="2:14">
      <c r="B33866" s="65"/>
      <c r="N33866" s="71"/>
    </row>
    <row r="33867" spans="2:14">
      <c r="B33867" s="65"/>
      <c r="N33867" s="71"/>
    </row>
    <row r="33868" spans="2:14">
      <c r="B33868" s="65"/>
      <c r="N33868" s="71"/>
    </row>
    <row r="33869" spans="2:14">
      <c r="B33869" s="65"/>
      <c r="N33869" s="71"/>
    </row>
    <row r="33870" spans="2:14">
      <c r="B33870" s="65"/>
      <c r="N33870" s="71"/>
    </row>
    <row r="33871" spans="2:14">
      <c r="B33871" s="65"/>
      <c r="N33871" s="71"/>
    </row>
    <row r="33872" spans="2:14">
      <c r="B33872" s="65"/>
      <c r="N33872" s="71"/>
    </row>
    <row r="33873" spans="2:14">
      <c r="B33873" s="65"/>
      <c r="N33873" s="71"/>
    </row>
    <row r="33874" spans="2:14">
      <c r="B33874" s="65"/>
      <c r="N33874" s="71"/>
    </row>
    <row r="33875" spans="2:14">
      <c r="B33875" s="65"/>
      <c r="N33875" s="71"/>
    </row>
    <row r="33876" spans="2:14">
      <c r="B33876" s="65"/>
      <c r="N33876" s="71"/>
    </row>
    <row r="33877" spans="2:14">
      <c r="B33877" s="65"/>
      <c r="N33877" s="71"/>
    </row>
    <row r="33878" spans="2:14">
      <c r="B33878" s="65"/>
      <c r="N33878" s="71"/>
    </row>
    <row r="33879" spans="2:14">
      <c r="B33879" s="65"/>
      <c r="N33879" s="71"/>
    </row>
    <row r="33880" spans="2:14">
      <c r="B33880" s="65"/>
      <c r="N33880" s="71"/>
    </row>
    <row r="33881" spans="2:14">
      <c r="B33881" s="65"/>
      <c r="N33881" s="71"/>
    </row>
    <row r="33882" spans="2:14">
      <c r="B33882" s="65"/>
      <c r="N33882" s="71"/>
    </row>
    <row r="33883" spans="2:14">
      <c r="B33883" s="65"/>
      <c r="N33883" s="71"/>
    </row>
    <row r="33884" spans="2:14">
      <c r="B33884" s="65"/>
      <c r="N33884" s="71"/>
    </row>
    <row r="33885" spans="2:14">
      <c r="B33885" s="65"/>
      <c r="N33885" s="71"/>
    </row>
    <row r="33886" spans="2:14">
      <c r="B33886" s="65"/>
      <c r="N33886" s="71"/>
    </row>
    <row r="33887" spans="2:14">
      <c r="B33887" s="65"/>
      <c r="N33887" s="71"/>
    </row>
    <row r="33888" spans="2:14">
      <c r="B33888" s="65"/>
      <c r="N33888" s="71"/>
    </row>
    <row r="33889" spans="2:14">
      <c r="B33889" s="65"/>
      <c r="N33889" s="71"/>
    </row>
    <row r="33890" spans="2:14">
      <c r="B33890" s="65"/>
      <c r="N33890" s="71"/>
    </row>
    <row r="33891" spans="2:14">
      <c r="B33891" s="65"/>
      <c r="N33891" s="71"/>
    </row>
    <row r="33892" spans="2:14">
      <c r="B33892" s="65"/>
      <c r="N33892" s="71"/>
    </row>
    <row r="33893" spans="2:14">
      <c r="B33893" s="65"/>
      <c r="N33893" s="71"/>
    </row>
    <row r="33894" spans="2:14">
      <c r="B33894" s="65"/>
      <c r="N33894" s="71"/>
    </row>
    <row r="33895" spans="2:14">
      <c r="B33895" s="65"/>
      <c r="N33895" s="71"/>
    </row>
    <row r="33896" spans="2:14">
      <c r="B33896" s="65"/>
      <c r="N33896" s="71"/>
    </row>
    <row r="33897" spans="2:14">
      <c r="B33897" s="65"/>
      <c r="N33897" s="71"/>
    </row>
    <row r="33898" spans="2:14">
      <c r="B33898" s="65"/>
      <c r="N33898" s="71"/>
    </row>
    <row r="33899" spans="2:14">
      <c r="B33899" s="65"/>
      <c r="N33899" s="71"/>
    </row>
    <row r="33900" spans="2:14">
      <c r="B33900" s="65"/>
      <c r="N33900" s="71"/>
    </row>
    <row r="33901" spans="2:14">
      <c r="B33901" s="65"/>
      <c r="N33901" s="71"/>
    </row>
    <row r="33902" spans="2:14">
      <c r="B33902" s="65"/>
      <c r="N33902" s="71"/>
    </row>
    <row r="33903" spans="2:14">
      <c r="B33903" s="65"/>
      <c r="N33903" s="71"/>
    </row>
    <row r="33904" spans="2:14">
      <c r="B33904" s="65"/>
      <c r="N33904" s="71"/>
    </row>
    <row r="33905" spans="2:14">
      <c r="B33905" s="65"/>
      <c r="N33905" s="71"/>
    </row>
    <row r="33906" spans="2:14">
      <c r="B33906" s="65"/>
      <c r="N33906" s="71"/>
    </row>
    <row r="33907" spans="2:14">
      <c r="B33907" s="65"/>
      <c r="N33907" s="71"/>
    </row>
    <row r="33908" spans="2:14">
      <c r="B33908" s="65"/>
      <c r="N33908" s="71"/>
    </row>
    <row r="33909" spans="2:14">
      <c r="B33909" s="65"/>
      <c r="N33909" s="71"/>
    </row>
    <row r="33910" spans="2:14">
      <c r="B33910" s="65"/>
      <c r="N33910" s="71"/>
    </row>
    <row r="33911" spans="2:14">
      <c r="B33911" s="65"/>
      <c r="N33911" s="71"/>
    </row>
    <row r="33912" spans="2:14">
      <c r="B33912" s="65"/>
      <c r="N33912" s="71"/>
    </row>
    <row r="33913" spans="2:14">
      <c r="B33913" s="65"/>
      <c r="N33913" s="71"/>
    </row>
    <row r="33914" spans="2:14">
      <c r="B33914" s="65"/>
      <c r="N33914" s="71"/>
    </row>
    <row r="33915" spans="2:14">
      <c r="B33915" s="65"/>
      <c r="N33915" s="71"/>
    </row>
    <row r="33916" spans="2:14">
      <c r="B33916" s="65"/>
      <c r="N33916" s="71"/>
    </row>
    <row r="33917" spans="2:14">
      <c r="B33917" s="65"/>
      <c r="N33917" s="71"/>
    </row>
    <row r="33918" spans="2:14">
      <c r="B33918" s="65"/>
      <c r="N33918" s="71"/>
    </row>
    <row r="33919" spans="2:14">
      <c r="B33919" s="65"/>
      <c r="N33919" s="71"/>
    </row>
    <row r="33920" spans="2:14">
      <c r="B33920" s="65"/>
      <c r="N33920" s="71"/>
    </row>
    <row r="33921" spans="2:14">
      <c r="B33921" s="65"/>
      <c r="N33921" s="71"/>
    </row>
    <row r="33922" spans="2:14">
      <c r="B33922" s="65"/>
      <c r="N33922" s="71"/>
    </row>
    <row r="33923" spans="2:14">
      <c r="B33923" s="65"/>
      <c r="N33923" s="71"/>
    </row>
    <row r="33924" spans="2:14">
      <c r="B33924" s="65"/>
      <c r="N33924" s="71"/>
    </row>
    <row r="33925" spans="2:14">
      <c r="B33925" s="65"/>
      <c r="N33925" s="71"/>
    </row>
    <row r="33926" spans="2:14">
      <c r="B33926" s="65"/>
      <c r="N33926" s="71"/>
    </row>
    <row r="33927" spans="2:14">
      <c r="B33927" s="65"/>
      <c r="N33927" s="71"/>
    </row>
    <row r="33928" spans="2:14">
      <c r="B33928" s="65"/>
      <c r="N33928" s="71"/>
    </row>
    <row r="33929" spans="2:14">
      <c r="B33929" s="65"/>
      <c r="N33929" s="71"/>
    </row>
    <row r="33930" spans="2:14">
      <c r="B33930" s="65"/>
      <c r="N33930" s="71"/>
    </row>
    <row r="33931" spans="2:14">
      <c r="B33931" s="65"/>
      <c r="N33931" s="71"/>
    </row>
    <row r="33932" spans="2:14">
      <c r="B33932" s="65"/>
      <c r="N33932" s="71"/>
    </row>
    <row r="33933" spans="2:14">
      <c r="B33933" s="65"/>
      <c r="N33933" s="71"/>
    </row>
    <row r="33934" spans="2:14">
      <c r="B33934" s="65"/>
      <c r="N33934" s="71"/>
    </row>
    <row r="33935" spans="2:14">
      <c r="B33935" s="65"/>
      <c r="N33935" s="71"/>
    </row>
    <row r="33936" spans="2:14">
      <c r="B33936" s="65"/>
      <c r="N33936" s="71"/>
    </row>
    <row r="33937" spans="2:14">
      <c r="B33937" s="65"/>
      <c r="N33937" s="71"/>
    </row>
    <row r="33938" spans="2:14">
      <c r="B33938" s="65"/>
      <c r="N33938" s="71"/>
    </row>
    <row r="33939" spans="2:14">
      <c r="B33939" s="65"/>
      <c r="N33939" s="71"/>
    </row>
    <row r="33940" spans="2:14">
      <c r="B33940" s="65"/>
      <c r="N33940" s="71"/>
    </row>
    <row r="33941" spans="2:14">
      <c r="B33941" s="65"/>
      <c r="N33941" s="71"/>
    </row>
    <row r="33942" spans="2:14">
      <c r="B33942" s="65"/>
      <c r="N33942" s="71"/>
    </row>
    <row r="33943" spans="2:14">
      <c r="B33943" s="65"/>
      <c r="N33943" s="71"/>
    </row>
    <row r="33944" spans="2:14">
      <c r="B33944" s="65"/>
      <c r="N33944" s="71"/>
    </row>
    <row r="33945" spans="2:14">
      <c r="B33945" s="65"/>
      <c r="N33945" s="71"/>
    </row>
    <row r="33946" spans="2:14">
      <c r="B33946" s="65"/>
      <c r="N33946" s="71"/>
    </row>
    <row r="33947" spans="2:14">
      <c r="B33947" s="65"/>
      <c r="N33947" s="71"/>
    </row>
    <row r="33948" spans="2:14">
      <c r="B33948" s="65"/>
      <c r="N33948" s="71"/>
    </row>
    <row r="33949" spans="2:14">
      <c r="B33949" s="65"/>
      <c r="N33949" s="71"/>
    </row>
    <row r="33950" spans="2:14">
      <c r="B33950" s="65"/>
      <c r="N33950" s="71"/>
    </row>
    <row r="33951" spans="2:14">
      <c r="B33951" s="65"/>
      <c r="N33951" s="71"/>
    </row>
    <row r="33952" spans="2:14">
      <c r="B33952" s="65"/>
      <c r="N33952" s="71"/>
    </row>
    <row r="33953" spans="2:14">
      <c r="B33953" s="65"/>
      <c r="N33953" s="71"/>
    </row>
    <row r="33954" spans="2:14">
      <c r="B33954" s="65"/>
      <c r="N33954" s="71"/>
    </row>
    <row r="33955" spans="2:14">
      <c r="B33955" s="65"/>
      <c r="N33955" s="71"/>
    </row>
    <row r="33956" spans="2:14">
      <c r="B33956" s="65"/>
      <c r="N33956" s="71"/>
    </row>
    <row r="33957" spans="2:14">
      <c r="B33957" s="65"/>
      <c r="N33957" s="71"/>
    </row>
    <row r="33958" spans="2:14">
      <c r="B33958" s="65"/>
      <c r="N33958" s="71"/>
    </row>
    <row r="33959" spans="2:14">
      <c r="B33959" s="65"/>
      <c r="N33959" s="71"/>
    </row>
    <row r="33960" spans="2:14">
      <c r="B33960" s="65"/>
      <c r="N33960" s="71"/>
    </row>
    <row r="33961" spans="2:14">
      <c r="B33961" s="65"/>
      <c r="N33961" s="71"/>
    </row>
    <row r="33962" spans="2:14">
      <c r="B33962" s="65"/>
      <c r="N33962" s="71"/>
    </row>
    <row r="33963" spans="2:14">
      <c r="B33963" s="65"/>
      <c r="N33963" s="71"/>
    </row>
    <row r="33964" spans="2:14">
      <c r="B33964" s="65"/>
      <c r="N33964" s="71"/>
    </row>
    <row r="33965" spans="2:14">
      <c r="B33965" s="65"/>
      <c r="N33965" s="71"/>
    </row>
    <row r="33966" spans="2:14">
      <c r="B33966" s="65"/>
      <c r="N33966" s="71"/>
    </row>
    <row r="33967" spans="2:14">
      <c r="B33967" s="65"/>
      <c r="N33967" s="71"/>
    </row>
    <row r="33968" spans="2:14">
      <c r="B33968" s="65"/>
      <c r="N33968" s="71"/>
    </row>
    <row r="33969" spans="2:14">
      <c r="B33969" s="65"/>
      <c r="N33969" s="71"/>
    </row>
    <row r="33970" spans="2:14">
      <c r="B33970" s="65"/>
      <c r="N33970" s="71"/>
    </row>
    <row r="33971" spans="2:14">
      <c r="B33971" s="65"/>
      <c r="N33971" s="71"/>
    </row>
    <row r="33972" spans="2:14">
      <c r="B33972" s="65"/>
      <c r="N33972" s="71"/>
    </row>
    <row r="33973" spans="2:14">
      <c r="B33973" s="65"/>
      <c r="N33973" s="71"/>
    </row>
    <row r="33974" spans="2:14">
      <c r="B33974" s="65"/>
      <c r="N33974" s="71"/>
    </row>
    <row r="33975" spans="2:14">
      <c r="B33975" s="65"/>
      <c r="N33975" s="71"/>
    </row>
    <row r="33976" spans="2:14">
      <c r="B33976" s="65"/>
      <c r="N33976" s="71"/>
    </row>
    <row r="33977" spans="2:14">
      <c r="B33977" s="65"/>
      <c r="N33977" s="71"/>
    </row>
    <row r="33978" spans="2:14">
      <c r="B33978" s="65"/>
      <c r="N33978" s="71"/>
    </row>
    <row r="33979" spans="2:14">
      <c r="B33979" s="65"/>
      <c r="N33979" s="71"/>
    </row>
    <row r="33980" spans="2:14">
      <c r="B33980" s="65"/>
      <c r="N33980" s="71"/>
    </row>
    <row r="33981" spans="2:14">
      <c r="B33981" s="65"/>
      <c r="N33981" s="71"/>
    </row>
    <row r="33982" spans="2:14">
      <c r="B33982" s="65"/>
      <c r="N33982" s="71"/>
    </row>
    <row r="33983" spans="2:14">
      <c r="B33983" s="65"/>
      <c r="N33983" s="71"/>
    </row>
    <row r="33984" spans="2:14">
      <c r="B33984" s="65"/>
      <c r="N33984" s="71"/>
    </row>
    <row r="33985" spans="2:14">
      <c r="B33985" s="65"/>
      <c r="N33985" s="71"/>
    </row>
    <row r="33986" spans="2:14">
      <c r="B33986" s="65"/>
      <c r="N33986" s="71"/>
    </row>
    <row r="33987" spans="2:14">
      <c r="B33987" s="65"/>
      <c r="N33987" s="71"/>
    </row>
    <row r="33988" spans="2:14">
      <c r="B33988" s="65"/>
      <c r="N33988" s="71"/>
    </row>
    <row r="33989" spans="2:14">
      <c r="B33989" s="65"/>
      <c r="N33989" s="71"/>
    </row>
    <row r="33990" spans="2:14">
      <c r="B33990" s="65"/>
      <c r="N33990" s="71"/>
    </row>
    <row r="33991" spans="2:14">
      <c r="B33991" s="65"/>
      <c r="N33991" s="71"/>
    </row>
    <row r="33992" spans="2:14">
      <c r="B33992" s="65"/>
      <c r="N33992" s="71"/>
    </row>
    <row r="33993" spans="2:14">
      <c r="B33993" s="65"/>
      <c r="N33993" s="71"/>
    </row>
    <row r="33994" spans="2:14">
      <c r="B33994" s="65"/>
      <c r="N33994" s="71"/>
    </row>
    <row r="33995" spans="2:14">
      <c r="B33995" s="65"/>
      <c r="N33995" s="71"/>
    </row>
    <row r="33996" spans="2:14">
      <c r="B33996" s="65"/>
      <c r="N33996" s="71"/>
    </row>
    <row r="33997" spans="2:14">
      <c r="B33997" s="65"/>
      <c r="N33997" s="71"/>
    </row>
    <row r="33998" spans="2:14">
      <c r="B33998" s="65"/>
      <c r="N33998" s="71"/>
    </row>
    <row r="33999" spans="2:14">
      <c r="B33999" s="65"/>
      <c r="N33999" s="71"/>
    </row>
    <row r="34000" spans="2:14">
      <c r="B34000" s="65"/>
      <c r="N34000" s="71"/>
    </row>
    <row r="34001" spans="2:14">
      <c r="B34001" s="65"/>
      <c r="N34001" s="71"/>
    </row>
    <row r="34002" spans="2:14">
      <c r="B34002" s="65"/>
      <c r="N34002" s="71"/>
    </row>
    <row r="34003" spans="2:14">
      <c r="B34003" s="65"/>
      <c r="N34003" s="71"/>
    </row>
    <row r="34004" spans="2:14">
      <c r="B34004" s="65"/>
      <c r="N34004" s="71"/>
    </row>
    <row r="34005" spans="2:14">
      <c r="B34005" s="65"/>
      <c r="N34005" s="71"/>
    </row>
    <row r="34006" spans="2:14">
      <c r="B34006" s="65"/>
      <c r="N34006" s="71"/>
    </row>
    <row r="34007" spans="2:14">
      <c r="B34007" s="65"/>
      <c r="N34007" s="71"/>
    </row>
    <row r="34008" spans="2:14">
      <c r="B34008" s="65"/>
      <c r="N34008" s="71"/>
    </row>
    <row r="34009" spans="2:14">
      <c r="B34009" s="65"/>
      <c r="N34009" s="71"/>
    </row>
    <row r="34010" spans="2:14">
      <c r="B34010" s="65"/>
      <c r="N34010" s="71"/>
    </row>
    <row r="34011" spans="2:14">
      <c r="B34011" s="65"/>
      <c r="N34011" s="71"/>
    </row>
    <row r="34012" spans="2:14">
      <c r="B34012" s="65"/>
      <c r="N34012" s="71"/>
    </row>
    <row r="34013" spans="2:14">
      <c r="B34013" s="65"/>
      <c r="N34013" s="71"/>
    </row>
    <row r="34014" spans="2:14">
      <c r="B34014" s="65"/>
      <c r="N34014" s="71"/>
    </row>
    <row r="34015" spans="2:14">
      <c r="B34015" s="65"/>
      <c r="N34015" s="71"/>
    </row>
    <row r="34016" spans="2:14">
      <c r="B34016" s="65"/>
      <c r="N34016" s="71"/>
    </row>
    <row r="34017" spans="2:14">
      <c r="B34017" s="65"/>
      <c r="N34017" s="71"/>
    </row>
    <row r="34018" spans="2:14">
      <c r="B34018" s="65"/>
      <c r="N34018" s="71"/>
    </row>
    <row r="34019" spans="2:14">
      <c r="B34019" s="65"/>
      <c r="N34019" s="71"/>
    </row>
    <row r="34020" spans="2:14">
      <c r="B34020" s="65"/>
      <c r="N34020" s="71"/>
    </row>
    <row r="34021" spans="2:14">
      <c r="B34021" s="65"/>
      <c r="N34021" s="71"/>
    </row>
    <row r="34022" spans="2:14">
      <c r="B34022" s="65"/>
      <c r="N34022" s="71"/>
    </row>
    <row r="34023" spans="2:14">
      <c r="B34023" s="65"/>
      <c r="N34023" s="71"/>
    </row>
    <row r="34024" spans="2:14">
      <c r="B34024" s="65"/>
      <c r="N34024" s="71"/>
    </row>
    <row r="34025" spans="2:14">
      <c r="B34025" s="65"/>
      <c r="N34025" s="71"/>
    </row>
    <row r="34026" spans="2:14">
      <c r="B34026" s="65"/>
      <c r="N34026" s="71"/>
    </row>
    <row r="34027" spans="2:14">
      <c r="B34027" s="65"/>
      <c r="N34027" s="71"/>
    </row>
    <row r="34028" spans="2:14">
      <c r="B34028" s="65"/>
      <c r="N34028" s="71"/>
    </row>
    <row r="34029" spans="2:14">
      <c r="B34029" s="65"/>
      <c r="N34029" s="71"/>
    </row>
    <row r="34030" spans="2:14">
      <c r="B34030" s="65"/>
      <c r="N34030" s="71"/>
    </row>
    <row r="34031" spans="2:14">
      <c r="B34031" s="65"/>
      <c r="N34031" s="71"/>
    </row>
    <row r="34032" spans="2:14">
      <c r="B34032" s="65"/>
      <c r="N34032" s="71"/>
    </row>
    <row r="34033" spans="2:14">
      <c r="B34033" s="65"/>
      <c r="N34033" s="71"/>
    </row>
    <row r="34034" spans="2:14">
      <c r="B34034" s="65"/>
      <c r="N34034" s="71"/>
    </row>
    <row r="34035" spans="2:14">
      <c r="B34035" s="65"/>
      <c r="N34035" s="71"/>
    </row>
    <row r="34036" spans="2:14">
      <c r="B34036" s="65"/>
      <c r="N34036" s="71"/>
    </row>
    <row r="34037" spans="2:14">
      <c r="B34037" s="65"/>
      <c r="N34037" s="71"/>
    </row>
    <row r="34038" spans="2:14">
      <c r="B34038" s="65"/>
      <c r="N34038" s="71"/>
    </row>
    <row r="34039" spans="2:14">
      <c r="B34039" s="65"/>
      <c r="N34039" s="71"/>
    </row>
    <row r="34040" spans="2:14">
      <c r="B34040" s="65"/>
      <c r="N34040" s="71"/>
    </row>
    <row r="34041" spans="2:14">
      <c r="B34041" s="65"/>
      <c r="N34041" s="71"/>
    </row>
    <row r="34042" spans="2:14">
      <c r="B34042" s="65"/>
      <c r="N34042" s="71"/>
    </row>
    <row r="34043" spans="2:14">
      <c r="B34043" s="65"/>
      <c r="N34043" s="71"/>
    </row>
    <row r="34044" spans="2:14">
      <c r="B34044" s="65"/>
      <c r="N34044" s="71"/>
    </row>
    <row r="34045" spans="2:14">
      <c r="B34045" s="65"/>
      <c r="N34045" s="71"/>
    </row>
    <row r="34046" spans="2:14">
      <c r="B34046" s="65"/>
      <c r="N34046" s="71"/>
    </row>
    <row r="34047" spans="2:14">
      <c r="B34047" s="65"/>
      <c r="N34047" s="71"/>
    </row>
    <row r="34048" spans="2:14">
      <c r="B34048" s="65"/>
      <c r="N34048" s="71"/>
    </row>
    <row r="34049" spans="2:14">
      <c r="B34049" s="65"/>
      <c r="N34049" s="71"/>
    </row>
    <row r="34050" spans="2:14">
      <c r="B34050" s="65"/>
      <c r="N34050" s="71"/>
    </row>
    <row r="34051" spans="2:14">
      <c r="B34051" s="65"/>
      <c r="N34051" s="71"/>
    </row>
    <row r="34052" spans="2:14">
      <c r="B34052" s="65"/>
      <c r="N34052" s="71"/>
    </row>
    <row r="34053" spans="2:14">
      <c r="B34053" s="65"/>
      <c r="N34053" s="71"/>
    </row>
    <row r="34054" spans="2:14">
      <c r="B34054" s="65"/>
      <c r="N34054" s="71"/>
    </row>
    <row r="34055" spans="2:14">
      <c r="B34055" s="65"/>
      <c r="N34055" s="71"/>
    </row>
    <row r="34056" spans="2:14">
      <c r="B34056" s="65"/>
      <c r="N34056" s="71"/>
    </row>
    <row r="34057" spans="2:14">
      <c r="B34057" s="65"/>
      <c r="N34057" s="71"/>
    </row>
    <row r="34058" spans="2:14">
      <c r="B34058" s="65"/>
      <c r="N34058" s="71"/>
    </row>
    <row r="34059" spans="2:14">
      <c r="B34059" s="65"/>
      <c r="N34059" s="71"/>
    </row>
    <row r="34060" spans="2:14">
      <c r="B34060" s="65"/>
      <c r="N34060" s="71"/>
    </row>
    <row r="34061" spans="2:14">
      <c r="B34061" s="65"/>
      <c r="N34061" s="71"/>
    </row>
    <row r="34062" spans="2:14">
      <c r="B34062" s="65"/>
      <c r="N34062" s="71"/>
    </row>
    <row r="34063" spans="2:14">
      <c r="B34063" s="65"/>
      <c r="N34063" s="71"/>
    </row>
    <row r="34064" spans="2:14">
      <c r="B34064" s="65"/>
      <c r="N34064" s="71"/>
    </row>
    <row r="34065" spans="2:14">
      <c r="B34065" s="65"/>
      <c r="N34065" s="71"/>
    </row>
    <row r="34066" spans="2:14">
      <c r="B34066" s="65"/>
      <c r="N34066" s="71"/>
    </row>
    <row r="34067" spans="2:14">
      <c r="B34067" s="65"/>
      <c r="N34067" s="71"/>
    </row>
    <row r="34068" spans="2:14">
      <c r="B34068" s="65"/>
      <c r="N34068" s="71"/>
    </row>
    <row r="34069" spans="2:14">
      <c r="B34069" s="65"/>
      <c r="N34069" s="71"/>
    </row>
    <row r="34070" spans="2:14">
      <c r="B34070" s="65"/>
      <c r="N34070" s="71"/>
    </row>
    <row r="34071" spans="2:14">
      <c r="B34071" s="65"/>
      <c r="N34071" s="71"/>
    </row>
    <row r="34072" spans="2:14">
      <c r="B34072" s="65"/>
      <c r="N34072" s="71"/>
    </row>
    <row r="34073" spans="2:14">
      <c r="B34073" s="65"/>
      <c r="N34073" s="71"/>
    </row>
    <row r="34074" spans="2:14">
      <c r="B34074" s="65"/>
      <c r="N34074" s="71"/>
    </row>
    <row r="34075" spans="2:14">
      <c r="B34075" s="65"/>
      <c r="N34075" s="71"/>
    </row>
    <row r="34076" spans="2:14">
      <c r="B34076" s="65"/>
      <c r="N34076" s="71"/>
    </row>
    <row r="34077" spans="2:14">
      <c r="B34077" s="65"/>
      <c r="N34077" s="71"/>
    </row>
    <row r="34078" spans="2:14">
      <c r="B34078" s="65"/>
      <c r="N34078" s="71"/>
    </row>
    <row r="34079" spans="2:14">
      <c r="B34079" s="65"/>
      <c r="N34079" s="71"/>
    </row>
    <row r="34080" spans="2:14">
      <c r="B34080" s="65"/>
      <c r="N34080" s="71"/>
    </row>
    <row r="34081" spans="2:14">
      <c r="B34081" s="65"/>
      <c r="N34081" s="71"/>
    </row>
    <row r="34082" spans="2:14">
      <c r="B34082" s="65"/>
      <c r="N34082" s="71"/>
    </row>
    <row r="34083" spans="2:14">
      <c r="B34083" s="65"/>
      <c r="N34083" s="71"/>
    </row>
    <row r="34084" spans="2:14">
      <c r="B34084" s="65"/>
      <c r="N34084" s="71"/>
    </row>
    <row r="34085" spans="2:14">
      <c r="B34085" s="65"/>
      <c r="N34085" s="71"/>
    </row>
    <row r="34086" spans="2:14">
      <c r="B34086" s="65"/>
      <c r="N34086" s="71"/>
    </row>
    <row r="34087" spans="2:14">
      <c r="B34087" s="65"/>
      <c r="N34087" s="71"/>
    </row>
    <row r="34088" spans="2:14">
      <c r="B34088" s="65"/>
      <c r="N34088" s="71"/>
    </row>
    <row r="34089" spans="2:14">
      <c r="B34089" s="65"/>
      <c r="N34089" s="71"/>
    </row>
    <row r="34090" spans="2:14">
      <c r="B34090" s="65"/>
      <c r="N34090" s="71"/>
    </row>
    <row r="34091" spans="2:14">
      <c r="B34091" s="65"/>
      <c r="N34091" s="71"/>
    </row>
    <row r="34092" spans="2:14">
      <c r="B34092" s="65"/>
      <c r="N34092" s="71"/>
    </row>
    <row r="34093" spans="2:14">
      <c r="B34093" s="65"/>
      <c r="N34093" s="71"/>
    </row>
    <row r="34094" spans="2:14">
      <c r="B34094" s="65"/>
      <c r="N34094" s="71"/>
    </row>
    <row r="34095" spans="2:14">
      <c r="B34095" s="65"/>
      <c r="N34095" s="71"/>
    </row>
    <row r="34096" spans="2:14">
      <c r="B34096" s="65"/>
      <c r="N34096" s="71"/>
    </row>
    <row r="34097" spans="2:14">
      <c r="B34097" s="65"/>
      <c r="N34097" s="71"/>
    </row>
    <row r="34098" spans="2:14">
      <c r="B34098" s="65"/>
      <c r="N34098" s="71"/>
    </row>
    <row r="34099" spans="2:14">
      <c r="B34099" s="65"/>
      <c r="N34099" s="71"/>
    </row>
    <row r="34100" spans="2:14">
      <c r="B34100" s="65"/>
      <c r="N34100" s="71"/>
    </row>
    <row r="34101" spans="2:14">
      <c r="B34101" s="65"/>
      <c r="N34101" s="71"/>
    </row>
    <row r="34102" spans="2:14">
      <c r="B34102" s="65"/>
      <c r="N34102" s="71"/>
    </row>
    <row r="34103" spans="2:14">
      <c r="B34103" s="65"/>
      <c r="N34103" s="71"/>
    </row>
    <row r="34104" spans="2:14">
      <c r="B34104" s="65"/>
      <c r="N34104" s="71"/>
    </row>
    <row r="34105" spans="2:14">
      <c r="B34105" s="65"/>
      <c r="N34105" s="71"/>
    </row>
    <row r="34106" spans="2:14">
      <c r="B34106" s="65"/>
      <c r="N34106" s="71"/>
    </row>
    <row r="34107" spans="2:14">
      <c r="B34107" s="65"/>
      <c r="N34107" s="71"/>
    </row>
    <row r="34108" spans="2:14">
      <c r="B34108" s="65"/>
      <c r="N34108" s="71"/>
    </row>
    <row r="34109" spans="2:14">
      <c r="B34109" s="65"/>
      <c r="N34109" s="71"/>
    </row>
    <row r="34110" spans="2:14">
      <c r="B34110" s="65"/>
      <c r="N34110" s="71"/>
    </row>
    <row r="34111" spans="2:14">
      <c r="B34111" s="65"/>
      <c r="N34111" s="71"/>
    </row>
    <row r="34112" spans="2:14">
      <c r="B34112" s="65"/>
      <c r="N34112" s="71"/>
    </row>
    <row r="34113" spans="2:14">
      <c r="B34113" s="65"/>
      <c r="N34113" s="71"/>
    </row>
    <row r="34114" spans="2:14">
      <c r="B34114" s="65"/>
      <c r="N34114" s="71"/>
    </row>
    <row r="34115" spans="2:14">
      <c r="B34115" s="65"/>
      <c r="N34115" s="71"/>
    </row>
    <row r="34116" spans="2:14">
      <c r="B34116" s="65"/>
      <c r="N34116" s="71"/>
    </row>
    <row r="34117" spans="2:14">
      <c r="B34117" s="65"/>
      <c r="N34117" s="71"/>
    </row>
    <row r="34118" spans="2:14">
      <c r="B34118" s="65"/>
      <c r="N34118" s="71"/>
    </row>
    <row r="34119" spans="2:14">
      <c r="B34119" s="65"/>
      <c r="N34119" s="71"/>
    </row>
    <row r="34120" spans="2:14">
      <c r="B34120" s="65"/>
      <c r="N34120" s="71"/>
    </row>
    <row r="34121" spans="2:14">
      <c r="B34121" s="65"/>
      <c r="N34121" s="71"/>
    </row>
    <row r="34122" spans="2:14">
      <c r="B34122" s="65"/>
      <c r="N34122" s="71"/>
    </row>
    <row r="34123" spans="2:14">
      <c r="B34123" s="65"/>
      <c r="N34123" s="71"/>
    </row>
    <row r="34124" spans="2:14">
      <c r="B34124" s="65"/>
      <c r="N34124" s="71"/>
    </row>
    <row r="34125" spans="2:14">
      <c r="B34125" s="65"/>
      <c r="N34125" s="71"/>
    </row>
    <row r="34126" spans="2:14">
      <c r="B34126" s="65"/>
      <c r="N34126" s="71"/>
    </row>
    <row r="34127" spans="2:14">
      <c r="B34127" s="65"/>
      <c r="N34127" s="71"/>
    </row>
    <row r="34128" spans="2:14">
      <c r="B34128" s="65"/>
      <c r="N34128" s="71"/>
    </row>
    <row r="34129" spans="2:14">
      <c r="B34129" s="65"/>
      <c r="N34129" s="71"/>
    </row>
    <row r="34130" spans="2:14">
      <c r="B34130" s="65"/>
      <c r="N34130" s="71"/>
    </row>
    <row r="34131" spans="2:14">
      <c r="B34131" s="65"/>
      <c r="N34131" s="71"/>
    </row>
    <row r="34132" spans="2:14">
      <c r="B34132" s="65"/>
      <c r="N34132" s="71"/>
    </row>
    <row r="34133" spans="2:14">
      <c r="B34133" s="65"/>
      <c r="N34133" s="71"/>
    </row>
    <row r="34134" spans="2:14">
      <c r="B34134" s="65"/>
      <c r="N34134" s="71"/>
    </row>
    <row r="34135" spans="2:14">
      <c r="B34135" s="65"/>
      <c r="N34135" s="71"/>
    </row>
    <row r="34136" spans="2:14">
      <c r="B34136" s="65"/>
      <c r="N34136" s="71"/>
    </row>
    <row r="34137" spans="2:14">
      <c r="B34137" s="65"/>
      <c r="N34137" s="71"/>
    </row>
    <row r="34138" spans="2:14">
      <c r="B34138" s="65"/>
      <c r="N34138" s="71"/>
    </row>
    <row r="34139" spans="2:14">
      <c r="B34139" s="65"/>
      <c r="N34139" s="71"/>
    </row>
    <row r="34140" spans="2:14">
      <c r="B34140" s="65"/>
      <c r="N34140" s="71"/>
    </row>
    <row r="34141" spans="2:14">
      <c r="B34141" s="65"/>
      <c r="N34141" s="71"/>
    </row>
    <row r="34142" spans="2:14">
      <c r="B34142" s="65"/>
      <c r="N34142" s="71"/>
    </row>
    <row r="34143" spans="2:14">
      <c r="B34143" s="65"/>
      <c r="N34143" s="71"/>
    </row>
    <row r="34144" spans="2:14">
      <c r="B34144" s="65"/>
      <c r="N34144" s="71"/>
    </row>
    <row r="34145" spans="2:14">
      <c r="B34145" s="65"/>
      <c r="N34145" s="71"/>
    </row>
    <row r="34146" spans="2:14">
      <c r="B34146" s="65"/>
      <c r="N34146" s="71"/>
    </row>
    <row r="34147" spans="2:14">
      <c r="B34147" s="65"/>
      <c r="N34147" s="71"/>
    </row>
    <row r="34148" spans="2:14">
      <c r="B34148" s="65"/>
      <c r="N34148" s="71"/>
    </row>
    <row r="34149" spans="2:14">
      <c r="B34149" s="65"/>
      <c r="N34149" s="71"/>
    </row>
    <row r="34150" spans="2:14">
      <c r="B34150" s="65"/>
      <c r="N34150" s="71"/>
    </row>
    <row r="34151" spans="2:14">
      <c r="B34151" s="65"/>
      <c r="N34151" s="71"/>
    </row>
    <row r="34152" spans="2:14">
      <c r="B34152" s="65"/>
      <c r="N34152" s="71"/>
    </row>
    <row r="34153" spans="2:14">
      <c r="B34153" s="65"/>
      <c r="N34153" s="71"/>
    </row>
    <row r="34154" spans="2:14">
      <c r="B34154" s="65"/>
      <c r="N34154" s="71"/>
    </row>
    <row r="34155" spans="2:14">
      <c r="B34155" s="65"/>
      <c r="N34155" s="71"/>
    </row>
    <row r="34156" spans="2:14">
      <c r="B34156" s="65"/>
      <c r="N34156" s="71"/>
    </row>
    <row r="34157" spans="2:14">
      <c r="B34157" s="65"/>
      <c r="N34157" s="71"/>
    </row>
    <row r="34158" spans="2:14">
      <c r="B34158" s="65"/>
      <c r="N34158" s="71"/>
    </row>
    <row r="34159" spans="2:14">
      <c r="B34159" s="65"/>
      <c r="N34159" s="71"/>
    </row>
    <row r="34160" spans="2:14">
      <c r="B34160" s="65"/>
      <c r="N34160" s="71"/>
    </row>
    <row r="34161" spans="2:14">
      <c r="B34161" s="65"/>
      <c r="N34161" s="71"/>
    </row>
    <row r="34162" spans="2:14">
      <c r="B34162" s="65"/>
      <c r="N34162" s="71"/>
    </row>
    <row r="34163" spans="2:14">
      <c r="B34163" s="65"/>
      <c r="N34163" s="71"/>
    </row>
    <row r="34164" spans="2:14">
      <c r="B34164" s="65"/>
      <c r="N34164" s="71"/>
    </row>
    <row r="34165" spans="2:14">
      <c r="B34165" s="65"/>
      <c r="N34165" s="71"/>
    </row>
    <row r="34166" spans="2:14">
      <c r="B34166" s="65"/>
      <c r="N34166" s="71"/>
    </row>
    <row r="34167" spans="2:14">
      <c r="B34167" s="65"/>
      <c r="N34167" s="71"/>
    </row>
    <row r="34168" spans="2:14">
      <c r="B34168" s="65"/>
      <c r="N34168" s="71"/>
    </row>
    <row r="34169" spans="2:14">
      <c r="B34169" s="65"/>
      <c r="N34169" s="71"/>
    </row>
    <row r="34170" spans="2:14">
      <c r="B34170" s="65"/>
      <c r="N34170" s="71"/>
    </row>
    <row r="34171" spans="2:14">
      <c r="B34171" s="65"/>
      <c r="N34171" s="71"/>
    </row>
    <row r="34172" spans="2:14">
      <c r="B34172" s="65"/>
      <c r="N34172" s="71"/>
    </row>
    <row r="34173" spans="2:14">
      <c r="B34173" s="65"/>
      <c r="N34173" s="71"/>
    </row>
    <row r="34174" spans="2:14">
      <c r="B34174" s="65"/>
      <c r="N34174" s="71"/>
    </row>
    <row r="34175" spans="2:14">
      <c r="B34175" s="65"/>
      <c r="N34175" s="71"/>
    </row>
    <row r="34176" spans="2:14">
      <c r="B34176" s="65"/>
      <c r="N34176" s="71"/>
    </row>
    <row r="34177" spans="2:14">
      <c r="B34177" s="65"/>
      <c r="N34177" s="71"/>
    </row>
    <row r="34178" spans="2:14">
      <c r="B34178" s="65"/>
      <c r="N34178" s="71"/>
    </row>
    <row r="34179" spans="2:14">
      <c r="B34179" s="65"/>
      <c r="N34179" s="71"/>
    </row>
    <row r="34180" spans="2:14">
      <c r="B34180" s="65"/>
      <c r="N34180" s="71"/>
    </row>
    <row r="34181" spans="2:14">
      <c r="B34181" s="65"/>
      <c r="N34181" s="71"/>
    </row>
    <row r="34182" spans="2:14">
      <c r="B34182" s="65"/>
      <c r="N34182" s="71"/>
    </row>
    <row r="34183" spans="2:14">
      <c r="B34183" s="65"/>
      <c r="N34183" s="71"/>
    </row>
    <row r="34184" spans="2:14">
      <c r="B34184" s="65"/>
      <c r="N34184" s="71"/>
    </row>
    <row r="34185" spans="2:14">
      <c r="B34185" s="65"/>
      <c r="N34185" s="71"/>
    </row>
    <row r="34186" spans="2:14">
      <c r="B34186" s="65"/>
      <c r="N34186" s="71"/>
    </row>
    <row r="34187" spans="2:14">
      <c r="B34187" s="65"/>
      <c r="N34187" s="71"/>
    </row>
    <row r="34188" spans="2:14">
      <c r="B34188" s="65"/>
      <c r="N34188" s="71"/>
    </row>
    <row r="34189" spans="2:14">
      <c r="B34189" s="65"/>
      <c r="N34189" s="71"/>
    </row>
    <row r="34190" spans="2:14">
      <c r="B34190" s="65"/>
      <c r="N34190" s="71"/>
    </row>
    <row r="34191" spans="2:14">
      <c r="B34191" s="65"/>
      <c r="N34191" s="71"/>
    </row>
    <row r="34192" spans="2:14">
      <c r="B34192" s="65"/>
      <c r="N34192" s="71"/>
    </row>
    <row r="34193" spans="2:14">
      <c r="B34193" s="65"/>
      <c r="N34193" s="71"/>
    </row>
    <row r="34194" spans="2:14">
      <c r="B34194" s="65"/>
      <c r="N34194" s="71"/>
    </row>
    <row r="34195" spans="2:14">
      <c r="B34195" s="65"/>
      <c r="N34195" s="71"/>
    </row>
    <row r="34196" spans="2:14">
      <c r="B34196" s="65"/>
      <c r="N34196" s="71"/>
    </row>
    <row r="34197" spans="2:14">
      <c r="B34197" s="65"/>
      <c r="N34197" s="71"/>
    </row>
    <row r="34198" spans="2:14">
      <c r="B34198" s="65"/>
      <c r="N34198" s="71"/>
    </row>
    <row r="34199" spans="2:14">
      <c r="B34199" s="65"/>
      <c r="N34199" s="71"/>
    </row>
    <row r="34200" spans="2:14">
      <c r="B34200" s="65"/>
      <c r="N34200" s="71"/>
    </row>
    <row r="34201" spans="2:14">
      <c r="B34201" s="65"/>
      <c r="N34201" s="71"/>
    </row>
    <row r="34202" spans="2:14">
      <c r="B34202" s="65"/>
      <c r="N34202" s="71"/>
    </row>
    <row r="34203" spans="2:14">
      <c r="B34203" s="65"/>
      <c r="N34203" s="71"/>
    </row>
    <row r="34204" spans="2:14">
      <c r="B34204" s="65"/>
      <c r="N34204" s="71"/>
    </row>
    <row r="34205" spans="2:14">
      <c r="B34205" s="65"/>
      <c r="N34205" s="71"/>
    </row>
    <row r="34206" spans="2:14">
      <c r="B34206" s="65"/>
      <c r="N34206" s="71"/>
    </row>
    <row r="34207" spans="2:14">
      <c r="B34207" s="65"/>
      <c r="N34207" s="71"/>
    </row>
    <row r="34208" spans="2:14">
      <c r="B34208" s="65"/>
      <c r="N34208" s="71"/>
    </row>
    <row r="34209" spans="2:14">
      <c r="B34209" s="65"/>
      <c r="N34209" s="71"/>
    </row>
    <row r="34210" spans="2:14">
      <c r="B34210" s="65"/>
      <c r="N34210" s="71"/>
    </row>
    <row r="34211" spans="2:14">
      <c r="B34211" s="65"/>
      <c r="N34211" s="71"/>
    </row>
    <row r="34212" spans="2:14">
      <c r="B34212" s="65"/>
      <c r="N34212" s="71"/>
    </row>
    <row r="34213" spans="2:14">
      <c r="B34213" s="65"/>
      <c r="N34213" s="71"/>
    </row>
    <row r="34214" spans="2:14">
      <c r="B34214" s="65"/>
      <c r="N34214" s="71"/>
    </row>
    <row r="34215" spans="2:14">
      <c r="B34215" s="65"/>
      <c r="N34215" s="71"/>
    </row>
    <row r="34216" spans="2:14">
      <c r="B34216" s="65"/>
      <c r="N34216" s="71"/>
    </row>
    <row r="34217" spans="2:14">
      <c r="B34217" s="65"/>
      <c r="N34217" s="71"/>
    </row>
    <row r="34218" spans="2:14">
      <c r="B34218" s="65"/>
      <c r="N34218" s="71"/>
    </row>
    <row r="34219" spans="2:14">
      <c r="B34219" s="65"/>
      <c r="N34219" s="71"/>
    </row>
    <row r="34220" spans="2:14">
      <c r="B34220" s="65"/>
      <c r="N34220" s="71"/>
    </row>
    <row r="34221" spans="2:14">
      <c r="B34221" s="65"/>
      <c r="N34221" s="71"/>
    </row>
    <row r="34222" spans="2:14">
      <c r="B34222" s="65"/>
      <c r="N34222" s="71"/>
    </row>
    <row r="34223" spans="2:14">
      <c r="B34223" s="65"/>
      <c r="N34223" s="71"/>
    </row>
    <row r="34224" spans="2:14">
      <c r="B34224" s="65"/>
      <c r="N34224" s="71"/>
    </row>
    <row r="34225" spans="2:14">
      <c r="B34225" s="65"/>
      <c r="N34225" s="71"/>
    </row>
    <row r="34226" spans="2:14">
      <c r="B34226" s="65"/>
      <c r="N34226" s="71"/>
    </row>
    <row r="34227" spans="2:14">
      <c r="B34227" s="65"/>
      <c r="N34227" s="71"/>
    </row>
    <row r="34228" spans="2:14">
      <c r="B34228" s="65"/>
      <c r="N34228" s="71"/>
    </row>
    <row r="34229" spans="2:14">
      <c r="B34229" s="65"/>
      <c r="N34229" s="71"/>
    </row>
    <row r="34230" spans="2:14">
      <c r="B34230" s="65"/>
      <c r="N34230" s="71"/>
    </row>
    <row r="34231" spans="2:14">
      <c r="B34231" s="65"/>
      <c r="N34231" s="71"/>
    </row>
    <row r="34232" spans="2:14">
      <c r="B34232" s="65"/>
      <c r="N34232" s="71"/>
    </row>
    <row r="34233" spans="2:14">
      <c r="B34233" s="65"/>
      <c r="N34233" s="71"/>
    </row>
    <row r="34234" spans="2:14">
      <c r="B34234" s="65"/>
      <c r="N34234" s="71"/>
    </row>
    <row r="34235" spans="2:14">
      <c r="B34235" s="65"/>
      <c r="N34235" s="71"/>
    </row>
    <row r="34236" spans="2:14">
      <c r="B34236" s="65"/>
      <c r="N34236" s="71"/>
    </row>
    <row r="34237" spans="2:14">
      <c r="B34237" s="65"/>
      <c r="N34237" s="71"/>
    </row>
    <row r="34238" spans="2:14">
      <c r="B34238" s="65"/>
      <c r="N34238" s="71"/>
    </row>
    <row r="34239" spans="2:14">
      <c r="B34239" s="65"/>
      <c r="N34239" s="71"/>
    </row>
    <row r="34240" spans="2:14">
      <c r="B34240" s="65"/>
      <c r="N34240" s="71"/>
    </row>
    <row r="34241" spans="2:14">
      <c r="B34241" s="65"/>
      <c r="N34241" s="71"/>
    </row>
    <row r="34242" spans="2:14">
      <c r="B34242" s="65"/>
      <c r="N34242" s="71"/>
    </row>
    <row r="34243" spans="2:14">
      <c r="B34243" s="65"/>
      <c r="N34243" s="71"/>
    </row>
    <row r="34244" spans="2:14">
      <c r="B34244" s="65"/>
      <c r="N34244" s="71"/>
    </row>
    <row r="34245" spans="2:14">
      <c r="B34245" s="65"/>
      <c r="N34245" s="71"/>
    </row>
    <row r="34246" spans="2:14">
      <c r="B34246" s="65"/>
      <c r="N34246" s="71"/>
    </row>
    <row r="34247" spans="2:14">
      <c r="B34247" s="65"/>
      <c r="N34247" s="71"/>
    </row>
    <row r="34248" spans="2:14">
      <c r="B34248" s="65"/>
      <c r="N34248" s="71"/>
    </row>
    <row r="34249" spans="2:14">
      <c r="B34249" s="65"/>
      <c r="N34249" s="71"/>
    </row>
    <row r="34250" spans="2:14">
      <c r="B34250" s="65"/>
      <c r="N34250" s="71"/>
    </row>
    <row r="34251" spans="2:14">
      <c r="B34251" s="65"/>
      <c r="N34251" s="71"/>
    </row>
    <row r="34252" spans="2:14">
      <c r="B34252" s="65"/>
      <c r="N34252" s="71"/>
    </row>
    <row r="34253" spans="2:14">
      <c r="B34253" s="65"/>
      <c r="N34253" s="71"/>
    </row>
    <row r="34254" spans="2:14">
      <c r="B34254" s="65"/>
      <c r="N34254" s="71"/>
    </row>
    <row r="34255" spans="2:14">
      <c r="B34255" s="65"/>
      <c r="N34255" s="71"/>
    </row>
    <row r="34256" spans="2:14">
      <c r="B34256" s="65"/>
      <c r="N34256" s="71"/>
    </row>
    <row r="34257" spans="2:14">
      <c r="B34257" s="65"/>
      <c r="N34257" s="71"/>
    </row>
    <row r="34258" spans="2:14">
      <c r="B34258" s="65"/>
      <c r="N34258" s="71"/>
    </row>
    <row r="34259" spans="2:14">
      <c r="B34259" s="65"/>
      <c r="N34259" s="71"/>
    </row>
    <row r="34260" spans="2:14">
      <c r="B34260" s="65"/>
      <c r="N34260" s="71"/>
    </row>
    <row r="34261" spans="2:14">
      <c r="B34261" s="65"/>
      <c r="N34261" s="71"/>
    </row>
    <row r="34262" spans="2:14">
      <c r="B34262" s="65"/>
      <c r="N34262" s="71"/>
    </row>
    <row r="34263" spans="2:14">
      <c r="B34263" s="65"/>
      <c r="N34263" s="71"/>
    </row>
    <row r="34264" spans="2:14">
      <c r="B34264" s="65"/>
      <c r="N34264" s="71"/>
    </row>
    <row r="34265" spans="2:14">
      <c r="B34265" s="65"/>
      <c r="N34265" s="71"/>
    </row>
    <row r="34266" spans="2:14">
      <c r="B34266" s="65"/>
      <c r="N34266" s="71"/>
    </row>
    <row r="34267" spans="2:14">
      <c r="B34267" s="65"/>
      <c r="N34267" s="71"/>
    </row>
    <row r="34268" spans="2:14">
      <c r="B34268" s="65"/>
      <c r="N34268" s="71"/>
    </row>
    <row r="34269" spans="2:14">
      <c r="B34269" s="65"/>
      <c r="N34269" s="71"/>
    </row>
    <row r="34270" spans="2:14">
      <c r="B34270" s="65"/>
      <c r="N34270" s="71"/>
    </row>
    <row r="34271" spans="2:14">
      <c r="B34271" s="65"/>
      <c r="N34271" s="71"/>
    </row>
    <row r="34272" spans="2:14">
      <c r="B34272" s="65"/>
      <c r="N34272" s="71"/>
    </row>
    <row r="34273" spans="2:14">
      <c r="B34273" s="65"/>
      <c r="N34273" s="71"/>
    </row>
    <row r="34274" spans="2:14">
      <c r="B34274" s="65"/>
      <c r="N34274" s="71"/>
    </row>
    <row r="34275" spans="2:14">
      <c r="B34275" s="65"/>
      <c r="N34275" s="71"/>
    </row>
    <row r="34276" spans="2:14">
      <c r="B34276" s="65"/>
      <c r="N34276" s="71"/>
    </row>
    <row r="34277" spans="2:14">
      <c r="B34277" s="65"/>
      <c r="N34277" s="71"/>
    </row>
    <row r="34278" spans="2:14">
      <c r="B34278" s="65"/>
      <c r="N34278" s="71"/>
    </row>
    <row r="34279" spans="2:14">
      <c r="B34279" s="65"/>
      <c r="N34279" s="71"/>
    </row>
    <row r="34280" spans="2:14">
      <c r="B34280" s="65"/>
      <c r="N34280" s="71"/>
    </row>
    <row r="34281" spans="2:14">
      <c r="B34281" s="65"/>
      <c r="N34281" s="71"/>
    </row>
    <row r="34282" spans="2:14">
      <c r="B34282" s="65"/>
      <c r="N34282" s="71"/>
    </row>
    <row r="34283" spans="2:14">
      <c r="B34283" s="65"/>
      <c r="N34283" s="71"/>
    </row>
    <row r="34284" spans="2:14">
      <c r="B34284" s="65"/>
      <c r="N34284" s="71"/>
    </row>
    <row r="34285" spans="2:14">
      <c r="B34285" s="65"/>
      <c r="N34285" s="71"/>
    </row>
    <row r="34286" spans="2:14">
      <c r="B34286" s="65"/>
      <c r="N34286" s="71"/>
    </row>
    <row r="34287" spans="2:14">
      <c r="B34287" s="65"/>
      <c r="N34287" s="71"/>
    </row>
    <row r="34288" spans="2:14">
      <c r="B34288" s="65"/>
      <c r="N34288" s="71"/>
    </row>
    <row r="34289" spans="2:14">
      <c r="B34289" s="65"/>
      <c r="N34289" s="71"/>
    </row>
    <row r="34290" spans="2:14">
      <c r="B34290" s="65"/>
      <c r="N34290" s="71"/>
    </row>
    <row r="34291" spans="2:14">
      <c r="B34291" s="65"/>
      <c r="N34291" s="71"/>
    </row>
    <row r="34292" spans="2:14">
      <c r="B34292" s="65"/>
      <c r="N34292" s="71"/>
    </row>
    <row r="34293" spans="2:14">
      <c r="B34293" s="65"/>
      <c r="N34293" s="71"/>
    </row>
    <row r="34294" spans="2:14">
      <c r="B34294" s="65"/>
      <c r="N34294" s="71"/>
    </row>
    <row r="34295" spans="2:14">
      <c r="B34295" s="65"/>
      <c r="N34295" s="71"/>
    </row>
    <row r="34296" spans="2:14">
      <c r="B34296" s="65"/>
      <c r="N34296" s="71"/>
    </row>
    <row r="34297" spans="2:14">
      <c r="B34297" s="65"/>
      <c r="N34297" s="71"/>
    </row>
    <row r="34298" spans="2:14">
      <c r="B34298" s="65"/>
      <c r="N34298" s="71"/>
    </row>
    <row r="34299" spans="2:14">
      <c r="B34299" s="65"/>
      <c r="N34299" s="71"/>
    </row>
    <row r="34300" spans="2:14">
      <c r="B34300" s="65"/>
      <c r="N34300" s="71"/>
    </row>
    <row r="34301" spans="2:14">
      <c r="B34301" s="65"/>
      <c r="N34301" s="71"/>
    </row>
    <row r="34302" spans="2:14">
      <c r="B34302" s="65"/>
      <c r="N34302" s="71"/>
    </row>
    <row r="34303" spans="2:14">
      <c r="B34303" s="65"/>
      <c r="N34303" s="71"/>
    </row>
    <row r="34304" spans="2:14">
      <c r="B34304" s="65"/>
      <c r="N34304" s="71"/>
    </row>
    <row r="34305" spans="2:14">
      <c r="B34305" s="65"/>
      <c r="N34305" s="71"/>
    </row>
    <row r="34306" spans="2:14">
      <c r="B34306" s="65"/>
      <c r="N34306" s="71"/>
    </row>
    <row r="34307" spans="2:14">
      <c r="B34307" s="65"/>
      <c r="N34307" s="71"/>
    </row>
    <row r="34308" spans="2:14">
      <c r="B34308" s="65"/>
      <c r="N34308" s="71"/>
    </row>
    <row r="34309" spans="2:14">
      <c r="B34309" s="65"/>
      <c r="N34309" s="71"/>
    </row>
    <row r="34310" spans="2:14">
      <c r="B34310" s="65"/>
      <c r="N34310" s="71"/>
    </row>
    <row r="34311" spans="2:14">
      <c r="B34311" s="65"/>
      <c r="N34311" s="71"/>
    </row>
    <row r="34312" spans="2:14">
      <c r="B34312" s="65"/>
      <c r="N34312" s="71"/>
    </row>
    <row r="34313" spans="2:14">
      <c r="B34313" s="65"/>
      <c r="N34313" s="71"/>
    </row>
    <row r="34314" spans="2:14">
      <c r="B34314" s="65"/>
      <c r="N34314" s="71"/>
    </row>
    <row r="34315" spans="2:14">
      <c r="B34315" s="65"/>
      <c r="N34315" s="71"/>
    </row>
    <row r="34316" spans="2:14">
      <c r="B34316" s="65"/>
      <c r="N34316" s="71"/>
    </row>
    <row r="34317" spans="2:14">
      <c r="B34317" s="65"/>
      <c r="N34317" s="71"/>
    </row>
    <row r="34318" spans="2:14">
      <c r="B34318" s="65"/>
      <c r="N34318" s="71"/>
    </row>
    <row r="34319" spans="2:14">
      <c r="B34319" s="65"/>
      <c r="N34319" s="71"/>
    </row>
    <row r="34320" spans="2:14">
      <c r="B34320" s="65"/>
      <c r="N34320" s="71"/>
    </row>
    <row r="34321" spans="2:14">
      <c r="B34321" s="65"/>
      <c r="N34321" s="71"/>
    </row>
    <row r="34322" spans="2:14">
      <c r="B34322" s="65"/>
      <c r="N34322" s="71"/>
    </row>
    <row r="34323" spans="2:14">
      <c r="B34323" s="65"/>
      <c r="N34323" s="71"/>
    </row>
    <row r="34324" spans="2:14">
      <c r="B34324" s="65"/>
      <c r="N34324" s="71"/>
    </row>
    <row r="34325" spans="2:14">
      <c r="B34325" s="65"/>
      <c r="N34325" s="71"/>
    </row>
    <row r="34326" spans="2:14">
      <c r="B34326" s="65"/>
      <c r="N34326" s="71"/>
    </row>
    <row r="34327" spans="2:14">
      <c r="B34327" s="65"/>
      <c r="N34327" s="71"/>
    </row>
    <row r="34328" spans="2:14">
      <c r="B34328" s="65"/>
      <c r="N34328" s="71"/>
    </row>
    <row r="34329" spans="2:14">
      <c r="B34329" s="65"/>
      <c r="N34329" s="71"/>
    </row>
    <row r="34330" spans="2:14">
      <c r="B34330" s="65"/>
      <c r="N34330" s="71"/>
    </row>
    <row r="34331" spans="2:14">
      <c r="B34331" s="65"/>
      <c r="N34331" s="71"/>
    </row>
    <row r="34332" spans="2:14">
      <c r="B34332" s="65"/>
      <c r="N34332" s="71"/>
    </row>
    <row r="34333" spans="2:14">
      <c r="B34333" s="65"/>
      <c r="N34333" s="71"/>
    </row>
    <row r="34334" spans="2:14">
      <c r="B34334" s="65"/>
      <c r="N34334" s="71"/>
    </row>
    <row r="34335" spans="2:14">
      <c r="B34335" s="65"/>
      <c r="N34335" s="71"/>
    </row>
    <row r="34336" spans="2:14">
      <c r="B34336" s="65"/>
      <c r="N34336" s="71"/>
    </row>
    <row r="34337" spans="2:14">
      <c r="B34337" s="65"/>
      <c r="N34337" s="71"/>
    </row>
    <row r="34338" spans="2:14">
      <c r="B34338" s="65"/>
      <c r="N34338" s="71"/>
    </row>
    <row r="34339" spans="2:14">
      <c r="B34339" s="65"/>
      <c r="N34339" s="71"/>
    </row>
    <row r="34340" spans="2:14">
      <c r="B34340" s="65"/>
      <c r="N34340" s="71"/>
    </row>
    <row r="34341" spans="2:14">
      <c r="B34341" s="65"/>
      <c r="N34341" s="71"/>
    </row>
    <row r="34342" spans="2:14">
      <c r="B34342" s="65"/>
      <c r="N34342" s="71"/>
    </row>
    <row r="34343" spans="2:14">
      <c r="B34343" s="65"/>
      <c r="N34343" s="71"/>
    </row>
    <row r="34344" spans="2:14">
      <c r="B34344" s="65"/>
      <c r="N34344" s="71"/>
    </row>
    <row r="34345" spans="2:14">
      <c r="B34345" s="65"/>
      <c r="N34345" s="71"/>
    </row>
    <row r="34346" spans="2:14">
      <c r="B34346" s="65"/>
      <c r="N34346" s="71"/>
    </row>
    <row r="34347" spans="2:14">
      <c r="B34347" s="65"/>
      <c r="N34347" s="71"/>
    </row>
    <row r="34348" spans="2:14">
      <c r="B34348" s="65"/>
      <c r="N34348" s="71"/>
    </row>
    <row r="34349" spans="2:14">
      <c r="B34349" s="65"/>
      <c r="N34349" s="71"/>
    </row>
    <row r="34350" spans="2:14">
      <c r="B34350" s="65"/>
      <c r="N34350" s="71"/>
    </row>
    <row r="34351" spans="2:14">
      <c r="B34351" s="65"/>
      <c r="N34351" s="71"/>
    </row>
    <row r="34352" spans="2:14">
      <c r="B34352" s="65"/>
      <c r="N34352" s="71"/>
    </row>
    <row r="34353" spans="2:14">
      <c r="B34353" s="65"/>
      <c r="N34353" s="71"/>
    </row>
    <row r="34354" spans="2:14">
      <c r="B34354" s="65"/>
      <c r="N34354" s="71"/>
    </row>
    <row r="34355" spans="2:14">
      <c r="B34355" s="65"/>
      <c r="N34355" s="71"/>
    </row>
    <row r="34356" spans="2:14">
      <c r="B34356" s="65"/>
      <c r="N34356" s="71"/>
    </row>
    <row r="34357" spans="2:14">
      <c r="B34357" s="65"/>
      <c r="N34357" s="71"/>
    </row>
    <row r="34358" spans="2:14">
      <c r="B34358" s="65"/>
      <c r="N34358" s="71"/>
    </row>
    <row r="34359" spans="2:14">
      <c r="B34359" s="65"/>
      <c r="N34359" s="71"/>
    </row>
    <row r="34360" spans="2:14">
      <c r="B34360" s="65"/>
      <c r="N34360" s="71"/>
    </row>
    <row r="34361" spans="2:14">
      <c r="B34361" s="65"/>
      <c r="N34361" s="71"/>
    </row>
    <row r="34362" spans="2:14">
      <c r="B34362" s="65"/>
      <c r="N34362" s="71"/>
    </row>
    <row r="34363" spans="2:14">
      <c r="B34363" s="65"/>
      <c r="N34363" s="71"/>
    </row>
    <row r="34364" spans="2:14">
      <c r="B34364" s="65"/>
      <c r="N34364" s="71"/>
    </row>
    <row r="34365" spans="2:14">
      <c r="B34365" s="65"/>
      <c r="N34365" s="71"/>
    </row>
    <row r="34366" spans="2:14">
      <c r="B34366" s="65"/>
      <c r="N34366" s="71"/>
    </row>
    <row r="34367" spans="2:14">
      <c r="B34367" s="65"/>
      <c r="N34367" s="71"/>
    </row>
    <row r="34368" spans="2:14">
      <c r="B34368" s="65"/>
      <c r="N34368" s="71"/>
    </row>
    <row r="34369" spans="2:14">
      <c r="B34369" s="65"/>
      <c r="N34369" s="71"/>
    </row>
    <row r="34370" spans="2:14">
      <c r="B34370" s="65"/>
      <c r="N34370" s="71"/>
    </row>
    <row r="34371" spans="2:14">
      <c r="B34371" s="65"/>
      <c r="N34371" s="71"/>
    </row>
    <row r="34372" spans="2:14">
      <c r="B34372" s="65"/>
      <c r="N34372" s="71"/>
    </row>
    <row r="34373" spans="2:14">
      <c r="B34373" s="65"/>
      <c r="N34373" s="71"/>
    </row>
    <row r="34374" spans="2:14">
      <c r="B34374" s="65"/>
      <c r="N34374" s="71"/>
    </row>
    <row r="34375" spans="2:14">
      <c r="B34375" s="65"/>
      <c r="N34375" s="71"/>
    </row>
    <row r="34376" spans="2:14">
      <c r="B34376" s="65"/>
      <c r="N34376" s="71"/>
    </row>
    <row r="34377" spans="2:14">
      <c r="B34377" s="65"/>
      <c r="N34377" s="71"/>
    </row>
    <row r="34378" spans="2:14">
      <c r="B34378" s="65"/>
      <c r="N34378" s="71"/>
    </row>
    <row r="34379" spans="2:14">
      <c r="B34379" s="65"/>
      <c r="N34379" s="71"/>
    </row>
    <row r="34380" spans="2:14">
      <c r="B34380" s="65"/>
      <c r="N34380" s="71"/>
    </row>
    <row r="34381" spans="2:14">
      <c r="B34381" s="65"/>
      <c r="N34381" s="71"/>
    </row>
    <row r="34382" spans="2:14">
      <c r="B34382" s="65"/>
      <c r="N34382" s="71"/>
    </row>
    <row r="34383" spans="2:14">
      <c r="B34383" s="65"/>
      <c r="N34383" s="71"/>
    </row>
    <row r="34384" spans="2:14">
      <c r="B34384" s="65"/>
      <c r="N34384" s="71"/>
    </row>
    <row r="34385" spans="2:14">
      <c r="B34385" s="65"/>
      <c r="N34385" s="71"/>
    </row>
    <row r="34386" spans="2:14">
      <c r="B34386" s="65"/>
      <c r="N34386" s="71"/>
    </row>
    <row r="34387" spans="2:14">
      <c r="B34387" s="65"/>
      <c r="N34387" s="71"/>
    </row>
    <row r="34388" spans="2:14">
      <c r="B34388" s="65"/>
      <c r="N34388" s="71"/>
    </row>
    <row r="34389" spans="2:14">
      <c r="B34389" s="65"/>
      <c r="N34389" s="71"/>
    </row>
    <row r="34390" spans="2:14">
      <c r="B34390" s="65"/>
      <c r="N34390" s="71"/>
    </row>
    <row r="34391" spans="2:14">
      <c r="B34391" s="65"/>
      <c r="N34391" s="71"/>
    </row>
    <row r="34392" spans="2:14">
      <c r="B34392" s="65"/>
      <c r="N34392" s="71"/>
    </row>
    <row r="34393" spans="2:14">
      <c r="B34393" s="65"/>
      <c r="N34393" s="71"/>
    </row>
    <row r="34394" spans="2:14">
      <c r="B34394" s="65"/>
      <c r="N34394" s="71"/>
    </row>
    <row r="34395" spans="2:14">
      <c r="B34395" s="65"/>
      <c r="N34395" s="71"/>
    </row>
    <row r="34396" spans="2:14">
      <c r="B34396" s="65"/>
      <c r="N34396" s="71"/>
    </row>
    <row r="34397" spans="2:14">
      <c r="B34397" s="65"/>
      <c r="N34397" s="71"/>
    </row>
    <row r="34398" spans="2:14">
      <c r="B34398" s="65"/>
      <c r="N34398" s="71"/>
    </row>
    <row r="34399" spans="2:14">
      <c r="B34399" s="65"/>
      <c r="N34399" s="71"/>
    </row>
    <row r="34400" spans="2:14">
      <c r="B34400" s="65"/>
      <c r="N34400" s="71"/>
    </row>
    <row r="34401" spans="2:14">
      <c r="B34401" s="65"/>
      <c r="N34401" s="71"/>
    </row>
    <row r="34402" spans="2:14">
      <c r="B34402" s="65"/>
      <c r="N34402" s="71"/>
    </row>
    <row r="34403" spans="2:14">
      <c r="B34403" s="65"/>
      <c r="N34403" s="71"/>
    </row>
    <row r="34404" spans="2:14">
      <c r="B34404" s="65"/>
      <c r="N34404" s="71"/>
    </row>
    <row r="34405" spans="2:14">
      <c r="B34405" s="65"/>
      <c r="N34405" s="71"/>
    </row>
    <row r="34406" spans="2:14">
      <c r="B34406" s="65"/>
      <c r="N34406" s="71"/>
    </row>
    <row r="34407" spans="2:14">
      <c r="B34407" s="65"/>
      <c r="N34407" s="71"/>
    </row>
    <row r="34408" spans="2:14">
      <c r="B34408" s="65"/>
      <c r="N34408" s="71"/>
    </row>
    <row r="34409" spans="2:14">
      <c r="B34409" s="65"/>
      <c r="N34409" s="71"/>
    </row>
    <row r="34410" spans="2:14">
      <c r="B34410" s="65"/>
      <c r="N34410" s="71"/>
    </row>
    <row r="34411" spans="2:14">
      <c r="B34411" s="65"/>
      <c r="N34411" s="71"/>
    </row>
    <row r="34412" spans="2:14">
      <c r="B34412" s="65"/>
      <c r="N34412" s="71"/>
    </row>
    <row r="34413" spans="2:14">
      <c r="B34413" s="65"/>
      <c r="N34413" s="71"/>
    </row>
    <row r="34414" spans="2:14">
      <c r="B34414" s="65"/>
      <c r="N34414" s="71"/>
    </row>
    <row r="34415" spans="2:14">
      <c r="B34415" s="65"/>
      <c r="N34415" s="71"/>
    </row>
    <row r="34416" spans="2:14">
      <c r="B34416" s="65"/>
      <c r="N34416" s="71"/>
    </row>
    <row r="34417" spans="2:14">
      <c r="B34417" s="65"/>
      <c r="N34417" s="71"/>
    </row>
    <row r="34418" spans="2:14">
      <c r="B34418" s="65"/>
      <c r="N34418" s="71"/>
    </row>
    <row r="34419" spans="2:14">
      <c r="B34419" s="65"/>
      <c r="N34419" s="71"/>
    </row>
    <row r="34420" spans="2:14">
      <c r="B34420" s="65"/>
      <c r="N34420" s="71"/>
    </row>
    <row r="34421" spans="2:14">
      <c r="B34421" s="65"/>
      <c r="N34421" s="71"/>
    </row>
    <row r="34422" spans="2:14">
      <c r="B34422" s="65"/>
      <c r="N34422" s="71"/>
    </row>
    <row r="34423" spans="2:14">
      <c r="B34423" s="65"/>
      <c r="N34423" s="71"/>
    </row>
    <row r="34424" spans="2:14">
      <c r="B34424" s="65"/>
      <c r="N34424" s="71"/>
    </row>
    <row r="34425" spans="2:14">
      <c r="B34425" s="65"/>
      <c r="N34425" s="71"/>
    </row>
    <row r="34426" spans="2:14">
      <c r="B34426" s="65"/>
      <c r="N34426" s="71"/>
    </row>
    <row r="34427" spans="2:14">
      <c r="B34427" s="65"/>
      <c r="N34427" s="71"/>
    </row>
    <row r="34428" spans="2:14">
      <c r="B34428" s="65"/>
      <c r="N34428" s="71"/>
    </row>
    <row r="34429" spans="2:14">
      <c r="B34429" s="65"/>
      <c r="N34429" s="71"/>
    </row>
    <row r="34430" spans="2:14">
      <c r="B34430" s="65"/>
      <c r="N34430" s="71"/>
    </row>
    <row r="34431" spans="2:14">
      <c r="B34431" s="65"/>
      <c r="N34431" s="71"/>
    </row>
    <row r="34432" spans="2:14">
      <c r="B34432" s="65"/>
      <c r="N34432" s="71"/>
    </row>
    <row r="34433" spans="2:14">
      <c r="B34433" s="65"/>
      <c r="N34433" s="71"/>
    </row>
    <row r="34434" spans="2:14">
      <c r="B34434" s="65"/>
      <c r="N34434" s="71"/>
    </row>
    <row r="34435" spans="2:14">
      <c r="B34435" s="65"/>
      <c r="N34435" s="71"/>
    </row>
    <row r="34436" spans="2:14">
      <c r="B34436" s="65"/>
      <c r="N34436" s="71"/>
    </row>
    <row r="34437" spans="2:14">
      <c r="B34437" s="65"/>
      <c r="N34437" s="71"/>
    </row>
    <row r="34438" spans="2:14">
      <c r="B34438" s="65"/>
      <c r="N34438" s="71"/>
    </row>
    <row r="34439" spans="2:14">
      <c r="B34439" s="65"/>
      <c r="N34439" s="71"/>
    </row>
    <row r="34440" spans="2:14">
      <c r="B34440" s="65"/>
      <c r="N34440" s="71"/>
    </row>
    <row r="34441" spans="2:14">
      <c r="B34441" s="65"/>
      <c r="N34441" s="71"/>
    </row>
    <row r="34442" spans="2:14">
      <c r="B34442" s="65"/>
      <c r="N34442" s="71"/>
    </row>
    <row r="34443" spans="2:14">
      <c r="B34443" s="65"/>
      <c r="N34443" s="71"/>
    </row>
    <row r="34444" spans="2:14">
      <c r="B34444" s="65"/>
      <c r="N34444" s="71"/>
    </row>
    <row r="34445" spans="2:14">
      <c r="B34445" s="65"/>
      <c r="N34445" s="71"/>
    </row>
    <row r="34446" spans="2:14">
      <c r="B34446" s="65"/>
      <c r="N34446" s="71"/>
    </row>
    <row r="34447" spans="2:14">
      <c r="B34447" s="65"/>
      <c r="N34447" s="71"/>
    </row>
    <row r="34448" spans="2:14">
      <c r="B34448" s="65"/>
      <c r="N34448" s="71"/>
    </row>
    <row r="34449" spans="2:14">
      <c r="B34449" s="65"/>
      <c r="N34449" s="71"/>
    </row>
    <row r="34450" spans="2:14">
      <c r="B34450" s="65"/>
      <c r="N34450" s="71"/>
    </row>
    <row r="34451" spans="2:14">
      <c r="B34451" s="65"/>
      <c r="N34451" s="71"/>
    </row>
    <row r="34452" spans="2:14">
      <c r="B34452" s="65"/>
      <c r="N34452" s="71"/>
    </row>
    <row r="34453" spans="2:14">
      <c r="B34453" s="65"/>
      <c r="N34453" s="71"/>
    </row>
    <row r="34454" spans="2:14">
      <c r="B34454" s="65"/>
      <c r="N34454" s="71"/>
    </row>
    <row r="34455" spans="2:14">
      <c r="B34455" s="65"/>
      <c r="N34455" s="71"/>
    </row>
    <row r="34456" spans="2:14">
      <c r="B34456" s="65"/>
      <c r="N34456" s="71"/>
    </row>
    <row r="34457" spans="2:14">
      <c r="B34457" s="65"/>
      <c r="N34457" s="71"/>
    </row>
    <row r="34458" spans="2:14">
      <c r="B34458" s="65"/>
      <c r="N34458" s="71"/>
    </row>
    <row r="34459" spans="2:14">
      <c r="B34459" s="65"/>
      <c r="N34459" s="71"/>
    </row>
    <row r="34460" spans="2:14">
      <c r="B34460" s="65"/>
      <c r="N34460" s="71"/>
    </row>
    <row r="34461" spans="2:14">
      <c r="B34461" s="65"/>
      <c r="N34461" s="71"/>
    </row>
    <row r="34462" spans="2:14">
      <c r="B34462" s="65"/>
      <c r="N34462" s="71"/>
    </row>
    <row r="34463" spans="2:14">
      <c r="B34463" s="65"/>
      <c r="N34463" s="71"/>
    </row>
    <row r="34464" spans="2:14">
      <c r="B34464" s="65"/>
      <c r="N34464" s="71"/>
    </row>
    <row r="34465" spans="2:14">
      <c r="B34465" s="65"/>
      <c r="N34465" s="71"/>
    </row>
    <row r="34466" spans="2:14">
      <c r="B34466" s="65"/>
      <c r="N34466" s="71"/>
    </row>
    <row r="34467" spans="2:14">
      <c r="B34467" s="65"/>
      <c r="N34467" s="71"/>
    </row>
    <row r="34468" spans="2:14">
      <c r="B34468" s="65"/>
      <c r="N34468" s="71"/>
    </row>
    <row r="34469" spans="2:14">
      <c r="B34469" s="65"/>
      <c r="N34469" s="71"/>
    </row>
    <row r="34470" spans="2:14">
      <c r="B34470" s="65"/>
      <c r="N34470" s="71"/>
    </row>
    <row r="34471" spans="2:14">
      <c r="B34471" s="65"/>
      <c r="N34471" s="71"/>
    </row>
    <row r="34472" spans="2:14">
      <c r="B34472" s="65"/>
      <c r="N34472" s="71"/>
    </row>
    <row r="34473" spans="2:14">
      <c r="B34473" s="65"/>
      <c r="N34473" s="71"/>
    </row>
    <row r="34474" spans="2:14">
      <c r="B34474" s="65"/>
      <c r="N34474" s="71"/>
    </row>
    <row r="34475" spans="2:14">
      <c r="B34475" s="65"/>
      <c r="N34475" s="71"/>
    </row>
    <row r="34476" spans="2:14">
      <c r="B34476" s="65"/>
      <c r="N34476" s="71"/>
    </row>
    <row r="34477" spans="2:14">
      <c r="B34477" s="65"/>
      <c r="N34477" s="71"/>
    </row>
    <row r="34478" spans="2:14">
      <c r="B34478" s="65"/>
      <c r="N34478" s="71"/>
    </row>
    <row r="34479" spans="2:14">
      <c r="B34479" s="65"/>
      <c r="N34479" s="71"/>
    </row>
    <row r="34480" spans="2:14">
      <c r="B34480" s="65"/>
      <c r="N34480" s="71"/>
    </row>
    <row r="34481" spans="2:14">
      <c r="B34481" s="65"/>
      <c r="N34481" s="71"/>
    </row>
    <row r="34482" spans="2:14">
      <c r="B34482" s="65"/>
      <c r="N34482" s="71"/>
    </row>
    <row r="34483" spans="2:14">
      <c r="B34483" s="65"/>
      <c r="N34483" s="71"/>
    </row>
    <row r="34484" spans="2:14">
      <c r="B34484" s="65"/>
      <c r="N34484" s="71"/>
    </row>
    <row r="34485" spans="2:14">
      <c r="B34485" s="65"/>
      <c r="N34485" s="71"/>
    </row>
    <row r="34486" spans="2:14">
      <c r="B34486" s="65"/>
      <c r="N34486" s="71"/>
    </row>
    <row r="34487" spans="2:14">
      <c r="B34487" s="65"/>
      <c r="N34487" s="71"/>
    </row>
    <row r="34488" spans="2:14">
      <c r="B34488" s="65"/>
      <c r="N34488" s="71"/>
    </row>
    <row r="34489" spans="2:14">
      <c r="B34489" s="65"/>
      <c r="N34489" s="71"/>
    </row>
    <row r="34490" spans="2:14">
      <c r="B34490" s="65"/>
      <c r="N34490" s="71"/>
    </row>
    <row r="34491" spans="2:14">
      <c r="B34491" s="65"/>
      <c r="N34491" s="71"/>
    </row>
    <row r="34492" spans="2:14">
      <c r="B34492" s="65"/>
      <c r="N34492" s="71"/>
    </row>
    <row r="34493" spans="2:14">
      <c r="B34493" s="65"/>
      <c r="N34493" s="71"/>
    </row>
    <row r="34494" spans="2:14">
      <c r="B34494" s="65"/>
      <c r="N34494" s="71"/>
    </row>
    <row r="34495" spans="2:14">
      <c r="B34495" s="65"/>
      <c r="N34495" s="71"/>
    </row>
    <row r="34496" spans="2:14">
      <c r="B34496" s="65"/>
      <c r="N34496" s="71"/>
    </row>
    <row r="34497" spans="2:14">
      <c r="B34497" s="65"/>
      <c r="N34497" s="71"/>
    </row>
    <row r="34498" spans="2:14">
      <c r="B34498" s="65"/>
      <c r="N34498" s="71"/>
    </row>
    <row r="34499" spans="2:14">
      <c r="B34499" s="65"/>
      <c r="N34499" s="71"/>
    </row>
    <row r="34500" spans="2:14">
      <c r="B34500" s="65"/>
      <c r="N34500" s="71"/>
    </row>
    <row r="34501" spans="2:14">
      <c r="B34501" s="65"/>
      <c r="N34501" s="71"/>
    </row>
    <row r="34502" spans="2:14">
      <c r="B34502" s="65"/>
      <c r="N34502" s="71"/>
    </row>
    <row r="34503" spans="2:14">
      <c r="B34503" s="65"/>
      <c r="N34503" s="71"/>
    </row>
    <row r="34504" spans="2:14">
      <c r="B34504" s="65"/>
      <c r="N34504" s="71"/>
    </row>
    <row r="34505" spans="2:14">
      <c r="B34505" s="65"/>
      <c r="N34505" s="71"/>
    </row>
    <row r="34506" spans="2:14">
      <c r="B34506" s="65"/>
      <c r="N34506" s="71"/>
    </row>
    <row r="34507" spans="2:14">
      <c r="B34507" s="65"/>
      <c r="N34507" s="71"/>
    </row>
    <row r="34508" spans="2:14">
      <c r="B34508" s="65"/>
      <c r="N34508" s="71"/>
    </row>
    <row r="34509" spans="2:14">
      <c r="B34509" s="65"/>
      <c r="N34509" s="71"/>
    </row>
    <row r="34510" spans="2:14">
      <c r="B34510" s="65"/>
      <c r="N34510" s="71"/>
    </row>
    <row r="34511" spans="2:14">
      <c r="B34511" s="65"/>
      <c r="N34511" s="71"/>
    </row>
    <row r="34512" spans="2:14">
      <c r="B34512" s="65"/>
      <c r="N34512" s="71"/>
    </row>
    <row r="34513" spans="2:14">
      <c r="B34513" s="65"/>
      <c r="N34513" s="71"/>
    </row>
    <row r="34514" spans="2:14">
      <c r="B34514" s="65"/>
      <c r="N34514" s="71"/>
    </row>
    <row r="34515" spans="2:14">
      <c r="B34515" s="65"/>
      <c r="N34515" s="71"/>
    </row>
    <row r="34516" spans="2:14">
      <c r="B34516" s="65"/>
      <c r="N34516" s="71"/>
    </row>
    <row r="34517" spans="2:14">
      <c r="B34517" s="65"/>
      <c r="N34517" s="71"/>
    </row>
    <row r="34518" spans="2:14">
      <c r="B34518" s="65"/>
      <c r="N34518" s="71"/>
    </row>
    <row r="34519" spans="2:14">
      <c r="B34519" s="65"/>
      <c r="N34519" s="71"/>
    </row>
    <row r="34520" spans="2:14">
      <c r="B34520" s="65"/>
      <c r="N34520" s="71"/>
    </row>
    <row r="34521" spans="2:14">
      <c r="B34521" s="65"/>
      <c r="N34521" s="71"/>
    </row>
    <row r="34522" spans="2:14">
      <c r="B34522" s="65"/>
      <c r="N34522" s="71"/>
    </row>
    <row r="34523" spans="2:14">
      <c r="B34523" s="65"/>
      <c r="N34523" s="71"/>
    </row>
    <row r="34524" spans="2:14">
      <c r="B34524" s="65"/>
      <c r="N34524" s="71"/>
    </row>
    <row r="34525" spans="2:14">
      <c r="B34525" s="65"/>
      <c r="N34525" s="71"/>
    </row>
    <row r="34526" spans="2:14">
      <c r="B34526" s="65"/>
      <c r="N34526" s="71"/>
    </row>
    <row r="34527" spans="2:14">
      <c r="B34527" s="65"/>
      <c r="N34527" s="71"/>
    </row>
    <row r="34528" spans="2:14">
      <c r="B34528" s="65"/>
      <c r="N34528" s="71"/>
    </row>
    <row r="34529" spans="2:14">
      <c r="B34529" s="65"/>
      <c r="N34529" s="71"/>
    </row>
    <row r="34530" spans="2:14">
      <c r="B34530" s="65"/>
      <c r="N34530" s="71"/>
    </row>
    <row r="34531" spans="2:14">
      <c r="B34531" s="65"/>
      <c r="N34531" s="71"/>
    </row>
    <row r="34532" spans="2:14">
      <c r="B34532" s="65"/>
      <c r="N34532" s="71"/>
    </row>
    <row r="34533" spans="2:14">
      <c r="B34533" s="65"/>
      <c r="N34533" s="71"/>
    </row>
    <row r="34534" spans="2:14">
      <c r="B34534" s="65"/>
      <c r="N34534" s="71"/>
    </row>
    <row r="34535" spans="2:14">
      <c r="B34535" s="65"/>
      <c r="N34535" s="71"/>
    </row>
    <row r="34536" spans="2:14">
      <c r="B34536" s="65"/>
      <c r="N34536" s="71"/>
    </row>
    <row r="34537" spans="2:14">
      <c r="B34537" s="65"/>
      <c r="N34537" s="71"/>
    </row>
    <row r="34538" spans="2:14">
      <c r="B34538" s="65"/>
      <c r="N34538" s="71"/>
    </row>
    <row r="34539" spans="2:14">
      <c r="B34539" s="65"/>
      <c r="N34539" s="71"/>
    </row>
    <row r="34540" spans="2:14">
      <c r="B34540" s="65"/>
      <c r="N34540" s="71"/>
    </row>
    <row r="34541" spans="2:14">
      <c r="B34541" s="65"/>
      <c r="N34541" s="71"/>
    </row>
    <row r="34542" spans="2:14">
      <c r="B34542" s="65"/>
      <c r="N34542" s="71"/>
    </row>
    <row r="34543" spans="2:14">
      <c r="B34543" s="65"/>
      <c r="N34543" s="71"/>
    </row>
    <row r="34544" spans="2:14">
      <c r="B34544" s="65"/>
      <c r="N34544" s="71"/>
    </row>
    <row r="34545" spans="2:14">
      <c r="B34545" s="65"/>
      <c r="N34545" s="71"/>
    </row>
    <row r="34546" spans="2:14">
      <c r="B34546" s="65"/>
      <c r="N34546" s="71"/>
    </row>
    <row r="34547" spans="2:14">
      <c r="B34547" s="65"/>
      <c r="N34547" s="71"/>
    </row>
    <row r="34548" spans="2:14">
      <c r="B34548" s="65"/>
      <c r="N34548" s="71"/>
    </row>
    <row r="34549" spans="2:14">
      <c r="B34549" s="65"/>
      <c r="N34549" s="71"/>
    </row>
    <row r="34550" spans="2:14">
      <c r="B34550" s="65"/>
      <c r="N34550" s="71"/>
    </row>
    <row r="34551" spans="2:14">
      <c r="B34551" s="65"/>
      <c r="N34551" s="71"/>
    </row>
    <row r="34552" spans="2:14">
      <c r="B34552" s="65"/>
      <c r="N34552" s="71"/>
    </row>
    <row r="34553" spans="2:14">
      <c r="B34553" s="65"/>
      <c r="N34553" s="71"/>
    </row>
    <row r="34554" spans="2:14">
      <c r="B34554" s="65"/>
      <c r="N34554" s="71"/>
    </row>
    <row r="34555" spans="2:14">
      <c r="B34555" s="65"/>
      <c r="N34555" s="71"/>
    </row>
    <row r="34556" spans="2:14">
      <c r="B34556" s="65"/>
      <c r="N34556" s="71"/>
    </row>
    <row r="34557" spans="2:14">
      <c r="B34557" s="65"/>
      <c r="N34557" s="71"/>
    </row>
    <row r="34558" spans="2:14">
      <c r="B34558" s="65"/>
      <c r="N34558" s="71"/>
    </row>
    <row r="34559" spans="2:14">
      <c r="B34559" s="65"/>
      <c r="N34559" s="71"/>
    </row>
    <row r="34560" spans="2:14">
      <c r="B34560" s="65"/>
      <c r="N34560" s="71"/>
    </row>
    <row r="34561" spans="2:14">
      <c r="B34561" s="65"/>
      <c r="N34561" s="71"/>
    </row>
    <row r="34562" spans="2:14">
      <c r="B34562" s="65"/>
      <c r="N34562" s="71"/>
    </row>
    <row r="34563" spans="2:14">
      <c r="B34563" s="65"/>
      <c r="N34563" s="71"/>
    </row>
    <row r="34564" spans="2:14">
      <c r="B34564" s="65"/>
      <c r="N34564" s="71"/>
    </row>
    <row r="34565" spans="2:14">
      <c r="B34565" s="65"/>
      <c r="N34565" s="71"/>
    </row>
    <row r="34566" spans="2:14">
      <c r="B34566" s="65"/>
      <c r="N34566" s="71"/>
    </row>
    <row r="34567" spans="2:14">
      <c r="B34567" s="65"/>
      <c r="N34567" s="71"/>
    </row>
    <row r="34568" spans="2:14">
      <c r="B34568" s="65"/>
      <c r="N34568" s="71"/>
    </row>
    <row r="34569" spans="2:14">
      <c r="B34569" s="65"/>
      <c r="N34569" s="71"/>
    </row>
    <row r="34570" spans="2:14">
      <c r="B34570" s="65"/>
      <c r="N34570" s="71"/>
    </row>
    <row r="34571" spans="2:14">
      <c r="B34571" s="65"/>
      <c r="N34571" s="71"/>
    </row>
    <row r="34572" spans="2:14">
      <c r="B34572" s="65"/>
      <c r="N34572" s="71"/>
    </row>
    <row r="34573" spans="2:14">
      <c r="B34573" s="65"/>
      <c r="N34573" s="71"/>
    </row>
    <row r="34574" spans="2:14">
      <c r="B34574" s="65"/>
      <c r="N34574" s="71"/>
    </row>
    <row r="34575" spans="2:14">
      <c r="B34575" s="65"/>
      <c r="N34575" s="71"/>
    </row>
    <row r="34576" spans="2:14">
      <c r="B34576" s="65"/>
      <c r="N34576" s="71"/>
    </row>
    <row r="34577" spans="2:14">
      <c r="B34577" s="65"/>
      <c r="N34577" s="71"/>
    </row>
    <row r="34578" spans="2:14">
      <c r="B34578" s="65"/>
      <c r="N34578" s="71"/>
    </row>
    <row r="34579" spans="2:14">
      <c r="B34579" s="65"/>
      <c r="N34579" s="71"/>
    </row>
    <row r="34580" spans="2:14">
      <c r="B34580" s="65"/>
      <c r="N34580" s="71"/>
    </row>
    <row r="34581" spans="2:14">
      <c r="B34581" s="65"/>
      <c r="N34581" s="71"/>
    </row>
    <row r="34582" spans="2:14">
      <c r="B34582" s="65"/>
      <c r="N34582" s="71"/>
    </row>
    <row r="34583" spans="2:14">
      <c r="B34583" s="65"/>
      <c r="N34583" s="71"/>
    </row>
    <row r="34584" spans="2:14">
      <c r="B34584" s="65"/>
      <c r="N34584" s="71"/>
    </row>
    <row r="34585" spans="2:14">
      <c r="B34585" s="65"/>
      <c r="N34585" s="71"/>
    </row>
    <row r="34586" spans="2:14">
      <c r="B34586" s="65"/>
      <c r="N34586" s="71"/>
    </row>
    <row r="34587" spans="2:14">
      <c r="B34587" s="65"/>
      <c r="N34587" s="71"/>
    </row>
    <row r="34588" spans="2:14">
      <c r="B34588" s="65"/>
      <c r="N34588" s="71"/>
    </row>
    <row r="34589" spans="2:14">
      <c r="B34589" s="65"/>
      <c r="N34589" s="71"/>
    </row>
    <row r="34590" spans="2:14">
      <c r="B34590" s="65"/>
      <c r="N34590" s="71"/>
    </row>
    <row r="34591" spans="2:14">
      <c r="B34591" s="65"/>
      <c r="N34591" s="71"/>
    </row>
    <row r="34592" spans="2:14">
      <c r="B34592" s="65"/>
      <c r="N34592" s="71"/>
    </row>
    <row r="34593" spans="2:14">
      <c r="B34593" s="65"/>
      <c r="N34593" s="71"/>
    </row>
    <row r="34594" spans="2:14">
      <c r="B34594" s="65"/>
      <c r="N34594" s="71"/>
    </row>
    <row r="34595" spans="2:14">
      <c r="B34595" s="65"/>
      <c r="N34595" s="71"/>
    </row>
    <row r="34596" spans="2:14">
      <c r="B34596" s="65"/>
      <c r="N34596" s="71"/>
    </row>
    <row r="34597" spans="2:14">
      <c r="B34597" s="65"/>
      <c r="N34597" s="71"/>
    </row>
    <row r="34598" spans="2:14">
      <c r="B34598" s="65"/>
      <c r="N34598" s="71"/>
    </row>
    <row r="34599" spans="2:14">
      <c r="B34599" s="65"/>
      <c r="N34599" s="71"/>
    </row>
    <row r="34600" spans="2:14">
      <c r="B34600" s="65"/>
      <c r="N34600" s="71"/>
    </row>
    <row r="34601" spans="2:14">
      <c r="B34601" s="65"/>
      <c r="N34601" s="71"/>
    </row>
    <row r="34602" spans="2:14">
      <c r="B34602" s="65"/>
      <c r="N34602" s="71"/>
    </row>
    <row r="34603" spans="2:14">
      <c r="B34603" s="65"/>
      <c r="N34603" s="71"/>
    </row>
    <row r="34604" spans="2:14">
      <c r="B34604" s="65"/>
      <c r="N34604" s="71"/>
    </row>
    <row r="34605" spans="2:14">
      <c r="B34605" s="65"/>
      <c r="N34605" s="71"/>
    </row>
    <row r="34606" spans="2:14">
      <c r="B34606" s="65"/>
      <c r="N34606" s="71"/>
    </row>
    <row r="34607" spans="2:14">
      <c r="B34607" s="65"/>
      <c r="N34607" s="71"/>
    </row>
    <row r="34608" spans="2:14">
      <c r="B34608" s="65"/>
      <c r="N34608" s="71"/>
    </row>
    <row r="34609" spans="2:14">
      <c r="B34609" s="65"/>
      <c r="N34609" s="71"/>
    </row>
    <row r="34610" spans="2:14">
      <c r="B34610" s="65"/>
      <c r="N34610" s="71"/>
    </row>
    <row r="34611" spans="2:14">
      <c r="B34611" s="65"/>
      <c r="N34611" s="71"/>
    </row>
    <row r="34612" spans="2:14">
      <c r="B34612" s="65"/>
      <c r="N34612" s="71"/>
    </row>
    <row r="34613" spans="2:14">
      <c r="B34613" s="65"/>
      <c r="N34613" s="71"/>
    </row>
    <row r="34614" spans="2:14">
      <c r="B34614" s="65"/>
      <c r="N34614" s="71"/>
    </row>
    <row r="34615" spans="2:14">
      <c r="B34615" s="65"/>
      <c r="N34615" s="71"/>
    </row>
    <row r="34616" spans="2:14">
      <c r="B34616" s="65"/>
      <c r="N34616" s="71"/>
    </row>
    <row r="34617" spans="2:14">
      <c r="B34617" s="65"/>
      <c r="N34617" s="71"/>
    </row>
    <row r="34618" spans="2:14">
      <c r="B34618" s="65"/>
      <c r="N34618" s="71"/>
    </row>
    <row r="34619" spans="2:14">
      <c r="B34619" s="65"/>
      <c r="N34619" s="71"/>
    </row>
    <row r="34620" spans="2:14">
      <c r="B34620" s="65"/>
      <c r="N34620" s="71"/>
    </row>
    <row r="34621" spans="2:14">
      <c r="B34621" s="65"/>
      <c r="N34621" s="71"/>
    </row>
    <row r="34622" spans="2:14">
      <c r="B34622" s="65"/>
      <c r="N34622" s="71"/>
    </row>
    <row r="34623" spans="2:14">
      <c r="B34623" s="65"/>
      <c r="N34623" s="71"/>
    </row>
    <row r="34624" spans="2:14">
      <c r="B34624" s="65"/>
      <c r="N34624" s="71"/>
    </row>
    <row r="34625" spans="2:14">
      <c r="B34625" s="65"/>
      <c r="N34625" s="71"/>
    </row>
    <row r="34626" spans="2:14">
      <c r="B34626" s="65"/>
      <c r="N34626" s="71"/>
    </row>
    <row r="34627" spans="2:14">
      <c r="B34627" s="65"/>
      <c r="N34627" s="71"/>
    </row>
    <row r="34628" spans="2:14">
      <c r="B34628" s="65"/>
      <c r="N34628" s="71"/>
    </row>
    <row r="34629" spans="2:14">
      <c r="B34629" s="65"/>
      <c r="N34629" s="71"/>
    </row>
    <row r="34630" spans="2:14">
      <c r="B34630" s="65"/>
      <c r="N34630" s="71"/>
    </row>
    <row r="34631" spans="2:14">
      <c r="B34631" s="65"/>
      <c r="N34631" s="71"/>
    </row>
    <row r="34632" spans="2:14">
      <c r="B34632" s="65"/>
      <c r="N34632" s="71"/>
    </row>
    <row r="34633" spans="2:14">
      <c r="B34633" s="65"/>
      <c r="N34633" s="71"/>
    </row>
    <row r="34634" spans="2:14">
      <c r="B34634" s="65"/>
      <c r="N34634" s="71"/>
    </row>
    <row r="34635" spans="2:14">
      <c r="B34635" s="65"/>
      <c r="N34635" s="71"/>
    </row>
    <row r="34636" spans="2:14">
      <c r="B34636" s="65"/>
      <c r="N34636" s="71"/>
    </row>
    <row r="34637" spans="2:14">
      <c r="B34637" s="65"/>
      <c r="N34637" s="71"/>
    </row>
    <row r="34638" spans="2:14">
      <c r="B34638" s="65"/>
      <c r="N34638" s="71"/>
    </row>
    <row r="34639" spans="2:14">
      <c r="B34639" s="65"/>
      <c r="N34639" s="71"/>
    </row>
    <row r="34640" spans="2:14">
      <c r="B34640" s="65"/>
      <c r="N34640" s="71"/>
    </row>
    <row r="34641" spans="2:14">
      <c r="B34641" s="65"/>
      <c r="N34641" s="71"/>
    </row>
    <row r="34642" spans="2:14">
      <c r="B34642" s="65"/>
      <c r="N34642" s="71"/>
    </row>
    <row r="34643" spans="2:14">
      <c r="B34643" s="65"/>
      <c r="N34643" s="71"/>
    </row>
    <row r="34644" spans="2:14">
      <c r="B34644" s="65"/>
      <c r="N34644" s="71"/>
    </row>
    <row r="34645" spans="2:14">
      <c r="B34645" s="65"/>
      <c r="N34645" s="71"/>
    </row>
    <row r="34646" spans="2:14">
      <c r="B34646" s="65"/>
      <c r="N34646" s="71"/>
    </row>
    <row r="34647" spans="2:14">
      <c r="B34647" s="65"/>
      <c r="N34647" s="71"/>
    </row>
    <row r="34648" spans="2:14">
      <c r="B34648" s="65"/>
      <c r="N34648" s="71"/>
    </row>
    <row r="34649" spans="2:14">
      <c r="B34649" s="65"/>
      <c r="N34649" s="71"/>
    </row>
    <row r="34650" spans="2:14">
      <c r="B34650" s="65"/>
      <c r="N34650" s="71"/>
    </row>
    <row r="34651" spans="2:14">
      <c r="B34651" s="65"/>
      <c r="N34651" s="71"/>
    </row>
    <row r="34652" spans="2:14">
      <c r="B34652" s="65"/>
      <c r="N34652" s="71"/>
    </row>
    <row r="34653" spans="2:14">
      <c r="B34653" s="65"/>
      <c r="N34653" s="71"/>
    </row>
    <row r="34654" spans="2:14">
      <c r="B34654" s="65"/>
      <c r="N34654" s="71"/>
    </row>
    <row r="34655" spans="2:14">
      <c r="B34655" s="65"/>
      <c r="N34655" s="71"/>
    </row>
    <row r="34656" spans="2:14">
      <c r="B34656" s="65"/>
      <c r="N34656" s="71"/>
    </row>
    <row r="34657" spans="2:14">
      <c r="B34657" s="65"/>
      <c r="N34657" s="71"/>
    </row>
    <row r="34658" spans="2:14">
      <c r="B34658" s="65"/>
      <c r="N34658" s="71"/>
    </row>
    <row r="34659" spans="2:14">
      <c r="B34659" s="65"/>
      <c r="N34659" s="71"/>
    </row>
    <row r="34660" spans="2:14">
      <c r="B34660" s="65"/>
      <c r="N34660" s="71"/>
    </row>
    <row r="34661" spans="2:14">
      <c r="B34661" s="65"/>
      <c r="N34661" s="71"/>
    </row>
    <row r="34662" spans="2:14">
      <c r="B34662" s="65"/>
      <c r="N34662" s="71"/>
    </row>
    <row r="34663" spans="2:14">
      <c r="B34663" s="65"/>
      <c r="N34663" s="71"/>
    </row>
    <row r="34664" spans="2:14">
      <c r="B34664" s="65"/>
      <c r="N34664" s="71"/>
    </row>
    <row r="34665" spans="2:14">
      <c r="B34665" s="65"/>
      <c r="N34665" s="71"/>
    </row>
    <row r="34666" spans="2:14">
      <c r="B34666" s="65"/>
      <c r="N34666" s="71"/>
    </row>
    <row r="34667" spans="2:14">
      <c r="B34667" s="65"/>
      <c r="N34667" s="71"/>
    </row>
    <row r="34668" spans="2:14">
      <c r="B34668" s="65"/>
      <c r="N34668" s="71"/>
    </row>
    <row r="34669" spans="2:14">
      <c r="B34669" s="65"/>
      <c r="N34669" s="71"/>
    </row>
    <row r="34670" spans="2:14">
      <c r="B34670" s="65"/>
      <c r="N34670" s="71"/>
    </row>
    <row r="34671" spans="2:14">
      <c r="B34671" s="65"/>
      <c r="N34671" s="71"/>
    </row>
    <row r="34672" spans="2:14">
      <c r="B34672" s="65"/>
      <c r="N34672" s="71"/>
    </row>
    <row r="34673" spans="2:14">
      <c r="B34673" s="65"/>
      <c r="N34673" s="71"/>
    </row>
    <row r="34674" spans="2:14">
      <c r="B34674" s="65"/>
      <c r="N34674" s="71"/>
    </row>
    <row r="34675" spans="2:14">
      <c r="B34675" s="65"/>
      <c r="N34675" s="71"/>
    </row>
    <row r="34676" spans="2:14">
      <c r="B34676" s="65"/>
      <c r="N34676" s="71"/>
    </row>
    <row r="34677" spans="2:14">
      <c r="B34677" s="65"/>
      <c r="N34677" s="71"/>
    </row>
    <row r="34678" spans="2:14">
      <c r="B34678" s="65"/>
      <c r="N34678" s="71"/>
    </row>
    <row r="34679" spans="2:14">
      <c r="B34679" s="65"/>
      <c r="N34679" s="71"/>
    </row>
    <row r="34680" spans="2:14">
      <c r="B34680" s="65"/>
      <c r="N34680" s="71"/>
    </row>
    <row r="34681" spans="2:14">
      <c r="B34681" s="65"/>
      <c r="N34681" s="71"/>
    </row>
    <row r="34682" spans="2:14">
      <c r="B34682" s="65"/>
      <c r="N34682" s="71"/>
    </row>
    <row r="34683" spans="2:14">
      <c r="B34683" s="65"/>
      <c r="N34683" s="71"/>
    </row>
    <row r="34684" spans="2:14">
      <c r="B34684" s="65"/>
      <c r="N34684" s="71"/>
    </row>
    <row r="34685" spans="2:14">
      <c r="B34685" s="65"/>
      <c r="N34685" s="71"/>
    </row>
    <row r="34686" spans="2:14">
      <c r="B34686" s="65"/>
      <c r="N34686" s="71"/>
    </row>
    <row r="34687" spans="2:14">
      <c r="B34687" s="65"/>
      <c r="N34687" s="71"/>
    </row>
    <row r="34688" spans="2:14">
      <c r="B34688" s="65"/>
      <c r="N34688" s="71"/>
    </row>
    <row r="34689" spans="2:14">
      <c r="B34689" s="65"/>
      <c r="N34689" s="71"/>
    </row>
    <row r="34690" spans="2:14">
      <c r="B34690" s="65"/>
      <c r="N34690" s="71"/>
    </row>
    <row r="34691" spans="2:14">
      <c r="B34691" s="65"/>
      <c r="N34691" s="71"/>
    </row>
    <row r="34692" spans="2:14">
      <c r="B34692" s="65"/>
      <c r="N34692" s="71"/>
    </row>
    <row r="34693" spans="2:14">
      <c r="B34693" s="65"/>
      <c r="N34693" s="71"/>
    </row>
    <row r="34694" spans="2:14">
      <c r="B34694" s="65"/>
      <c r="N34694" s="71"/>
    </row>
    <row r="34695" spans="2:14">
      <c r="B34695" s="65"/>
      <c r="N34695" s="71"/>
    </row>
    <row r="34696" spans="2:14">
      <c r="B34696" s="65"/>
      <c r="N34696" s="71"/>
    </row>
    <row r="34697" spans="2:14">
      <c r="B34697" s="65"/>
      <c r="N34697" s="71"/>
    </row>
    <row r="34698" spans="2:14">
      <c r="B34698" s="65"/>
      <c r="N34698" s="71"/>
    </row>
    <row r="34699" spans="2:14">
      <c r="B34699" s="65"/>
      <c r="N34699" s="71"/>
    </row>
    <row r="34700" spans="2:14">
      <c r="B34700" s="65"/>
      <c r="N34700" s="71"/>
    </row>
    <row r="34701" spans="2:14">
      <c r="B34701" s="65"/>
      <c r="N34701" s="71"/>
    </row>
    <row r="34702" spans="2:14">
      <c r="B34702" s="65"/>
      <c r="N34702" s="71"/>
    </row>
    <row r="34703" spans="2:14">
      <c r="B34703" s="65"/>
      <c r="N34703" s="71"/>
    </row>
    <row r="34704" spans="2:14">
      <c r="B34704" s="65"/>
      <c r="N34704" s="71"/>
    </row>
    <row r="34705" spans="2:14">
      <c r="B34705" s="65"/>
      <c r="N34705" s="71"/>
    </row>
    <row r="34706" spans="2:14">
      <c r="B34706" s="65"/>
      <c r="N34706" s="71"/>
    </row>
    <row r="34707" spans="2:14">
      <c r="B34707" s="65"/>
      <c r="N34707" s="71"/>
    </row>
    <row r="34708" spans="2:14">
      <c r="B34708" s="65"/>
      <c r="N34708" s="71"/>
    </row>
    <row r="34709" spans="2:14">
      <c r="B34709" s="65"/>
      <c r="N34709" s="71"/>
    </row>
    <row r="34710" spans="2:14">
      <c r="B34710" s="65"/>
      <c r="N34710" s="71"/>
    </row>
    <row r="34711" spans="2:14">
      <c r="B34711" s="65"/>
      <c r="N34711" s="71"/>
    </row>
    <row r="34712" spans="2:14">
      <c r="B34712" s="65"/>
      <c r="N34712" s="71"/>
    </row>
    <row r="34713" spans="2:14">
      <c r="B34713" s="65"/>
      <c r="N34713" s="71"/>
    </row>
    <row r="34714" spans="2:14">
      <c r="B34714" s="65"/>
      <c r="N34714" s="71"/>
    </row>
    <row r="34715" spans="2:14">
      <c r="B34715" s="65"/>
      <c r="N34715" s="71"/>
    </row>
    <row r="34716" spans="2:14">
      <c r="B34716" s="65"/>
      <c r="N34716" s="71"/>
    </row>
    <row r="34717" spans="2:14">
      <c r="B34717" s="65"/>
      <c r="N34717" s="71"/>
    </row>
    <row r="34718" spans="2:14">
      <c r="B34718" s="65"/>
      <c r="N34718" s="71"/>
    </row>
    <row r="34719" spans="2:14">
      <c r="B34719" s="65"/>
      <c r="N34719" s="71"/>
    </row>
    <row r="34720" spans="2:14">
      <c r="B34720" s="65"/>
      <c r="N34720" s="71"/>
    </row>
    <row r="34721" spans="2:14">
      <c r="B34721" s="65"/>
      <c r="N34721" s="71"/>
    </row>
    <row r="34722" spans="2:14">
      <c r="B34722" s="65"/>
      <c r="N34722" s="71"/>
    </row>
    <row r="34723" spans="2:14">
      <c r="B34723" s="65"/>
      <c r="N34723" s="71"/>
    </row>
    <row r="34724" spans="2:14">
      <c r="B34724" s="65"/>
      <c r="N34724" s="71"/>
    </row>
    <row r="34725" spans="2:14">
      <c r="B34725" s="65"/>
      <c r="N34725" s="71"/>
    </row>
    <row r="34726" spans="2:14">
      <c r="B34726" s="65"/>
      <c r="N34726" s="71"/>
    </row>
    <row r="34727" spans="2:14">
      <c r="B34727" s="65"/>
      <c r="N34727" s="71"/>
    </row>
    <row r="34728" spans="2:14">
      <c r="B34728" s="65"/>
      <c r="N34728" s="71"/>
    </row>
    <row r="34729" spans="2:14">
      <c r="B34729" s="65"/>
      <c r="N34729" s="71"/>
    </row>
    <row r="34730" spans="2:14">
      <c r="B34730" s="65"/>
      <c r="N34730" s="71"/>
    </row>
    <row r="34731" spans="2:14">
      <c r="B34731" s="65"/>
      <c r="N34731" s="71"/>
    </row>
    <row r="34732" spans="2:14">
      <c r="B34732" s="65"/>
      <c r="N34732" s="71"/>
    </row>
    <row r="34733" spans="2:14">
      <c r="B34733" s="65"/>
      <c r="N34733" s="71"/>
    </row>
    <row r="34734" spans="2:14">
      <c r="B34734" s="65"/>
      <c r="N34734" s="71"/>
    </row>
    <row r="34735" spans="2:14">
      <c r="B34735" s="65"/>
      <c r="N34735" s="71"/>
    </row>
    <row r="34736" spans="2:14">
      <c r="B34736" s="65"/>
      <c r="N34736" s="71"/>
    </row>
    <row r="34737" spans="2:14">
      <c r="B34737" s="65"/>
      <c r="N34737" s="71"/>
    </row>
    <row r="34738" spans="2:14">
      <c r="B34738" s="65"/>
      <c r="N34738" s="71"/>
    </row>
    <row r="34739" spans="2:14">
      <c r="B34739" s="65"/>
      <c r="N34739" s="71"/>
    </row>
    <row r="34740" spans="2:14">
      <c r="B34740" s="65"/>
      <c r="N34740" s="71"/>
    </row>
    <row r="34741" spans="2:14">
      <c r="B34741" s="65"/>
      <c r="N34741" s="71"/>
    </row>
    <row r="34742" spans="2:14">
      <c r="B34742" s="65"/>
      <c r="N34742" s="71"/>
    </row>
    <row r="34743" spans="2:14">
      <c r="B34743" s="65"/>
      <c r="N34743" s="71"/>
    </row>
    <row r="34744" spans="2:14">
      <c r="B34744" s="65"/>
      <c r="N34744" s="71"/>
    </row>
    <row r="34745" spans="2:14">
      <c r="B34745" s="65"/>
      <c r="N34745" s="71"/>
    </row>
    <row r="34746" spans="2:14">
      <c r="B34746" s="65"/>
      <c r="N34746" s="71"/>
    </row>
    <row r="34747" spans="2:14">
      <c r="B34747" s="65"/>
      <c r="N34747" s="71"/>
    </row>
    <row r="34748" spans="2:14">
      <c r="B34748" s="65"/>
      <c r="N34748" s="71"/>
    </row>
    <row r="34749" spans="2:14">
      <c r="B34749" s="65"/>
      <c r="N34749" s="71"/>
    </row>
    <row r="34750" spans="2:14">
      <c r="B34750" s="65"/>
      <c r="N34750" s="71"/>
    </row>
    <row r="34751" spans="2:14">
      <c r="B34751" s="65"/>
      <c r="N34751" s="71"/>
    </row>
    <row r="34752" spans="2:14">
      <c r="B34752" s="65"/>
      <c r="N34752" s="71"/>
    </row>
    <row r="34753" spans="2:14">
      <c r="B34753" s="65"/>
      <c r="N34753" s="71"/>
    </row>
    <row r="34754" spans="2:14">
      <c r="B34754" s="65"/>
      <c r="N34754" s="71"/>
    </row>
    <row r="34755" spans="2:14">
      <c r="B34755" s="65"/>
      <c r="N34755" s="71"/>
    </row>
    <row r="34756" spans="2:14">
      <c r="B34756" s="65"/>
      <c r="N34756" s="71"/>
    </row>
    <row r="34757" spans="2:14">
      <c r="B34757" s="65"/>
      <c r="N34757" s="71"/>
    </row>
    <row r="34758" spans="2:14">
      <c r="B34758" s="65"/>
      <c r="N34758" s="71"/>
    </row>
    <row r="34759" spans="2:14">
      <c r="B34759" s="65"/>
      <c r="N34759" s="71"/>
    </row>
    <row r="34760" spans="2:14">
      <c r="B34760" s="65"/>
      <c r="N34760" s="71"/>
    </row>
    <row r="34761" spans="2:14">
      <c r="B34761" s="65"/>
      <c r="N34761" s="71"/>
    </row>
    <row r="34762" spans="2:14">
      <c r="B34762" s="65"/>
      <c r="N34762" s="71"/>
    </row>
    <row r="34763" spans="2:14">
      <c r="B34763" s="65"/>
      <c r="N34763" s="71"/>
    </row>
    <row r="34764" spans="2:14">
      <c r="B34764" s="65"/>
      <c r="N34764" s="71"/>
    </row>
    <row r="34765" spans="2:14">
      <c r="B34765" s="65"/>
      <c r="N34765" s="71"/>
    </row>
    <row r="34766" spans="2:14">
      <c r="B34766" s="65"/>
      <c r="N34766" s="71"/>
    </row>
    <row r="34767" spans="2:14">
      <c r="B34767" s="65"/>
      <c r="N34767" s="71"/>
    </row>
    <row r="34768" spans="2:14">
      <c r="B34768" s="65"/>
      <c r="N34768" s="71"/>
    </row>
    <row r="34769" spans="2:14">
      <c r="B34769" s="65"/>
      <c r="N34769" s="71"/>
    </row>
    <row r="34770" spans="2:14">
      <c r="B34770" s="65"/>
      <c r="N34770" s="71"/>
    </row>
    <row r="34771" spans="2:14">
      <c r="B34771" s="65"/>
      <c r="N34771" s="71"/>
    </row>
    <row r="34772" spans="2:14">
      <c r="B34772" s="65"/>
      <c r="N34772" s="71"/>
    </row>
    <row r="34773" spans="2:14">
      <c r="B34773" s="65"/>
      <c r="N34773" s="71"/>
    </row>
    <row r="34774" spans="2:14">
      <c r="B34774" s="65"/>
      <c r="N34774" s="71"/>
    </row>
    <row r="34775" spans="2:14">
      <c r="B34775" s="65"/>
      <c r="N34775" s="71"/>
    </row>
    <row r="34776" spans="2:14">
      <c r="B34776" s="65"/>
      <c r="N34776" s="71"/>
    </row>
    <row r="34777" spans="2:14">
      <c r="B34777" s="65"/>
      <c r="N34777" s="71"/>
    </row>
    <row r="34778" spans="2:14">
      <c r="B34778" s="65"/>
      <c r="N34778" s="71"/>
    </row>
    <row r="34779" spans="2:14">
      <c r="B34779" s="65"/>
      <c r="N34779" s="71"/>
    </row>
    <row r="34780" spans="2:14">
      <c r="B34780" s="65"/>
      <c r="N34780" s="71"/>
    </row>
    <row r="34781" spans="2:14">
      <c r="B34781" s="65"/>
      <c r="N34781" s="71"/>
    </row>
    <row r="34782" spans="2:14">
      <c r="B34782" s="65"/>
      <c r="N34782" s="71"/>
    </row>
    <row r="34783" spans="2:14">
      <c r="B34783" s="65"/>
      <c r="N34783" s="71"/>
    </row>
    <row r="34784" spans="2:14">
      <c r="B34784" s="65"/>
      <c r="N34784" s="71"/>
    </row>
    <row r="34785" spans="2:14">
      <c r="B34785" s="65"/>
      <c r="N34785" s="71"/>
    </row>
    <row r="34786" spans="2:14">
      <c r="B34786" s="65"/>
      <c r="N34786" s="71"/>
    </row>
    <row r="34787" spans="2:14">
      <c r="B34787" s="65"/>
      <c r="N34787" s="71"/>
    </row>
    <row r="34788" spans="2:14">
      <c r="B34788" s="65"/>
      <c r="N34788" s="71"/>
    </row>
    <row r="34789" spans="2:14">
      <c r="B34789" s="65"/>
      <c r="N34789" s="71"/>
    </row>
    <row r="34790" spans="2:14">
      <c r="B34790" s="65"/>
      <c r="N34790" s="71"/>
    </row>
    <row r="34791" spans="2:14">
      <c r="B34791" s="65"/>
      <c r="N34791" s="71"/>
    </row>
    <row r="34792" spans="2:14">
      <c r="B34792" s="65"/>
      <c r="N34792" s="71"/>
    </row>
    <row r="34793" spans="2:14">
      <c r="B34793" s="65"/>
      <c r="N34793" s="71"/>
    </row>
    <row r="34794" spans="2:14">
      <c r="B34794" s="65"/>
      <c r="N34794" s="71"/>
    </row>
    <row r="34795" spans="2:14">
      <c r="B34795" s="65"/>
      <c r="N34795" s="71"/>
    </row>
    <row r="34796" spans="2:14">
      <c r="B34796" s="65"/>
      <c r="N34796" s="71"/>
    </row>
    <row r="34797" spans="2:14">
      <c r="B34797" s="65"/>
      <c r="N34797" s="71"/>
    </row>
    <row r="34798" spans="2:14">
      <c r="B34798" s="65"/>
      <c r="N34798" s="71"/>
    </row>
    <row r="34799" spans="2:14">
      <c r="B34799" s="65"/>
      <c r="N34799" s="71"/>
    </row>
    <row r="34800" spans="2:14">
      <c r="B34800" s="65"/>
      <c r="N34800" s="71"/>
    </row>
    <row r="34801" spans="2:14">
      <c r="B34801" s="65"/>
      <c r="N34801" s="71"/>
    </row>
    <row r="34802" spans="2:14">
      <c r="B34802" s="65"/>
      <c r="N34802" s="71"/>
    </row>
    <row r="34803" spans="2:14">
      <c r="B34803" s="65"/>
      <c r="N34803" s="71"/>
    </row>
    <row r="34804" spans="2:14">
      <c r="B34804" s="65"/>
      <c r="N34804" s="71"/>
    </row>
    <row r="34805" spans="2:14">
      <c r="B34805" s="65"/>
      <c r="N34805" s="71"/>
    </row>
    <row r="34806" spans="2:14">
      <c r="B34806" s="65"/>
      <c r="N34806" s="71"/>
    </row>
    <row r="34807" spans="2:14">
      <c r="B34807" s="65"/>
      <c r="N34807" s="71"/>
    </row>
    <row r="34808" spans="2:14">
      <c r="B34808" s="65"/>
      <c r="N34808" s="71"/>
    </row>
    <row r="34809" spans="2:14">
      <c r="B34809" s="65"/>
      <c r="N34809" s="71"/>
    </row>
    <row r="34810" spans="2:14">
      <c r="B34810" s="65"/>
      <c r="N34810" s="71"/>
    </row>
    <row r="34811" spans="2:14">
      <c r="B34811" s="65"/>
      <c r="N34811" s="71"/>
    </row>
    <row r="34812" spans="2:14">
      <c r="B34812" s="65"/>
      <c r="N34812" s="71"/>
    </row>
    <row r="34813" spans="2:14">
      <c r="B34813" s="65"/>
      <c r="N34813" s="71"/>
    </row>
    <row r="34814" spans="2:14">
      <c r="B34814" s="65"/>
      <c r="N34814" s="71"/>
    </row>
    <row r="34815" spans="2:14">
      <c r="B34815" s="65"/>
      <c r="N34815" s="71"/>
    </row>
    <row r="34816" spans="2:14">
      <c r="B34816" s="65"/>
      <c r="N34816" s="71"/>
    </row>
    <row r="34817" spans="2:14">
      <c r="B34817" s="65"/>
      <c r="N34817" s="71"/>
    </row>
    <row r="34818" spans="2:14">
      <c r="B34818" s="65"/>
      <c r="N34818" s="71"/>
    </row>
    <row r="34819" spans="2:14">
      <c r="B34819" s="65"/>
      <c r="N34819" s="71"/>
    </row>
    <row r="34820" spans="2:14">
      <c r="B34820" s="65"/>
      <c r="N34820" s="71"/>
    </row>
    <row r="34821" spans="2:14">
      <c r="B34821" s="65"/>
      <c r="N34821" s="71"/>
    </row>
    <row r="34822" spans="2:14">
      <c r="B34822" s="65"/>
      <c r="N34822" s="71"/>
    </row>
    <row r="34823" spans="2:14">
      <c r="B34823" s="65"/>
      <c r="N34823" s="71"/>
    </row>
    <row r="34824" spans="2:14">
      <c r="B34824" s="65"/>
      <c r="N34824" s="71"/>
    </row>
    <row r="34825" spans="2:14">
      <c r="B34825" s="65"/>
      <c r="N34825" s="71"/>
    </row>
    <row r="34826" spans="2:14">
      <c r="B34826" s="65"/>
      <c r="N34826" s="71"/>
    </row>
    <row r="34827" spans="2:14">
      <c r="B34827" s="65"/>
      <c r="N34827" s="71"/>
    </row>
    <row r="34828" spans="2:14">
      <c r="B34828" s="65"/>
      <c r="N34828" s="71"/>
    </row>
    <row r="34829" spans="2:14">
      <c r="B34829" s="65"/>
      <c r="N34829" s="71"/>
    </row>
    <row r="34830" spans="2:14">
      <c r="B34830" s="65"/>
      <c r="N34830" s="71"/>
    </row>
    <row r="34831" spans="2:14">
      <c r="B34831" s="65"/>
      <c r="N34831" s="71"/>
    </row>
    <row r="34832" spans="2:14">
      <c r="B34832" s="65"/>
      <c r="N34832" s="71"/>
    </row>
    <row r="34833" spans="2:14">
      <c r="B34833" s="65"/>
      <c r="N34833" s="71"/>
    </row>
    <row r="34834" spans="2:14">
      <c r="B34834" s="65"/>
      <c r="N34834" s="71"/>
    </row>
    <row r="34835" spans="2:14">
      <c r="B34835" s="65"/>
      <c r="N34835" s="71"/>
    </row>
    <row r="34836" spans="2:14">
      <c r="B34836" s="65"/>
      <c r="N34836" s="71"/>
    </row>
    <row r="34837" spans="2:14">
      <c r="B34837" s="65"/>
      <c r="N34837" s="71"/>
    </row>
    <row r="34838" spans="2:14">
      <c r="B34838" s="65"/>
      <c r="N34838" s="71"/>
    </row>
    <row r="34839" spans="2:14">
      <c r="B34839" s="65"/>
      <c r="N34839" s="71"/>
    </row>
    <row r="34840" spans="2:14">
      <c r="B34840" s="65"/>
      <c r="N34840" s="71"/>
    </row>
    <row r="34841" spans="2:14">
      <c r="B34841" s="65"/>
      <c r="N34841" s="71"/>
    </row>
    <row r="34842" spans="2:14">
      <c r="B34842" s="65"/>
      <c r="N34842" s="71"/>
    </row>
    <row r="34843" spans="2:14">
      <c r="B34843" s="65"/>
      <c r="N34843" s="71"/>
    </row>
    <row r="34844" spans="2:14">
      <c r="B34844" s="65"/>
      <c r="N34844" s="71"/>
    </row>
    <row r="34845" spans="2:14">
      <c r="B34845" s="65"/>
      <c r="N34845" s="71"/>
    </row>
    <row r="34846" spans="2:14">
      <c r="B34846" s="65"/>
      <c r="N34846" s="71"/>
    </row>
    <row r="34847" spans="2:14">
      <c r="B34847" s="65"/>
      <c r="N34847" s="71"/>
    </row>
    <row r="34848" spans="2:14">
      <c r="B34848" s="65"/>
      <c r="N34848" s="71"/>
    </row>
    <row r="34849" spans="2:14">
      <c r="B34849" s="65"/>
      <c r="N34849" s="71"/>
    </row>
    <row r="34850" spans="2:14">
      <c r="B34850" s="65"/>
      <c r="N34850" s="71"/>
    </row>
    <row r="34851" spans="2:14">
      <c r="B34851" s="65"/>
      <c r="N34851" s="71"/>
    </row>
    <row r="34852" spans="2:14">
      <c r="B34852" s="65"/>
      <c r="N34852" s="71"/>
    </row>
    <row r="34853" spans="2:14">
      <c r="B34853" s="65"/>
      <c r="N34853" s="71"/>
    </row>
    <row r="34854" spans="2:14">
      <c r="B34854" s="65"/>
      <c r="N34854" s="71"/>
    </row>
    <row r="34855" spans="2:14">
      <c r="B34855" s="65"/>
      <c r="N34855" s="71"/>
    </row>
    <row r="34856" spans="2:14">
      <c r="B34856" s="65"/>
      <c r="N34856" s="71"/>
    </row>
    <row r="34857" spans="2:14">
      <c r="B34857" s="65"/>
      <c r="N34857" s="71"/>
    </row>
    <row r="34858" spans="2:14">
      <c r="B34858" s="65"/>
      <c r="N34858" s="71"/>
    </row>
    <row r="34859" spans="2:14">
      <c r="B34859" s="65"/>
      <c r="N34859" s="71"/>
    </row>
    <row r="34860" spans="2:14">
      <c r="B34860" s="65"/>
      <c r="N34860" s="71"/>
    </row>
    <row r="34861" spans="2:14">
      <c r="B34861" s="65"/>
      <c r="N34861" s="71"/>
    </row>
    <row r="34862" spans="2:14">
      <c r="B34862" s="65"/>
      <c r="N34862" s="71"/>
    </row>
    <row r="34863" spans="2:14">
      <c r="B34863" s="65"/>
      <c r="N34863" s="71"/>
    </row>
    <row r="34864" spans="2:14">
      <c r="B34864" s="65"/>
      <c r="N34864" s="71"/>
    </row>
    <row r="34865" spans="2:14">
      <c r="B34865" s="65"/>
      <c r="N34865" s="71"/>
    </row>
    <row r="34866" spans="2:14">
      <c r="B34866" s="65"/>
      <c r="N34866" s="71"/>
    </row>
    <row r="34867" spans="2:14">
      <c r="B34867" s="65"/>
      <c r="N34867" s="71"/>
    </row>
    <row r="34868" spans="2:14">
      <c r="B34868" s="65"/>
      <c r="N34868" s="71"/>
    </row>
    <row r="34869" spans="2:14">
      <c r="B34869" s="65"/>
      <c r="N34869" s="71"/>
    </row>
    <row r="34870" spans="2:14">
      <c r="B34870" s="65"/>
      <c r="N34870" s="71"/>
    </row>
    <row r="34871" spans="2:14">
      <c r="B34871" s="65"/>
      <c r="N34871" s="71"/>
    </row>
    <row r="34872" spans="2:14">
      <c r="B34872" s="65"/>
      <c r="N34872" s="71"/>
    </row>
    <row r="34873" spans="2:14">
      <c r="B34873" s="65"/>
      <c r="N34873" s="71"/>
    </row>
    <row r="34874" spans="2:14">
      <c r="B34874" s="65"/>
      <c r="N34874" s="71"/>
    </row>
    <row r="34875" spans="2:14">
      <c r="B34875" s="65"/>
      <c r="N34875" s="71"/>
    </row>
    <row r="34876" spans="2:14">
      <c r="B34876" s="65"/>
      <c r="N34876" s="71"/>
    </row>
    <row r="34877" spans="2:14">
      <c r="B34877" s="65"/>
      <c r="N34877" s="71"/>
    </row>
    <row r="34878" spans="2:14">
      <c r="B34878" s="65"/>
      <c r="N34878" s="71"/>
    </row>
    <row r="34879" spans="2:14">
      <c r="B34879" s="65"/>
      <c r="N34879" s="71"/>
    </row>
    <row r="34880" spans="2:14">
      <c r="B34880" s="65"/>
      <c r="N34880" s="71"/>
    </row>
    <row r="34881" spans="2:14">
      <c r="B34881" s="65"/>
      <c r="N34881" s="71"/>
    </row>
    <row r="34882" spans="2:14">
      <c r="B34882" s="65"/>
      <c r="N34882" s="71"/>
    </row>
    <row r="34883" spans="2:14">
      <c r="B34883" s="65"/>
      <c r="N34883" s="71"/>
    </row>
    <row r="34884" spans="2:14">
      <c r="B34884" s="65"/>
      <c r="N34884" s="71"/>
    </row>
    <row r="34885" spans="2:14">
      <c r="B34885" s="65"/>
      <c r="N34885" s="71"/>
    </row>
    <row r="34886" spans="2:14">
      <c r="B34886" s="65"/>
      <c r="N34886" s="71"/>
    </row>
    <row r="34887" spans="2:14">
      <c r="B34887" s="65"/>
      <c r="N34887" s="71"/>
    </row>
    <row r="34888" spans="2:14">
      <c r="B34888" s="65"/>
      <c r="N34888" s="71"/>
    </row>
    <row r="34889" spans="2:14">
      <c r="B34889" s="65"/>
      <c r="N34889" s="71"/>
    </row>
    <row r="34890" spans="2:14">
      <c r="B34890" s="65"/>
      <c r="N34890" s="71"/>
    </row>
    <row r="34891" spans="2:14">
      <c r="B34891" s="65"/>
      <c r="N34891" s="71"/>
    </row>
    <row r="34892" spans="2:14">
      <c r="B34892" s="65"/>
      <c r="N34892" s="71"/>
    </row>
    <row r="34893" spans="2:14">
      <c r="B34893" s="65"/>
      <c r="N34893" s="71"/>
    </row>
    <row r="34894" spans="2:14">
      <c r="B34894" s="65"/>
      <c r="N34894" s="71"/>
    </row>
    <row r="34895" spans="2:14">
      <c r="B34895" s="65"/>
      <c r="N34895" s="71"/>
    </row>
    <row r="34896" spans="2:14">
      <c r="B34896" s="65"/>
      <c r="N34896" s="71"/>
    </row>
    <row r="34897" spans="2:14">
      <c r="B34897" s="65"/>
      <c r="N34897" s="71"/>
    </row>
    <row r="34898" spans="2:14">
      <c r="B34898" s="65"/>
      <c r="N34898" s="71"/>
    </row>
    <row r="34899" spans="2:14">
      <c r="B34899" s="65"/>
      <c r="N34899" s="71"/>
    </row>
    <row r="34900" spans="2:14">
      <c r="B34900" s="65"/>
      <c r="N34900" s="71"/>
    </row>
    <row r="34901" spans="2:14">
      <c r="B34901" s="65"/>
      <c r="N34901" s="71"/>
    </row>
    <row r="34902" spans="2:14">
      <c r="B34902" s="65"/>
      <c r="N34902" s="71"/>
    </row>
    <row r="34903" spans="2:14">
      <c r="B34903" s="65"/>
      <c r="N34903" s="71"/>
    </row>
    <row r="34904" spans="2:14">
      <c r="B34904" s="65"/>
      <c r="N34904" s="71"/>
    </row>
    <row r="34905" spans="2:14">
      <c r="B34905" s="65"/>
      <c r="N34905" s="71"/>
    </row>
    <row r="34906" spans="2:14">
      <c r="B34906" s="65"/>
      <c r="N34906" s="71"/>
    </row>
    <row r="34907" spans="2:14">
      <c r="B34907" s="65"/>
      <c r="N34907" s="71"/>
    </row>
    <row r="34908" spans="2:14">
      <c r="B34908" s="65"/>
      <c r="N34908" s="71"/>
    </row>
    <row r="34909" spans="2:14">
      <c r="B34909" s="65"/>
      <c r="N34909" s="71"/>
    </row>
    <row r="34910" spans="2:14">
      <c r="B34910" s="65"/>
      <c r="N34910" s="71"/>
    </row>
    <row r="34911" spans="2:14">
      <c r="B34911" s="65"/>
      <c r="N34911" s="71"/>
    </row>
    <row r="34912" spans="2:14">
      <c r="B34912" s="65"/>
      <c r="N34912" s="71"/>
    </row>
    <row r="34913" spans="2:14">
      <c r="B34913" s="65"/>
      <c r="N34913" s="71"/>
    </row>
    <row r="34914" spans="2:14">
      <c r="B34914" s="65"/>
      <c r="N34914" s="71"/>
    </row>
    <row r="34915" spans="2:14">
      <c r="B34915" s="65"/>
      <c r="N34915" s="71"/>
    </row>
    <row r="34916" spans="2:14">
      <c r="B34916" s="65"/>
      <c r="N34916" s="71"/>
    </row>
    <row r="34917" spans="2:14">
      <c r="B34917" s="65"/>
      <c r="N34917" s="71"/>
    </row>
    <row r="34918" spans="2:14">
      <c r="B34918" s="65"/>
      <c r="N34918" s="71"/>
    </row>
    <row r="34919" spans="2:14">
      <c r="B34919" s="65"/>
      <c r="N34919" s="71"/>
    </row>
    <row r="34920" spans="2:14">
      <c r="B34920" s="65"/>
      <c r="N34920" s="71"/>
    </row>
    <row r="34921" spans="2:14">
      <c r="B34921" s="65"/>
      <c r="N34921" s="71"/>
    </row>
    <row r="34922" spans="2:14">
      <c r="B34922" s="65"/>
      <c r="N34922" s="71"/>
    </row>
    <row r="34923" spans="2:14">
      <c r="B34923" s="65"/>
      <c r="N34923" s="71"/>
    </row>
    <row r="34924" spans="2:14">
      <c r="B34924" s="65"/>
      <c r="N34924" s="71"/>
    </row>
    <row r="34925" spans="2:14">
      <c r="B34925" s="65"/>
      <c r="N34925" s="71"/>
    </row>
    <row r="34926" spans="2:14">
      <c r="B34926" s="65"/>
      <c r="N34926" s="71"/>
    </row>
    <row r="34927" spans="2:14">
      <c r="B34927" s="65"/>
      <c r="N34927" s="71"/>
    </row>
    <row r="34928" spans="2:14">
      <c r="B34928" s="65"/>
      <c r="N34928" s="71"/>
    </row>
    <row r="34929" spans="2:14">
      <c r="B34929" s="65"/>
      <c r="N34929" s="71"/>
    </row>
    <row r="34930" spans="2:14">
      <c r="B34930" s="65"/>
      <c r="N34930" s="71"/>
    </row>
    <row r="34931" spans="2:14">
      <c r="B34931" s="65"/>
      <c r="N34931" s="71"/>
    </row>
    <row r="34932" spans="2:14">
      <c r="B34932" s="65"/>
      <c r="N34932" s="71"/>
    </row>
    <row r="34933" spans="2:14">
      <c r="B34933" s="65"/>
      <c r="N34933" s="71"/>
    </row>
    <row r="34934" spans="2:14">
      <c r="B34934" s="65"/>
      <c r="N34934" s="71"/>
    </row>
    <row r="34935" spans="2:14">
      <c r="B34935" s="65"/>
      <c r="N34935" s="71"/>
    </row>
    <row r="34936" spans="2:14">
      <c r="B34936" s="65"/>
      <c r="N34936" s="71"/>
    </row>
    <row r="34937" spans="2:14">
      <c r="B34937" s="65"/>
      <c r="N34937" s="71"/>
    </row>
    <row r="34938" spans="2:14">
      <c r="B34938" s="65"/>
      <c r="N34938" s="71"/>
    </row>
    <row r="34939" spans="2:14">
      <c r="B34939" s="65"/>
      <c r="N34939" s="71"/>
    </row>
    <row r="34940" spans="2:14">
      <c r="B34940" s="65"/>
      <c r="N34940" s="71"/>
    </row>
    <row r="34941" spans="2:14">
      <c r="B34941" s="65"/>
      <c r="N34941" s="71"/>
    </row>
    <row r="34942" spans="2:14">
      <c r="B34942" s="65"/>
      <c r="N34942" s="71"/>
    </row>
    <row r="34943" spans="2:14">
      <c r="B34943" s="65"/>
      <c r="N34943" s="71"/>
    </row>
    <row r="34944" spans="2:14">
      <c r="B34944" s="65"/>
      <c r="N34944" s="71"/>
    </row>
    <row r="34945" spans="2:14">
      <c r="B34945" s="65"/>
      <c r="N34945" s="71"/>
    </row>
    <row r="34946" spans="2:14">
      <c r="B34946" s="65"/>
      <c r="N34946" s="71"/>
    </row>
    <row r="34947" spans="2:14">
      <c r="B34947" s="65"/>
      <c r="N34947" s="71"/>
    </row>
    <row r="34948" spans="2:14">
      <c r="B34948" s="65"/>
      <c r="N34948" s="71"/>
    </row>
    <row r="34949" spans="2:14">
      <c r="B34949" s="65"/>
      <c r="N34949" s="71"/>
    </row>
    <row r="34950" spans="2:14">
      <c r="B34950" s="65"/>
      <c r="N34950" s="71"/>
    </row>
    <row r="34951" spans="2:14">
      <c r="B34951" s="65"/>
      <c r="N34951" s="71"/>
    </row>
    <row r="34952" spans="2:14">
      <c r="B34952" s="65"/>
      <c r="N34952" s="71"/>
    </row>
    <row r="34953" spans="2:14">
      <c r="B34953" s="65"/>
      <c r="N34953" s="71"/>
    </row>
    <row r="34954" spans="2:14">
      <c r="B34954" s="65"/>
      <c r="N34954" s="71"/>
    </row>
    <row r="34955" spans="2:14">
      <c r="B34955" s="65"/>
      <c r="N34955" s="71"/>
    </row>
    <row r="34956" spans="2:14">
      <c r="B34956" s="65"/>
      <c r="N34956" s="71"/>
    </row>
    <row r="34957" spans="2:14">
      <c r="B34957" s="65"/>
      <c r="N34957" s="71"/>
    </row>
    <row r="34958" spans="2:14">
      <c r="B34958" s="65"/>
      <c r="N34958" s="71"/>
    </row>
    <row r="34959" spans="2:14">
      <c r="B34959" s="65"/>
      <c r="N34959" s="71"/>
    </row>
    <row r="34960" spans="2:14">
      <c r="B34960" s="65"/>
      <c r="N34960" s="71"/>
    </row>
    <row r="34961" spans="2:14">
      <c r="B34961" s="65"/>
      <c r="N34961" s="71"/>
    </row>
    <row r="34962" spans="2:14">
      <c r="B34962" s="65"/>
      <c r="N34962" s="71"/>
    </row>
    <row r="34963" spans="2:14">
      <c r="B34963" s="65"/>
      <c r="N34963" s="71"/>
    </row>
    <row r="34964" spans="2:14">
      <c r="B34964" s="65"/>
      <c r="N34964" s="71"/>
    </row>
    <row r="34965" spans="2:14">
      <c r="B34965" s="65"/>
      <c r="N34965" s="71"/>
    </row>
    <row r="34966" spans="2:14">
      <c r="B34966" s="65"/>
      <c r="N34966" s="71"/>
    </row>
    <row r="34967" spans="2:14">
      <c r="B34967" s="65"/>
      <c r="N34967" s="71"/>
    </row>
    <row r="34968" spans="2:14">
      <c r="B34968" s="65"/>
      <c r="N34968" s="71"/>
    </row>
    <row r="34969" spans="2:14">
      <c r="B34969" s="65"/>
      <c r="N34969" s="71"/>
    </row>
    <row r="34970" spans="2:14">
      <c r="B34970" s="65"/>
      <c r="N34970" s="71"/>
    </row>
    <row r="34971" spans="2:14">
      <c r="B34971" s="65"/>
      <c r="N34971" s="71"/>
    </row>
    <row r="34972" spans="2:14">
      <c r="B34972" s="65"/>
      <c r="N34972" s="71"/>
    </row>
    <row r="34973" spans="2:14">
      <c r="B34973" s="65"/>
      <c r="N34973" s="71"/>
    </row>
    <row r="34974" spans="2:14">
      <c r="B34974" s="65"/>
      <c r="N34974" s="71"/>
    </row>
    <row r="34975" spans="2:14">
      <c r="B34975" s="65"/>
      <c r="N34975" s="71"/>
    </row>
    <row r="34976" spans="2:14">
      <c r="B34976" s="65"/>
      <c r="N34976" s="71"/>
    </row>
    <row r="34977" spans="2:14">
      <c r="B34977" s="65"/>
      <c r="N34977" s="71"/>
    </row>
    <row r="34978" spans="2:14">
      <c r="B34978" s="65"/>
      <c r="N34978" s="71"/>
    </row>
    <row r="34979" spans="2:14">
      <c r="B34979" s="65"/>
      <c r="N34979" s="71"/>
    </row>
    <row r="34980" spans="2:14">
      <c r="B34980" s="65"/>
      <c r="N34980" s="71"/>
    </row>
    <row r="34981" spans="2:14">
      <c r="B34981" s="65"/>
      <c r="N34981" s="71"/>
    </row>
    <row r="34982" spans="2:14">
      <c r="B34982" s="65"/>
      <c r="N34982" s="71"/>
    </row>
    <row r="34983" spans="2:14">
      <c r="B34983" s="65"/>
      <c r="N34983" s="71"/>
    </row>
    <row r="34984" spans="2:14">
      <c r="B34984" s="65"/>
      <c r="N34984" s="71"/>
    </row>
    <row r="34985" spans="2:14">
      <c r="B34985" s="65"/>
      <c r="N34985" s="71"/>
    </row>
    <row r="34986" spans="2:14">
      <c r="B34986" s="65"/>
      <c r="N34986" s="71"/>
    </row>
    <row r="34987" spans="2:14">
      <c r="B34987" s="65"/>
      <c r="N34987" s="71"/>
    </row>
    <row r="34988" spans="2:14">
      <c r="B34988" s="65"/>
      <c r="N34988" s="71"/>
    </row>
    <row r="34989" spans="2:14">
      <c r="B34989" s="65"/>
      <c r="N34989" s="71"/>
    </row>
    <row r="34990" spans="2:14">
      <c r="B34990" s="65"/>
      <c r="N34990" s="71"/>
    </row>
    <row r="34991" spans="2:14">
      <c r="B34991" s="65"/>
      <c r="N34991" s="71"/>
    </row>
    <row r="34992" spans="2:14">
      <c r="B34992" s="65"/>
      <c r="N34992" s="71"/>
    </row>
    <row r="34993" spans="2:14">
      <c r="B34993" s="65"/>
      <c r="N34993" s="71"/>
    </row>
    <row r="34994" spans="2:14">
      <c r="B34994" s="65"/>
      <c r="N34994" s="71"/>
    </row>
    <row r="34995" spans="2:14">
      <c r="B34995" s="65"/>
      <c r="N34995" s="71"/>
    </row>
    <row r="34996" spans="2:14">
      <c r="B34996" s="65"/>
      <c r="N34996" s="71"/>
    </row>
    <row r="34997" spans="2:14">
      <c r="B34997" s="65"/>
      <c r="N34997" s="71"/>
    </row>
    <row r="34998" spans="2:14">
      <c r="B34998" s="65"/>
      <c r="N34998" s="71"/>
    </row>
    <row r="34999" spans="2:14">
      <c r="B34999" s="65"/>
      <c r="N34999" s="71"/>
    </row>
    <row r="35000" spans="2:14">
      <c r="B35000" s="65"/>
      <c r="N35000" s="71"/>
    </row>
    <row r="35001" spans="2:14">
      <c r="B35001" s="65"/>
      <c r="N35001" s="71"/>
    </row>
    <row r="35002" spans="2:14">
      <c r="B35002" s="65"/>
      <c r="N35002" s="71"/>
    </row>
    <row r="35003" spans="2:14">
      <c r="B35003" s="65"/>
      <c r="N35003" s="71"/>
    </row>
    <row r="35004" spans="2:14">
      <c r="B35004" s="65"/>
      <c r="N35004" s="71"/>
    </row>
    <row r="35005" spans="2:14">
      <c r="B35005" s="65"/>
      <c r="N35005" s="71"/>
    </row>
    <row r="35006" spans="2:14">
      <c r="B35006" s="65"/>
      <c r="N35006" s="71"/>
    </row>
    <row r="35007" spans="2:14">
      <c r="B35007" s="65"/>
      <c r="N35007" s="71"/>
    </row>
    <row r="35008" spans="2:14">
      <c r="B35008" s="65"/>
      <c r="N35008" s="71"/>
    </row>
    <row r="35009" spans="2:14">
      <c r="B35009" s="65"/>
      <c r="N35009" s="71"/>
    </row>
    <row r="35010" spans="2:14">
      <c r="B35010" s="65"/>
      <c r="N35010" s="71"/>
    </row>
    <row r="35011" spans="2:14">
      <c r="B35011" s="65"/>
      <c r="N35011" s="71"/>
    </row>
    <row r="35012" spans="2:14">
      <c r="B35012" s="65"/>
      <c r="N35012" s="71"/>
    </row>
    <row r="35013" spans="2:14">
      <c r="B35013" s="65"/>
      <c r="N35013" s="71"/>
    </row>
    <row r="35014" spans="2:14">
      <c r="B35014" s="65"/>
      <c r="N35014" s="71"/>
    </row>
    <row r="35015" spans="2:14">
      <c r="B35015" s="65"/>
      <c r="N35015" s="71"/>
    </row>
    <row r="35016" spans="2:14">
      <c r="B35016" s="65"/>
      <c r="N35016" s="71"/>
    </row>
    <row r="35017" spans="2:14">
      <c r="B35017" s="65"/>
      <c r="N35017" s="71"/>
    </row>
    <row r="35018" spans="2:14">
      <c r="B35018" s="65"/>
      <c r="N35018" s="71"/>
    </row>
    <row r="35019" spans="2:14">
      <c r="B35019" s="65"/>
      <c r="N35019" s="71"/>
    </row>
    <row r="35020" spans="2:14">
      <c r="B35020" s="65"/>
      <c r="N35020" s="71"/>
    </row>
    <row r="35021" spans="2:14">
      <c r="B35021" s="65"/>
      <c r="N35021" s="71"/>
    </row>
    <row r="35022" spans="2:14">
      <c r="B35022" s="65"/>
      <c r="N35022" s="71"/>
    </row>
    <row r="35023" spans="2:14">
      <c r="B35023" s="65"/>
      <c r="N35023" s="71"/>
    </row>
    <row r="35024" spans="2:14">
      <c r="B35024" s="65"/>
      <c r="N35024" s="71"/>
    </row>
    <row r="35025" spans="2:14">
      <c r="B35025" s="65"/>
      <c r="N35025" s="71"/>
    </row>
    <row r="35026" spans="2:14">
      <c r="B35026" s="65"/>
      <c r="N35026" s="71"/>
    </row>
    <row r="35027" spans="2:14">
      <c r="B35027" s="65"/>
      <c r="N35027" s="71"/>
    </row>
    <row r="35028" spans="2:14">
      <c r="B35028" s="65"/>
      <c r="N35028" s="71"/>
    </row>
    <row r="35029" spans="2:14">
      <c r="B35029" s="65"/>
      <c r="N35029" s="71"/>
    </row>
    <row r="35030" spans="2:14">
      <c r="B35030" s="65"/>
      <c r="N35030" s="71"/>
    </row>
    <row r="35031" spans="2:14">
      <c r="B35031" s="65"/>
      <c r="N35031" s="71"/>
    </row>
    <row r="35032" spans="2:14">
      <c r="B35032" s="65"/>
      <c r="N35032" s="71"/>
    </row>
    <row r="35033" spans="2:14">
      <c r="B35033" s="65"/>
      <c r="N35033" s="71"/>
    </row>
    <row r="35034" spans="2:14">
      <c r="B35034" s="65"/>
      <c r="N35034" s="71"/>
    </row>
    <row r="35035" spans="2:14">
      <c r="B35035" s="65"/>
      <c r="N35035" s="71"/>
    </row>
    <row r="35036" spans="2:14">
      <c r="B35036" s="65"/>
      <c r="N35036" s="71"/>
    </row>
    <row r="35037" spans="2:14">
      <c r="B35037" s="65"/>
      <c r="N35037" s="71"/>
    </row>
    <row r="35038" spans="2:14">
      <c r="B35038" s="65"/>
      <c r="N35038" s="71"/>
    </row>
    <row r="35039" spans="2:14">
      <c r="B35039" s="65"/>
      <c r="N35039" s="71"/>
    </row>
    <row r="35040" spans="2:14">
      <c r="B35040" s="65"/>
      <c r="N35040" s="71"/>
    </row>
    <row r="35041" spans="2:14">
      <c r="B35041" s="65"/>
      <c r="N35041" s="71"/>
    </row>
    <row r="35042" spans="2:14">
      <c r="B35042" s="65"/>
      <c r="N35042" s="71"/>
    </row>
    <row r="35043" spans="2:14">
      <c r="B35043" s="65"/>
      <c r="N35043" s="71"/>
    </row>
    <row r="35044" spans="2:14">
      <c r="B35044" s="65"/>
      <c r="N35044" s="71"/>
    </row>
    <row r="35045" spans="2:14">
      <c r="B35045" s="65"/>
      <c r="N35045" s="71"/>
    </row>
    <row r="35046" spans="2:14">
      <c r="B35046" s="65"/>
      <c r="N35046" s="71"/>
    </row>
    <row r="35047" spans="2:14">
      <c r="B35047" s="65"/>
      <c r="N35047" s="71"/>
    </row>
    <row r="35048" spans="2:14">
      <c r="B35048" s="65"/>
      <c r="N35048" s="71"/>
    </row>
    <row r="35049" spans="2:14">
      <c r="B35049" s="65"/>
      <c r="N35049" s="71"/>
    </row>
    <row r="35050" spans="2:14">
      <c r="B35050" s="65"/>
      <c r="N35050" s="71"/>
    </row>
    <row r="35051" spans="2:14">
      <c r="B35051" s="65"/>
      <c r="N35051" s="71"/>
    </row>
    <row r="35052" spans="2:14">
      <c r="B35052" s="65"/>
      <c r="N35052" s="71"/>
    </row>
    <row r="35053" spans="2:14">
      <c r="B35053" s="65"/>
      <c r="N35053" s="71"/>
    </row>
    <row r="35054" spans="2:14">
      <c r="B35054" s="65"/>
      <c r="N35054" s="71"/>
    </row>
    <row r="35055" spans="2:14">
      <c r="B35055" s="65"/>
      <c r="N35055" s="71"/>
    </row>
    <row r="35056" spans="2:14">
      <c r="B35056" s="65"/>
      <c r="N35056" s="71"/>
    </row>
    <row r="35057" spans="2:14">
      <c r="B35057" s="65"/>
      <c r="N35057" s="71"/>
    </row>
    <row r="35058" spans="2:14">
      <c r="B35058" s="65"/>
      <c r="N35058" s="71"/>
    </row>
    <row r="35059" spans="2:14">
      <c r="B35059" s="65"/>
      <c r="N35059" s="71"/>
    </row>
    <row r="35060" spans="2:14">
      <c r="B35060" s="65"/>
      <c r="N35060" s="71"/>
    </row>
    <row r="35061" spans="2:14">
      <c r="B35061" s="65"/>
      <c r="N35061" s="71"/>
    </row>
    <row r="35062" spans="2:14">
      <c r="B35062" s="65"/>
      <c r="N35062" s="71"/>
    </row>
    <row r="35063" spans="2:14">
      <c r="B35063" s="65"/>
      <c r="N35063" s="71"/>
    </row>
    <row r="35064" spans="2:14">
      <c r="B35064" s="65"/>
      <c r="N35064" s="71"/>
    </row>
    <row r="35065" spans="2:14">
      <c r="B35065" s="65"/>
      <c r="N35065" s="71"/>
    </row>
    <row r="35066" spans="2:14">
      <c r="B35066" s="65"/>
      <c r="N35066" s="71"/>
    </row>
    <row r="35067" spans="2:14">
      <c r="B35067" s="65"/>
      <c r="N35067" s="71"/>
    </row>
    <row r="35068" spans="2:14">
      <c r="B35068" s="65"/>
      <c r="N35068" s="71"/>
    </row>
    <row r="35069" spans="2:14">
      <c r="B35069" s="65"/>
      <c r="N35069" s="71"/>
    </row>
    <row r="35070" spans="2:14">
      <c r="B35070" s="65"/>
      <c r="N35070" s="71"/>
    </row>
    <row r="35071" spans="2:14">
      <c r="B35071" s="65"/>
      <c r="N35071" s="71"/>
    </row>
    <row r="35072" spans="2:14">
      <c r="B35072" s="65"/>
      <c r="N35072" s="71"/>
    </row>
    <row r="35073" spans="2:14">
      <c r="B35073" s="65"/>
      <c r="N35073" s="71"/>
    </row>
    <row r="35074" spans="2:14">
      <c r="B35074" s="65"/>
      <c r="N35074" s="71"/>
    </row>
    <row r="35075" spans="2:14">
      <c r="B35075" s="65"/>
      <c r="N35075" s="71"/>
    </row>
    <row r="35076" spans="2:14">
      <c r="B35076" s="65"/>
      <c r="N35076" s="71"/>
    </row>
    <row r="35077" spans="2:14">
      <c r="B35077" s="65"/>
      <c r="N35077" s="71"/>
    </row>
    <row r="35078" spans="2:14">
      <c r="B35078" s="65"/>
      <c r="N35078" s="71"/>
    </row>
    <row r="35079" spans="2:14">
      <c r="B35079" s="65"/>
      <c r="N35079" s="71"/>
    </row>
    <row r="35080" spans="2:14">
      <c r="B35080" s="65"/>
      <c r="N35080" s="71"/>
    </row>
    <row r="35081" spans="2:14">
      <c r="B35081" s="65"/>
      <c r="N35081" s="71"/>
    </row>
    <row r="35082" spans="2:14">
      <c r="B35082" s="65"/>
      <c r="N35082" s="71"/>
    </row>
    <row r="35083" spans="2:14">
      <c r="B35083" s="65"/>
      <c r="N35083" s="71"/>
    </row>
    <row r="35084" spans="2:14">
      <c r="B35084" s="65"/>
      <c r="N35084" s="71"/>
    </row>
    <row r="35085" spans="2:14">
      <c r="B35085" s="65"/>
      <c r="N35085" s="71"/>
    </row>
    <row r="35086" spans="2:14">
      <c r="B35086" s="65"/>
      <c r="N35086" s="71"/>
    </row>
    <row r="35087" spans="2:14">
      <c r="B35087" s="65"/>
      <c r="N35087" s="71"/>
    </row>
    <row r="35088" spans="2:14">
      <c r="B35088" s="65"/>
      <c r="N35088" s="71"/>
    </row>
    <row r="35089" spans="2:14">
      <c r="B35089" s="65"/>
      <c r="N35089" s="71"/>
    </row>
    <row r="35090" spans="2:14">
      <c r="B35090" s="65"/>
      <c r="N35090" s="71"/>
    </row>
    <row r="35091" spans="2:14">
      <c r="B35091" s="65"/>
      <c r="N35091" s="71"/>
    </row>
    <row r="35092" spans="2:14">
      <c r="B35092" s="65"/>
      <c r="N35092" s="71"/>
    </row>
    <row r="35093" spans="2:14">
      <c r="B35093" s="65"/>
      <c r="N35093" s="71"/>
    </row>
    <row r="35094" spans="2:14">
      <c r="B35094" s="65"/>
      <c r="N35094" s="71"/>
    </row>
    <row r="35095" spans="2:14">
      <c r="B35095" s="65"/>
      <c r="N35095" s="71"/>
    </row>
    <row r="35096" spans="2:14">
      <c r="B35096" s="65"/>
      <c r="N35096" s="71"/>
    </row>
    <row r="35097" spans="2:14">
      <c r="B35097" s="65"/>
      <c r="N35097" s="71"/>
    </row>
    <row r="35098" spans="2:14">
      <c r="B35098" s="65"/>
      <c r="N35098" s="71"/>
    </row>
    <row r="35099" spans="2:14">
      <c r="B35099" s="65"/>
      <c r="N35099" s="71"/>
    </row>
    <row r="35100" spans="2:14">
      <c r="B35100" s="65"/>
      <c r="N35100" s="71"/>
    </row>
    <row r="35101" spans="2:14">
      <c r="B35101" s="65"/>
      <c r="N35101" s="71"/>
    </row>
    <row r="35102" spans="2:14">
      <c r="B35102" s="65"/>
      <c r="N35102" s="71"/>
    </row>
    <row r="35103" spans="2:14">
      <c r="B35103" s="65"/>
      <c r="N35103" s="71"/>
    </row>
    <row r="35104" spans="2:14">
      <c r="B35104" s="65"/>
      <c r="N35104" s="71"/>
    </row>
    <row r="35105" spans="2:14">
      <c r="B35105" s="65"/>
      <c r="N35105" s="71"/>
    </row>
    <row r="35106" spans="2:14">
      <c r="B35106" s="65"/>
      <c r="N35106" s="71"/>
    </row>
    <row r="35107" spans="2:14">
      <c r="B35107" s="65"/>
      <c r="N35107" s="71"/>
    </row>
    <row r="35108" spans="2:14">
      <c r="B35108" s="65"/>
      <c r="N35108" s="71"/>
    </row>
    <row r="35109" spans="2:14">
      <c r="B35109" s="65"/>
      <c r="N35109" s="71"/>
    </row>
    <row r="35110" spans="2:14">
      <c r="B35110" s="65"/>
      <c r="N35110" s="71"/>
    </row>
    <row r="35111" spans="2:14">
      <c r="B35111" s="65"/>
      <c r="N35111" s="71"/>
    </row>
    <row r="35112" spans="2:14">
      <c r="B35112" s="65"/>
      <c r="N35112" s="71"/>
    </row>
    <row r="35113" spans="2:14">
      <c r="B35113" s="65"/>
      <c r="N35113" s="71"/>
    </row>
    <row r="35114" spans="2:14">
      <c r="B35114" s="65"/>
      <c r="N35114" s="71"/>
    </row>
    <row r="35115" spans="2:14">
      <c r="B35115" s="65"/>
      <c r="N35115" s="71"/>
    </row>
    <row r="35116" spans="2:14">
      <c r="B35116" s="65"/>
      <c r="N35116" s="71"/>
    </row>
    <row r="35117" spans="2:14">
      <c r="B35117" s="65"/>
      <c r="N35117" s="71"/>
    </row>
    <row r="35118" spans="2:14">
      <c r="B35118" s="65"/>
      <c r="N35118" s="71"/>
    </row>
    <row r="35119" spans="2:14">
      <c r="B35119" s="65"/>
      <c r="N35119" s="71"/>
    </row>
    <row r="35120" spans="2:14">
      <c r="B35120" s="65"/>
      <c r="N35120" s="71"/>
    </row>
    <row r="35121" spans="2:14">
      <c r="B35121" s="65"/>
      <c r="N35121" s="71"/>
    </row>
    <row r="35122" spans="2:14">
      <c r="B35122" s="65"/>
      <c r="N35122" s="71"/>
    </row>
    <row r="35123" spans="2:14">
      <c r="B35123" s="65"/>
      <c r="N35123" s="71"/>
    </row>
    <row r="35124" spans="2:14">
      <c r="B35124" s="65"/>
      <c r="N35124" s="71"/>
    </row>
    <row r="35125" spans="2:14">
      <c r="B35125" s="65"/>
      <c r="N35125" s="71"/>
    </row>
    <row r="35126" spans="2:14">
      <c r="B35126" s="65"/>
      <c r="N35126" s="71"/>
    </row>
    <row r="35127" spans="2:14">
      <c r="B35127" s="65"/>
      <c r="N35127" s="71"/>
    </row>
    <row r="35128" spans="2:14">
      <c r="B35128" s="65"/>
      <c r="N35128" s="71"/>
    </row>
    <row r="35129" spans="2:14">
      <c r="B35129" s="65"/>
      <c r="N35129" s="71"/>
    </row>
    <row r="35130" spans="2:14">
      <c r="B35130" s="65"/>
      <c r="N35130" s="71"/>
    </row>
    <row r="35131" spans="2:14">
      <c r="B35131" s="65"/>
      <c r="N35131" s="71"/>
    </row>
    <row r="35132" spans="2:14">
      <c r="B35132" s="65"/>
      <c r="N35132" s="71"/>
    </row>
    <row r="35133" spans="2:14">
      <c r="B35133" s="65"/>
      <c r="N35133" s="71"/>
    </row>
    <row r="35134" spans="2:14">
      <c r="B35134" s="65"/>
      <c r="N35134" s="71"/>
    </row>
    <row r="35135" spans="2:14">
      <c r="B35135" s="65"/>
      <c r="N35135" s="71"/>
    </row>
    <row r="35136" spans="2:14">
      <c r="B35136" s="65"/>
      <c r="N35136" s="71"/>
    </row>
    <row r="35137" spans="2:14">
      <c r="B35137" s="65"/>
      <c r="N35137" s="71"/>
    </row>
    <row r="35138" spans="2:14">
      <c r="B35138" s="65"/>
      <c r="N35138" s="71"/>
    </row>
    <row r="35139" spans="2:14">
      <c r="B35139" s="65"/>
      <c r="N35139" s="71"/>
    </row>
    <row r="35140" spans="2:14">
      <c r="B35140" s="65"/>
      <c r="N35140" s="71"/>
    </row>
    <row r="35141" spans="2:14">
      <c r="B35141" s="65"/>
      <c r="N35141" s="71"/>
    </row>
    <row r="35142" spans="2:14">
      <c r="B35142" s="65"/>
      <c r="N35142" s="71"/>
    </row>
    <row r="35143" spans="2:14">
      <c r="B35143" s="65"/>
      <c r="N35143" s="71"/>
    </row>
    <row r="35144" spans="2:14">
      <c r="B35144" s="65"/>
      <c r="N35144" s="71"/>
    </row>
    <row r="35145" spans="2:14">
      <c r="B35145" s="65"/>
      <c r="N35145" s="71"/>
    </row>
    <row r="35146" spans="2:14">
      <c r="B35146" s="65"/>
      <c r="N35146" s="71"/>
    </row>
    <row r="35147" spans="2:14">
      <c r="B35147" s="65"/>
      <c r="N35147" s="71"/>
    </row>
    <row r="35148" spans="2:14">
      <c r="B35148" s="65"/>
      <c r="N35148" s="71"/>
    </row>
    <row r="35149" spans="2:14">
      <c r="B35149" s="65"/>
      <c r="N35149" s="71"/>
    </row>
    <row r="35150" spans="2:14">
      <c r="B35150" s="65"/>
      <c r="N35150" s="71"/>
    </row>
    <row r="35151" spans="2:14">
      <c r="B35151" s="65"/>
      <c r="N35151" s="71"/>
    </row>
    <row r="35152" spans="2:14">
      <c r="B35152" s="65"/>
      <c r="N35152" s="71"/>
    </row>
    <row r="35153" spans="2:14">
      <c r="B35153" s="65"/>
      <c r="N35153" s="71"/>
    </row>
    <row r="35154" spans="2:14">
      <c r="B35154" s="65"/>
      <c r="N35154" s="71"/>
    </row>
    <row r="35155" spans="2:14">
      <c r="B35155" s="65"/>
      <c r="N35155" s="71"/>
    </row>
    <row r="35156" spans="2:14">
      <c r="B35156" s="65"/>
      <c r="N35156" s="71"/>
    </row>
    <row r="35157" spans="2:14">
      <c r="B35157" s="65"/>
      <c r="N35157" s="71"/>
    </row>
    <row r="35158" spans="2:14">
      <c r="B35158" s="65"/>
      <c r="N35158" s="71"/>
    </row>
    <row r="35159" spans="2:14">
      <c r="B35159" s="65"/>
      <c r="N35159" s="71"/>
    </row>
    <row r="35160" spans="2:14">
      <c r="B35160" s="65"/>
      <c r="N35160" s="71"/>
    </row>
    <row r="35161" spans="2:14">
      <c r="B35161" s="65"/>
      <c r="N35161" s="71"/>
    </row>
    <row r="35162" spans="2:14">
      <c r="B35162" s="65"/>
      <c r="N35162" s="71"/>
    </row>
    <row r="35163" spans="2:14">
      <c r="B35163" s="65"/>
      <c r="N35163" s="71"/>
    </row>
    <row r="35164" spans="2:14">
      <c r="B35164" s="65"/>
      <c r="N35164" s="71"/>
    </row>
    <row r="35165" spans="2:14">
      <c r="B35165" s="65"/>
      <c r="N35165" s="71"/>
    </row>
    <row r="35166" spans="2:14">
      <c r="B35166" s="65"/>
      <c r="N35166" s="71"/>
    </row>
    <row r="35167" spans="2:14">
      <c r="B35167" s="65"/>
      <c r="N35167" s="71"/>
    </row>
    <row r="35168" spans="2:14">
      <c r="B35168" s="65"/>
      <c r="N35168" s="71"/>
    </row>
    <row r="35169" spans="2:14">
      <c r="B35169" s="65"/>
      <c r="N35169" s="71"/>
    </row>
    <row r="35170" spans="2:14">
      <c r="B35170" s="65"/>
      <c r="N35170" s="71"/>
    </row>
    <row r="35171" spans="2:14">
      <c r="B35171" s="65"/>
      <c r="N35171" s="71"/>
    </row>
    <row r="35172" spans="2:14">
      <c r="B35172" s="65"/>
      <c r="N35172" s="71"/>
    </row>
    <row r="35173" spans="2:14">
      <c r="B35173" s="65"/>
      <c r="N35173" s="71"/>
    </row>
    <row r="35174" spans="2:14">
      <c r="B35174" s="65"/>
      <c r="N35174" s="71"/>
    </row>
    <row r="35175" spans="2:14">
      <c r="B35175" s="65"/>
      <c r="N35175" s="71"/>
    </row>
    <row r="35176" spans="2:14">
      <c r="B35176" s="65"/>
      <c r="N35176" s="71"/>
    </row>
    <row r="35177" spans="2:14">
      <c r="B35177" s="65"/>
      <c r="N35177" s="71"/>
    </row>
    <row r="35178" spans="2:14">
      <c r="B35178" s="65"/>
      <c r="N35178" s="71"/>
    </row>
    <row r="35179" spans="2:14">
      <c r="B35179" s="65"/>
      <c r="N35179" s="71"/>
    </row>
    <row r="35180" spans="2:14">
      <c r="B35180" s="65"/>
      <c r="N35180" s="71"/>
    </row>
    <row r="35181" spans="2:14">
      <c r="B35181" s="65"/>
      <c r="N35181" s="71"/>
    </row>
    <row r="35182" spans="2:14">
      <c r="B35182" s="65"/>
      <c r="N35182" s="71"/>
    </row>
    <row r="35183" spans="2:14">
      <c r="B35183" s="65"/>
      <c r="N35183" s="71"/>
    </row>
    <row r="35184" spans="2:14">
      <c r="B35184" s="65"/>
      <c r="N35184" s="71"/>
    </row>
    <row r="35185" spans="2:14">
      <c r="B35185" s="65"/>
      <c r="N35185" s="71"/>
    </row>
    <row r="35186" spans="2:14">
      <c r="B35186" s="65"/>
      <c r="N35186" s="71"/>
    </row>
    <row r="35187" spans="2:14">
      <c r="B35187" s="65"/>
      <c r="N35187" s="71"/>
    </row>
    <row r="35188" spans="2:14">
      <c r="B35188" s="65"/>
      <c r="N35188" s="71"/>
    </row>
    <row r="35189" spans="2:14">
      <c r="B35189" s="65"/>
      <c r="N35189" s="71"/>
    </row>
    <row r="35190" spans="2:14">
      <c r="B35190" s="65"/>
      <c r="N35190" s="71"/>
    </row>
    <row r="35191" spans="2:14">
      <c r="B35191" s="65"/>
      <c r="N35191" s="71"/>
    </row>
    <row r="35192" spans="2:14">
      <c r="B35192" s="65"/>
      <c r="N35192" s="71"/>
    </row>
    <row r="35193" spans="2:14">
      <c r="B35193" s="65"/>
      <c r="N35193" s="71"/>
    </row>
    <row r="35194" spans="2:14">
      <c r="B35194" s="65"/>
      <c r="N35194" s="71"/>
    </row>
    <row r="35195" spans="2:14">
      <c r="B35195" s="65"/>
      <c r="N35195" s="71"/>
    </row>
    <row r="35196" spans="2:14">
      <c r="B35196" s="65"/>
      <c r="N35196" s="71"/>
    </row>
    <row r="35197" spans="2:14">
      <c r="B35197" s="65"/>
      <c r="N35197" s="71"/>
    </row>
    <row r="35198" spans="2:14">
      <c r="B35198" s="65"/>
      <c r="N35198" s="71"/>
    </row>
    <row r="35199" spans="2:14">
      <c r="B35199" s="65"/>
      <c r="N35199" s="71"/>
    </row>
    <row r="35200" spans="2:14">
      <c r="B35200" s="65"/>
      <c r="N35200" s="71"/>
    </row>
    <row r="35201" spans="2:14">
      <c r="B35201" s="65"/>
      <c r="N35201" s="71"/>
    </row>
    <row r="35202" spans="2:14">
      <c r="B35202" s="65"/>
      <c r="N35202" s="71"/>
    </row>
    <row r="35203" spans="2:14">
      <c r="B35203" s="65"/>
      <c r="N35203" s="71"/>
    </row>
    <row r="35204" spans="2:14">
      <c r="B35204" s="65"/>
      <c r="N35204" s="71"/>
    </row>
    <row r="35205" spans="2:14">
      <c r="B35205" s="65"/>
      <c r="N35205" s="71"/>
    </row>
    <row r="35206" spans="2:14">
      <c r="B35206" s="65"/>
      <c r="N35206" s="71"/>
    </row>
    <row r="35207" spans="2:14">
      <c r="B35207" s="65"/>
      <c r="N35207" s="71"/>
    </row>
    <row r="35208" spans="2:14">
      <c r="B35208" s="65"/>
      <c r="N35208" s="71"/>
    </row>
    <row r="35209" spans="2:14">
      <c r="B35209" s="65"/>
      <c r="N35209" s="71"/>
    </row>
    <row r="35210" spans="2:14">
      <c r="B35210" s="65"/>
      <c r="N35210" s="71"/>
    </row>
    <row r="35211" spans="2:14">
      <c r="B35211" s="65"/>
      <c r="N35211" s="71"/>
    </row>
    <row r="35212" spans="2:14">
      <c r="B35212" s="65"/>
      <c r="N35212" s="71"/>
    </row>
    <row r="35213" spans="2:14">
      <c r="B35213" s="65"/>
      <c r="N35213" s="71"/>
    </row>
    <row r="35214" spans="2:14">
      <c r="B35214" s="65"/>
      <c r="N35214" s="71"/>
    </row>
    <row r="35215" spans="2:14">
      <c r="B35215" s="65"/>
      <c r="N35215" s="71"/>
    </row>
    <row r="35216" spans="2:14">
      <c r="B35216" s="65"/>
      <c r="N35216" s="71"/>
    </row>
    <row r="35217" spans="2:14">
      <c r="B35217" s="65"/>
      <c r="N35217" s="71"/>
    </row>
    <row r="35218" spans="2:14">
      <c r="B35218" s="65"/>
      <c r="N35218" s="71"/>
    </row>
    <row r="35219" spans="2:14">
      <c r="B35219" s="65"/>
      <c r="N35219" s="71"/>
    </row>
    <row r="35220" spans="2:14">
      <c r="B35220" s="65"/>
      <c r="N35220" s="71"/>
    </row>
    <row r="35221" spans="2:14">
      <c r="B35221" s="65"/>
      <c r="N35221" s="71"/>
    </row>
    <row r="35222" spans="2:14">
      <c r="B35222" s="65"/>
      <c r="N35222" s="71"/>
    </row>
    <row r="35223" spans="2:14">
      <c r="B35223" s="65"/>
      <c r="N35223" s="71"/>
    </row>
    <row r="35224" spans="2:14">
      <c r="B35224" s="65"/>
      <c r="N35224" s="71"/>
    </row>
    <row r="35225" spans="2:14">
      <c r="B35225" s="65"/>
      <c r="N35225" s="71"/>
    </row>
    <row r="35226" spans="2:14">
      <c r="B35226" s="65"/>
      <c r="N35226" s="71"/>
    </row>
    <row r="35227" spans="2:14">
      <c r="B35227" s="65"/>
      <c r="N35227" s="71"/>
    </row>
    <row r="35228" spans="2:14">
      <c r="B35228" s="65"/>
      <c r="N35228" s="71"/>
    </row>
    <row r="35229" spans="2:14">
      <c r="B35229" s="65"/>
      <c r="N35229" s="71"/>
    </row>
    <row r="35230" spans="2:14">
      <c r="B35230" s="65"/>
      <c r="N35230" s="71"/>
    </row>
    <row r="35231" spans="2:14">
      <c r="B35231" s="65"/>
      <c r="N35231" s="71"/>
    </row>
    <row r="35232" spans="2:14">
      <c r="B35232" s="65"/>
      <c r="N35232" s="71"/>
    </row>
    <row r="35233" spans="2:14">
      <c r="B35233" s="65"/>
      <c r="N35233" s="71"/>
    </row>
    <row r="35234" spans="2:14">
      <c r="B35234" s="65"/>
      <c r="N35234" s="71"/>
    </row>
    <row r="35235" spans="2:14">
      <c r="B35235" s="65"/>
      <c r="N35235" s="71"/>
    </row>
    <row r="35236" spans="2:14">
      <c r="B35236" s="65"/>
      <c r="N35236" s="71"/>
    </row>
    <row r="35237" spans="2:14">
      <c r="B35237" s="65"/>
      <c r="N35237" s="71"/>
    </row>
    <row r="35238" spans="2:14">
      <c r="B35238" s="65"/>
      <c r="N35238" s="71"/>
    </row>
    <row r="35239" spans="2:14">
      <c r="B35239" s="65"/>
      <c r="N35239" s="71"/>
    </row>
    <row r="35240" spans="2:14">
      <c r="B35240" s="65"/>
      <c r="N35240" s="71"/>
    </row>
    <row r="35241" spans="2:14">
      <c r="B35241" s="65"/>
      <c r="N35241" s="71"/>
    </row>
    <row r="35242" spans="2:14">
      <c r="B35242" s="65"/>
      <c r="N35242" s="71"/>
    </row>
    <row r="35243" spans="2:14">
      <c r="B35243" s="65"/>
      <c r="N35243" s="71"/>
    </row>
    <row r="35244" spans="2:14">
      <c r="B35244" s="65"/>
      <c r="N35244" s="71"/>
    </row>
    <row r="35245" spans="2:14">
      <c r="B35245" s="65"/>
      <c r="N35245" s="71"/>
    </row>
    <row r="35246" spans="2:14">
      <c r="B35246" s="65"/>
      <c r="N35246" s="71"/>
    </row>
    <row r="35247" spans="2:14">
      <c r="B35247" s="65"/>
      <c r="N35247" s="71"/>
    </row>
    <row r="35248" spans="2:14">
      <c r="B35248" s="65"/>
      <c r="N35248" s="71"/>
    </row>
    <row r="35249" spans="2:14">
      <c r="B35249" s="65"/>
      <c r="N35249" s="71"/>
    </row>
    <row r="35250" spans="2:14">
      <c r="B35250" s="65"/>
      <c r="N35250" s="71"/>
    </row>
    <row r="35251" spans="2:14">
      <c r="B35251" s="65"/>
      <c r="N35251" s="71"/>
    </row>
    <row r="35252" spans="2:14">
      <c r="B35252" s="65"/>
      <c r="N35252" s="71"/>
    </row>
    <row r="35253" spans="2:14">
      <c r="B35253" s="65"/>
      <c r="N35253" s="71"/>
    </row>
    <row r="35254" spans="2:14">
      <c r="B35254" s="65"/>
      <c r="N35254" s="71"/>
    </row>
    <row r="35255" spans="2:14">
      <c r="B35255" s="65"/>
      <c r="N35255" s="71"/>
    </row>
    <row r="35256" spans="2:14">
      <c r="B35256" s="65"/>
      <c r="N35256" s="71"/>
    </row>
    <row r="35257" spans="2:14">
      <c r="B35257" s="65"/>
      <c r="N35257" s="71"/>
    </row>
    <row r="35258" spans="2:14">
      <c r="B35258" s="65"/>
      <c r="N35258" s="71"/>
    </row>
    <row r="35259" spans="2:14">
      <c r="B35259" s="65"/>
      <c r="N35259" s="71"/>
    </row>
    <row r="35260" spans="2:14">
      <c r="B35260" s="65"/>
      <c r="N35260" s="71"/>
    </row>
    <row r="35261" spans="2:14">
      <c r="B35261" s="65"/>
      <c r="N35261" s="71"/>
    </row>
    <row r="35262" spans="2:14">
      <c r="B35262" s="65"/>
      <c r="N35262" s="71"/>
    </row>
    <row r="35263" spans="2:14">
      <c r="B35263" s="65"/>
      <c r="N35263" s="71"/>
    </row>
    <row r="35264" spans="2:14">
      <c r="B35264" s="65"/>
      <c r="N35264" s="71"/>
    </row>
    <row r="35265" spans="2:14">
      <c r="B35265" s="65"/>
      <c r="N35265" s="71"/>
    </row>
    <row r="35266" spans="2:14">
      <c r="B35266" s="65"/>
      <c r="N35266" s="71"/>
    </row>
    <row r="35267" spans="2:14">
      <c r="B35267" s="65"/>
      <c r="N35267" s="71"/>
    </row>
    <row r="35268" spans="2:14">
      <c r="B35268" s="65"/>
      <c r="N35268" s="71"/>
    </row>
    <row r="35269" spans="2:14">
      <c r="B35269" s="65"/>
      <c r="N35269" s="71"/>
    </row>
    <row r="35270" spans="2:14">
      <c r="B35270" s="65"/>
      <c r="N35270" s="71"/>
    </row>
    <row r="35271" spans="2:14">
      <c r="B35271" s="65"/>
      <c r="N35271" s="71"/>
    </row>
    <row r="35272" spans="2:14">
      <c r="B35272" s="65"/>
      <c r="N35272" s="71"/>
    </row>
    <row r="35273" spans="2:14">
      <c r="B35273" s="65"/>
      <c r="N35273" s="71"/>
    </row>
    <row r="35274" spans="2:14">
      <c r="B35274" s="65"/>
      <c r="N35274" s="71"/>
    </row>
    <row r="35275" spans="2:14">
      <c r="B35275" s="65"/>
      <c r="N35275" s="71"/>
    </row>
    <row r="35276" spans="2:14">
      <c r="B35276" s="65"/>
      <c r="N35276" s="71"/>
    </row>
    <row r="35277" spans="2:14">
      <c r="B35277" s="65"/>
      <c r="N35277" s="71"/>
    </row>
    <row r="35278" spans="2:14">
      <c r="B35278" s="65"/>
      <c r="N35278" s="71"/>
    </row>
    <row r="35279" spans="2:14">
      <c r="B35279" s="65"/>
      <c r="N35279" s="71"/>
    </row>
    <row r="35280" spans="2:14">
      <c r="B35280" s="65"/>
      <c r="N35280" s="71"/>
    </row>
    <row r="35281" spans="2:14">
      <c r="B35281" s="65"/>
      <c r="N35281" s="71"/>
    </row>
    <row r="35282" spans="2:14">
      <c r="B35282" s="65"/>
      <c r="N35282" s="71"/>
    </row>
    <row r="35283" spans="2:14">
      <c r="B35283" s="65"/>
      <c r="N35283" s="71"/>
    </row>
    <row r="35284" spans="2:14">
      <c r="B35284" s="65"/>
      <c r="N35284" s="71"/>
    </row>
    <row r="35285" spans="2:14">
      <c r="B35285" s="65"/>
      <c r="N35285" s="71"/>
    </row>
    <row r="35286" spans="2:14">
      <c r="B35286" s="65"/>
      <c r="N35286" s="71"/>
    </row>
    <row r="35287" spans="2:14">
      <c r="B35287" s="65"/>
      <c r="N35287" s="71"/>
    </row>
    <row r="35288" spans="2:14">
      <c r="B35288" s="65"/>
      <c r="N35288" s="71"/>
    </row>
    <row r="35289" spans="2:14">
      <c r="B35289" s="65"/>
      <c r="N35289" s="71"/>
    </row>
    <row r="35290" spans="2:14">
      <c r="B35290" s="65"/>
      <c r="N35290" s="71"/>
    </row>
    <row r="35291" spans="2:14">
      <c r="B35291" s="65"/>
      <c r="N35291" s="71"/>
    </row>
    <row r="35292" spans="2:14">
      <c r="B35292" s="65"/>
      <c r="N35292" s="71"/>
    </row>
    <row r="35293" spans="2:14">
      <c r="B35293" s="65"/>
      <c r="N35293" s="71"/>
    </row>
    <row r="35294" spans="2:14">
      <c r="B35294" s="65"/>
      <c r="N35294" s="71"/>
    </row>
    <row r="35295" spans="2:14">
      <c r="B35295" s="65"/>
      <c r="N35295" s="71"/>
    </row>
    <row r="35296" spans="2:14">
      <c r="B35296" s="65"/>
      <c r="N35296" s="71"/>
    </row>
    <row r="35297" spans="2:14">
      <c r="B35297" s="65"/>
      <c r="N35297" s="71"/>
    </row>
    <row r="35298" spans="2:14">
      <c r="B35298" s="65"/>
      <c r="N35298" s="71"/>
    </row>
    <row r="35299" spans="2:14">
      <c r="B35299" s="65"/>
      <c r="N35299" s="71"/>
    </row>
    <row r="35300" spans="2:14">
      <c r="B35300" s="65"/>
      <c r="N35300" s="71"/>
    </row>
    <row r="35301" spans="2:14">
      <c r="B35301" s="65"/>
      <c r="N35301" s="71"/>
    </row>
    <row r="35302" spans="2:14">
      <c r="B35302" s="65"/>
      <c r="N35302" s="71"/>
    </row>
    <row r="35303" spans="2:14">
      <c r="B35303" s="65"/>
      <c r="N35303" s="71"/>
    </row>
    <row r="35304" spans="2:14">
      <c r="B35304" s="65"/>
      <c r="N35304" s="71"/>
    </row>
    <row r="35305" spans="2:14">
      <c r="B35305" s="65"/>
      <c r="N35305" s="71"/>
    </row>
    <row r="35306" spans="2:14">
      <c r="B35306" s="65"/>
      <c r="N35306" s="71"/>
    </row>
    <row r="35307" spans="2:14">
      <c r="B35307" s="65"/>
      <c r="N35307" s="71"/>
    </row>
    <row r="35308" spans="2:14">
      <c r="B35308" s="65"/>
      <c r="N35308" s="71"/>
    </row>
    <row r="35309" spans="2:14">
      <c r="B35309" s="65"/>
      <c r="N35309" s="71"/>
    </row>
    <row r="35310" spans="2:14">
      <c r="B35310" s="65"/>
      <c r="N35310" s="71"/>
    </row>
    <row r="35311" spans="2:14">
      <c r="B35311" s="65"/>
      <c r="N35311" s="71"/>
    </row>
    <row r="35312" spans="2:14">
      <c r="B35312" s="65"/>
      <c r="N35312" s="71"/>
    </row>
    <row r="35313" spans="2:14">
      <c r="B35313" s="65"/>
      <c r="N35313" s="71"/>
    </row>
    <row r="35314" spans="2:14">
      <c r="B35314" s="65"/>
      <c r="N35314" s="71"/>
    </row>
    <row r="35315" spans="2:14">
      <c r="B35315" s="65"/>
      <c r="N35315" s="71"/>
    </row>
    <row r="35316" spans="2:14">
      <c r="B35316" s="65"/>
      <c r="N35316" s="71"/>
    </row>
    <row r="35317" spans="2:14">
      <c r="B35317" s="65"/>
      <c r="N35317" s="71"/>
    </row>
    <row r="35318" spans="2:14">
      <c r="B35318" s="65"/>
      <c r="N35318" s="71"/>
    </row>
    <row r="35319" spans="2:14">
      <c r="B35319" s="65"/>
      <c r="N35319" s="71"/>
    </row>
    <row r="35320" spans="2:14">
      <c r="B35320" s="65"/>
      <c r="N35320" s="71"/>
    </row>
    <row r="35321" spans="2:14">
      <c r="B35321" s="65"/>
      <c r="N35321" s="71"/>
    </row>
    <row r="35322" spans="2:14">
      <c r="B35322" s="65"/>
      <c r="N35322" s="71"/>
    </row>
    <row r="35323" spans="2:14">
      <c r="B35323" s="65"/>
      <c r="N35323" s="71"/>
    </row>
    <row r="35324" spans="2:14">
      <c r="B35324" s="65"/>
      <c r="N35324" s="71"/>
    </row>
    <row r="35325" spans="2:14">
      <c r="B35325" s="65"/>
      <c r="N35325" s="71"/>
    </row>
    <row r="35326" spans="2:14">
      <c r="B35326" s="65"/>
      <c r="N35326" s="71"/>
    </row>
    <row r="35327" spans="2:14">
      <c r="B35327" s="65"/>
      <c r="N35327" s="71"/>
    </row>
    <row r="35328" spans="2:14">
      <c r="B35328" s="65"/>
      <c r="N35328" s="71"/>
    </row>
    <row r="35329" spans="2:14">
      <c r="B35329" s="65"/>
      <c r="N35329" s="71"/>
    </row>
    <row r="35330" spans="2:14">
      <c r="B35330" s="65"/>
      <c r="N35330" s="71"/>
    </row>
    <row r="35331" spans="2:14">
      <c r="B35331" s="65"/>
      <c r="N35331" s="71"/>
    </row>
    <row r="35332" spans="2:14">
      <c r="B35332" s="65"/>
      <c r="N35332" s="71"/>
    </row>
    <row r="35333" spans="2:14">
      <c r="B35333" s="65"/>
      <c r="N35333" s="71"/>
    </row>
    <row r="35334" spans="2:14">
      <c r="B35334" s="65"/>
      <c r="N35334" s="71"/>
    </row>
    <row r="35335" spans="2:14">
      <c r="B35335" s="65"/>
      <c r="N35335" s="71"/>
    </row>
    <row r="35336" spans="2:14">
      <c r="B35336" s="65"/>
      <c r="N35336" s="71"/>
    </row>
    <row r="35337" spans="2:14">
      <c r="B35337" s="65"/>
      <c r="N35337" s="71"/>
    </row>
    <row r="35338" spans="2:14">
      <c r="B35338" s="65"/>
      <c r="N35338" s="71"/>
    </row>
    <row r="35339" spans="2:14">
      <c r="B35339" s="65"/>
      <c r="N35339" s="71"/>
    </row>
    <row r="35340" spans="2:14">
      <c r="B35340" s="65"/>
      <c r="N35340" s="71"/>
    </row>
    <row r="35341" spans="2:14">
      <c r="B35341" s="65"/>
      <c r="N35341" s="71"/>
    </row>
    <row r="35342" spans="2:14">
      <c r="B35342" s="65"/>
      <c r="N35342" s="71"/>
    </row>
    <row r="35343" spans="2:14">
      <c r="B35343" s="65"/>
      <c r="N35343" s="71"/>
    </row>
    <row r="35344" spans="2:14">
      <c r="B35344" s="65"/>
      <c r="N35344" s="71"/>
    </row>
    <row r="35345" spans="2:14">
      <c r="B35345" s="65"/>
      <c r="N35345" s="71"/>
    </row>
    <row r="35346" spans="2:14">
      <c r="B35346" s="65"/>
      <c r="N35346" s="71"/>
    </row>
    <row r="35347" spans="2:14">
      <c r="B35347" s="65"/>
      <c r="N35347" s="71"/>
    </row>
    <row r="35348" spans="2:14">
      <c r="B35348" s="65"/>
      <c r="N35348" s="71"/>
    </row>
    <row r="35349" spans="2:14">
      <c r="B35349" s="65"/>
      <c r="N35349" s="71"/>
    </row>
    <row r="35350" spans="2:14">
      <c r="B35350" s="65"/>
      <c r="N35350" s="71"/>
    </row>
    <row r="35351" spans="2:14">
      <c r="B35351" s="65"/>
      <c r="N35351" s="71"/>
    </row>
    <row r="35352" spans="2:14">
      <c r="B35352" s="65"/>
      <c r="N35352" s="71"/>
    </row>
    <row r="35353" spans="2:14">
      <c r="B35353" s="65"/>
      <c r="N35353" s="71"/>
    </row>
    <row r="35354" spans="2:14">
      <c r="B35354" s="65"/>
      <c r="N35354" s="71"/>
    </row>
    <row r="35355" spans="2:14">
      <c r="B35355" s="65"/>
      <c r="N35355" s="71"/>
    </row>
    <row r="35356" spans="2:14">
      <c r="B35356" s="65"/>
      <c r="N35356" s="71"/>
    </row>
    <row r="35357" spans="2:14">
      <c r="B35357" s="65"/>
      <c r="N35357" s="71"/>
    </row>
    <row r="35358" spans="2:14">
      <c r="B35358" s="65"/>
      <c r="N35358" s="71"/>
    </row>
    <row r="35359" spans="2:14">
      <c r="B35359" s="65"/>
      <c r="N35359" s="71"/>
    </row>
    <row r="35360" spans="2:14">
      <c r="B35360" s="65"/>
      <c r="N35360" s="71"/>
    </row>
    <row r="35361" spans="2:14">
      <c r="B35361" s="65"/>
      <c r="N35361" s="71"/>
    </row>
    <row r="35362" spans="2:14">
      <c r="B35362" s="65"/>
      <c r="N35362" s="71"/>
    </row>
    <row r="35363" spans="2:14">
      <c r="B35363" s="65"/>
      <c r="N35363" s="71"/>
    </row>
    <row r="35364" spans="2:14">
      <c r="B35364" s="65"/>
      <c r="N35364" s="71"/>
    </row>
    <row r="35365" spans="2:14">
      <c r="B35365" s="65"/>
      <c r="N35365" s="71"/>
    </row>
    <row r="35366" spans="2:14">
      <c r="B35366" s="65"/>
      <c r="N35366" s="71"/>
    </row>
    <row r="35367" spans="2:14">
      <c r="B35367" s="65"/>
      <c r="N35367" s="71"/>
    </row>
    <row r="35368" spans="2:14">
      <c r="B35368" s="65"/>
      <c r="N35368" s="71"/>
    </row>
    <row r="35369" spans="2:14">
      <c r="B35369" s="65"/>
      <c r="N35369" s="71"/>
    </row>
    <row r="35370" spans="2:14">
      <c r="B35370" s="65"/>
      <c r="N35370" s="71"/>
    </row>
    <row r="35371" spans="2:14">
      <c r="B35371" s="65"/>
      <c r="N35371" s="71"/>
    </row>
    <row r="35372" spans="2:14">
      <c r="B35372" s="65"/>
      <c r="N35372" s="71"/>
    </row>
    <row r="35373" spans="2:14">
      <c r="B35373" s="65"/>
      <c r="N35373" s="71"/>
    </row>
    <row r="35374" spans="2:14">
      <c r="B35374" s="65"/>
      <c r="N35374" s="71"/>
    </row>
    <row r="35375" spans="2:14">
      <c r="B35375" s="65"/>
      <c r="N35375" s="71"/>
    </row>
    <row r="35376" spans="2:14">
      <c r="B35376" s="65"/>
      <c r="N35376" s="71"/>
    </row>
    <row r="35377" spans="2:14">
      <c r="B35377" s="65"/>
      <c r="N35377" s="71"/>
    </row>
    <row r="35378" spans="2:14">
      <c r="B35378" s="65"/>
      <c r="N35378" s="71"/>
    </row>
    <row r="35379" spans="2:14">
      <c r="B35379" s="65"/>
      <c r="N35379" s="71"/>
    </row>
    <row r="35380" spans="2:14">
      <c r="B35380" s="65"/>
      <c r="N35380" s="71"/>
    </row>
    <row r="35381" spans="2:14">
      <c r="B35381" s="65"/>
      <c r="N35381" s="71"/>
    </row>
    <row r="35382" spans="2:14">
      <c r="B35382" s="65"/>
      <c r="N35382" s="71"/>
    </row>
    <row r="35383" spans="2:14">
      <c r="B35383" s="65"/>
      <c r="N35383" s="71"/>
    </row>
    <row r="35384" spans="2:14">
      <c r="B35384" s="65"/>
      <c r="N35384" s="71"/>
    </row>
    <row r="35385" spans="2:14">
      <c r="B35385" s="65"/>
      <c r="N35385" s="71"/>
    </row>
    <row r="35386" spans="2:14">
      <c r="B35386" s="65"/>
      <c r="N35386" s="71"/>
    </row>
    <row r="35387" spans="2:14">
      <c r="B35387" s="65"/>
      <c r="N35387" s="71"/>
    </row>
    <row r="35388" spans="2:14">
      <c r="B35388" s="65"/>
      <c r="N35388" s="71"/>
    </row>
    <row r="35389" spans="2:14">
      <c r="B35389" s="65"/>
      <c r="N35389" s="71"/>
    </row>
    <row r="35390" spans="2:14">
      <c r="B35390" s="65"/>
      <c r="N35390" s="71"/>
    </row>
    <row r="35391" spans="2:14">
      <c r="B35391" s="65"/>
      <c r="N35391" s="71"/>
    </row>
    <row r="35392" spans="2:14">
      <c r="B35392" s="65"/>
      <c r="N35392" s="71"/>
    </row>
    <row r="35393" spans="2:14">
      <c r="B35393" s="65"/>
      <c r="N35393" s="71"/>
    </row>
    <row r="35394" spans="2:14">
      <c r="B35394" s="65"/>
      <c r="N35394" s="71"/>
    </row>
    <row r="35395" spans="2:14">
      <c r="B35395" s="65"/>
      <c r="N35395" s="71"/>
    </row>
    <row r="35396" spans="2:14">
      <c r="B35396" s="65"/>
      <c r="N35396" s="71"/>
    </row>
    <row r="35397" spans="2:14">
      <c r="B35397" s="65"/>
      <c r="N35397" s="71"/>
    </row>
    <row r="35398" spans="2:14">
      <c r="B35398" s="65"/>
      <c r="N35398" s="71"/>
    </row>
    <row r="35399" spans="2:14">
      <c r="B35399" s="65"/>
      <c r="N35399" s="71"/>
    </row>
    <row r="35400" spans="2:14">
      <c r="B35400" s="65"/>
      <c r="N35400" s="71"/>
    </row>
    <row r="35401" spans="2:14">
      <c r="B35401" s="65"/>
      <c r="N35401" s="71"/>
    </row>
    <row r="35402" spans="2:14">
      <c r="B35402" s="65"/>
      <c r="N35402" s="71"/>
    </row>
    <row r="35403" spans="2:14">
      <c r="B35403" s="65"/>
      <c r="N35403" s="71"/>
    </row>
    <row r="35404" spans="2:14">
      <c r="B35404" s="65"/>
      <c r="N35404" s="71"/>
    </row>
    <row r="35405" spans="2:14">
      <c r="B35405" s="65"/>
      <c r="N35405" s="71"/>
    </row>
    <row r="35406" spans="2:14">
      <c r="B35406" s="65"/>
      <c r="N35406" s="71"/>
    </row>
    <row r="35407" spans="2:14">
      <c r="B35407" s="65"/>
      <c r="N35407" s="71"/>
    </row>
    <row r="35408" spans="2:14">
      <c r="B35408" s="65"/>
      <c r="N35408" s="71"/>
    </row>
    <row r="35409" spans="2:14">
      <c r="B35409" s="65"/>
      <c r="N35409" s="71"/>
    </row>
    <row r="35410" spans="2:14">
      <c r="B35410" s="65"/>
      <c r="N35410" s="71"/>
    </row>
    <row r="35411" spans="2:14">
      <c r="B35411" s="65"/>
      <c r="N35411" s="71"/>
    </row>
    <row r="35412" spans="2:14">
      <c r="B35412" s="65"/>
      <c r="N35412" s="71"/>
    </row>
    <row r="35413" spans="2:14">
      <c r="B35413" s="65"/>
      <c r="N35413" s="71"/>
    </row>
    <row r="35414" spans="2:14">
      <c r="B35414" s="65"/>
      <c r="N35414" s="71"/>
    </row>
    <row r="35415" spans="2:14">
      <c r="B35415" s="65"/>
      <c r="N35415" s="71"/>
    </row>
    <row r="35416" spans="2:14">
      <c r="B35416" s="65"/>
      <c r="N35416" s="71"/>
    </row>
    <row r="35417" spans="2:14">
      <c r="B35417" s="65"/>
      <c r="N35417" s="71"/>
    </row>
    <row r="35418" spans="2:14">
      <c r="B35418" s="65"/>
      <c r="N35418" s="71"/>
    </row>
    <row r="35419" spans="2:14">
      <c r="B35419" s="65"/>
      <c r="N35419" s="71"/>
    </row>
    <row r="35420" spans="2:14">
      <c r="B35420" s="65"/>
      <c r="N35420" s="71"/>
    </row>
    <row r="35421" spans="2:14">
      <c r="B35421" s="65"/>
      <c r="N35421" s="71"/>
    </row>
    <row r="35422" spans="2:14">
      <c r="B35422" s="65"/>
      <c r="N35422" s="71"/>
    </row>
    <row r="35423" spans="2:14">
      <c r="B35423" s="65"/>
      <c r="N35423" s="71"/>
    </row>
    <row r="35424" spans="2:14">
      <c r="B35424" s="65"/>
      <c r="N35424" s="71"/>
    </row>
    <row r="35425" spans="2:14">
      <c r="B35425" s="65"/>
      <c r="N35425" s="71"/>
    </row>
    <row r="35426" spans="2:14">
      <c r="B35426" s="65"/>
      <c r="N35426" s="71"/>
    </row>
    <row r="35427" spans="2:14">
      <c r="B35427" s="65"/>
      <c r="N35427" s="71"/>
    </row>
    <row r="35428" spans="2:14">
      <c r="B35428" s="65"/>
      <c r="N35428" s="71"/>
    </row>
    <row r="35429" spans="2:14">
      <c r="B35429" s="65"/>
      <c r="N35429" s="71"/>
    </row>
    <row r="35430" spans="2:14">
      <c r="B35430" s="65"/>
      <c r="N35430" s="71"/>
    </row>
    <row r="35431" spans="2:14">
      <c r="B35431" s="65"/>
      <c r="N35431" s="71"/>
    </row>
    <row r="35432" spans="2:14">
      <c r="B35432" s="65"/>
      <c r="N35432" s="71"/>
    </row>
    <row r="35433" spans="2:14">
      <c r="B35433" s="65"/>
      <c r="N35433" s="71"/>
    </row>
    <row r="35434" spans="2:14">
      <c r="B35434" s="65"/>
      <c r="N35434" s="71"/>
    </row>
    <row r="35435" spans="2:14">
      <c r="B35435" s="65"/>
      <c r="N35435" s="71"/>
    </row>
    <row r="35436" spans="2:14">
      <c r="B35436" s="65"/>
      <c r="N35436" s="71"/>
    </row>
    <row r="35437" spans="2:14">
      <c r="B35437" s="65"/>
      <c r="N35437" s="71"/>
    </row>
    <row r="35438" spans="2:14">
      <c r="B35438" s="65"/>
      <c r="N35438" s="71"/>
    </row>
    <row r="35439" spans="2:14">
      <c r="B35439" s="65"/>
      <c r="N35439" s="71"/>
    </row>
    <row r="35440" spans="2:14">
      <c r="B35440" s="65"/>
      <c r="N35440" s="71"/>
    </row>
    <row r="35441" spans="2:14">
      <c r="B35441" s="65"/>
      <c r="N35441" s="71"/>
    </row>
    <row r="35442" spans="2:14">
      <c r="B35442" s="65"/>
      <c r="N35442" s="71"/>
    </row>
    <row r="35443" spans="2:14">
      <c r="B35443" s="65"/>
      <c r="N35443" s="71"/>
    </row>
    <row r="35444" spans="2:14">
      <c r="B35444" s="65"/>
      <c r="N35444" s="71"/>
    </row>
    <row r="35445" spans="2:14">
      <c r="B35445" s="65"/>
      <c r="N35445" s="71"/>
    </row>
    <row r="35446" spans="2:14">
      <c r="B35446" s="65"/>
      <c r="N35446" s="71"/>
    </row>
    <row r="35447" spans="2:14">
      <c r="B35447" s="65"/>
      <c r="N35447" s="71"/>
    </row>
    <row r="35448" spans="2:14">
      <c r="B35448" s="65"/>
      <c r="N35448" s="71"/>
    </row>
    <row r="35449" spans="2:14">
      <c r="B35449" s="65"/>
      <c r="N35449" s="71"/>
    </row>
    <row r="35450" spans="2:14">
      <c r="B35450" s="65"/>
      <c r="N35450" s="71"/>
    </row>
    <row r="35451" spans="2:14">
      <c r="B35451" s="65"/>
      <c r="N35451" s="71"/>
    </row>
    <row r="35452" spans="2:14">
      <c r="B35452" s="65"/>
      <c r="N35452" s="71"/>
    </row>
    <row r="35453" spans="2:14">
      <c r="B35453" s="65"/>
      <c r="N35453" s="71"/>
    </row>
    <row r="35454" spans="2:14">
      <c r="B35454" s="65"/>
      <c r="N35454" s="71"/>
    </row>
    <row r="35455" spans="2:14">
      <c r="B35455" s="65"/>
      <c r="N35455" s="71"/>
    </row>
    <row r="35456" spans="2:14">
      <c r="B35456" s="65"/>
      <c r="N35456" s="71"/>
    </row>
    <row r="35457" spans="2:14">
      <c r="B35457" s="65"/>
      <c r="N35457" s="71"/>
    </row>
    <row r="35458" spans="2:14">
      <c r="B35458" s="65"/>
      <c r="N35458" s="71"/>
    </row>
    <row r="35459" spans="2:14">
      <c r="B35459" s="65"/>
      <c r="N35459" s="71"/>
    </row>
    <row r="35460" spans="2:14">
      <c r="B35460" s="65"/>
      <c r="N35460" s="71"/>
    </row>
    <row r="35461" spans="2:14">
      <c r="B35461" s="65"/>
      <c r="N35461" s="71"/>
    </row>
    <row r="35462" spans="2:14">
      <c r="B35462" s="65"/>
      <c r="N35462" s="71"/>
    </row>
    <row r="35463" spans="2:14">
      <c r="B35463" s="65"/>
      <c r="N35463" s="71"/>
    </row>
    <row r="35464" spans="2:14">
      <c r="B35464" s="65"/>
      <c r="N35464" s="71"/>
    </row>
    <row r="35465" spans="2:14">
      <c r="B35465" s="65"/>
      <c r="N35465" s="71"/>
    </row>
    <row r="35466" spans="2:14">
      <c r="B35466" s="65"/>
      <c r="N35466" s="71"/>
    </row>
    <row r="35467" spans="2:14">
      <c r="B35467" s="65"/>
      <c r="N35467" s="71"/>
    </row>
    <row r="35468" spans="2:14">
      <c r="B35468" s="65"/>
      <c r="N35468" s="71"/>
    </row>
    <row r="35469" spans="2:14">
      <c r="B35469" s="65"/>
      <c r="N35469" s="71"/>
    </row>
    <row r="35470" spans="2:14">
      <c r="B35470" s="65"/>
      <c r="N35470" s="71"/>
    </row>
    <row r="35471" spans="2:14">
      <c r="B35471" s="65"/>
      <c r="N35471" s="71"/>
    </row>
    <row r="35472" spans="2:14">
      <c r="B35472" s="65"/>
      <c r="N35472" s="71"/>
    </row>
    <row r="35473" spans="2:14">
      <c r="B35473" s="65"/>
      <c r="N35473" s="71"/>
    </row>
    <row r="35474" spans="2:14">
      <c r="B35474" s="65"/>
      <c r="N35474" s="71"/>
    </row>
    <row r="35475" spans="2:14">
      <c r="B35475" s="65"/>
      <c r="N35475" s="71"/>
    </row>
    <row r="35476" spans="2:14">
      <c r="B35476" s="65"/>
      <c r="N35476" s="71"/>
    </row>
    <row r="35477" spans="2:14">
      <c r="B35477" s="65"/>
      <c r="N35477" s="71"/>
    </row>
    <row r="35478" spans="2:14">
      <c r="B35478" s="65"/>
      <c r="N35478" s="71"/>
    </row>
    <row r="35479" spans="2:14">
      <c r="B35479" s="65"/>
      <c r="N35479" s="71"/>
    </row>
    <row r="35480" spans="2:14">
      <c r="B35480" s="65"/>
      <c r="N35480" s="71"/>
    </row>
    <row r="35481" spans="2:14">
      <c r="B35481" s="65"/>
      <c r="N35481" s="71"/>
    </row>
    <row r="35482" spans="2:14">
      <c r="B35482" s="65"/>
      <c r="N35482" s="71"/>
    </row>
    <row r="35483" spans="2:14">
      <c r="B35483" s="65"/>
      <c r="N35483" s="71"/>
    </row>
    <row r="35484" spans="2:14">
      <c r="B35484" s="65"/>
      <c r="N35484" s="71"/>
    </row>
    <row r="35485" spans="2:14">
      <c r="B35485" s="65"/>
      <c r="N35485" s="71"/>
    </row>
    <row r="35486" spans="2:14">
      <c r="B35486" s="65"/>
      <c r="N35486" s="71"/>
    </row>
    <row r="35487" spans="2:14">
      <c r="B35487" s="65"/>
      <c r="N35487" s="71"/>
    </row>
    <row r="35488" spans="2:14">
      <c r="B35488" s="65"/>
      <c r="N35488" s="71"/>
    </row>
    <row r="35489" spans="2:14">
      <c r="B35489" s="65"/>
      <c r="N35489" s="71"/>
    </row>
    <row r="35490" spans="2:14">
      <c r="B35490" s="65"/>
      <c r="N35490" s="71"/>
    </row>
    <row r="35491" spans="2:14">
      <c r="B35491" s="65"/>
      <c r="N35491" s="71"/>
    </row>
    <row r="35492" spans="2:14">
      <c r="B35492" s="65"/>
      <c r="N35492" s="71"/>
    </row>
    <row r="35493" spans="2:14">
      <c r="B35493" s="65"/>
      <c r="N35493" s="71"/>
    </row>
    <row r="35494" spans="2:14">
      <c r="B35494" s="65"/>
      <c r="N35494" s="71"/>
    </row>
    <row r="35495" spans="2:14">
      <c r="B35495" s="65"/>
      <c r="N35495" s="71"/>
    </row>
    <row r="35496" spans="2:14">
      <c r="B35496" s="65"/>
      <c r="N35496" s="71"/>
    </row>
    <row r="35497" spans="2:14">
      <c r="B35497" s="65"/>
      <c r="N35497" s="71"/>
    </row>
    <row r="35498" spans="2:14">
      <c r="B35498" s="65"/>
      <c r="N35498" s="71"/>
    </row>
    <row r="35499" spans="2:14">
      <c r="B35499" s="65"/>
      <c r="N35499" s="71"/>
    </row>
    <row r="35500" spans="2:14">
      <c r="B35500" s="65"/>
      <c r="N35500" s="71"/>
    </row>
    <row r="35501" spans="2:14">
      <c r="B35501" s="65"/>
      <c r="N35501" s="71"/>
    </row>
    <row r="35502" spans="2:14">
      <c r="B35502" s="65"/>
      <c r="N35502" s="71"/>
    </row>
    <row r="35503" spans="2:14">
      <c r="B35503" s="65"/>
      <c r="N35503" s="71"/>
    </row>
    <row r="35504" spans="2:14">
      <c r="B35504" s="65"/>
      <c r="N35504" s="71"/>
    </row>
    <row r="35505" spans="2:14">
      <c r="B35505" s="65"/>
      <c r="N35505" s="71"/>
    </row>
    <row r="35506" spans="2:14">
      <c r="B35506" s="65"/>
      <c r="N35506" s="71"/>
    </row>
    <row r="35507" spans="2:14">
      <c r="B35507" s="65"/>
      <c r="N35507" s="71"/>
    </row>
    <row r="35508" spans="2:14">
      <c r="B35508" s="65"/>
      <c r="N35508" s="71"/>
    </row>
    <row r="35509" spans="2:14">
      <c r="B35509" s="65"/>
      <c r="N35509" s="71"/>
    </row>
    <row r="35510" spans="2:14">
      <c r="B35510" s="65"/>
      <c r="N35510" s="71"/>
    </row>
    <row r="35511" spans="2:14">
      <c r="B35511" s="65"/>
      <c r="N35511" s="71"/>
    </row>
    <row r="35512" spans="2:14">
      <c r="B35512" s="65"/>
      <c r="N35512" s="71"/>
    </row>
    <row r="35513" spans="2:14">
      <c r="B35513" s="65"/>
      <c r="N35513" s="71"/>
    </row>
    <row r="35514" spans="2:14">
      <c r="B35514" s="65"/>
      <c r="N35514" s="71"/>
    </row>
    <row r="35515" spans="2:14">
      <c r="B35515" s="65"/>
      <c r="N35515" s="71"/>
    </row>
    <row r="35516" spans="2:14">
      <c r="B35516" s="65"/>
      <c r="N35516" s="71"/>
    </row>
    <row r="35517" spans="2:14">
      <c r="B35517" s="65"/>
      <c r="N35517" s="71"/>
    </row>
    <row r="35518" spans="2:14">
      <c r="B35518" s="65"/>
      <c r="N35518" s="71"/>
    </row>
    <row r="35519" spans="2:14">
      <c r="B35519" s="65"/>
      <c r="N35519" s="71"/>
    </row>
    <row r="35520" spans="2:14">
      <c r="B35520" s="65"/>
      <c r="N35520" s="71"/>
    </row>
    <row r="35521" spans="2:14">
      <c r="B35521" s="65"/>
      <c r="N35521" s="71"/>
    </row>
    <row r="35522" spans="2:14">
      <c r="B35522" s="65"/>
      <c r="N35522" s="71"/>
    </row>
    <row r="35523" spans="2:14">
      <c r="B35523" s="65"/>
      <c r="N35523" s="71"/>
    </row>
    <row r="35524" spans="2:14">
      <c r="B35524" s="65"/>
      <c r="N35524" s="71"/>
    </row>
    <row r="35525" spans="2:14">
      <c r="B35525" s="65"/>
      <c r="N35525" s="71"/>
    </row>
    <row r="35526" spans="2:14">
      <c r="B35526" s="65"/>
      <c r="N35526" s="71"/>
    </row>
    <row r="35527" spans="2:14">
      <c r="B35527" s="65"/>
      <c r="N35527" s="71"/>
    </row>
    <row r="35528" spans="2:14">
      <c r="B35528" s="65"/>
      <c r="N35528" s="71"/>
    </row>
    <row r="35529" spans="2:14">
      <c r="B35529" s="65"/>
      <c r="N35529" s="71"/>
    </row>
    <row r="35530" spans="2:14">
      <c r="B35530" s="65"/>
      <c r="N35530" s="71"/>
    </row>
    <row r="35531" spans="2:14">
      <c r="B35531" s="65"/>
      <c r="N35531" s="71"/>
    </row>
    <row r="35532" spans="2:14">
      <c r="B35532" s="65"/>
      <c r="N35532" s="71"/>
    </row>
    <row r="35533" spans="2:14">
      <c r="B35533" s="65"/>
      <c r="N35533" s="71"/>
    </row>
    <row r="35534" spans="2:14">
      <c r="B35534" s="65"/>
      <c r="N35534" s="71"/>
    </row>
    <row r="35535" spans="2:14">
      <c r="B35535" s="65"/>
      <c r="N35535" s="71"/>
    </row>
    <row r="35536" spans="2:14">
      <c r="B35536" s="65"/>
      <c r="N35536" s="71"/>
    </row>
    <row r="35537" spans="2:14">
      <c r="B35537" s="65"/>
      <c r="N35537" s="71"/>
    </row>
    <row r="35538" spans="2:14">
      <c r="B35538" s="65"/>
      <c r="N35538" s="71"/>
    </row>
    <row r="35539" spans="2:14">
      <c r="B35539" s="65"/>
      <c r="N35539" s="71"/>
    </row>
    <row r="35540" spans="2:14">
      <c r="B35540" s="65"/>
      <c r="N35540" s="71"/>
    </row>
    <row r="35541" spans="2:14">
      <c r="B35541" s="65"/>
      <c r="N35541" s="71"/>
    </row>
    <row r="35542" spans="2:14">
      <c r="B35542" s="65"/>
      <c r="N35542" s="71"/>
    </row>
    <row r="35543" spans="2:14">
      <c r="B35543" s="65"/>
      <c r="N35543" s="71"/>
    </row>
    <row r="35544" spans="2:14">
      <c r="B35544" s="65"/>
      <c r="N35544" s="71"/>
    </row>
    <row r="35545" spans="2:14">
      <c r="B35545" s="65"/>
      <c r="N35545" s="71"/>
    </row>
    <row r="35546" spans="2:14">
      <c r="B35546" s="65"/>
      <c r="N35546" s="71"/>
    </row>
    <row r="35547" spans="2:14">
      <c r="B35547" s="65"/>
      <c r="N35547" s="71"/>
    </row>
    <row r="35548" spans="2:14">
      <c r="B35548" s="65"/>
      <c r="N35548" s="71"/>
    </row>
    <row r="35549" spans="2:14">
      <c r="B35549" s="65"/>
      <c r="N35549" s="71"/>
    </row>
    <row r="35550" spans="2:14">
      <c r="B35550" s="65"/>
      <c r="N35550" s="71"/>
    </row>
    <row r="35551" spans="2:14">
      <c r="B35551" s="65"/>
      <c r="N35551" s="71"/>
    </row>
    <row r="35552" spans="2:14">
      <c r="B35552" s="65"/>
      <c r="N35552" s="71"/>
    </row>
    <row r="35553" spans="2:14">
      <c r="B35553" s="65"/>
      <c r="N35553" s="71"/>
    </row>
    <row r="35554" spans="2:14">
      <c r="B35554" s="65"/>
      <c r="N35554" s="71"/>
    </row>
    <row r="35555" spans="2:14">
      <c r="B35555" s="65"/>
      <c r="N35555" s="71"/>
    </row>
    <row r="35556" spans="2:14">
      <c r="B35556" s="65"/>
      <c r="N35556" s="71"/>
    </row>
    <row r="35557" spans="2:14">
      <c r="B35557" s="65"/>
      <c r="N35557" s="71"/>
    </row>
    <row r="35558" spans="2:14">
      <c r="B35558" s="65"/>
      <c r="N35558" s="71"/>
    </row>
    <row r="35559" spans="2:14">
      <c r="B35559" s="65"/>
      <c r="N35559" s="71"/>
    </row>
    <row r="35560" spans="2:14">
      <c r="B35560" s="65"/>
      <c r="N35560" s="71"/>
    </row>
    <row r="35561" spans="2:14">
      <c r="B35561" s="65"/>
      <c r="N35561" s="71"/>
    </row>
    <row r="35562" spans="2:14">
      <c r="B35562" s="65"/>
      <c r="N35562" s="71"/>
    </row>
    <row r="35563" spans="2:14">
      <c r="B35563" s="65"/>
      <c r="N35563" s="71"/>
    </row>
    <row r="35564" spans="2:14">
      <c r="B35564" s="65"/>
      <c r="N35564" s="71"/>
    </row>
    <row r="35565" spans="2:14">
      <c r="B35565" s="65"/>
      <c r="N35565" s="71"/>
    </row>
    <row r="35566" spans="2:14">
      <c r="B35566" s="65"/>
      <c r="N35566" s="71"/>
    </row>
    <row r="35567" spans="2:14">
      <c r="B35567" s="65"/>
      <c r="N35567" s="71"/>
    </row>
    <row r="35568" spans="2:14">
      <c r="B35568" s="65"/>
      <c r="N35568" s="71"/>
    </row>
    <row r="35569" spans="2:14">
      <c r="B35569" s="65"/>
      <c r="N35569" s="71"/>
    </row>
    <row r="35570" spans="2:14">
      <c r="B35570" s="65"/>
      <c r="N35570" s="71"/>
    </row>
    <row r="35571" spans="2:14">
      <c r="B35571" s="65"/>
      <c r="N35571" s="71"/>
    </row>
    <row r="35572" spans="2:14">
      <c r="B35572" s="65"/>
      <c r="N35572" s="71"/>
    </row>
    <row r="35573" spans="2:14">
      <c r="B35573" s="65"/>
      <c r="N35573" s="71"/>
    </row>
    <row r="35574" spans="2:14">
      <c r="B35574" s="65"/>
      <c r="N35574" s="71"/>
    </row>
    <row r="35575" spans="2:14">
      <c r="B35575" s="65"/>
      <c r="N35575" s="71"/>
    </row>
    <row r="35576" spans="2:14">
      <c r="B35576" s="65"/>
      <c r="N35576" s="71"/>
    </row>
    <row r="35577" spans="2:14">
      <c r="B35577" s="65"/>
      <c r="N35577" s="71"/>
    </row>
    <row r="35578" spans="2:14">
      <c r="B35578" s="65"/>
      <c r="N35578" s="71"/>
    </row>
    <row r="35579" spans="2:14">
      <c r="B35579" s="65"/>
      <c r="N35579" s="71"/>
    </row>
    <row r="35580" spans="2:14">
      <c r="B35580" s="65"/>
      <c r="N35580" s="71"/>
    </row>
    <row r="35581" spans="2:14">
      <c r="B35581" s="65"/>
      <c r="N35581" s="71"/>
    </row>
    <row r="35582" spans="2:14">
      <c r="B35582" s="65"/>
      <c r="N35582" s="71"/>
    </row>
    <row r="35583" spans="2:14">
      <c r="B35583" s="65"/>
      <c r="N35583" s="71"/>
    </row>
    <row r="35584" spans="2:14">
      <c r="B35584" s="65"/>
      <c r="N35584" s="71"/>
    </row>
    <row r="35585" spans="2:14">
      <c r="B35585" s="65"/>
      <c r="N35585" s="71"/>
    </row>
    <row r="35586" spans="2:14">
      <c r="B35586" s="65"/>
      <c r="N35586" s="71"/>
    </row>
    <row r="35587" spans="2:14">
      <c r="B35587" s="65"/>
      <c r="N35587" s="71"/>
    </row>
    <row r="35588" spans="2:14">
      <c r="B35588" s="65"/>
      <c r="N35588" s="71"/>
    </row>
    <row r="35589" spans="2:14">
      <c r="B35589" s="65"/>
      <c r="N35589" s="71"/>
    </row>
    <row r="35590" spans="2:14">
      <c r="B35590" s="65"/>
      <c r="N35590" s="71"/>
    </row>
    <row r="35591" spans="2:14">
      <c r="B35591" s="65"/>
      <c r="N35591" s="71"/>
    </row>
    <row r="35592" spans="2:14">
      <c r="B35592" s="65"/>
      <c r="N35592" s="71"/>
    </row>
    <row r="35593" spans="2:14">
      <c r="B35593" s="65"/>
      <c r="N35593" s="71"/>
    </row>
    <row r="35594" spans="2:14">
      <c r="B35594" s="65"/>
      <c r="N35594" s="71"/>
    </row>
    <row r="35595" spans="2:14">
      <c r="B35595" s="65"/>
      <c r="N35595" s="71"/>
    </row>
    <row r="35596" spans="2:14">
      <c r="B35596" s="65"/>
      <c r="N35596" s="71"/>
    </row>
    <row r="35597" spans="2:14">
      <c r="B35597" s="65"/>
      <c r="N35597" s="71"/>
    </row>
    <row r="35598" spans="2:14">
      <c r="B35598" s="65"/>
      <c r="N35598" s="71"/>
    </row>
    <row r="35599" spans="2:14">
      <c r="B35599" s="65"/>
      <c r="N35599" s="71"/>
    </row>
    <row r="35600" spans="2:14">
      <c r="B35600" s="65"/>
      <c r="N35600" s="71"/>
    </row>
    <row r="35601" spans="2:14">
      <c r="B35601" s="65"/>
      <c r="N35601" s="71"/>
    </row>
    <row r="35602" spans="2:14">
      <c r="B35602" s="65"/>
      <c r="N35602" s="71"/>
    </row>
    <row r="35603" spans="2:14">
      <c r="B35603" s="65"/>
      <c r="N35603" s="71"/>
    </row>
    <row r="35604" spans="2:14">
      <c r="B35604" s="65"/>
      <c r="N35604" s="71"/>
    </row>
    <row r="35605" spans="2:14">
      <c r="B35605" s="65"/>
      <c r="N35605" s="71"/>
    </row>
    <row r="35606" spans="2:14">
      <c r="B35606" s="65"/>
      <c r="N35606" s="71"/>
    </row>
    <row r="35607" spans="2:14">
      <c r="B35607" s="65"/>
      <c r="N35607" s="71"/>
    </row>
    <row r="35608" spans="2:14">
      <c r="B35608" s="65"/>
      <c r="N35608" s="71"/>
    </row>
    <row r="35609" spans="2:14">
      <c r="B35609" s="65"/>
      <c r="N35609" s="71"/>
    </row>
    <row r="35610" spans="2:14">
      <c r="B35610" s="65"/>
      <c r="N35610" s="71"/>
    </row>
    <row r="35611" spans="2:14">
      <c r="B35611" s="65"/>
      <c r="N35611" s="71"/>
    </row>
    <row r="35612" spans="2:14">
      <c r="B35612" s="65"/>
      <c r="N35612" s="71"/>
    </row>
    <row r="35613" spans="2:14">
      <c r="B35613" s="65"/>
      <c r="N35613" s="71"/>
    </row>
    <row r="35614" spans="2:14">
      <c r="B35614" s="65"/>
      <c r="N35614" s="71"/>
    </row>
    <row r="35615" spans="2:14">
      <c r="B35615" s="65"/>
      <c r="N35615" s="71"/>
    </row>
    <row r="35616" spans="2:14">
      <c r="B35616" s="65"/>
      <c r="N35616" s="71"/>
    </row>
    <row r="35617" spans="2:14">
      <c r="B35617" s="65"/>
      <c r="N35617" s="71"/>
    </row>
    <row r="35618" spans="2:14">
      <c r="B35618" s="65"/>
      <c r="N35618" s="71"/>
    </row>
    <row r="35619" spans="2:14">
      <c r="B35619" s="65"/>
      <c r="N35619" s="71"/>
    </row>
    <row r="35620" spans="2:14">
      <c r="B35620" s="65"/>
      <c r="N35620" s="71"/>
    </row>
    <row r="35621" spans="2:14">
      <c r="B35621" s="65"/>
      <c r="N35621" s="71"/>
    </row>
    <row r="35622" spans="2:14">
      <c r="B35622" s="65"/>
      <c r="N35622" s="71"/>
    </row>
    <row r="35623" spans="2:14">
      <c r="B35623" s="65"/>
      <c r="N35623" s="71"/>
    </row>
    <row r="35624" spans="2:14">
      <c r="B35624" s="65"/>
      <c r="N35624" s="71"/>
    </row>
    <row r="35625" spans="2:14">
      <c r="B35625" s="65"/>
      <c r="N35625" s="71"/>
    </row>
    <row r="35626" spans="2:14">
      <c r="B35626" s="65"/>
      <c r="N35626" s="71"/>
    </row>
    <row r="35627" spans="2:14">
      <c r="B35627" s="65"/>
      <c r="N35627" s="71"/>
    </row>
    <row r="35628" spans="2:14">
      <c r="B35628" s="65"/>
      <c r="N35628" s="71"/>
    </row>
    <row r="35629" spans="2:14">
      <c r="B35629" s="65"/>
      <c r="N35629" s="71"/>
    </row>
    <row r="35630" spans="2:14">
      <c r="B35630" s="65"/>
      <c r="N35630" s="71"/>
    </row>
    <row r="35631" spans="2:14">
      <c r="B35631" s="65"/>
      <c r="N35631" s="71"/>
    </row>
    <row r="35632" spans="2:14">
      <c r="B35632" s="65"/>
      <c r="N35632" s="71"/>
    </row>
    <row r="35633" spans="2:14">
      <c r="B35633" s="65"/>
      <c r="N35633" s="71"/>
    </row>
    <row r="35634" spans="2:14">
      <c r="B35634" s="65"/>
      <c r="N35634" s="71"/>
    </row>
    <row r="35635" spans="2:14">
      <c r="B35635" s="65"/>
      <c r="N35635" s="71"/>
    </row>
    <row r="35636" spans="2:14">
      <c r="B35636" s="65"/>
      <c r="N35636" s="71"/>
    </row>
    <row r="35637" spans="2:14">
      <c r="B35637" s="65"/>
      <c r="N35637" s="71"/>
    </row>
    <row r="35638" spans="2:14">
      <c r="B35638" s="65"/>
      <c r="N35638" s="71"/>
    </row>
    <row r="35639" spans="2:14">
      <c r="B35639" s="65"/>
      <c r="N35639" s="71"/>
    </row>
    <row r="35640" spans="2:14">
      <c r="B35640" s="65"/>
      <c r="N35640" s="71"/>
    </row>
    <row r="35641" spans="2:14">
      <c r="B35641" s="65"/>
      <c r="N35641" s="71"/>
    </row>
    <row r="35642" spans="2:14">
      <c r="B35642" s="65"/>
      <c r="N35642" s="71"/>
    </row>
    <row r="35643" spans="2:14">
      <c r="B35643" s="65"/>
      <c r="N35643" s="71"/>
    </row>
    <row r="35644" spans="2:14">
      <c r="B35644" s="65"/>
      <c r="N35644" s="71"/>
    </row>
    <row r="35645" spans="2:14">
      <c r="B35645" s="65"/>
      <c r="N35645" s="71"/>
    </row>
    <row r="35646" spans="2:14">
      <c r="B35646" s="65"/>
      <c r="N35646" s="71"/>
    </row>
    <row r="35647" spans="2:14">
      <c r="B35647" s="65"/>
      <c r="N35647" s="71"/>
    </row>
    <row r="35648" spans="2:14">
      <c r="B35648" s="65"/>
      <c r="N35648" s="71"/>
    </row>
    <row r="35649" spans="2:14">
      <c r="B35649" s="65"/>
      <c r="N35649" s="71"/>
    </row>
    <row r="35650" spans="2:14">
      <c r="B35650" s="65"/>
      <c r="N35650" s="71"/>
    </row>
    <row r="35651" spans="2:14">
      <c r="B35651" s="65"/>
      <c r="N35651" s="71"/>
    </row>
    <row r="35652" spans="2:14">
      <c r="B35652" s="65"/>
      <c r="N35652" s="71"/>
    </row>
    <row r="35653" spans="2:14">
      <c r="B35653" s="65"/>
      <c r="N35653" s="71"/>
    </row>
    <row r="35654" spans="2:14">
      <c r="B35654" s="65"/>
      <c r="N35654" s="71"/>
    </row>
    <row r="35655" spans="2:14">
      <c r="B35655" s="65"/>
      <c r="N35655" s="71"/>
    </row>
    <row r="35656" spans="2:14">
      <c r="B35656" s="65"/>
      <c r="N35656" s="71"/>
    </row>
    <row r="35657" spans="2:14">
      <c r="B35657" s="65"/>
      <c r="N35657" s="71"/>
    </row>
    <row r="35658" spans="2:14">
      <c r="B35658" s="65"/>
      <c r="N35658" s="71"/>
    </row>
    <row r="35659" spans="2:14">
      <c r="B35659" s="65"/>
      <c r="N35659" s="71"/>
    </row>
    <row r="35660" spans="2:14">
      <c r="B35660" s="65"/>
      <c r="N35660" s="71"/>
    </row>
    <row r="35661" spans="2:14">
      <c r="B35661" s="65"/>
      <c r="N35661" s="71"/>
    </row>
    <row r="35662" spans="2:14">
      <c r="B35662" s="65"/>
      <c r="N35662" s="71"/>
    </row>
    <row r="35663" spans="2:14">
      <c r="B35663" s="65"/>
      <c r="N35663" s="71"/>
    </row>
    <row r="35664" spans="2:14">
      <c r="B35664" s="65"/>
      <c r="N35664" s="71"/>
    </row>
    <row r="35665" spans="2:14">
      <c r="B35665" s="65"/>
      <c r="N35665" s="71"/>
    </row>
    <row r="35666" spans="2:14">
      <c r="B35666" s="65"/>
      <c r="N35666" s="71"/>
    </row>
    <row r="35667" spans="2:14">
      <c r="B35667" s="65"/>
      <c r="N35667" s="71"/>
    </row>
    <row r="35668" spans="2:14">
      <c r="B35668" s="65"/>
      <c r="N35668" s="71"/>
    </row>
    <row r="35669" spans="2:14">
      <c r="B35669" s="65"/>
      <c r="N35669" s="71"/>
    </row>
    <row r="35670" spans="2:14">
      <c r="B35670" s="65"/>
      <c r="N35670" s="71"/>
    </row>
    <row r="35671" spans="2:14">
      <c r="B35671" s="65"/>
      <c r="N35671" s="71"/>
    </row>
    <row r="35672" spans="2:14">
      <c r="B35672" s="65"/>
      <c r="N35672" s="71"/>
    </row>
    <row r="35673" spans="2:14">
      <c r="B35673" s="65"/>
      <c r="N35673" s="71"/>
    </row>
    <row r="35674" spans="2:14">
      <c r="B35674" s="65"/>
      <c r="N35674" s="71"/>
    </row>
    <row r="35675" spans="2:14">
      <c r="B35675" s="65"/>
      <c r="N35675" s="71"/>
    </row>
    <row r="35676" spans="2:14">
      <c r="B35676" s="65"/>
      <c r="N35676" s="71"/>
    </row>
    <row r="35677" spans="2:14">
      <c r="B35677" s="65"/>
      <c r="N35677" s="71"/>
    </row>
    <row r="35678" spans="2:14">
      <c r="B35678" s="65"/>
      <c r="N35678" s="71"/>
    </row>
    <row r="35679" spans="2:14">
      <c r="B35679" s="65"/>
      <c r="N35679" s="71"/>
    </row>
    <row r="35680" spans="2:14">
      <c r="B35680" s="65"/>
      <c r="N35680" s="71"/>
    </row>
    <row r="35681" spans="2:14">
      <c r="B35681" s="65"/>
      <c r="N35681" s="71"/>
    </row>
    <row r="35682" spans="2:14">
      <c r="B35682" s="65"/>
      <c r="N35682" s="71"/>
    </row>
    <row r="35683" spans="2:14">
      <c r="B35683" s="65"/>
      <c r="N35683" s="71"/>
    </row>
    <row r="35684" spans="2:14">
      <c r="B35684" s="65"/>
      <c r="N35684" s="71"/>
    </row>
    <row r="35685" spans="2:14">
      <c r="B35685" s="65"/>
      <c r="N35685" s="71"/>
    </row>
    <row r="35686" spans="2:14">
      <c r="B35686" s="65"/>
      <c r="N35686" s="71"/>
    </row>
    <row r="35687" spans="2:14">
      <c r="B35687" s="65"/>
      <c r="N35687" s="71"/>
    </row>
    <row r="35688" spans="2:14">
      <c r="B35688" s="65"/>
      <c r="N35688" s="71"/>
    </row>
    <row r="35689" spans="2:14">
      <c r="B35689" s="65"/>
      <c r="N35689" s="71"/>
    </row>
    <row r="35690" spans="2:14">
      <c r="B35690" s="65"/>
      <c r="N35690" s="71"/>
    </row>
    <row r="35691" spans="2:14">
      <c r="B35691" s="65"/>
      <c r="N35691" s="71"/>
    </row>
    <row r="35692" spans="2:14">
      <c r="B35692" s="65"/>
      <c r="N35692" s="71"/>
    </row>
    <row r="35693" spans="2:14">
      <c r="B35693" s="65"/>
      <c r="N35693" s="71"/>
    </row>
    <row r="35694" spans="2:14">
      <c r="B35694" s="65"/>
      <c r="N35694" s="71"/>
    </row>
    <row r="35695" spans="2:14">
      <c r="B35695" s="65"/>
      <c r="N35695" s="71"/>
    </row>
    <row r="35696" spans="2:14">
      <c r="B35696" s="65"/>
      <c r="N35696" s="71"/>
    </row>
    <row r="35697" spans="2:14">
      <c r="B35697" s="65"/>
      <c r="N35697" s="71"/>
    </row>
    <row r="35698" spans="2:14">
      <c r="B35698" s="65"/>
      <c r="N35698" s="71"/>
    </row>
    <row r="35699" spans="2:14">
      <c r="B35699" s="65"/>
      <c r="N35699" s="71"/>
    </row>
    <row r="35700" spans="2:14">
      <c r="B35700" s="65"/>
      <c r="N35700" s="71"/>
    </row>
    <row r="35701" spans="2:14">
      <c r="B35701" s="65"/>
      <c r="N35701" s="71"/>
    </row>
    <row r="35702" spans="2:14">
      <c r="B35702" s="65"/>
      <c r="N35702" s="71"/>
    </row>
    <row r="35703" spans="2:14">
      <c r="B35703" s="65"/>
      <c r="N35703" s="71"/>
    </row>
    <row r="35704" spans="2:14">
      <c r="B35704" s="65"/>
      <c r="N35704" s="71"/>
    </row>
    <row r="35705" spans="2:14">
      <c r="B35705" s="65"/>
      <c r="N35705" s="71"/>
    </row>
    <row r="35706" spans="2:14">
      <c r="B35706" s="65"/>
      <c r="N35706" s="71"/>
    </row>
    <row r="35707" spans="2:14">
      <c r="B35707" s="65"/>
      <c r="N35707" s="71"/>
    </row>
    <row r="35708" spans="2:14">
      <c r="B35708" s="65"/>
      <c r="N35708" s="71"/>
    </row>
    <row r="35709" spans="2:14">
      <c r="B35709" s="65"/>
      <c r="N35709" s="71"/>
    </row>
    <row r="35710" spans="2:14">
      <c r="B35710" s="65"/>
      <c r="N35710" s="71"/>
    </row>
    <row r="35711" spans="2:14">
      <c r="B35711" s="65"/>
      <c r="N35711" s="71"/>
    </row>
    <row r="35712" spans="2:14">
      <c r="B35712" s="65"/>
      <c r="N35712" s="71"/>
    </row>
    <row r="35713" spans="2:14">
      <c r="B35713" s="65"/>
      <c r="N35713" s="71"/>
    </row>
    <row r="35714" spans="2:14">
      <c r="B35714" s="65"/>
      <c r="N35714" s="71"/>
    </row>
    <row r="35715" spans="2:14">
      <c r="B35715" s="65"/>
      <c r="N35715" s="71"/>
    </row>
    <row r="35716" spans="2:14">
      <c r="B35716" s="65"/>
      <c r="N35716" s="71"/>
    </row>
    <row r="35717" spans="2:14">
      <c r="B35717" s="65"/>
      <c r="N35717" s="71"/>
    </row>
    <row r="35718" spans="2:14">
      <c r="B35718" s="65"/>
      <c r="N35718" s="71"/>
    </row>
    <row r="35719" spans="2:14">
      <c r="B35719" s="65"/>
      <c r="N35719" s="71"/>
    </row>
    <row r="35720" spans="2:14">
      <c r="B35720" s="65"/>
      <c r="N35720" s="71"/>
    </row>
    <row r="35721" spans="2:14">
      <c r="B35721" s="65"/>
      <c r="N35721" s="71"/>
    </row>
    <row r="35722" spans="2:14">
      <c r="B35722" s="65"/>
      <c r="N35722" s="71"/>
    </row>
    <row r="35723" spans="2:14">
      <c r="B35723" s="65"/>
      <c r="N35723" s="71"/>
    </row>
    <row r="35724" spans="2:14">
      <c r="B35724" s="65"/>
      <c r="N35724" s="71"/>
    </row>
    <row r="35725" spans="2:14">
      <c r="B35725" s="65"/>
      <c r="N35725" s="71"/>
    </row>
    <row r="35726" spans="2:14">
      <c r="B35726" s="65"/>
      <c r="N35726" s="71"/>
    </row>
    <row r="35727" spans="2:14">
      <c r="B35727" s="65"/>
      <c r="N35727" s="71"/>
    </row>
    <row r="35728" spans="2:14">
      <c r="B35728" s="65"/>
      <c r="N35728" s="71"/>
    </row>
    <row r="35729" spans="2:14">
      <c r="B35729" s="65"/>
      <c r="N35729" s="71"/>
    </row>
    <row r="35730" spans="2:14">
      <c r="B35730" s="65"/>
      <c r="N35730" s="71"/>
    </row>
    <row r="35731" spans="2:14">
      <c r="B35731" s="65"/>
      <c r="N35731" s="71"/>
    </row>
    <row r="35732" spans="2:14">
      <c r="B35732" s="65"/>
      <c r="N35732" s="71"/>
    </row>
    <row r="35733" spans="2:14">
      <c r="B35733" s="65"/>
      <c r="N35733" s="71"/>
    </row>
    <row r="35734" spans="2:14">
      <c r="B35734" s="65"/>
      <c r="N35734" s="71"/>
    </row>
    <row r="35735" spans="2:14">
      <c r="B35735" s="65"/>
      <c r="N35735" s="71"/>
    </row>
    <row r="35736" spans="2:14">
      <c r="B35736" s="65"/>
      <c r="N35736" s="71"/>
    </row>
    <row r="35737" spans="2:14">
      <c r="B35737" s="65"/>
      <c r="N35737" s="71"/>
    </row>
    <row r="35738" spans="2:14">
      <c r="B35738" s="65"/>
      <c r="N35738" s="71"/>
    </row>
    <row r="35739" spans="2:14">
      <c r="B35739" s="65"/>
      <c r="N35739" s="71"/>
    </row>
    <row r="35740" spans="2:14">
      <c r="B35740" s="65"/>
      <c r="N35740" s="71"/>
    </row>
    <row r="35741" spans="2:14">
      <c r="B35741" s="65"/>
      <c r="N35741" s="71"/>
    </row>
    <row r="35742" spans="2:14">
      <c r="B35742" s="65"/>
      <c r="N35742" s="71"/>
    </row>
    <row r="35743" spans="2:14">
      <c r="B35743" s="65"/>
      <c r="N35743" s="71"/>
    </row>
    <row r="35744" spans="2:14">
      <c r="B35744" s="65"/>
      <c r="N35744" s="71"/>
    </row>
    <row r="35745" spans="2:14">
      <c r="B35745" s="65"/>
      <c r="N35745" s="71"/>
    </row>
    <row r="35746" spans="2:14">
      <c r="B35746" s="65"/>
      <c r="N35746" s="71"/>
    </row>
    <row r="35747" spans="2:14">
      <c r="B35747" s="65"/>
      <c r="N35747" s="71"/>
    </row>
    <row r="35748" spans="2:14">
      <c r="B35748" s="65"/>
      <c r="N35748" s="71"/>
    </row>
    <row r="35749" spans="2:14">
      <c r="B35749" s="65"/>
      <c r="N35749" s="71"/>
    </row>
    <row r="35750" spans="2:14">
      <c r="B35750" s="65"/>
      <c r="N35750" s="71"/>
    </row>
    <row r="35751" spans="2:14">
      <c r="B35751" s="65"/>
      <c r="N35751" s="71"/>
    </row>
    <row r="35752" spans="2:14">
      <c r="B35752" s="65"/>
      <c r="N35752" s="71"/>
    </row>
    <row r="35753" spans="2:14">
      <c r="B35753" s="65"/>
      <c r="N35753" s="71"/>
    </row>
    <row r="35754" spans="2:14">
      <c r="B35754" s="65"/>
      <c r="N35754" s="71"/>
    </row>
    <row r="35755" spans="2:14">
      <c r="B35755" s="65"/>
      <c r="N35755" s="71"/>
    </row>
    <row r="35756" spans="2:14">
      <c r="B35756" s="65"/>
      <c r="N35756" s="71"/>
    </row>
    <row r="35757" spans="2:14">
      <c r="B35757" s="65"/>
      <c r="N35757" s="71"/>
    </row>
    <row r="35758" spans="2:14">
      <c r="B35758" s="65"/>
      <c r="N35758" s="71"/>
    </row>
    <row r="35759" spans="2:14">
      <c r="B35759" s="65"/>
      <c r="N35759" s="71"/>
    </row>
    <row r="35760" spans="2:14">
      <c r="B35760" s="65"/>
      <c r="N35760" s="71"/>
    </row>
    <row r="35761" spans="2:14">
      <c r="B35761" s="65"/>
      <c r="N35761" s="71"/>
    </row>
    <row r="35762" spans="2:14">
      <c r="B35762" s="65"/>
      <c r="N35762" s="71"/>
    </row>
    <row r="35763" spans="2:14">
      <c r="B35763" s="65"/>
      <c r="N35763" s="71"/>
    </row>
    <row r="35764" spans="2:14">
      <c r="B35764" s="65"/>
      <c r="N35764" s="71"/>
    </row>
    <row r="35765" spans="2:14">
      <c r="B35765" s="65"/>
      <c r="N35765" s="71"/>
    </row>
    <row r="35766" spans="2:14">
      <c r="B35766" s="65"/>
      <c r="N35766" s="71"/>
    </row>
    <row r="35767" spans="2:14">
      <c r="B35767" s="65"/>
      <c r="N35767" s="71"/>
    </row>
    <row r="35768" spans="2:14">
      <c r="B35768" s="65"/>
      <c r="N35768" s="71"/>
    </row>
    <row r="35769" spans="2:14">
      <c r="B35769" s="65"/>
      <c r="N35769" s="71"/>
    </row>
    <row r="35770" spans="2:14">
      <c r="B35770" s="65"/>
      <c r="N35770" s="71"/>
    </row>
    <row r="35771" spans="2:14">
      <c r="B35771" s="65"/>
      <c r="N35771" s="71"/>
    </row>
    <row r="35772" spans="2:14">
      <c r="B35772" s="65"/>
      <c r="N35772" s="71"/>
    </row>
    <row r="35773" spans="2:14">
      <c r="B35773" s="65"/>
      <c r="N35773" s="71"/>
    </row>
    <row r="35774" spans="2:14">
      <c r="B35774" s="65"/>
      <c r="N35774" s="71"/>
    </row>
    <row r="35775" spans="2:14">
      <c r="B35775" s="65"/>
      <c r="N35775" s="71"/>
    </row>
    <row r="35776" spans="2:14">
      <c r="B35776" s="65"/>
      <c r="N35776" s="71"/>
    </row>
    <row r="35777" spans="2:14">
      <c r="B35777" s="65"/>
      <c r="N35777" s="71"/>
    </row>
    <row r="35778" spans="2:14">
      <c r="B35778" s="65"/>
      <c r="N35778" s="71"/>
    </row>
    <row r="35779" spans="2:14">
      <c r="B35779" s="65"/>
      <c r="N35779" s="71"/>
    </row>
    <row r="35780" spans="2:14">
      <c r="B35780" s="65"/>
      <c r="N35780" s="71"/>
    </row>
    <row r="35781" spans="2:14">
      <c r="B35781" s="65"/>
      <c r="N35781" s="71"/>
    </row>
    <row r="35782" spans="2:14">
      <c r="B35782" s="65"/>
      <c r="N35782" s="71"/>
    </row>
    <row r="35783" spans="2:14">
      <c r="B35783" s="65"/>
      <c r="N35783" s="71"/>
    </row>
    <row r="35784" spans="2:14">
      <c r="B35784" s="65"/>
      <c r="N35784" s="71"/>
    </row>
    <row r="35785" spans="2:14">
      <c r="B35785" s="65"/>
      <c r="N35785" s="71"/>
    </row>
    <row r="35786" spans="2:14">
      <c r="B35786" s="65"/>
      <c r="N35786" s="71"/>
    </row>
    <row r="35787" spans="2:14">
      <c r="B35787" s="65"/>
      <c r="N35787" s="71"/>
    </row>
    <row r="35788" spans="2:14">
      <c r="B35788" s="65"/>
      <c r="N35788" s="71"/>
    </row>
    <row r="35789" spans="2:14">
      <c r="B35789" s="65"/>
      <c r="N35789" s="71"/>
    </row>
    <row r="35790" spans="2:14">
      <c r="B35790" s="65"/>
      <c r="N35790" s="71"/>
    </row>
    <row r="35791" spans="2:14">
      <c r="B35791" s="65"/>
      <c r="N35791" s="71"/>
    </row>
    <row r="35792" spans="2:14">
      <c r="B35792" s="65"/>
      <c r="N35792" s="71"/>
    </row>
    <row r="35793" spans="2:14">
      <c r="B35793" s="65"/>
      <c r="N35793" s="71"/>
    </row>
    <row r="35794" spans="2:14">
      <c r="B35794" s="65"/>
      <c r="N35794" s="71"/>
    </row>
    <row r="35795" spans="2:14">
      <c r="B35795" s="65"/>
      <c r="N35795" s="71"/>
    </row>
    <row r="35796" spans="2:14">
      <c r="B35796" s="65"/>
      <c r="N35796" s="71"/>
    </row>
    <row r="35797" spans="2:14">
      <c r="B35797" s="65"/>
      <c r="N35797" s="71"/>
    </row>
    <row r="35798" spans="2:14">
      <c r="B35798" s="65"/>
      <c r="N35798" s="71"/>
    </row>
    <row r="35799" spans="2:14">
      <c r="B35799" s="65"/>
      <c r="N35799" s="71"/>
    </row>
    <row r="35800" spans="2:14">
      <c r="B35800" s="65"/>
      <c r="N35800" s="71"/>
    </row>
    <row r="35801" spans="2:14">
      <c r="B35801" s="65"/>
      <c r="N35801" s="71"/>
    </row>
    <row r="35802" spans="2:14">
      <c r="B35802" s="65"/>
      <c r="N35802" s="71"/>
    </row>
    <row r="35803" spans="2:14">
      <c r="B35803" s="65"/>
      <c r="N35803" s="71"/>
    </row>
    <row r="35804" spans="2:14">
      <c r="B35804" s="65"/>
      <c r="N35804" s="71"/>
    </row>
    <row r="35805" spans="2:14">
      <c r="B35805" s="65"/>
      <c r="N35805" s="71"/>
    </row>
    <row r="35806" spans="2:14">
      <c r="B35806" s="65"/>
      <c r="N35806" s="71"/>
    </row>
    <row r="35807" spans="2:14">
      <c r="B35807" s="65"/>
      <c r="N35807" s="71"/>
    </row>
    <row r="35808" spans="2:14">
      <c r="B35808" s="65"/>
      <c r="N35808" s="71"/>
    </row>
    <row r="35809" spans="2:14">
      <c r="B35809" s="65"/>
      <c r="N35809" s="71"/>
    </row>
    <row r="35810" spans="2:14">
      <c r="B35810" s="65"/>
      <c r="N35810" s="71"/>
    </row>
    <row r="35811" spans="2:14">
      <c r="B35811" s="65"/>
      <c r="N35811" s="71"/>
    </row>
    <row r="35812" spans="2:14">
      <c r="B35812" s="65"/>
      <c r="N35812" s="71"/>
    </row>
    <row r="35813" spans="2:14">
      <c r="B35813" s="65"/>
      <c r="N35813" s="71"/>
    </row>
    <row r="35814" spans="2:14">
      <c r="B35814" s="65"/>
      <c r="N35814" s="71"/>
    </row>
    <row r="35815" spans="2:14">
      <c r="B35815" s="65"/>
      <c r="N35815" s="71"/>
    </row>
    <row r="35816" spans="2:14">
      <c r="B35816" s="65"/>
      <c r="N35816" s="71"/>
    </row>
    <row r="35817" spans="2:14">
      <c r="B35817" s="65"/>
      <c r="N35817" s="71"/>
    </row>
    <row r="35818" spans="2:14">
      <c r="B35818" s="65"/>
      <c r="N35818" s="71"/>
    </row>
    <row r="35819" spans="2:14">
      <c r="B35819" s="65"/>
      <c r="N35819" s="71"/>
    </row>
    <row r="35820" spans="2:14">
      <c r="B35820" s="65"/>
      <c r="N35820" s="71"/>
    </row>
    <row r="35821" spans="2:14">
      <c r="B35821" s="65"/>
      <c r="N35821" s="71"/>
    </row>
    <row r="35822" spans="2:14">
      <c r="B35822" s="65"/>
      <c r="N35822" s="71"/>
    </row>
    <row r="35823" spans="2:14">
      <c r="B35823" s="65"/>
      <c r="N35823" s="71"/>
    </row>
    <row r="35824" spans="2:14">
      <c r="B35824" s="65"/>
      <c r="N35824" s="71"/>
    </row>
    <row r="35825" spans="2:14">
      <c r="B35825" s="65"/>
      <c r="N35825" s="71"/>
    </row>
    <row r="35826" spans="2:14">
      <c r="B35826" s="65"/>
      <c r="N35826" s="71"/>
    </row>
    <row r="35827" spans="2:14">
      <c r="B35827" s="65"/>
      <c r="N35827" s="71"/>
    </row>
    <row r="35828" spans="2:14">
      <c r="B35828" s="65"/>
      <c r="N35828" s="71"/>
    </row>
    <row r="35829" spans="2:14">
      <c r="B35829" s="65"/>
      <c r="N35829" s="71"/>
    </row>
    <row r="35830" spans="2:14">
      <c r="B35830" s="65"/>
      <c r="N35830" s="71"/>
    </row>
    <row r="35831" spans="2:14">
      <c r="B35831" s="65"/>
      <c r="N35831" s="71"/>
    </row>
    <row r="35832" spans="2:14">
      <c r="B35832" s="65"/>
      <c r="N35832" s="71"/>
    </row>
    <row r="35833" spans="2:14">
      <c r="B35833" s="65"/>
      <c r="N35833" s="71"/>
    </row>
    <row r="35834" spans="2:14">
      <c r="B35834" s="65"/>
      <c r="N35834" s="71"/>
    </row>
    <row r="35835" spans="2:14">
      <c r="B35835" s="65"/>
      <c r="N35835" s="71"/>
    </row>
    <row r="35836" spans="2:14">
      <c r="B35836" s="65"/>
      <c r="N35836" s="71"/>
    </row>
    <row r="35837" spans="2:14">
      <c r="B35837" s="65"/>
      <c r="N35837" s="71"/>
    </row>
    <row r="35838" spans="2:14">
      <c r="B35838" s="65"/>
      <c r="N35838" s="71"/>
    </row>
    <row r="35839" spans="2:14">
      <c r="B35839" s="65"/>
      <c r="N35839" s="71"/>
    </row>
    <row r="35840" spans="2:14">
      <c r="B35840" s="65"/>
      <c r="N35840" s="71"/>
    </row>
    <row r="35841" spans="2:14">
      <c r="B35841" s="65"/>
      <c r="N35841" s="71"/>
    </row>
    <row r="35842" spans="2:14">
      <c r="B35842" s="65"/>
      <c r="N35842" s="71"/>
    </row>
    <row r="35843" spans="2:14">
      <c r="B35843" s="65"/>
      <c r="N35843" s="71"/>
    </row>
    <row r="35844" spans="2:14">
      <c r="B35844" s="65"/>
      <c r="N35844" s="71"/>
    </row>
    <row r="35845" spans="2:14">
      <c r="B35845" s="65"/>
      <c r="N35845" s="71"/>
    </row>
    <row r="35846" spans="2:14">
      <c r="B35846" s="65"/>
      <c r="N35846" s="71"/>
    </row>
    <row r="35847" spans="2:14">
      <c r="B35847" s="65"/>
      <c r="N35847" s="71"/>
    </row>
    <row r="35848" spans="2:14">
      <c r="B35848" s="65"/>
      <c r="N35848" s="71"/>
    </row>
    <row r="35849" spans="2:14">
      <c r="B35849" s="65"/>
      <c r="N35849" s="71"/>
    </row>
    <row r="35850" spans="2:14">
      <c r="B35850" s="65"/>
      <c r="N35850" s="71"/>
    </row>
    <row r="35851" spans="2:14">
      <c r="B35851" s="65"/>
      <c r="N35851" s="71"/>
    </row>
    <row r="35852" spans="2:14">
      <c r="B35852" s="65"/>
      <c r="N35852" s="71"/>
    </row>
    <row r="35853" spans="2:14">
      <c r="B35853" s="65"/>
      <c r="N35853" s="71"/>
    </row>
    <row r="35854" spans="2:14">
      <c r="B35854" s="65"/>
      <c r="N35854" s="71"/>
    </row>
    <row r="35855" spans="2:14">
      <c r="B35855" s="65"/>
      <c r="N35855" s="71"/>
    </row>
    <row r="35856" spans="2:14">
      <c r="B35856" s="65"/>
      <c r="N35856" s="71"/>
    </row>
    <row r="35857" spans="2:14">
      <c r="B35857" s="65"/>
      <c r="N35857" s="71"/>
    </row>
    <row r="35858" spans="2:14">
      <c r="B35858" s="65"/>
      <c r="N35858" s="71"/>
    </row>
    <row r="35859" spans="2:14">
      <c r="B35859" s="65"/>
      <c r="N35859" s="71"/>
    </row>
    <row r="35860" spans="2:14">
      <c r="B35860" s="65"/>
      <c r="N35860" s="71"/>
    </row>
    <row r="35861" spans="2:14">
      <c r="B35861" s="65"/>
      <c r="N35861" s="71"/>
    </row>
    <row r="35862" spans="2:14">
      <c r="B35862" s="65"/>
      <c r="N35862" s="71"/>
    </row>
    <row r="35863" spans="2:14">
      <c r="B35863" s="65"/>
      <c r="N35863" s="71"/>
    </row>
    <row r="35864" spans="2:14">
      <c r="B35864" s="65"/>
      <c r="N35864" s="71"/>
    </row>
    <row r="35865" spans="2:14">
      <c r="B35865" s="65"/>
      <c r="N35865" s="71"/>
    </row>
    <row r="35866" spans="2:14">
      <c r="B35866" s="65"/>
      <c r="N35866" s="71"/>
    </row>
    <row r="35867" spans="2:14">
      <c r="B35867" s="65"/>
      <c r="N35867" s="71"/>
    </row>
    <row r="35868" spans="2:14">
      <c r="B35868" s="65"/>
      <c r="N35868" s="71"/>
    </row>
    <row r="35869" spans="2:14">
      <c r="B35869" s="65"/>
      <c r="N35869" s="71"/>
    </row>
    <row r="35870" spans="2:14">
      <c r="B35870" s="65"/>
      <c r="N35870" s="71"/>
    </row>
    <row r="35871" spans="2:14">
      <c r="B35871" s="65"/>
      <c r="N35871" s="71"/>
    </row>
    <row r="35872" spans="2:14">
      <c r="B35872" s="65"/>
      <c r="N35872" s="71"/>
    </row>
    <row r="35873" spans="2:14">
      <c r="B35873" s="65"/>
      <c r="N35873" s="71"/>
    </row>
    <row r="35874" spans="2:14">
      <c r="B35874" s="65"/>
      <c r="N35874" s="71"/>
    </row>
    <row r="35875" spans="2:14">
      <c r="B35875" s="65"/>
      <c r="N35875" s="71"/>
    </row>
    <row r="35876" spans="2:14">
      <c r="B35876" s="65"/>
      <c r="N35876" s="71"/>
    </row>
    <row r="35877" spans="2:14">
      <c r="B35877" s="65"/>
      <c r="N35877" s="71"/>
    </row>
    <row r="35878" spans="2:14">
      <c r="B35878" s="65"/>
      <c r="N35878" s="71"/>
    </row>
    <row r="35879" spans="2:14">
      <c r="B35879" s="65"/>
      <c r="N35879" s="71"/>
    </row>
    <row r="35880" spans="2:14">
      <c r="B35880" s="65"/>
      <c r="N35880" s="71"/>
    </row>
    <row r="35881" spans="2:14">
      <c r="B35881" s="65"/>
      <c r="N35881" s="71"/>
    </row>
    <row r="35882" spans="2:14">
      <c r="B35882" s="65"/>
      <c r="N35882" s="71"/>
    </row>
    <row r="35883" spans="2:14">
      <c r="B35883" s="65"/>
      <c r="N35883" s="71"/>
    </row>
    <row r="35884" spans="2:14">
      <c r="B35884" s="65"/>
      <c r="N35884" s="71"/>
    </row>
    <row r="35885" spans="2:14">
      <c r="B35885" s="65"/>
      <c r="N35885" s="71"/>
    </row>
    <row r="35886" spans="2:14">
      <c r="B35886" s="65"/>
      <c r="N35886" s="71"/>
    </row>
    <row r="35887" spans="2:14">
      <c r="B35887" s="65"/>
      <c r="N35887" s="71"/>
    </row>
    <row r="35888" spans="2:14">
      <c r="B35888" s="65"/>
      <c r="N35888" s="71"/>
    </row>
    <row r="35889" spans="2:14">
      <c r="B35889" s="65"/>
      <c r="N35889" s="71"/>
    </row>
    <row r="35890" spans="2:14">
      <c r="B35890" s="65"/>
      <c r="N35890" s="71"/>
    </row>
    <row r="35891" spans="2:14">
      <c r="B35891" s="65"/>
      <c r="N35891" s="71"/>
    </row>
    <row r="35892" spans="2:14">
      <c r="B35892" s="65"/>
      <c r="N35892" s="71"/>
    </row>
    <row r="35893" spans="2:14">
      <c r="B35893" s="65"/>
      <c r="N35893" s="71"/>
    </row>
    <row r="35894" spans="2:14">
      <c r="B35894" s="65"/>
      <c r="N35894" s="71"/>
    </row>
    <row r="35895" spans="2:14">
      <c r="B35895" s="65"/>
      <c r="N35895" s="71"/>
    </row>
    <row r="35896" spans="2:14">
      <c r="B35896" s="65"/>
      <c r="N35896" s="71"/>
    </row>
    <row r="35897" spans="2:14">
      <c r="B35897" s="65"/>
      <c r="N35897" s="71"/>
    </row>
    <row r="35898" spans="2:14">
      <c r="B35898" s="65"/>
      <c r="N35898" s="71"/>
    </row>
    <row r="35899" spans="2:14">
      <c r="B35899" s="65"/>
      <c r="N35899" s="71"/>
    </row>
    <row r="35900" spans="2:14">
      <c r="B35900" s="65"/>
      <c r="N35900" s="71"/>
    </row>
    <row r="35901" spans="2:14">
      <c r="B35901" s="65"/>
      <c r="N35901" s="71"/>
    </row>
    <row r="35902" spans="2:14">
      <c r="B35902" s="65"/>
      <c r="N35902" s="71"/>
    </row>
    <row r="35903" spans="2:14">
      <c r="B35903" s="65"/>
      <c r="N35903" s="71"/>
    </row>
    <row r="35904" spans="2:14">
      <c r="B35904" s="65"/>
      <c r="N35904" s="71"/>
    </row>
    <row r="35905" spans="2:14">
      <c r="B35905" s="65"/>
      <c r="N35905" s="71"/>
    </row>
    <row r="35906" spans="2:14">
      <c r="B35906" s="65"/>
      <c r="N35906" s="71"/>
    </row>
    <row r="35907" spans="2:14">
      <c r="B35907" s="65"/>
      <c r="N35907" s="71"/>
    </row>
    <row r="35908" spans="2:14">
      <c r="B35908" s="65"/>
      <c r="N35908" s="71"/>
    </row>
    <row r="35909" spans="2:14">
      <c r="B35909" s="65"/>
      <c r="N35909" s="71"/>
    </row>
    <row r="35910" spans="2:14">
      <c r="B35910" s="65"/>
      <c r="N35910" s="71"/>
    </row>
    <row r="35911" spans="2:14">
      <c r="B35911" s="65"/>
      <c r="N35911" s="71"/>
    </row>
    <row r="35912" spans="2:14">
      <c r="B35912" s="65"/>
      <c r="N35912" s="71"/>
    </row>
    <row r="35913" spans="2:14">
      <c r="B35913" s="65"/>
      <c r="N35913" s="71"/>
    </row>
    <row r="35914" spans="2:14">
      <c r="B35914" s="65"/>
      <c r="N35914" s="71"/>
    </row>
    <row r="35915" spans="2:14">
      <c r="B35915" s="65"/>
      <c r="N35915" s="71"/>
    </row>
    <row r="35916" spans="2:14">
      <c r="B35916" s="65"/>
      <c r="N35916" s="71"/>
    </row>
    <row r="35917" spans="2:14">
      <c r="B35917" s="65"/>
      <c r="N35917" s="71"/>
    </row>
    <row r="35918" spans="2:14">
      <c r="B35918" s="65"/>
      <c r="N35918" s="71"/>
    </row>
    <row r="35919" spans="2:14">
      <c r="B35919" s="65"/>
      <c r="N35919" s="71"/>
    </row>
    <row r="35920" spans="2:14">
      <c r="B35920" s="65"/>
      <c r="N35920" s="71"/>
    </row>
    <row r="35921" spans="2:14">
      <c r="B35921" s="65"/>
      <c r="N35921" s="71"/>
    </row>
    <row r="35922" spans="2:14">
      <c r="B35922" s="65"/>
      <c r="N35922" s="71"/>
    </row>
    <row r="35923" spans="2:14">
      <c r="B35923" s="65"/>
      <c r="N35923" s="71"/>
    </row>
    <row r="35924" spans="2:14">
      <c r="B35924" s="65"/>
      <c r="N35924" s="71"/>
    </row>
    <row r="35925" spans="2:14">
      <c r="B35925" s="65"/>
      <c r="N35925" s="71"/>
    </row>
    <row r="35926" spans="2:14">
      <c r="B35926" s="65"/>
      <c r="N35926" s="71"/>
    </row>
    <row r="35927" spans="2:14">
      <c r="B35927" s="65"/>
      <c r="N35927" s="71"/>
    </row>
    <row r="35928" spans="2:14">
      <c r="B35928" s="65"/>
      <c r="N35928" s="71"/>
    </row>
    <row r="35929" spans="2:14">
      <c r="B35929" s="65"/>
      <c r="N35929" s="71"/>
    </row>
    <row r="35930" spans="2:14">
      <c r="B35930" s="65"/>
      <c r="N35930" s="71"/>
    </row>
    <row r="35931" spans="2:14">
      <c r="B35931" s="65"/>
      <c r="N35931" s="71"/>
    </row>
    <row r="35932" spans="2:14">
      <c r="B35932" s="65"/>
      <c r="N35932" s="71"/>
    </row>
    <row r="35933" spans="2:14">
      <c r="B35933" s="65"/>
      <c r="N35933" s="71"/>
    </row>
    <row r="35934" spans="2:14">
      <c r="B35934" s="65"/>
      <c r="N35934" s="71"/>
    </row>
    <row r="35935" spans="2:14">
      <c r="B35935" s="65"/>
      <c r="N35935" s="71"/>
    </row>
    <row r="35936" spans="2:14">
      <c r="B35936" s="65"/>
      <c r="N35936" s="71"/>
    </row>
    <row r="35937" spans="2:14">
      <c r="B35937" s="65"/>
      <c r="N35937" s="71"/>
    </row>
    <row r="35938" spans="2:14">
      <c r="B35938" s="65"/>
      <c r="N35938" s="71"/>
    </row>
    <row r="35939" spans="2:14">
      <c r="B35939" s="65"/>
      <c r="N35939" s="71"/>
    </row>
    <row r="35940" spans="2:14">
      <c r="B35940" s="65"/>
      <c r="N35940" s="71"/>
    </row>
    <row r="35941" spans="2:14">
      <c r="B35941" s="65"/>
      <c r="N35941" s="71"/>
    </row>
    <row r="35942" spans="2:14">
      <c r="B35942" s="65"/>
      <c r="N35942" s="71"/>
    </row>
    <row r="35943" spans="2:14">
      <c r="B35943" s="65"/>
      <c r="N35943" s="71"/>
    </row>
    <row r="35944" spans="2:14">
      <c r="B35944" s="65"/>
      <c r="N35944" s="71"/>
    </row>
    <row r="35945" spans="2:14">
      <c r="B35945" s="65"/>
      <c r="N35945" s="71"/>
    </row>
    <row r="35946" spans="2:14">
      <c r="B35946" s="65"/>
      <c r="N35946" s="71"/>
    </row>
    <row r="35947" spans="2:14">
      <c r="B35947" s="65"/>
      <c r="N35947" s="71"/>
    </row>
    <row r="35948" spans="2:14">
      <c r="B35948" s="65"/>
      <c r="N35948" s="71"/>
    </row>
    <row r="35949" spans="2:14">
      <c r="B35949" s="65"/>
      <c r="N35949" s="71"/>
    </row>
    <row r="35950" spans="2:14">
      <c r="B35950" s="65"/>
      <c r="N35950" s="71"/>
    </row>
    <row r="35951" spans="2:14">
      <c r="B35951" s="65"/>
      <c r="N35951" s="71"/>
    </row>
    <row r="35952" spans="2:14">
      <c r="B35952" s="65"/>
      <c r="N35952" s="71"/>
    </row>
    <row r="35953" spans="2:14">
      <c r="B35953" s="65"/>
      <c r="N35953" s="71"/>
    </row>
    <row r="35954" spans="2:14">
      <c r="B35954" s="65"/>
      <c r="N35954" s="71"/>
    </row>
    <row r="35955" spans="2:14">
      <c r="B35955" s="65"/>
      <c r="N35955" s="71"/>
    </row>
    <row r="35956" spans="2:14">
      <c r="B35956" s="65"/>
      <c r="N35956" s="71"/>
    </row>
    <row r="35957" spans="2:14">
      <c r="B35957" s="65"/>
      <c r="N35957" s="71"/>
    </row>
    <row r="35958" spans="2:14">
      <c r="B35958" s="65"/>
      <c r="N35958" s="71"/>
    </row>
    <row r="35959" spans="2:14">
      <c r="B35959" s="65"/>
      <c r="N35959" s="71"/>
    </row>
    <row r="35960" spans="2:14">
      <c r="B35960" s="65"/>
      <c r="N35960" s="71"/>
    </row>
    <row r="35961" spans="2:14">
      <c r="B35961" s="65"/>
      <c r="N35961" s="71"/>
    </row>
    <row r="35962" spans="2:14">
      <c r="B35962" s="65"/>
      <c r="N35962" s="71"/>
    </row>
    <row r="35963" spans="2:14">
      <c r="B35963" s="65"/>
      <c r="N35963" s="71"/>
    </row>
    <row r="35964" spans="2:14">
      <c r="B35964" s="65"/>
      <c r="N35964" s="71"/>
    </row>
    <row r="35965" spans="2:14">
      <c r="B35965" s="65"/>
      <c r="N35965" s="71"/>
    </row>
    <row r="35966" spans="2:14">
      <c r="B35966" s="65"/>
      <c r="N35966" s="71"/>
    </row>
    <row r="35967" spans="2:14">
      <c r="B35967" s="65"/>
      <c r="N35967" s="71"/>
    </row>
    <row r="35968" spans="2:14">
      <c r="B35968" s="65"/>
      <c r="N35968" s="71"/>
    </row>
    <row r="35969" spans="2:14">
      <c r="B35969" s="65"/>
      <c r="N35969" s="71"/>
    </row>
    <row r="35970" spans="2:14">
      <c r="B35970" s="65"/>
      <c r="N35970" s="71"/>
    </row>
    <row r="35971" spans="2:14">
      <c r="B35971" s="65"/>
      <c r="N35971" s="71"/>
    </row>
    <row r="35972" spans="2:14">
      <c r="B35972" s="65"/>
      <c r="N35972" s="71"/>
    </row>
    <row r="35973" spans="2:14">
      <c r="B35973" s="65"/>
      <c r="N35973" s="71"/>
    </row>
    <row r="35974" spans="2:14">
      <c r="B35974" s="65"/>
      <c r="N35974" s="71"/>
    </row>
    <row r="35975" spans="2:14">
      <c r="B35975" s="65"/>
      <c r="N35975" s="71"/>
    </row>
    <row r="35976" spans="2:14">
      <c r="B35976" s="65"/>
      <c r="N35976" s="71"/>
    </row>
    <row r="35977" spans="2:14">
      <c r="B35977" s="65"/>
      <c r="N35977" s="71"/>
    </row>
    <row r="35978" spans="2:14">
      <c r="B35978" s="65"/>
      <c r="N35978" s="71"/>
    </row>
    <row r="35979" spans="2:14">
      <c r="B35979" s="65"/>
      <c r="N35979" s="71"/>
    </row>
    <row r="35980" spans="2:14">
      <c r="B35980" s="65"/>
      <c r="N35980" s="71"/>
    </row>
    <row r="35981" spans="2:14">
      <c r="B35981" s="65"/>
      <c r="N35981" s="71"/>
    </row>
    <row r="35982" spans="2:14">
      <c r="B35982" s="65"/>
      <c r="N35982" s="71"/>
    </row>
    <row r="35983" spans="2:14">
      <c r="B35983" s="65"/>
      <c r="N35983" s="71"/>
    </row>
    <row r="35984" spans="2:14">
      <c r="B35984" s="65"/>
      <c r="N35984" s="71"/>
    </row>
    <row r="35985" spans="2:14">
      <c r="B35985" s="65"/>
      <c r="N35985" s="71"/>
    </row>
    <row r="35986" spans="2:14">
      <c r="B35986" s="65"/>
      <c r="N35986" s="71"/>
    </row>
    <row r="35987" spans="2:14">
      <c r="B35987" s="65"/>
      <c r="N35987" s="71"/>
    </row>
    <row r="35988" spans="2:14">
      <c r="B35988" s="65"/>
      <c r="N35988" s="71"/>
    </row>
    <row r="35989" spans="2:14">
      <c r="B35989" s="65"/>
      <c r="N35989" s="71"/>
    </row>
    <row r="35990" spans="2:14">
      <c r="B35990" s="65"/>
      <c r="N35990" s="71"/>
    </row>
    <row r="35991" spans="2:14">
      <c r="B35991" s="65"/>
      <c r="N35991" s="71"/>
    </row>
    <row r="35992" spans="2:14">
      <c r="B35992" s="65"/>
      <c r="N35992" s="71"/>
    </row>
    <row r="35993" spans="2:14">
      <c r="B35993" s="65"/>
      <c r="N35993" s="71"/>
    </row>
    <row r="35994" spans="2:14">
      <c r="B35994" s="65"/>
      <c r="N35994" s="71"/>
    </row>
    <row r="35995" spans="2:14">
      <c r="B35995" s="65"/>
      <c r="N35995" s="71"/>
    </row>
    <row r="35996" spans="2:14">
      <c r="B35996" s="65"/>
      <c r="N35996" s="71"/>
    </row>
    <row r="35997" spans="2:14">
      <c r="B35997" s="65"/>
      <c r="N35997" s="71"/>
    </row>
    <row r="35998" spans="2:14">
      <c r="B35998" s="65"/>
      <c r="N35998" s="71"/>
    </row>
    <row r="35999" spans="2:14">
      <c r="B35999" s="65"/>
      <c r="N35999" s="71"/>
    </row>
    <row r="36000" spans="2:14">
      <c r="B36000" s="65"/>
      <c r="N36000" s="71"/>
    </row>
    <row r="36001" spans="2:14">
      <c r="B36001" s="65"/>
      <c r="N36001" s="71"/>
    </row>
    <row r="36002" spans="2:14">
      <c r="B36002" s="65"/>
      <c r="N36002" s="71"/>
    </row>
    <row r="36003" spans="2:14">
      <c r="B36003" s="65"/>
      <c r="N36003" s="71"/>
    </row>
    <row r="36004" spans="2:14">
      <c r="B36004" s="65"/>
      <c r="N36004" s="71"/>
    </row>
    <row r="36005" spans="2:14">
      <c r="B36005" s="65"/>
      <c r="N36005" s="71"/>
    </row>
    <row r="36006" spans="2:14">
      <c r="B36006" s="65"/>
      <c r="N36006" s="71"/>
    </row>
    <row r="36007" spans="2:14">
      <c r="B36007" s="65"/>
      <c r="N36007" s="71"/>
    </row>
    <row r="36008" spans="2:14">
      <c r="B36008" s="65"/>
      <c r="N36008" s="71"/>
    </row>
    <row r="36009" spans="2:14">
      <c r="B36009" s="65"/>
      <c r="N36009" s="71"/>
    </row>
    <row r="36010" spans="2:14">
      <c r="B36010" s="65"/>
      <c r="N36010" s="71"/>
    </row>
    <row r="36011" spans="2:14">
      <c r="B36011" s="65"/>
      <c r="N36011" s="71"/>
    </row>
    <row r="36012" spans="2:14">
      <c r="B36012" s="65"/>
      <c r="N36012" s="71"/>
    </row>
    <row r="36013" spans="2:14">
      <c r="B36013" s="65"/>
      <c r="N36013" s="71"/>
    </row>
    <row r="36014" spans="2:14">
      <c r="B36014" s="65"/>
      <c r="N36014" s="71"/>
    </row>
    <row r="36015" spans="2:14">
      <c r="B36015" s="65"/>
      <c r="N36015" s="71"/>
    </row>
    <row r="36016" spans="2:14">
      <c r="B36016" s="65"/>
      <c r="N36016" s="71"/>
    </row>
    <row r="36017" spans="2:14">
      <c r="B36017" s="65"/>
      <c r="N36017" s="71"/>
    </row>
    <row r="36018" spans="2:14">
      <c r="B36018" s="65"/>
      <c r="N36018" s="71"/>
    </row>
    <row r="36019" spans="2:14">
      <c r="B36019" s="65"/>
      <c r="N36019" s="71"/>
    </row>
    <row r="36020" spans="2:14">
      <c r="B36020" s="65"/>
      <c r="N36020" s="71"/>
    </row>
    <row r="36021" spans="2:14">
      <c r="B36021" s="65"/>
      <c r="N36021" s="71"/>
    </row>
    <row r="36022" spans="2:14">
      <c r="B36022" s="65"/>
      <c r="N36022" s="71"/>
    </row>
    <row r="36023" spans="2:14">
      <c r="B36023" s="65"/>
      <c r="N36023" s="71"/>
    </row>
    <row r="36024" spans="2:14">
      <c r="B36024" s="65"/>
      <c r="N36024" s="71"/>
    </row>
    <row r="36025" spans="2:14">
      <c r="B36025" s="65"/>
      <c r="N36025" s="71"/>
    </row>
    <row r="36026" spans="2:14">
      <c r="B36026" s="65"/>
      <c r="N36026" s="71"/>
    </row>
    <row r="36027" spans="2:14">
      <c r="B36027" s="65"/>
      <c r="N36027" s="71"/>
    </row>
    <row r="36028" spans="2:14">
      <c r="B36028" s="65"/>
      <c r="N36028" s="71"/>
    </row>
    <row r="36029" spans="2:14">
      <c r="B36029" s="65"/>
      <c r="N36029" s="71"/>
    </row>
    <row r="36030" spans="2:14">
      <c r="B36030" s="65"/>
      <c r="N36030" s="71"/>
    </row>
    <row r="36031" spans="2:14">
      <c r="B36031" s="65"/>
      <c r="N36031" s="71"/>
    </row>
    <row r="36032" spans="2:14">
      <c r="B36032" s="65"/>
      <c r="N36032" s="71"/>
    </row>
    <row r="36033" spans="2:14">
      <c r="B36033" s="65"/>
      <c r="N36033" s="71"/>
    </row>
    <row r="36034" spans="2:14">
      <c r="B36034" s="65"/>
      <c r="N36034" s="71"/>
    </row>
    <row r="36035" spans="2:14">
      <c r="B36035" s="65"/>
      <c r="N36035" s="71"/>
    </row>
    <row r="36036" spans="2:14">
      <c r="B36036" s="65"/>
      <c r="N36036" s="71"/>
    </row>
    <row r="36037" spans="2:14">
      <c r="B36037" s="65"/>
      <c r="N36037" s="71"/>
    </row>
    <row r="36038" spans="2:14">
      <c r="B36038" s="65"/>
      <c r="N36038" s="71"/>
    </row>
    <row r="36039" spans="2:14">
      <c r="B36039" s="65"/>
      <c r="N36039" s="71"/>
    </row>
    <row r="36040" spans="2:14">
      <c r="B36040" s="65"/>
      <c r="N36040" s="71"/>
    </row>
    <row r="36041" spans="2:14">
      <c r="B36041" s="65"/>
      <c r="N36041" s="71"/>
    </row>
    <row r="36042" spans="2:14">
      <c r="B36042" s="65"/>
      <c r="N36042" s="71"/>
    </row>
    <row r="36043" spans="2:14">
      <c r="B36043" s="65"/>
      <c r="N36043" s="71"/>
    </row>
    <row r="36044" spans="2:14">
      <c r="B36044" s="65"/>
      <c r="N36044" s="71"/>
    </row>
    <row r="36045" spans="2:14">
      <c r="B36045" s="65"/>
      <c r="N36045" s="71"/>
    </row>
    <row r="36046" spans="2:14">
      <c r="B36046" s="65"/>
      <c r="N36046" s="71"/>
    </row>
    <row r="36047" spans="2:14">
      <c r="B36047" s="65"/>
      <c r="N36047" s="71"/>
    </row>
    <row r="36048" spans="2:14">
      <c r="B36048" s="65"/>
      <c r="N36048" s="71"/>
    </row>
    <row r="36049" spans="2:14">
      <c r="B36049" s="65"/>
      <c r="N36049" s="71"/>
    </row>
    <row r="36050" spans="2:14">
      <c r="B36050" s="65"/>
      <c r="N36050" s="71"/>
    </row>
    <row r="36051" spans="2:14">
      <c r="B36051" s="65"/>
      <c r="N36051" s="71"/>
    </row>
    <row r="36052" spans="2:14">
      <c r="B36052" s="65"/>
      <c r="N36052" s="71"/>
    </row>
    <row r="36053" spans="2:14">
      <c r="B36053" s="65"/>
      <c r="N36053" s="71"/>
    </row>
    <row r="36054" spans="2:14">
      <c r="B36054" s="65"/>
      <c r="N36054" s="71"/>
    </row>
    <row r="36055" spans="2:14">
      <c r="B36055" s="65"/>
      <c r="N36055" s="71"/>
    </row>
    <row r="36056" spans="2:14">
      <c r="B36056" s="65"/>
      <c r="N36056" s="71"/>
    </row>
    <row r="36057" spans="2:14">
      <c r="B36057" s="65"/>
      <c r="N36057" s="71"/>
    </row>
    <row r="36058" spans="2:14">
      <c r="B36058" s="65"/>
      <c r="N36058" s="71"/>
    </row>
    <row r="36059" spans="2:14">
      <c r="B36059" s="65"/>
      <c r="N36059" s="71"/>
    </row>
    <row r="36060" spans="2:14">
      <c r="B36060" s="65"/>
      <c r="N36060" s="71"/>
    </row>
    <row r="36061" spans="2:14">
      <c r="B36061" s="65"/>
      <c r="N36061" s="71"/>
    </row>
    <row r="36062" spans="2:14">
      <c r="B36062" s="65"/>
      <c r="N36062" s="71"/>
    </row>
    <row r="36063" spans="2:14">
      <c r="B36063" s="65"/>
      <c r="N36063" s="71"/>
    </row>
    <row r="36064" spans="2:14">
      <c r="B36064" s="65"/>
      <c r="N36064" s="71"/>
    </row>
    <row r="36065" spans="2:14">
      <c r="B36065" s="65"/>
      <c r="N36065" s="71"/>
    </row>
    <row r="36066" spans="2:14">
      <c r="B36066" s="65"/>
      <c r="N36066" s="71"/>
    </row>
    <row r="36067" spans="2:14">
      <c r="B36067" s="65"/>
      <c r="N36067" s="71"/>
    </row>
    <row r="36068" spans="2:14">
      <c r="B36068" s="65"/>
      <c r="N36068" s="71"/>
    </row>
    <row r="36069" spans="2:14">
      <c r="B36069" s="65"/>
      <c r="N36069" s="71"/>
    </row>
    <row r="36070" spans="2:14">
      <c r="B36070" s="65"/>
      <c r="N36070" s="71"/>
    </row>
    <row r="36071" spans="2:14">
      <c r="B36071" s="65"/>
      <c r="N36071" s="71"/>
    </row>
    <row r="36072" spans="2:14">
      <c r="B36072" s="65"/>
      <c r="N36072" s="71"/>
    </row>
    <row r="36073" spans="2:14">
      <c r="B36073" s="65"/>
      <c r="N36073" s="71"/>
    </row>
    <row r="36074" spans="2:14">
      <c r="B36074" s="65"/>
      <c r="N36074" s="71"/>
    </row>
    <row r="36075" spans="2:14">
      <c r="B36075" s="65"/>
      <c r="N36075" s="71"/>
    </row>
    <row r="36076" spans="2:14">
      <c r="B36076" s="65"/>
      <c r="N36076" s="71"/>
    </row>
    <row r="36077" spans="2:14">
      <c r="B36077" s="65"/>
      <c r="N36077" s="71"/>
    </row>
    <row r="36078" spans="2:14">
      <c r="B36078" s="65"/>
      <c r="N36078" s="71"/>
    </row>
    <row r="36079" spans="2:14">
      <c r="B36079" s="65"/>
      <c r="N36079" s="71"/>
    </row>
    <row r="36080" spans="2:14">
      <c r="B36080" s="65"/>
      <c r="N36080" s="71"/>
    </row>
    <row r="36081" spans="2:14">
      <c r="B36081" s="65"/>
      <c r="N36081" s="71"/>
    </row>
    <row r="36082" spans="2:14">
      <c r="B36082" s="65"/>
      <c r="N36082" s="71"/>
    </row>
    <row r="36083" spans="2:14">
      <c r="B36083" s="65"/>
      <c r="N36083" s="71"/>
    </row>
    <row r="36084" spans="2:14">
      <c r="B36084" s="65"/>
      <c r="N36084" s="71"/>
    </row>
    <row r="36085" spans="2:14">
      <c r="B36085" s="65"/>
      <c r="N36085" s="71"/>
    </row>
    <row r="36086" spans="2:14">
      <c r="B36086" s="65"/>
      <c r="N36086" s="71"/>
    </row>
    <row r="36087" spans="2:14">
      <c r="B36087" s="65"/>
      <c r="N36087" s="71"/>
    </row>
    <row r="36088" spans="2:14">
      <c r="B36088" s="65"/>
      <c r="N36088" s="71"/>
    </row>
    <row r="36089" spans="2:14">
      <c r="B36089" s="65"/>
      <c r="N36089" s="71"/>
    </row>
    <row r="36090" spans="2:14">
      <c r="B36090" s="65"/>
      <c r="N36090" s="71"/>
    </row>
    <row r="36091" spans="2:14">
      <c r="B36091" s="65"/>
      <c r="N36091" s="71"/>
    </row>
    <row r="36092" spans="2:14">
      <c r="B36092" s="65"/>
      <c r="N36092" s="71"/>
    </row>
    <row r="36093" spans="2:14">
      <c r="B36093" s="65"/>
      <c r="N36093" s="71"/>
    </row>
    <row r="36094" spans="2:14">
      <c r="B36094" s="65"/>
      <c r="N36094" s="71"/>
    </row>
    <row r="36095" spans="2:14">
      <c r="B36095" s="65"/>
      <c r="N36095" s="71"/>
    </row>
    <row r="36096" spans="2:14">
      <c r="B36096" s="65"/>
      <c r="N36096" s="71"/>
    </row>
    <row r="36097" spans="2:14">
      <c r="B36097" s="65"/>
      <c r="N36097" s="71"/>
    </row>
    <row r="36098" spans="2:14">
      <c r="B36098" s="65"/>
      <c r="N36098" s="71"/>
    </row>
    <row r="36099" spans="2:14">
      <c r="B36099" s="65"/>
      <c r="N36099" s="71"/>
    </row>
    <row r="36100" spans="2:14">
      <c r="B36100" s="65"/>
      <c r="N36100" s="71"/>
    </row>
    <row r="36101" spans="2:14">
      <c r="B36101" s="65"/>
      <c r="N36101" s="71"/>
    </row>
    <row r="36102" spans="2:14">
      <c r="B36102" s="65"/>
      <c r="N36102" s="71"/>
    </row>
    <row r="36103" spans="2:14">
      <c r="B36103" s="65"/>
      <c r="N36103" s="71"/>
    </row>
    <row r="36104" spans="2:14">
      <c r="B36104" s="65"/>
      <c r="N36104" s="71"/>
    </row>
    <row r="36105" spans="2:14">
      <c r="B36105" s="65"/>
      <c r="N36105" s="71"/>
    </row>
    <row r="36106" spans="2:14">
      <c r="B36106" s="65"/>
      <c r="N36106" s="71"/>
    </row>
    <row r="36107" spans="2:14">
      <c r="B36107" s="65"/>
      <c r="N36107" s="71"/>
    </row>
    <row r="36108" spans="2:14">
      <c r="B36108" s="65"/>
      <c r="N36108" s="71"/>
    </row>
    <row r="36109" spans="2:14">
      <c r="B36109" s="65"/>
      <c r="N36109" s="71"/>
    </row>
    <row r="36110" spans="2:14">
      <c r="B36110" s="65"/>
      <c r="N36110" s="71"/>
    </row>
    <row r="36111" spans="2:14">
      <c r="B36111" s="65"/>
      <c r="N36111" s="71"/>
    </row>
    <row r="36112" spans="2:14">
      <c r="B36112" s="65"/>
      <c r="N36112" s="71"/>
    </row>
    <row r="36113" spans="2:14">
      <c r="B36113" s="65"/>
      <c r="N36113" s="71"/>
    </row>
    <row r="36114" spans="2:14">
      <c r="B36114" s="65"/>
      <c r="N36114" s="71"/>
    </row>
    <row r="36115" spans="2:14">
      <c r="B36115" s="65"/>
      <c r="N36115" s="71"/>
    </row>
    <row r="36116" spans="2:14">
      <c r="B36116" s="65"/>
      <c r="N36116" s="71"/>
    </row>
    <row r="36117" spans="2:14">
      <c r="B36117" s="65"/>
      <c r="N36117" s="71"/>
    </row>
    <row r="36118" spans="2:14">
      <c r="B36118" s="65"/>
      <c r="N36118" s="71"/>
    </row>
    <row r="36119" spans="2:14">
      <c r="B36119" s="65"/>
      <c r="N36119" s="71"/>
    </row>
    <row r="36120" spans="2:14">
      <c r="B36120" s="65"/>
      <c r="N36120" s="71"/>
    </row>
    <row r="36121" spans="2:14">
      <c r="B36121" s="65"/>
      <c r="N36121" s="71"/>
    </row>
    <row r="36122" spans="2:14">
      <c r="B36122" s="65"/>
      <c r="N36122" s="71"/>
    </row>
    <row r="36123" spans="2:14">
      <c r="B36123" s="65"/>
      <c r="N36123" s="71"/>
    </row>
    <row r="36124" spans="2:14">
      <c r="B36124" s="65"/>
      <c r="N36124" s="71"/>
    </row>
    <row r="36125" spans="2:14">
      <c r="B36125" s="65"/>
      <c r="N36125" s="71"/>
    </row>
    <row r="36126" spans="2:14">
      <c r="B36126" s="65"/>
      <c r="N36126" s="71"/>
    </row>
    <row r="36127" spans="2:14">
      <c r="B36127" s="65"/>
      <c r="N36127" s="71"/>
    </row>
    <row r="36128" spans="2:14">
      <c r="B36128" s="65"/>
      <c r="N36128" s="71"/>
    </row>
    <row r="36129" spans="2:14">
      <c r="B36129" s="65"/>
      <c r="N36129" s="71"/>
    </row>
    <row r="36130" spans="2:14">
      <c r="B36130" s="65"/>
      <c r="N36130" s="71"/>
    </row>
    <row r="36131" spans="2:14">
      <c r="B36131" s="65"/>
      <c r="N36131" s="71"/>
    </row>
    <row r="36132" spans="2:14">
      <c r="B36132" s="65"/>
      <c r="N36132" s="71"/>
    </row>
    <row r="36133" spans="2:14">
      <c r="B36133" s="65"/>
      <c r="N36133" s="71"/>
    </row>
    <row r="36134" spans="2:14">
      <c r="B36134" s="65"/>
      <c r="N36134" s="71"/>
    </row>
    <row r="36135" spans="2:14">
      <c r="B36135" s="65"/>
      <c r="N36135" s="71"/>
    </row>
    <row r="36136" spans="2:14">
      <c r="B36136" s="65"/>
      <c r="N36136" s="71"/>
    </row>
    <row r="36137" spans="2:14">
      <c r="B36137" s="65"/>
      <c r="N36137" s="71"/>
    </row>
    <row r="36138" spans="2:14">
      <c r="B36138" s="65"/>
      <c r="N36138" s="71"/>
    </row>
    <row r="36139" spans="2:14">
      <c r="B36139" s="65"/>
      <c r="N36139" s="71"/>
    </row>
    <row r="36140" spans="2:14">
      <c r="B36140" s="65"/>
      <c r="N36140" s="71"/>
    </row>
    <row r="36141" spans="2:14">
      <c r="B36141" s="65"/>
      <c r="N36141" s="71"/>
    </row>
    <row r="36142" spans="2:14">
      <c r="B36142" s="65"/>
      <c r="N36142" s="71"/>
    </row>
    <row r="36143" spans="2:14">
      <c r="B36143" s="65"/>
      <c r="N36143" s="71"/>
    </row>
    <row r="36144" spans="2:14">
      <c r="B36144" s="65"/>
      <c r="N36144" s="71"/>
    </row>
    <row r="36145" spans="2:14">
      <c r="B36145" s="65"/>
      <c r="N36145" s="71"/>
    </row>
    <row r="36146" spans="2:14">
      <c r="B36146" s="65"/>
      <c r="N36146" s="71"/>
    </row>
    <row r="36147" spans="2:14">
      <c r="B36147" s="65"/>
      <c r="N36147" s="71"/>
    </row>
    <row r="36148" spans="2:14">
      <c r="B36148" s="65"/>
      <c r="N36148" s="71"/>
    </row>
    <row r="36149" spans="2:14">
      <c r="B36149" s="65"/>
      <c r="N36149" s="71"/>
    </row>
    <row r="36150" spans="2:14">
      <c r="B36150" s="65"/>
      <c r="N36150" s="71"/>
    </row>
    <row r="36151" spans="2:14">
      <c r="B36151" s="65"/>
      <c r="N36151" s="71"/>
    </row>
    <row r="36152" spans="2:14">
      <c r="B36152" s="65"/>
      <c r="N36152" s="71"/>
    </row>
    <row r="36153" spans="2:14">
      <c r="B36153" s="65"/>
      <c r="N36153" s="71"/>
    </row>
    <row r="36154" spans="2:14">
      <c r="B36154" s="65"/>
      <c r="N36154" s="71"/>
    </row>
    <row r="36155" spans="2:14">
      <c r="B36155" s="65"/>
      <c r="N36155" s="71"/>
    </row>
    <row r="36156" spans="2:14">
      <c r="B36156" s="65"/>
      <c r="N36156" s="71"/>
    </row>
    <row r="36157" spans="2:14">
      <c r="B36157" s="65"/>
      <c r="N36157" s="71"/>
    </row>
    <row r="36158" spans="2:14">
      <c r="B36158" s="65"/>
      <c r="N36158" s="71"/>
    </row>
    <row r="36159" spans="2:14">
      <c r="B36159" s="65"/>
      <c r="N36159" s="71"/>
    </row>
    <row r="36160" spans="2:14">
      <c r="B36160" s="65"/>
      <c r="N36160" s="71"/>
    </row>
    <row r="36161" spans="2:14">
      <c r="B36161" s="65"/>
      <c r="N36161" s="71"/>
    </row>
    <row r="36162" spans="2:14">
      <c r="B36162" s="65"/>
      <c r="N36162" s="71"/>
    </row>
    <row r="36163" spans="2:14">
      <c r="B36163" s="65"/>
      <c r="N36163" s="71"/>
    </row>
    <row r="36164" spans="2:14">
      <c r="B36164" s="65"/>
      <c r="N36164" s="71"/>
    </row>
    <row r="36165" spans="2:14">
      <c r="B36165" s="65"/>
      <c r="N36165" s="71"/>
    </row>
    <row r="36166" spans="2:14">
      <c r="B36166" s="65"/>
      <c r="N36166" s="71"/>
    </row>
    <row r="36167" spans="2:14">
      <c r="B36167" s="65"/>
      <c r="N36167" s="71"/>
    </row>
    <row r="36168" spans="2:14">
      <c r="B36168" s="65"/>
      <c r="N36168" s="71"/>
    </row>
    <row r="36169" spans="2:14">
      <c r="B36169" s="65"/>
      <c r="N36169" s="71"/>
    </row>
    <row r="36170" spans="2:14">
      <c r="B36170" s="65"/>
      <c r="N36170" s="71"/>
    </row>
    <row r="36171" spans="2:14">
      <c r="B36171" s="65"/>
      <c r="N36171" s="71"/>
    </row>
    <row r="36172" spans="2:14">
      <c r="B36172" s="65"/>
      <c r="N36172" s="71"/>
    </row>
    <row r="36173" spans="2:14">
      <c r="B36173" s="65"/>
      <c r="N36173" s="71"/>
    </row>
    <row r="36174" spans="2:14">
      <c r="B36174" s="65"/>
      <c r="N36174" s="71"/>
    </row>
    <row r="36175" spans="2:14">
      <c r="B36175" s="65"/>
      <c r="N36175" s="71"/>
    </row>
    <row r="36176" spans="2:14">
      <c r="B36176" s="65"/>
      <c r="N36176" s="71"/>
    </row>
    <row r="36177" spans="2:14">
      <c r="B36177" s="65"/>
      <c r="N36177" s="71"/>
    </row>
    <row r="36178" spans="2:14">
      <c r="B36178" s="65"/>
      <c r="N36178" s="71"/>
    </row>
    <row r="36179" spans="2:14">
      <c r="B36179" s="65"/>
      <c r="N36179" s="71"/>
    </row>
    <row r="36180" spans="2:14">
      <c r="B36180" s="65"/>
      <c r="N36180" s="71"/>
    </row>
    <row r="36181" spans="2:14">
      <c r="B36181" s="65"/>
      <c r="N36181" s="71"/>
    </row>
    <row r="36182" spans="2:14">
      <c r="B36182" s="65"/>
      <c r="N36182" s="71"/>
    </row>
    <row r="36183" spans="2:14">
      <c r="B36183" s="65"/>
      <c r="N36183" s="71"/>
    </row>
    <row r="36184" spans="2:14">
      <c r="B36184" s="65"/>
      <c r="N36184" s="71"/>
    </row>
    <row r="36185" spans="2:14">
      <c r="B36185" s="65"/>
      <c r="N36185" s="71"/>
    </row>
    <row r="36186" spans="2:14">
      <c r="B36186" s="65"/>
      <c r="N36186" s="71"/>
    </row>
    <row r="36187" spans="2:14">
      <c r="B36187" s="65"/>
      <c r="N36187" s="71"/>
    </row>
    <row r="36188" spans="2:14">
      <c r="B36188" s="65"/>
      <c r="N36188" s="71"/>
    </row>
    <row r="36189" spans="2:14">
      <c r="B36189" s="65"/>
      <c r="N36189" s="71"/>
    </row>
    <row r="36190" spans="2:14">
      <c r="B36190" s="65"/>
      <c r="N36190" s="71"/>
    </row>
    <row r="36191" spans="2:14">
      <c r="B36191" s="65"/>
      <c r="N36191" s="71"/>
    </row>
    <row r="36192" spans="2:14">
      <c r="B36192" s="65"/>
      <c r="N36192" s="71"/>
    </row>
    <row r="36193" spans="2:14">
      <c r="B36193" s="65"/>
      <c r="N36193" s="71"/>
    </row>
    <row r="36194" spans="2:14">
      <c r="B36194" s="65"/>
      <c r="N36194" s="71"/>
    </row>
    <row r="36195" spans="2:14">
      <c r="B36195" s="65"/>
      <c r="N36195" s="71"/>
    </row>
    <row r="36196" spans="2:14">
      <c r="B36196" s="65"/>
      <c r="N36196" s="71"/>
    </row>
    <row r="36197" spans="2:14">
      <c r="B36197" s="65"/>
      <c r="N36197" s="71"/>
    </row>
    <row r="36198" spans="2:14">
      <c r="B36198" s="65"/>
      <c r="N36198" s="71"/>
    </row>
    <row r="36199" spans="2:14">
      <c r="B36199" s="65"/>
      <c r="N36199" s="71"/>
    </row>
    <row r="36200" spans="2:14">
      <c r="B36200" s="65"/>
      <c r="N36200" s="71"/>
    </row>
    <row r="36201" spans="2:14">
      <c r="B36201" s="65"/>
      <c r="N36201" s="71"/>
    </row>
    <row r="36202" spans="2:14">
      <c r="B36202" s="65"/>
      <c r="N36202" s="71"/>
    </row>
    <row r="36203" spans="2:14">
      <c r="B36203" s="65"/>
      <c r="N36203" s="71"/>
    </row>
    <row r="36204" spans="2:14">
      <c r="B36204" s="65"/>
      <c r="N36204" s="71"/>
    </row>
    <row r="36205" spans="2:14">
      <c r="B36205" s="65"/>
      <c r="N36205" s="71"/>
    </row>
    <row r="36206" spans="2:14">
      <c r="B36206" s="65"/>
      <c r="N36206" s="71"/>
    </row>
    <row r="36207" spans="2:14">
      <c r="B36207" s="65"/>
      <c r="N36207" s="71"/>
    </row>
    <row r="36208" spans="2:14">
      <c r="B36208" s="65"/>
      <c r="N36208" s="71"/>
    </row>
    <row r="36209" spans="2:14">
      <c r="B36209" s="65"/>
      <c r="N36209" s="71"/>
    </row>
    <row r="36210" spans="2:14">
      <c r="B36210" s="65"/>
      <c r="N36210" s="71"/>
    </row>
    <row r="36211" spans="2:14">
      <c r="B36211" s="65"/>
      <c r="N36211" s="71"/>
    </row>
    <row r="36212" spans="2:14">
      <c r="B36212" s="65"/>
      <c r="N36212" s="71"/>
    </row>
    <row r="36213" spans="2:14">
      <c r="B36213" s="65"/>
      <c r="N36213" s="71"/>
    </row>
    <row r="36214" spans="2:14">
      <c r="B36214" s="65"/>
      <c r="N36214" s="71"/>
    </row>
    <row r="36215" spans="2:14">
      <c r="B36215" s="65"/>
      <c r="N36215" s="71"/>
    </row>
    <row r="36216" spans="2:14">
      <c r="B36216" s="65"/>
      <c r="N36216" s="71"/>
    </row>
    <row r="36217" spans="2:14">
      <c r="B36217" s="65"/>
      <c r="N36217" s="71"/>
    </row>
    <row r="36218" spans="2:14">
      <c r="B36218" s="65"/>
      <c r="N36218" s="71"/>
    </row>
    <row r="36219" spans="2:14">
      <c r="B36219" s="65"/>
      <c r="N36219" s="71"/>
    </row>
    <row r="36220" spans="2:14">
      <c r="B36220" s="65"/>
      <c r="N36220" s="71"/>
    </row>
    <row r="36221" spans="2:14">
      <c r="B36221" s="65"/>
      <c r="N36221" s="71"/>
    </row>
    <row r="36222" spans="2:14">
      <c r="B36222" s="65"/>
      <c r="N36222" s="71"/>
    </row>
    <row r="36223" spans="2:14">
      <c r="B36223" s="65"/>
      <c r="N36223" s="71"/>
    </row>
    <row r="36224" spans="2:14">
      <c r="B36224" s="65"/>
      <c r="N36224" s="71"/>
    </row>
    <row r="36225" spans="2:14">
      <c r="B36225" s="65"/>
      <c r="N36225" s="71"/>
    </row>
    <row r="36226" spans="2:14">
      <c r="B36226" s="65"/>
      <c r="N36226" s="71"/>
    </row>
    <row r="36227" spans="2:14">
      <c r="B36227" s="65"/>
      <c r="N36227" s="71"/>
    </row>
    <row r="36228" spans="2:14">
      <c r="B36228" s="65"/>
      <c r="N36228" s="71"/>
    </row>
    <row r="36229" spans="2:14">
      <c r="B36229" s="65"/>
      <c r="N36229" s="71"/>
    </row>
    <row r="36230" spans="2:14">
      <c r="B36230" s="65"/>
      <c r="N36230" s="71"/>
    </row>
    <row r="36231" spans="2:14">
      <c r="B36231" s="65"/>
      <c r="N36231" s="71"/>
    </row>
    <row r="36232" spans="2:14">
      <c r="B36232" s="65"/>
      <c r="N36232" s="71"/>
    </row>
    <row r="36233" spans="2:14">
      <c r="B36233" s="65"/>
      <c r="N36233" s="71"/>
    </row>
    <row r="36234" spans="2:14">
      <c r="B36234" s="65"/>
      <c r="N36234" s="71"/>
    </row>
    <row r="36235" spans="2:14">
      <c r="B36235" s="65"/>
      <c r="N36235" s="71"/>
    </row>
    <row r="36236" spans="2:14">
      <c r="B36236" s="65"/>
      <c r="N36236" s="71"/>
    </row>
    <row r="36237" spans="2:14">
      <c r="B36237" s="65"/>
      <c r="N36237" s="71"/>
    </row>
    <row r="36238" spans="2:14">
      <c r="B36238" s="65"/>
      <c r="N36238" s="71"/>
    </row>
    <row r="36239" spans="2:14">
      <c r="B36239" s="65"/>
      <c r="N36239" s="71"/>
    </row>
    <row r="36240" spans="2:14">
      <c r="B36240" s="65"/>
      <c r="N36240" s="71"/>
    </row>
    <row r="36241" spans="2:14">
      <c r="B36241" s="65"/>
      <c r="N36241" s="71"/>
    </row>
    <row r="36242" spans="2:14">
      <c r="B36242" s="65"/>
      <c r="N36242" s="71"/>
    </row>
    <row r="36243" spans="2:14">
      <c r="B36243" s="65"/>
      <c r="N36243" s="71"/>
    </row>
    <row r="36244" spans="2:14">
      <c r="B36244" s="65"/>
      <c r="N36244" s="71"/>
    </row>
    <row r="36245" spans="2:14">
      <c r="B36245" s="65"/>
      <c r="N36245" s="71"/>
    </row>
    <row r="36246" spans="2:14">
      <c r="B36246" s="65"/>
      <c r="N36246" s="71"/>
    </row>
    <row r="36247" spans="2:14">
      <c r="B36247" s="65"/>
      <c r="N36247" s="71"/>
    </row>
    <row r="36248" spans="2:14">
      <c r="B36248" s="65"/>
      <c r="N36248" s="71"/>
    </row>
    <row r="36249" spans="2:14">
      <c r="B36249" s="65"/>
      <c r="N36249" s="71"/>
    </row>
    <row r="36250" spans="2:14">
      <c r="B36250" s="65"/>
      <c r="N36250" s="71"/>
    </row>
    <row r="36251" spans="2:14">
      <c r="B36251" s="65"/>
      <c r="N36251" s="71"/>
    </row>
    <row r="36252" spans="2:14">
      <c r="B36252" s="65"/>
      <c r="N36252" s="71"/>
    </row>
    <row r="36253" spans="2:14">
      <c r="B36253" s="65"/>
      <c r="N36253" s="71"/>
    </row>
    <row r="36254" spans="2:14">
      <c r="B36254" s="65"/>
      <c r="N36254" s="71"/>
    </row>
    <row r="36255" spans="2:14">
      <c r="B36255" s="65"/>
      <c r="N36255" s="71"/>
    </row>
    <row r="36256" spans="2:14">
      <c r="B36256" s="65"/>
      <c r="N36256" s="71"/>
    </row>
    <row r="36257" spans="2:14">
      <c r="B36257" s="65"/>
      <c r="N36257" s="71"/>
    </row>
    <row r="36258" spans="2:14">
      <c r="B36258" s="65"/>
      <c r="N36258" s="71"/>
    </row>
    <row r="36259" spans="2:14">
      <c r="B36259" s="65"/>
      <c r="N36259" s="71"/>
    </row>
    <row r="36260" spans="2:14">
      <c r="B36260" s="65"/>
      <c r="N36260" s="71"/>
    </row>
    <row r="36261" spans="2:14">
      <c r="B36261" s="65"/>
      <c r="N36261" s="71"/>
    </row>
    <row r="36262" spans="2:14">
      <c r="B36262" s="65"/>
      <c r="N36262" s="71"/>
    </row>
    <row r="36263" spans="2:14">
      <c r="B36263" s="65"/>
      <c r="N36263" s="71"/>
    </row>
    <row r="36264" spans="2:14">
      <c r="B36264" s="65"/>
      <c r="N36264" s="71"/>
    </row>
    <row r="36265" spans="2:14">
      <c r="B36265" s="65"/>
      <c r="N36265" s="71"/>
    </row>
    <row r="36266" spans="2:14">
      <c r="B36266" s="65"/>
      <c r="N36266" s="71"/>
    </row>
    <row r="36267" spans="2:14">
      <c r="B36267" s="65"/>
      <c r="N36267" s="71"/>
    </row>
    <row r="36268" spans="2:14">
      <c r="B36268" s="65"/>
      <c r="N36268" s="71"/>
    </row>
    <row r="36269" spans="2:14">
      <c r="B36269" s="65"/>
      <c r="N36269" s="71"/>
    </row>
    <row r="36270" spans="2:14">
      <c r="B36270" s="65"/>
      <c r="N36270" s="71"/>
    </row>
    <row r="36271" spans="2:14">
      <c r="B36271" s="65"/>
      <c r="N36271" s="71"/>
    </row>
    <row r="36272" spans="2:14">
      <c r="B36272" s="65"/>
      <c r="N36272" s="71"/>
    </row>
    <row r="36273" spans="2:14">
      <c r="B36273" s="65"/>
      <c r="N36273" s="71"/>
    </row>
    <row r="36274" spans="2:14">
      <c r="B36274" s="65"/>
      <c r="N36274" s="71"/>
    </row>
    <row r="36275" spans="2:14">
      <c r="B36275" s="65"/>
      <c r="N36275" s="71"/>
    </row>
    <row r="36276" spans="2:14">
      <c r="B36276" s="65"/>
      <c r="N36276" s="71"/>
    </row>
    <row r="36277" spans="2:14">
      <c r="B36277" s="65"/>
      <c r="N36277" s="71"/>
    </row>
    <row r="36278" spans="2:14">
      <c r="B36278" s="65"/>
      <c r="N36278" s="71"/>
    </row>
    <row r="36279" spans="2:14">
      <c r="B36279" s="65"/>
      <c r="N36279" s="71"/>
    </row>
    <row r="36280" spans="2:14">
      <c r="B36280" s="65"/>
      <c r="N36280" s="71"/>
    </row>
    <row r="36281" spans="2:14">
      <c r="B36281" s="65"/>
      <c r="N36281" s="71"/>
    </row>
    <row r="36282" spans="2:14">
      <c r="B36282" s="65"/>
      <c r="N36282" s="71"/>
    </row>
    <row r="36283" spans="2:14">
      <c r="B36283" s="65"/>
      <c r="N36283" s="71"/>
    </row>
    <row r="36284" spans="2:14">
      <c r="B36284" s="65"/>
      <c r="N36284" s="71"/>
    </row>
    <row r="36285" spans="2:14">
      <c r="B36285" s="65"/>
      <c r="N36285" s="71"/>
    </row>
    <row r="36286" spans="2:14">
      <c r="B36286" s="65"/>
      <c r="N36286" s="71"/>
    </row>
    <row r="36287" spans="2:14">
      <c r="B36287" s="65"/>
      <c r="N36287" s="71"/>
    </row>
    <row r="36288" spans="2:14">
      <c r="B36288" s="65"/>
      <c r="N36288" s="71"/>
    </row>
    <row r="36289" spans="2:14">
      <c r="B36289" s="65"/>
      <c r="N36289" s="71"/>
    </row>
    <row r="36290" spans="2:14">
      <c r="B36290" s="65"/>
      <c r="N36290" s="71"/>
    </row>
    <row r="36291" spans="2:14">
      <c r="B36291" s="65"/>
      <c r="N36291" s="71"/>
    </row>
    <row r="36292" spans="2:14">
      <c r="B36292" s="65"/>
      <c r="N36292" s="71"/>
    </row>
    <row r="36293" spans="2:14">
      <c r="B36293" s="65"/>
      <c r="N36293" s="71"/>
    </row>
    <row r="36294" spans="2:14">
      <c r="B36294" s="65"/>
      <c r="N36294" s="71"/>
    </row>
    <row r="36295" spans="2:14">
      <c r="B36295" s="65"/>
      <c r="N36295" s="71"/>
    </row>
    <row r="36296" spans="2:14">
      <c r="B36296" s="65"/>
      <c r="N36296" s="71"/>
    </row>
    <row r="36297" spans="2:14">
      <c r="B36297" s="65"/>
      <c r="N36297" s="71"/>
    </row>
    <row r="36298" spans="2:14">
      <c r="B36298" s="65"/>
      <c r="N36298" s="71"/>
    </row>
    <row r="36299" spans="2:14">
      <c r="B36299" s="65"/>
      <c r="N36299" s="71"/>
    </row>
    <row r="36300" spans="2:14">
      <c r="B36300" s="65"/>
      <c r="N36300" s="71"/>
    </row>
    <row r="36301" spans="2:14">
      <c r="B36301" s="65"/>
      <c r="N36301" s="71"/>
    </row>
    <row r="36302" spans="2:14">
      <c r="B36302" s="65"/>
      <c r="N36302" s="71"/>
    </row>
    <row r="36303" spans="2:14">
      <c r="B36303" s="65"/>
      <c r="N36303" s="71"/>
    </row>
    <row r="36304" spans="2:14">
      <c r="B36304" s="65"/>
      <c r="N36304" s="71"/>
    </row>
    <row r="36305" spans="2:14">
      <c r="B36305" s="65"/>
      <c r="N36305" s="71"/>
    </row>
    <row r="36306" spans="2:14">
      <c r="B36306" s="65"/>
      <c r="N36306" s="71"/>
    </row>
    <row r="36307" spans="2:14">
      <c r="B36307" s="65"/>
      <c r="N36307" s="71"/>
    </row>
    <row r="36308" spans="2:14">
      <c r="B36308" s="65"/>
      <c r="N36308" s="71"/>
    </row>
    <row r="36309" spans="2:14">
      <c r="B36309" s="65"/>
      <c r="N36309" s="71"/>
    </row>
    <row r="36310" spans="2:14">
      <c r="B36310" s="65"/>
      <c r="N36310" s="71"/>
    </row>
    <row r="36311" spans="2:14">
      <c r="B36311" s="65"/>
      <c r="N36311" s="71"/>
    </row>
    <row r="36312" spans="2:14">
      <c r="B36312" s="65"/>
      <c r="N36312" s="71"/>
    </row>
    <row r="36313" spans="2:14">
      <c r="B36313" s="65"/>
      <c r="N36313" s="71"/>
    </row>
    <row r="36314" spans="2:14">
      <c r="B36314" s="65"/>
      <c r="N36314" s="71"/>
    </row>
    <row r="36315" spans="2:14">
      <c r="B36315" s="65"/>
      <c r="N36315" s="71"/>
    </row>
    <row r="36316" spans="2:14">
      <c r="B36316" s="65"/>
      <c r="N36316" s="71"/>
    </row>
    <row r="36317" spans="2:14">
      <c r="B36317" s="65"/>
      <c r="N36317" s="71"/>
    </row>
    <row r="36318" spans="2:14">
      <c r="B36318" s="65"/>
      <c r="N36318" s="71"/>
    </row>
    <row r="36319" spans="2:14">
      <c r="B36319" s="65"/>
      <c r="N36319" s="71"/>
    </row>
    <row r="36320" spans="2:14">
      <c r="B36320" s="65"/>
      <c r="N36320" s="71"/>
    </row>
    <row r="36321" spans="2:14">
      <c r="B36321" s="65"/>
      <c r="N36321" s="71"/>
    </row>
    <row r="36322" spans="2:14">
      <c r="B36322" s="65"/>
      <c r="N36322" s="71"/>
    </row>
    <row r="36323" spans="2:14">
      <c r="B36323" s="65"/>
      <c r="N36323" s="71"/>
    </row>
    <row r="36324" spans="2:14">
      <c r="B36324" s="65"/>
      <c r="N36324" s="71"/>
    </row>
    <row r="36325" spans="2:14">
      <c r="B36325" s="65"/>
      <c r="N36325" s="71"/>
    </row>
    <row r="36326" spans="2:14">
      <c r="B36326" s="65"/>
      <c r="N36326" s="71"/>
    </row>
    <row r="36327" spans="2:14">
      <c r="B36327" s="65"/>
      <c r="N36327" s="71"/>
    </row>
    <row r="36328" spans="2:14">
      <c r="B36328" s="65"/>
      <c r="N36328" s="71"/>
    </row>
    <row r="36329" spans="2:14">
      <c r="B36329" s="65"/>
      <c r="N36329" s="71"/>
    </row>
    <row r="36330" spans="2:14">
      <c r="B36330" s="65"/>
      <c r="N36330" s="71"/>
    </row>
    <row r="36331" spans="2:14">
      <c r="B36331" s="65"/>
      <c r="N36331" s="71"/>
    </row>
    <row r="36332" spans="2:14">
      <c r="B36332" s="65"/>
      <c r="N36332" s="71"/>
    </row>
    <row r="36333" spans="2:14">
      <c r="B36333" s="65"/>
      <c r="N36333" s="71"/>
    </row>
    <row r="36334" spans="2:14">
      <c r="B36334" s="65"/>
      <c r="N36334" s="71"/>
    </row>
    <row r="36335" spans="2:14">
      <c r="B36335" s="65"/>
      <c r="N36335" s="71"/>
    </row>
    <row r="36336" spans="2:14">
      <c r="B36336" s="65"/>
      <c r="N36336" s="71"/>
    </row>
    <row r="36337" spans="2:14">
      <c r="B36337" s="65"/>
      <c r="N36337" s="71"/>
    </row>
    <row r="36338" spans="2:14">
      <c r="B36338" s="65"/>
      <c r="N36338" s="71"/>
    </row>
    <row r="36339" spans="2:14">
      <c r="B36339" s="65"/>
      <c r="N36339" s="71"/>
    </row>
    <row r="36340" spans="2:14">
      <c r="B36340" s="65"/>
      <c r="N36340" s="71"/>
    </row>
    <row r="36341" spans="2:14">
      <c r="B36341" s="65"/>
      <c r="N36341" s="71"/>
    </row>
    <row r="36342" spans="2:14">
      <c r="B36342" s="65"/>
      <c r="N36342" s="71"/>
    </row>
    <row r="36343" spans="2:14">
      <c r="B36343" s="65"/>
      <c r="N36343" s="71"/>
    </row>
    <row r="36344" spans="2:14">
      <c r="B36344" s="65"/>
      <c r="N36344" s="71"/>
    </row>
    <row r="36345" spans="2:14">
      <c r="B36345" s="65"/>
      <c r="N36345" s="71"/>
    </row>
    <row r="36346" spans="2:14">
      <c r="B36346" s="65"/>
      <c r="N36346" s="71"/>
    </row>
    <row r="36347" spans="2:14">
      <c r="B36347" s="65"/>
      <c r="N36347" s="71"/>
    </row>
    <row r="36348" spans="2:14">
      <c r="B36348" s="65"/>
      <c r="N36348" s="71"/>
    </row>
    <row r="36349" spans="2:14">
      <c r="B36349" s="65"/>
      <c r="N36349" s="71"/>
    </row>
    <row r="36350" spans="2:14">
      <c r="B36350" s="65"/>
      <c r="N36350" s="71"/>
    </row>
    <row r="36351" spans="2:14">
      <c r="B36351" s="65"/>
      <c r="N36351" s="71"/>
    </row>
    <row r="36352" spans="2:14">
      <c r="B36352" s="65"/>
      <c r="N36352" s="71"/>
    </row>
    <row r="36353" spans="2:14">
      <c r="B36353" s="65"/>
      <c r="N36353" s="71"/>
    </row>
    <row r="36354" spans="2:14">
      <c r="B36354" s="65"/>
      <c r="N36354" s="71"/>
    </row>
    <row r="36355" spans="2:14">
      <c r="B36355" s="65"/>
      <c r="N36355" s="71"/>
    </row>
    <row r="36356" spans="2:14">
      <c r="B36356" s="65"/>
      <c r="N36356" s="71"/>
    </row>
    <row r="36357" spans="2:14">
      <c r="B36357" s="65"/>
      <c r="N36357" s="71"/>
    </row>
    <row r="36358" spans="2:14">
      <c r="B36358" s="65"/>
      <c r="N36358" s="71"/>
    </row>
    <row r="36359" spans="2:14">
      <c r="B36359" s="65"/>
      <c r="N36359" s="71"/>
    </row>
    <row r="36360" spans="2:14">
      <c r="B36360" s="65"/>
      <c r="N36360" s="71"/>
    </row>
    <row r="36361" spans="2:14">
      <c r="B36361" s="65"/>
      <c r="N36361" s="71"/>
    </row>
    <row r="36362" spans="2:14">
      <c r="B36362" s="65"/>
      <c r="N36362" s="71"/>
    </row>
    <row r="36363" spans="2:14">
      <c r="B36363" s="65"/>
      <c r="N36363" s="71"/>
    </row>
    <row r="36364" spans="2:14">
      <c r="B36364" s="65"/>
      <c r="N36364" s="71"/>
    </row>
    <row r="36365" spans="2:14">
      <c r="B36365" s="65"/>
      <c r="N36365" s="71"/>
    </row>
    <row r="36366" spans="2:14">
      <c r="B36366" s="65"/>
      <c r="N36366" s="71"/>
    </row>
    <row r="36367" spans="2:14">
      <c r="B36367" s="65"/>
      <c r="N36367" s="71"/>
    </row>
    <row r="36368" spans="2:14">
      <c r="B36368" s="65"/>
      <c r="N36368" s="71"/>
    </row>
    <row r="36369" spans="2:14">
      <c r="B36369" s="65"/>
      <c r="N36369" s="71"/>
    </row>
    <row r="36370" spans="2:14">
      <c r="B36370" s="65"/>
      <c r="N36370" s="71"/>
    </row>
    <row r="36371" spans="2:14">
      <c r="B36371" s="65"/>
      <c r="N36371" s="71"/>
    </row>
    <row r="36372" spans="2:14">
      <c r="B36372" s="65"/>
      <c r="N36372" s="71"/>
    </row>
    <row r="36373" spans="2:14">
      <c r="B36373" s="65"/>
      <c r="N36373" s="71"/>
    </row>
    <row r="36374" spans="2:14">
      <c r="B36374" s="65"/>
      <c r="N36374" s="71"/>
    </row>
    <row r="36375" spans="2:14">
      <c r="B36375" s="65"/>
      <c r="N36375" s="71"/>
    </row>
    <row r="36376" spans="2:14">
      <c r="B36376" s="65"/>
      <c r="N36376" s="71"/>
    </row>
    <row r="36377" spans="2:14">
      <c r="B36377" s="65"/>
      <c r="N36377" s="71"/>
    </row>
    <row r="36378" spans="2:14">
      <c r="B36378" s="65"/>
      <c r="N36378" s="71"/>
    </row>
    <row r="36379" spans="2:14">
      <c r="B36379" s="65"/>
      <c r="N36379" s="71"/>
    </row>
    <row r="36380" spans="2:14">
      <c r="B36380" s="65"/>
      <c r="N36380" s="71"/>
    </row>
    <row r="36381" spans="2:14">
      <c r="B36381" s="65"/>
      <c r="N36381" s="71"/>
    </row>
    <row r="36382" spans="2:14">
      <c r="B36382" s="65"/>
      <c r="N36382" s="71"/>
    </row>
    <row r="36383" spans="2:14">
      <c r="B36383" s="65"/>
      <c r="N36383" s="71"/>
    </row>
    <row r="36384" spans="2:14">
      <c r="B36384" s="65"/>
      <c r="N36384" s="71"/>
    </row>
    <row r="36385" spans="2:14">
      <c r="B36385" s="65"/>
      <c r="N36385" s="71"/>
    </row>
    <row r="36386" spans="2:14">
      <c r="B36386" s="65"/>
      <c r="N36386" s="71"/>
    </row>
    <row r="36387" spans="2:14">
      <c r="B36387" s="65"/>
      <c r="N36387" s="71"/>
    </row>
    <row r="36388" spans="2:14">
      <c r="B36388" s="65"/>
      <c r="N36388" s="71"/>
    </row>
    <row r="36389" spans="2:14">
      <c r="B36389" s="65"/>
      <c r="N36389" s="71"/>
    </row>
    <row r="36390" spans="2:14">
      <c r="B36390" s="65"/>
      <c r="N36390" s="71"/>
    </row>
    <row r="36391" spans="2:14">
      <c r="B36391" s="65"/>
      <c r="N36391" s="71"/>
    </row>
    <row r="36392" spans="2:14">
      <c r="B36392" s="65"/>
      <c r="N36392" s="71"/>
    </row>
    <row r="36393" spans="2:14">
      <c r="B36393" s="65"/>
      <c r="N36393" s="71"/>
    </row>
    <row r="36394" spans="2:14">
      <c r="B36394" s="65"/>
      <c r="N36394" s="71"/>
    </row>
    <row r="36395" spans="2:14">
      <c r="B36395" s="65"/>
      <c r="N36395" s="71"/>
    </row>
    <row r="36396" spans="2:14">
      <c r="B36396" s="65"/>
      <c r="N36396" s="71"/>
    </row>
    <row r="36397" spans="2:14">
      <c r="B36397" s="65"/>
      <c r="N36397" s="71"/>
    </row>
    <row r="36398" spans="2:14">
      <c r="B36398" s="65"/>
      <c r="N36398" s="71"/>
    </row>
    <row r="36399" spans="2:14">
      <c r="B36399" s="65"/>
      <c r="N36399" s="71"/>
    </row>
    <row r="36400" spans="2:14">
      <c r="B36400" s="65"/>
      <c r="N36400" s="71"/>
    </row>
    <row r="36401" spans="2:14">
      <c r="B36401" s="65"/>
      <c r="N36401" s="71"/>
    </row>
    <row r="36402" spans="2:14">
      <c r="B36402" s="65"/>
      <c r="N36402" s="71"/>
    </row>
    <row r="36403" spans="2:14">
      <c r="B36403" s="65"/>
      <c r="N36403" s="71"/>
    </row>
    <row r="36404" spans="2:14">
      <c r="B36404" s="65"/>
      <c r="N36404" s="71"/>
    </row>
    <row r="36405" spans="2:14">
      <c r="B36405" s="65"/>
      <c r="N36405" s="71"/>
    </row>
    <row r="36406" spans="2:14">
      <c r="B36406" s="65"/>
      <c r="N36406" s="71"/>
    </row>
    <row r="36407" spans="2:14">
      <c r="B36407" s="65"/>
      <c r="N36407" s="71"/>
    </row>
    <row r="36408" spans="2:14">
      <c r="B36408" s="65"/>
      <c r="N36408" s="71"/>
    </row>
    <row r="36409" spans="2:14">
      <c r="B36409" s="65"/>
      <c r="N36409" s="71"/>
    </row>
    <row r="36410" spans="2:14">
      <c r="B36410" s="65"/>
      <c r="N36410" s="71"/>
    </row>
    <row r="36411" spans="2:14">
      <c r="B36411" s="65"/>
      <c r="N36411" s="71"/>
    </row>
    <row r="36412" spans="2:14">
      <c r="B36412" s="65"/>
      <c r="N36412" s="71"/>
    </row>
    <row r="36413" spans="2:14">
      <c r="B36413" s="65"/>
      <c r="N36413" s="71"/>
    </row>
    <row r="36414" spans="2:14">
      <c r="B36414" s="65"/>
      <c r="N36414" s="71"/>
    </row>
    <row r="36415" spans="2:14">
      <c r="B36415" s="65"/>
      <c r="N36415" s="71"/>
    </row>
    <row r="36416" spans="2:14">
      <c r="B36416" s="65"/>
      <c r="N36416" s="71"/>
    </row>
    <row r="36417" spans="2:14">
      <c r="B36417" s="65"/>
      <c r="N36417" s="71"/>
    </row>
    <row r="36418" spans="2:14">
      <c r="B36418" s="65"/>
      <c r="N36418" s="71"/>
    </row>
    <row r="36419" spans="2:14">
      <c r="B36419" s="65"/>
      <c r="N36419" s="71"/>
    </row>
    <row r="36420" spans="2:14">
      <c r="B36420" s="65"/>
      <c r="N36420" s="71"/>
    </row>
    <row r="36421" spans="2:14">
      <c r="B36421" s="65"/>
      <c r="N36421" s="71"/>
    </row>
    <row r="36422" spans="2:14">
      <c r="B36422" s="65"/>
      <c r="N36422" s="71"/>
    </row>
    <row r="36423" spans="2:14">
      <c r="B36423" s="65"/>
      <c r="N36423" s="71"/>
    </row>
    <row r="36424" spans="2:14">
      <c r="B36424" s="65"/>
      <c r="N36424" s="71"/>
    </row>
    <row r="36425" spans="2:14">
      <c r="B36425" s="65"/>
      <c r="N36425" s="71"/>
    </row>
    <row r="36426" spans="2:14">
      <c r="B36426" s="65"/>
      <c r="N36426" s="71"/>
    </row>
    <row r="36427" spans="2:14">
      <c r="B36427" s="65"/>
      <c r="N36427" s="71"/>
    </row>
    <row r="36428" spans="2:14">
      <c r="B36428" s="65"/>
      <c r="N36428" s="71"/>
    </row>
    <row r="36429" spans="2:14">
      <c r="B36429" s="65"/>
      <c r="N36429" s="71"/>
    </row>
    <row r="36430" spans="2:14">
      <c r="B36430" s="65"/>
      <c r="N36430" s="71"/>
    </row>
    <row r="36431" spans="2:14">
      <c r="B36431" s="65"/>
      <c r="N36431" s="71"/>
    </row>
    <row r="36432" spans="2:14">
      <c r="B36432" s="65"/>
      <c r="N36432" s="71"/>
    </row>
    <row r="36433" spans="2:14">
      <c r="B36433" s="65"/>
      <c r="N36433" s="71"/>
    </row>
    <row r="36434" spans="2:14">
      <c r="B36434" s="65"/>
      <c r="N36434" s="71"/>
    </row>
    <row r="36435" spans="2:14">
      <c r="B36435" s="65"/>
      <c r="N36435" s="71"/>
    </row>
    <row r="36436" spans="2:14">
      <c r="B36436" s="65"/>
      <c r="N36436" s="71"/>
    </row>
    <row r="36437" spans="2:14">
      <c r="B36437" s="65"/>
      <c r="N36437" s="71"/>
    </row>
    <row r="36438" spans="2:14">
      <c r="B36438" s="65"/>
      <c r="N36438" s="71"/>
    </row>
    <row r="36439" spans="2:14">
      <c r="B36439" s="65"/>
      <c r="N36439" s="71"/>
    </row>
    <row r="36440" spans="2:14">
      <c r="B36440" s="65"/>
      <c r="N36440" s="71"/>
    </row>
    <row r="36441" spans="2:14">
      <c r="B36441" s="65"/>
      <c r="N36441" s="71"/>
    </row>
    <row r="36442" spans="2:14">
      <c r="B36442" s="65"/>
      <c r="N36442" s="71"/>
    </row>
    <row r="36443" spans="2:14">
      <c r="B36443" s="65"/>
      <c r="N36443" s="71"/>
    </row>
    <row r="36444" spans="2:14">
      <c r="B36444" s="65"/>
      <c r="N36444" s="71"/>
    </row>
    <row r="36445" spans="2:14">
      <c r="B36445" s="65"/>
      <c r="N36445" s="71"/>
    </row>
    <row r="36446" spans="2:14">
      <c r="B36446" s="65"/>
      <c r="N36446" s="71"/>
    </row>
    <row r="36447" spans="2:14">
      <c r="B36447" s="65"/>
      <c r="N36447" s="71"/>
    </row>
    <row r="36448" spans="2:14">
      <c r="B36448" s="65"/>
      <c r="N36448" s="71"/>
    </row>
    <row r="36449" spans="2:14">
      <c r="B36449" s="65"/>
      <c r="N36449" s="71"/>
    </row>
    <row r="36450" spans="2:14">
      <c r="B36450" s="65"/>
      <c r="N36450" s="71"/>
    </row>
    <row r="36451" spans="2:14">
      <c r="B36451" s="65"/>
      <c r="N36451" s="71"/>
    </row>
    <row r="36452" spans="2:14">
      <c r="B36452" s="65"/>
      <c r="N36452" s="71"/>
    </row>
    <row r="36453" spans="2:14">
      <c r="B36453" s="65"/>
      <c r="N36453" s="71"/>
    </row>
    <row r="36454" spans="2:14">
      <c r="B36454" s="65"/>
      <c r="N36454" s="71"/>
    </row>
    <row r="36455" spans="2:14">
      <c r="B36455" s="65"/>
      <c r="N36455" s="71"/>
    </row>
    <row r="36456" spans="2:14">
      <c r="B36456" s="65"/>
      <c r="N36456" s="71"/>
    </row>
    <row r="36457" spans="2:14">
      <c r="B36457" s="65"/>
      <c r="N36457" s="71"/>
    </row>
    <row r="36458" spans="2:14">
      <c r="B36458" s="65"/>
      <c r="N36458" s="71"/>
    </row>
    <row r="36459" spans="2:14">
      <c r="B36459" s="65"/>
      <c r="N36459" s="71"/>
    </row>
    <row r="36460" spans="2:14">
      <c r="B36460" s="65"/>
      <c r="N36460" s="71"/>
    </row>
    <row r="36461" spans="2:14">
      <c r="B36461" s="65"/>
      <c r="N36461" s="71"/>
    </row>
    <row r="36462" spans="2:14">
      <c r="B36462" s="65"/>
      <c r="N36462" s="71"/>
    </row>
    <row r="36463" spans="2:14">
      <c r="B36463" s="65"/>
      <c r="N36463" s="71"/>
    </row>
    <row r="36464" spans="2:14">
      <c r="B36464" s="65"/>
      <c r="N36464" s="71"/>
    </row>
    <row r="36465" spans="2:14">
      <c r="B36465" s="65"/>
      <c r="N36465" s="71"/>
    </row>
    <row r="36466" spans="2:14">
      <c r="B36466" s="65"/>
      <c r="N36466" s="71"/>
    </row>
    <row r="36467" spans="2:14">
      <c r="B36467" s="65"/>
      <c r="N36467" s="71"/>
    </row>
    <row r="36468" spans="2:14">
      <c r="B36468" s="65"/>
      <c r="N36468" s="71"/>
    </row>
    <row r="36469" spans="2:14">
      <c r="B36469" s="65"/>
      <c r="N36469" s="71"/>
    </row>
    <row r="36470" spans="2:14">
      <c r="B36470" s="65"/>
      <c r="N36470" s="71"/>
    </row>
    <row r="36471" spans="2:14">
      <c r="B36471" s="65"/>
      <c r="N36471" s="71"/>
    </row>
    <row r="36472" spans="2:14">
      <c r="B36472" s="65"/>
      <c r="N36472" s="71"/>
    </row>
    <row r="36473" spans="2:14">
      <c r="B36473" s="65"/>
      <c r="N36473" s="71"/>
    </row>
    <row r="36474" spans="2:14">
      <c r="B36474" s="65"/>
      <c r="N36474" s="71"/>
    </row>
    <row r="36475" spans="2:14">
      <c r="B36475" s="65"/>
      <c r="N36475" s="71"/>
    </row>
    <row r="36476" spans="2:14">
      <c r="B36476" s="65"/>
      <c r="N36476" s="71"/>
    </row>
    <row r="36477" spans="2:14">
      <c r="B36477" s="65"/>
      <c r="N36477" s="71"/>
    </row>
    <row r="36478" spans="2:14">
      <c r="B36478" s="65"/>
      <c r="N36478" s="71"/>
    </row>
    <row r="36479" spans="2:14">
      <c r="B36479" s="65"/>
      <c r="N36479" s="71"/>
    </row>
    <row r="36480" spans="2:14">
      <c r="B36480" s="65"/>
      <c r="N36480" s="71"/>
    </row>
    <row r="36481" spans="2:14">
      <c r="B36481" s="65"/>
      <c r="N36481" s="71"/>
    </row>
    <row r="36482" spans="2:14">
      <c r="B36482" s="65"/>
      <c r="N36482" s="71"/>
    </row>
    <row r="36483" spans="2:14">
      <c r="B36483" s="65"/>
      <c r="N36483" s="71"/>
    </row>
    <row r="36484" spans="2:14">
      <c r="B36484" s="65"/>
      <c r="N36484" s="71"/>
    </row>
    <row r="36485" spans="2:14">
      <c r="B36485" s="65"/>
      <c r="N36485" s="71"/>
    </row>
    <row r="36486" spans="2:14">
      <c r="B36486" s="65"/>
      <c r="N36486" s="71"/>
    </row>
    <row r="36487" spans="2:14">
      <c r="B36487" s="65"/>
      <c r="N36487" s="71"/>
    </row>
    <row r="36488" spans="2:14">
      <c r="B36488" s="65"/>
      <c r="N36488" s="71"/>
    </row>
    <row r="36489" spans="2:14">
      <c r="B36489" s="65"/>
      <c r="N36489" s="71"/>
    </row>
    <row r="36490" spans="2:14">
      <c r="B36490" s="65"/>
      <c r="N36490" s="71"/>
    </row>
    <row r="36491" spans="2:14">
      <c r="B36491" s="65"/>
      <c r="N36491" s="71"/>
    </row>
    <row r="36492" spans="2:14">
      <c r="B36492" s="65"/>
      <c r="N36492" s="71"/>
    </row>
    <row r="36493" spans="2:14">
      <c r="B36493" s="65"/>
      <c r="N36493" s="71"/>
    </row>
    <row r="36494" spans="2:14">
      <c r="B36494" s="65"/>
      <c r="N36494" s="71"/>
    </row>
    <row r="36495" spans="2:14">
      <c r="B36495" s="65"/>
      <c r="N36495" s="71"/>
    </row>
    <row r="36496" spans="2:14">
      <c r="B36496" s="65"/>
      <c r="N36496" s="71"/>
    </row>
    <row r="36497" spans="2:14">
      <c r="B36497" s="65"/>
      <c r="N36497" s="71"/>
    </row>
    <row r="36498" spans="2:14">
      <c r="B36498" s="65"/>
      <c r="N36498" s="71"/>
    </row>
    <row r="36499" spans="2:14">
      <c r="B36499" s="65"/>
      <c r="N36499" s="71"/>
    </row>
    <row r="36500" spans="2:14">
      <c r="B36500" s="65"/>
      <c r="N36500" s="71"/>
    </row>
    <row r="36501" spans="2:14">
      <c r="B36501" s="65"/>
      <c r="N36501" s="71"/>
    </row>
    <row r="36502" spans="2:14">
      <c r="B36502" s="65"/>
      <c r="N36502" s="71"/>
    </row>
    <row r="36503" spans="2:14">
      <c r="B36503" s="65"/>
      <c r="N36503" s="71"/>
    </row>
    <row r="36504" spans="2:14">
      <c r="B36504" s="65"/>
      <c r="N36504" s="71"/>
    </row>
    <row r="36505" spans="2:14">
      <c r="B36505" s="65"/>
      <c r="N36505" s="71"/>
    </row>
    <row r="36506" spans="2:14">
      <c r="B36506" s="65"/>
      <c r="N36506" s="71"/>
    </row>
    <row r="36507" spans="2:14">
      <c r="B36507" s="65"/>
      <c r="N36507" s="71"/>
    </row>
    <row r="36508" spans="2:14">
      <c r="B36508" s="65"/>
      <c r="N36508" s="71"/>
    </row>
    <row r="36509" spans="2:14">
      <c r="B36509" s="65"/>
      <c r="N36509" s="71"/>
    </row>
    <row r="36510" spans="2:14">
      <c r="B36510" s="65"/>
      <c r="N36510" s="71"/>
    </row>
    <row r="36511" spans="2:14">
      <c r="B36511" s="65"/>
      <c r="N36511" s="71"/>
    </row>
    <row r="36512" spans="2:14">
      <c r="B36512" s="65"/>
      <c r="N36512" s="71"/>
    </row>
    <row r="36513" spans="2:14">
      <c r="B36513" s="65"/>
      <c r="N36513" s="71"/>
    </row>
    <row r="36514" spans="2:14">
      <c r="B36514" s="65"/>
      <c r="N36514" s="71"/>
    </row>
    <row r="36515" spans="2:14">
      <c r="B36515" s="65"/>
      <c r="N36515" s="71"/>
    </row>
    <row r="36516" spans="2:14">
      <c r="B36516" s="65"/>
      <c r="N36516" s="71"/>
    </row>
    <row r="36517" spans="2:14">
      <c r="B36517" s="65"/>
      <c r="N36517" s="71"/>
    </row>
    <row r="36518" spans="2:14">
      <c r="B36518" s="65"/>
      <c r="N36518" s="71"/>
    </row>
    <row r="36519" spans="2:14">
      <c r="B36519" s="65"/>
      <c r="N36519" s="71"/>
    </row>
    <row r="36520" spans="2:14">
      <c r="B36520" s="65"/>
      <c r="N36520" s="71"/>
    </row>
    <row r="36521" spans="2:14">
      <c r="B36521" s="65"/>
      <c r="N36521" s="71"/>
    </row>
    <row r="36522" spans="2:14">
      <c r="B36522" s="65"/>
      <c r="N36522" s="71"/>
    </row>
    <row r="36523" spans="2:14">
      <c r="B36523" s="65"/>
      <c r="N36523" s="71"/>
    </row>
    <row r="36524" spans="2:14">
      <c r="B36524" s="65"/>
      <c r="N36524" s="71"/>
    </row>
    <row r="36525" spans="2:14">
      <c r="B36525" s="65"/>
      <c r="N36525" s="71"/>
    </row>
    <row r="36526" spans="2:14">
      <c r="B36526" s="65"/>
      <c r="N36526" s="71"/>
    </row>
    <row r="36527" spans="2:14">
      <c r="B36527" s="65"/>
      <c r="N36527" s="71"/>
    </row>
    <row r="36528" spans="2:14">
      <c r="B36528" s="65"/>
      <c r="N36528" s="71"/>
    </row>
    <row r="36529" spans="2:14">
      <c r="B36529" s="65"/>
      <c r="N36529" s="71"/>
    </row>
    <row r="36530" spans="2:14">
      <c r="B36530" s="65"/>
      <c r="N36530" s="71"/>
    </row>
    <row r="36531" spans="2:14">
      <c r="B36531" s="65"/>
      <c r="N36531" s="71"/>
    </row>
    <row r="36532" spans="2:14">
      <c r="B36532" s="65"/>
      <c r="N36532" s="71"/>
    </row>
    <row r="36533" spans="2:14">
      <c r="B36533" s="65"/>
      <c r="N36533" s="71"/>
    </row>
    <row r="36534" spans="2:14">
      <c r="B36534" s="65"/>
      <c r="N36534" s="71"/>
    </row>
    <row r="36535" spans="2:14">
      <c r="B36535" s="65"/>
      <c r="N36535" s="71"/>
    </row>
    <row r="36536" spans="2:14">
      <c r="B36536" s="65"/>
      <c r="N36536" s="71"/>
    </row>
    <row r="36537" spans="2:14">
      <c r="B36537" s="65"/>
      <c r="N36537" s="71"/>
    </row>
    <row r="36538" spans="2:14">
      <c r="B36538" s="65"/>
      <c r="N36538" s="71"/>
    </row>
    <row r="36539" spans="2:14">
      <c r="B36539" s="65"/>
      <c r="N36539" s="71"/>
    </row>
    <row r="36540" spans="2:14">
      <c r="B36540" s="65"/>
      <c r="N36540" s="71"/>
    </row>
    <row r="36541" spans="2:14">
      <c r="B36541" s="65"/>
      <c r="N36541" s="71"/>
    </row>
    <row r="36542" spans="2:14">
      <c r="B36542" s="65"/>
      <c r="N36542" s="71"/>
    </row>
    <row r="36543" spans="2:14">
      <c r="B36543" s="65"/>
      <c r="N36543" s="71"/>
    </row>
    <row r="36544" spans="2:14">
      <c r="B36544" s="65"/>
      <c r="N36544" s="71"/>
    </row>
    <row r="36545" spans="2:14">
      <c r="B36545" s="65"/>
      <c r="N36545" s="71"/>
    </row>
    <row r="36546" spans="2:14">
      <c r="B36546" s="65"/>
      <c r="N36546" s="71"/>
    </row>
    <row r="36547" spans="2:14">
      <c r="B36547" s="65"/>
      <c r="N36547" s="71"/>
    </row>
    <row r="36548" spans="2:14">
      <c r="B36548" s="65"/>
      <c r="N36548" s="71"/>
    </row>
    <row r="36549" spans="2:14">
      <c r="B36549" s="65"/>
      <c r="N36549" s="71"/>
    </row>
    <row r="36550" spans="2:14">
      <c r="B36550" s="65"/>
      <c r="N36550" s="71"/>
    </row>
    <row r="36551" spans="2:14">
      <c r="B36551" s="65"/>
      <c r="N36551" s="71"/>
    </row>
    <row r="36552" spans="2:14">
      <c r="B36552" s="65"/>
      <c r="N36552" s="71"/>
    </row>
    <row r="36553" spans="2:14">
      <c r="B36553" s="65"/>
      <c r="N36553" s="71"/>
    </row>
    <row r="36554" spans="2:14">
      <c r="B36554" s="65"/>
      <c r="N36554" s="71"/>
    </row>
    <row r="36555" spans="2:14">
      <c r="B36555" s="65"/>
      <c r="N36555" s="71"/>
    </row>
    <row r="36556" spans="2:14">
      <c r="B36556" s="65"/>
      <c r="N36556" s="71"/>
    </row>
    <row r="36557" spans="2:14">
      <c r="B36557" s="65"/>
      <c r="N36557" s="71"/>
    </row>
    <row r="36558" spans="2:14">
      <c r="B36558" s="65"/>
      <c r="N36558" s="71"/>
    </row>
    <row r="36559" spans="2:14">
      <c r="B36559" s="65"/>
      <c r="N36559" s="71"/>
    </row>
    <row r="36560" spans="2:14">
      <c r="B36560" s="65"/>
      <c r="N36560" s="71"/>
    </row>
    <row r="36561" spans="2:14">
      <c r="B36561" s="65"/>
      <c r="N36561" s="71"/>
    </row>
    <row r="36562" spans="2:14">
      <c r="B36562" s="65"/>
      <c r="N36562" s="71"/>
    </row>
    <row r="36563" spans="2:14">
      <c r="B36563" s="65"/>
      <c r="N36563" s="71"/>
    </row>
    <row r="36564" spans="2:14">
      <c r="B36564" s="65"/>
      <c r="N36564" s="71"/>
    </row>
    <row r="36565" spans="2:14">
      <c r="B36565" s="65"/>
      <c r="N36565" s="71"/>
    </row>
    <row r="36566" spans="2:14">
      <c r="B36566" s="65"/>
      <c r="N36566" s="71"/>
    </row>
    <row r="36567" spans="2:14">
      <c r="B36567" s="65"/>
      <c r="N36567" s="71"/>
    </row>
    <row r="36568" spans="2:14">
      <c r="B36568" s="65"/>
      <c r="N36568" s="71"/>
    </row>
    <row r="36569" spans="2:14">
      <c r="B36569" s="65"/>
      <c r="N36569" s="71"/>
    </row>
    <row r="36570" spans="2:14">
      <c r="B36570" s="65"/>
      <c r="N36570" s="71"/>
    </row>
    <row r="36571" spans="2:14">
      <c r="B36571" s="65"/>
      <c r="N36571" s="71"/>
    </row>
    <row r="36572" spans="2:14">
      <c r="B36572" s="65"/>
      <c r="N36572" s="71"/>
    </row>
    <row r="36573" spans="2:14">
      <c r="B36573" s="65"/>
      <c r="N36573" s="71"/>
    </row>
    <row r="36574" spans="2:14">
      <c r="B36574" s="65"/>
      <c r="N36574" s="71"/>
    </row>
    <row r="36575" spans="2:14">
      <c r="B36575" s="65"/>
      <c r="N36575" s="71"/>
    </row>
    <row r="36576" spans="2:14">
      <c r="B36576" s="65"/>
      <c r="N36576" s="71"/>
    </row>
    <row r="36577" spans="2:14">
      <c r="B36577" s="65"/>
      <c r="N36577" s="71"/>
    </row>
    <row r="36578" spans="2:14">
      <c r="B36578" s="65"/>
      <c r="N36578" s="71"/>
    </row>
    <row r="36579" spans="2:14">
      <c r="B36579" s="65"/>
      <c r="N36579" s="71"/>
    </row>
    <row r="36580" spans="2:14">
      <c r="B36580" s="65"/>
      <c r="N36580" s="71"/>
    </row>
    <row r="36581" spans="2:14">
      <c r="B36581" s="65"/>
      <c r="N36581" s="71"/>
    </row>
    <row r="36582" spans="2:14">
      <c r="B36582" s="65"/>
      <c r="N36582" s="71"/>
    </row>
    <row r="36583" spans="2:14">
      <c r="B36583" s="65"/>
      <c r="N36583" s="71"/>
    </row>
    <row r="36584" spans="2:14">
      <c r="B36584" s="65"/>
      <c r="N36584" s="71"/>
    </row>
    <row r="36585" spans="2:14">
      <c r="B36585" s="65"/>
      <c r="N36585" s="71"/>
    </row>
    <row r="36586" spans="2:14">
      <c r="B36586" s="65"/>
      <c r="N36586" s="71"/>
    </row>
    <row r="36587" spans="2:14">
      <c r="B36587" s="65"/>
      <c r="N36587" s="71"/>
    </row>
    <row r="36588" spans="2:14">
      <c r="B36588" s="65"/>
      <c r="N36588" s="71"/>
    </row>
    <row r="36589" spans="2:14">
      <c r="B36589" s="65"/>
      <c r="N36589" s="71"/>
    </row>
    <row r="36590" spans="2:14">
      <c r="B36590" s="65"/>
      <c r="N36590" s="71"/>
    </row>
    <row r="36591" spans="2:14">
      <c r="B36591" s="65"/>
      <c r="N36591" s="71"/>
    </row>
    <row r="36592" spans="2:14">
      <c r="B36592" s="65"/>
      <c r="N36592" s="71"/>
    </row>
    <row r="36593" spans="2:14">
      <c r="B36593" s="65"/>
      <c r="N36593" s="71"/>
    </row>
    <row r="36594" spans="2:14">
      <c r="B36594" s="65"/>
      <c r="N36594" s="71"/>
    </row>
    <row r="36595" spans="2:14">
      <c r="B36595" s="65"/>
      <c r="N36595" s="71"/>
    </row>
    <row r="36596" spans="2:14">
      <c r="B36596" s="65"/>
      <c r="N36596" s="71"/>
    </row>
    <row r="36597" spans="2:14">
      <c r="B36597" s="65"/>
      <c r="N36597" s="71"/>
    </row>
    <row r="36598" spans="2:14">
      <c r="B36598" s="65"/>
      <c r="N36598" s="71"/>
    </row>
    <row r="36599" spans="2:14">
      <c r="B36599" s="65"/>
      <c r="N36599" s="71"/>
    </row>
    <row r="36600" spans="2:14">
      <c r="B36600" s="65"/>
      <c r="N36600" s="71"/>
    </row>
    <row r="36601" spans="2:14">
      <c r="B36601" s="65"/>
      <c r="N36601" s="71"/>
    </row>
    <row r="36602" spans="2:14">
      <c r="B36602" s="65"/>
      <c r="N36602" s="71"/>
    </row>
    <row r="36603" spans="2:14">
      <c r="B36603" s="65"/>
      <c r="N36603" s="71"/>
    </row>
    <row r="36604" spans="2:14">
      <c r="B36604" s="65"/>
      <c r="N36604" s="71"/>
    </row>
    <row r="36605" spans="2:14">
      <c r="B36605" s="65"/>
      <c r="N36605" s="71"/>
    </row>
    <row r="36606" spans="2:14">
      <c r="B36606" s="65"/>
      <c r="N36606" s="71"/>
    </row>
    <row r="36607" spans="2:14">
      <c r="B36607" s="65"/>
      <c r="N36607" s="71"/>
    </row>
    <row r="36608" spans="2:14">
      <c r="B36608" s="65"/>
      <c r="N36608" s="71"/>
    </row>
    <row r="36609" spans="2:14">
      <c r="B36609" s="65"/>
      <c r="N36609" s="71"/>
    </row>
    <row r="36610" spans="2:14">
      <c r="B36610" s="65"/>
      <c r="N36610" s="71"/>
    </row>
    <row r="36611" spans="2:14">
      <c r="B36611" s="65"/>
      <c r="N36611" s="71"/>
    </row>
    <row r="36612" spans="2:14">
      <c r="B36612" s="65"/>
      <c r="N36612" s="71"/>
    </row>
    <row r="36613" spans="2:14">
      <c r="B36613" s="65"/>
      <c r="N36613" s="71"/>
    </row>
    <row r="36614" spans="2:14">
      <c r="B36614" s="65"/>
      <c r="N36614" s="71"/>
    </row>
    <row r="36615" spans="2:14">
      <c r="B36615" s="65"/>
      <c r="N36615" s="71"/>
    </row>
    <row r="36616" spans="2:14">
      <c r="B36616" s="65"/>
      <c r="N36616" s="71"/>
    </row>
    <row r="36617" spans="2:14">
      <c r="B36617" s="65"/>
      <c r="N36617" s="71"/>
    </row>
    <row r="36618" spans="2:14">
      <c r="B36618" s="65"/>
      <c r="N36618" s="71"/>
    </row>
    <row r="36619" spans="2:14">
      <c r="B36619" s="65"/>
      <c r="N36619" s="71"/>
    </row>
    <row r="36620" spans="2:14">
      <c r="B36620" s="65"/>
      <c r="N36620" s="71"/>
    </row>
    <row r="36621" spans="2:14">
      <c r="B36621" s="65"/>
      <c r="N36621" s="71"/>
    </row>
    <row r="36622" spans="2:14">
      <c r="B36622" s="65"/>
      <c r="N36622" s="71"/>
    </row>
    <row r="36623" spans="2:14">
      <c r="B36623" s="65"/>
      <c r="N36623" s="71"/>
    </row>
    <row r="36624" spans="2:14">
      <c r="B36624" s="65"/>
      <c r="N36624" s="71"/>
    </row>
    <row r="36625" spans="2:14">
      <c r="B36625" s="65"/>
      <c r="N36625" s="71"/>
    </row>
    <row r="36626" spans="2:14">
      <c r="B36626" s="65"/>
      <c r="N36626" s="71"/>
    </row>
    <row r="36627" spans="2:14">
      <c r="B36627" s="65"/>
      <c r="N36627" s="71"/>
    </row>
    <row r="36628" spans="2:14">
      <c r="B36628" s="65"/>
      <c r="N36628" s="71"/>
    </row>
    <row r="36629" spans="2:14">
      <c r="B36629" s="65"/>
      <c r="N36629" s="71"/>
    </row>
    <row r="36630" spans="2:14">
      <c r="B36630" s="65"/>
      <c r="N36630" s="71"/>
    </row>
    <row r="36631" spans="2:14">
      <c r="B36631" s="65"/>
      <c r="N36631" s="71"/>
    </row>
    <row r="36632" spans="2:14">
      <c r="B36632" s="65"/>
      <c r="N36632" s="71"/>
    </row>
    <row r="36633" spans="2:14">
      <c r="B36633" s="65"/>
      <c r="N36633" s="71"/>
    </row>
    <row r="36634" spans="2:14">
      <c r="B36634" s="65"/>
      <c r="N36634" s="71"/>
    </row>
    <row r="36635" spans="2:14">
      <c r="B36635" s="65"/>
      <c r="N36635" s="71"/>
    </row>
    <row r="36636" spans="2:14">
      <c r="B36636" s="65"/>
      <c r="N36636" s="71"/>
    </row>
    <row r="36637" spans="2:14">
      <c r="B36637" s="65"/>
      <c r="N36637" s="71"/>
    </row>
    <row r="36638" spans="2:14">
      <c r="B36638" s="65"/>
      <c r="N36638" s="71"/>
    </row>
    <row r="36639" spans="2:14">
      <c r="B36639" s="65"/>
      <c r="N36639" s="71"/>
    </row>
    <row r="36640" spans="2:14">
      <c r="B36640" s="65"/>
      <c r="N36640" s="71"/>
    </row>
    <row r="36641" spans="2:14">
      <c r="B36641" s="65"/>
      <c r="N36641" s="71"/>
    </row>
    <row r="36642" spans="2:14">
      <c r="B36642" s="65"/>
      <c r="N36642" s="71"/>
    </row>
    <row r="36643" spans="2:14">
      <c r="B36643" s="65"/>
      <c r="N36643" s="71"/>
    </row>
    <row r="36644" spans="2:14">
      <c r="B36644" s="65"/>
      <c r="N36644" s="71"/>
    </row>
    <row r="36645" spans="2:14">
      <c r="B36645" s="65"/>
      <c r="N36645" s="71"/>
    </row>
    <row r="36646" spans="2:14">
      <c r="B36646" s="65"/>
      <c r="N36646" s="71"/>
    </row>
    <row r="36647" spans="2:14">
      <c r="B36647" s="65"/>
      <c r="N36647" s="71"/>
    </row>
    <row r="36648" spans="2:14">
      <c r="B36648" s="65"/>
      <c r="N36648" s="71"/>
    </row>
    <row r="36649" spans="2:14">
      <c r="B36649" s="65"/>
      <c r="N36649" s="71"/>
    </row>
    <row r="36650" spans="2:14">
      <c r="B36650" s="65"/>
      <c r="N36650" s="71"/>
    </row>
    <row r="36651" spans="2:14">
      <c r="B36651" s="65"/>
      <c r="N36651" s="71"/>
    </row>
    <row r="36652" spans="2:14">
      <c r="B36652" s="65"/>
      <c r="N36652" s="71"/>
    </row>
    <row r="36653" spans="2:14">
      <c r="B36653" s="65"/>
      <c r="N36653" s="71"/>
    </row>
    <row r="36654" spans="2:14">
      <c r="B36654" s="65"/>
      <c r="N36654" s="71"/>
    </row>
    <row r="36655" spans="2:14">
      <c r="B36655" s="65"/>
      <c r="N36655" s="71"/>
    </row>
    <row r="36656" spans="2:14">
      <c r="B36656" s="65"/>
      <c r="N36656" s="71"/>
    </row>
    <row r="36657" spans="2:14">
      <c r="B36657" s="65"/>
      <c r="N36657" s="71"/>
    </row>
    <row r="36658" spans="2:14">
      <c r="B36658" s="65"/>
      <c r="N36658" s="71"/>
    </row>
    <row r="36659" spans="2:14">
      <c r="B36659" s="65"/>
      <c r="N36659" s="71"/>
    </row>
    <row r="36660" spans="2:14">
      <c r="B36660" s="65"/>
      <c r="N36660" s="71"/>
    </row>
    <row r="36661" spans="2:14">
      <c r="B36661" s="65"/>
      <c r="N36661" s="71"/>
    </row>
    <row r="36662" spans="2:14">
      <c r="B36662" s="65"/>
      <c r="N36662" s="71"/>
    </row>
    <row r="36663" spans="2:14">
      <c r="B36663" s="65"/>
      <c r="N36663" s="71"/>
    </row>
    <row r="36664" spans="2:14">
      <c r="B36664" s="65"/>
      <c r="N36664" s="71"/>
    </row>
    <row r="36665" spans="2:14">
      <c r="B36665" s="65"/>
      <c r="N36665" s="71"/>
    </row>
    <row r="36666" spans="2:14">
      <c r="B36666" s="65"/>
      <c r="N36666" s="71"/>
    </row>
    <row r="36667" spans="2:14">
      <c r="B36667" s="65"/>
      <c r="N36667" s="71"/>
    </row>
    <row r="36668" spans="2:14">
      <c r="B36668" s="65"/>
      <c r="N36668" s="71"/>
    </row>
    <row r="36669" spans="2:14">
      <c r="B36669" s="65"/>
      <c r="N36669" s="71"/>
    </row>
    <row r="36670" spans="2:14">
      <c r="B36670" s="65"/>
      <c r="N36670" s="71"/>
    </row>
    <row r="36671" spans="2:14">
      <c r="B36671" s="65"/>
      <c r="N36671" s="71"/>
    </row>
    <row r="36672" spans="2:14">
      <c r="B36672" s="65"/>
      <c r="N36672" s="71"/>
    </row>
    <row r="36673" spans="2:14">
      <c r="B36673" s="65"/>
      <c r="N36673" s="71"/>
    </row>
    <row r="36674" spans="2:14">
      <c r="B36674" s="65"/>
      <c r="N36674" s="71"/>
    </row>
    <row r="36675" spans="2:14">
      <c r="B36675" s="65"/>
      <c r="N36675" s="71"/>
    </row>
    <row r="36676" spans="2:14">
      <c r="B36676" s="65"/>
      <c r="N36676" s="71"/>
    </row>
    <row r="36677" spans="2:14">
      <c r="B36677" s="65"/>
      <c r="N36677" s="71"/>
    </row>
    <row r="36678" spans="2:14">
      <c r="B36678" s="65"/>
      <c r="N36678" s="71"/>
    </row>
    <row r="36679" spans="2:14">
      <c r="B36679" s="65"/>
      <c r="N36679" s="71"/>
    </row>
    <row r="36680" spans="2:14">
      <c r="B36680" s="65"/>
      <c r="N36680" s="71"/>
    </row>
    <row r="36681" spans="2:14">
      <c r="B36681" s="65"/>
      <c r="N36681" s="71"/>
    </row>
    <row r="36682" spans="2:14">
      <c r="B36682" s="65"/>
      <c r="N36682" s="71"/>
    </row>
    <row r="36683" spans="2:14">
      <c r="B36683" s="65"/>
      <c r="N36683" s="71"/>
    </row>
    <row r="36684" spans="2:14">
      <c r="B36684" s="65"/>
      <c r="N36684" s="71"/>
    </row>
    <row r="36685" spans="2:14">
      <c r="B36685" s="65"/>
      <c r="N36685" s="71"/>
    </row>
    <row r="36686" spans="2:14">
      <c r="B36686" s="65"/>
      <c r="N36686" s="71"/>
    </row>
    <row r="36687" spans="2:14">
      <c r="B36687" s="65"/>
      <c r="N36687" s="71"/>
    </row>
    <row r="36688" spans="2:14">
      <c r="B36688" s="65"/>
      <c r="N36688" s="71"/>
    </row>
    <row r="36689" spans="2:14">
      <c r="B36689" s="65"/>
      <c r="N36689" s="71"/>
    </row>
    <row r="36690" spans="2:14">
      <c r="B36690" s="65"/>
      <c r="N36690" s="71"/>
    </row>
    <row r="36691" spans="2:14">
      <c r="B36691" s="65"/>
      <c r="N36691" s="71"/>
    </row>
    <row r="36692" spans="2:14">
      <c r="B36692" s="65"/>
      <c r="N36692" s="71"/>
    </row>
    <row r="36693" spans="2:14">
      <c r="B36693" s="65"/>
      <c r="N36693" s="71"/>
    </row>
    <row r="36694" spans="2:14">
      <c r="B36694" s="65"/>
      <c r="N36694" s="71"/>
    </row>
    <row r="36695" spans="2:14">
      <c r="B36695" s="65"/>
      <c r="N36695" s="71"/>
    </row>
    <row r="36696" spans="2:14">
      <c r="B36696" s="65"/>
      <c r="N36696" s="71"/>
    </row>
    <row r="36697" spans="2:14">
      <c r="B36697" s="65"/>
      <c r="N36697" s="71"/>
    </row>
    <row r="36698" spans="2:14">
      <c r="B36698" s="65"/>
      <c r="N36698" s="71"/>
    </row>
    <row r="36699" spans="2:14">
      <c r="B36699" s="65"/>
      <c r="N36699" s="71"/>
    </row>
    <row r="36700" spans="2:14">
      <c r="B36700" s="65"/>
      <c r="N36700" s="71"/>
    </row>
    <row r="36701" spans="2:14">
      <c r="B36701" s="65"/>
      <c r="N36701" s="71"/>
    </row>
    <row r="36702" spans="2:14">
      <c r="B36702" s="65"/>
      <c r="N36702" s="71"/>
    </row>
    <row r="36703" spans="2:14">
      <c r="B36703" s="65"/>
      <c r="N36703" s="71"/>
    </row>
    <row r="36704" spans="2:14">
      <c r="B36704" s="65"/>
      <c r="N36704" s="71"/>
    </row>
    <row r="36705" spans="2:14">
      <c r="B36705" s="65"/>
      <c r="N36705" s="71"/>
    </row>
    <row r="36706" spans="2:14">
      <c r="B36706" s="65"/>
      <c r="N36706" s="71"/>
    </row>
    <row r="36707" spans="2:14">
      <c r="B36707" s="65"/>
      <c r="N36707" s="71"/>
    </row>
    <row r="36708" spans="2:14">
      <c r="B36708" s="65"/>
      <c r="N36708" s="71"/>
    </row>
    <row r="36709" spans="2:14">
      <c r="B36709" s="65"/>
      <c r="N36709" s="71"/>
    </row>
    <row r="36710" spans="2:14">
      <c r="B36710" s="65"/>
      <c r="N36710" s="71"/>
    </row>
    <row r="36711" spans="2:14">
      <c r="B36711" s="65"/>
      <c r="N36711" s="71"/>
    </row>
    <row r="36712" spans="2:14">
      <c r="B36712" s="65"/>
      <c r="N36712" s="71"/>
    </row>
    <row r="36713" spans="2:14">
      <c r="B36713" s="65"/>
      <c r="N36713" s="71"/>
    </row>
    <row r="36714" spans="2:14">
      <c r="B36714" s="65"/>
      <c r="N36714" s="71"/>
    </row>
    <row r="36715" spans="2:14">
      <c r="B36715" s="65"/>
      <c r="N36715" s="71"/>
    </row>
    <row r="36716" spans="2:14">
      <c r="B36716" s="65"/>
      <c r="N36716" s="71"/>
    </row>
    <row r="36717" spans="2:14">
      <c r="B36717" s="65"/>
      <c r="N36717" s="71"/>
    </row>
    <row r="36718" spans="2:14">
      <c r="B36718" s="65"/>
      <c r="N36718" s="71"/>
    </row>
    <row r="36719" spans="2:14">
      <c r="B36719" s="65"/>
      <c r="N36719" s="71"/>
    </row>
    <row r="36720" spans="2:14">
      <c r="B36720" s="65"/>
      <c r="N36720" s="71"/>
    </row>
    <row r="36721" spans="2:14">
      <c r="B36721" s="65"/>
      <c r="N36721" s="71"/>
    </row>
    <row r="36722" spans="2:14">
      <c r="B36722" s="65"/>
      <c r="N36722" s="71"/>
    </row>
    <row r="36723" spans="2:14">
      <c r="B36723" s="65"/>
      <c r="N36723" s="71"/>
    </row>
    <row r="36724" spans="2:14">
      <c r="B36724" s="65"/>
      <c r="N36724" s="71"/>
    </row>
    <row r="36725" spans="2:14">
      <c r="B36725" s="65"/>
      <c r="N36725" s="71"/>
    </row>
    <row r="36726" spans="2:14">
      <c r="B36726" s="65"/>
      <c r="N36726" s="71"/>
    </row>
    <row r="36727" spans="2:14">
      <c r="B36727" s="65"/>
      <c r="N36727" s="71"/>
    </row>
    <row r="36728" spans="2:14">
      <c r="B36728" s="65"/>
      <c r="N36728" s="71"/>
    </row>
    <row r="36729" spans="2:14">
      <c r="B36729" s="65"/>
      <c r="N36729" s="71"/>
    </row>
    <row r="36730" spans="2:14">
      <c r="B36730" s="65"/>
      <c r="N36730" s="71"/>
    </row>
    <row r="36731" spans="2:14">
      <c r="B36731" s="65"/>
      <c r="N36731" s="71"/>
    </row>
    <row r="36732" spans="2:14">
      <c r="B36732" s="65"/>
      <c r="N36732" s="71"/>
    </row>
    <row r="36733" spans="2:14">
      <c r="B36733" s="65"/>
      <c r="N36733" s="71"/>
    </row>
    <row r="36734" spans="2:14">
      <c r="B36734" s="65"/>
      <c r="N36734" s="71"/>
    </row>
    <row r="36735" spans="2:14">
      <c r="B36735" s="65"/>
      <c r="N36735" s="71"/>
    </row>
    <row r="36736" spans="2:14">
      <c r="B36736" s="65"/>
      <c r="N36736" s="71"/>
    </row>
    <row r="36737" spans="2:14">
      <c r="B36737" s="65"/>
      <c r="N36737" s="71"/>
    </row>
    <row r="36738" spans="2:14">
      <c r="B36738" s="65"/>
      <c r="N36738" s="71"/>
    </row>
    <row r="36739" spans="2:14">
      <c r="B36739" s="65"/>
      <c r="N36739" s="71"/>
    </row>
    <row r="36740" spans="2:14">
      <c r="B36740" s="65"/>
      <c r="N36740" s="71"/>
    </row>
    <row r="36741" spans="2:14">
      <c r="B36741" s="65"/>
      <c r="N36741" s="71"/>
    </row>
    <row r="36742" spans="2:14">
      <c r="B36742" s="65"/>
      <c r="N36742" s="71"/>
    </row>
    <row r="36743" spans="2:14">
      <c r="B36743" s="65"/>
      <c r="N36743" s="71"/>
    </row>
    <row r="36744" spans="2:14">
      <c r="B36744" s="65"/>
      <c r="N36744" s="71"/>
    </row>
    <row r="36745" spans="2:14">
      <c r="B36745" s="65"/>
      <c r="N36745" s="71"/>
    </row>
    <row r="36746" spans="2:14">
      <c r="B36746" s="65"/>
      <c r="N36746" s="71"/>
    </row>
    <row r="36747" spans="2:14">
      <c r="B36747" s="65"/>
      <c r="N36747" s="71"/>
    </row>
    <row r="36748" spans="2:14">
      <c r="B36748" s="65"/>
      <c r="N36748" s="71"/>
    </row>
    <row r="36749" spans="2:14">
      <c r="B36749" s="65"/>
      <c r="N36749" s="71"/>
    </row>
    <row r="36750" spans="2:14">
      <c r="B36750" s="65"/>
      <c r="N36750" s="71"/>
    </row>
    <row r="36751" spans="2:14">
      <c r="B36751" s="65"/>
      <c r="N36751" s="71"/>
    </row>
    <row r="36752" spans="2:14">
      <c r="B36752" s="65"/>
      <c r="N36752" s="71"/>
    </row>
    <row r="36753" spans="2:14">
      <c r="B36753" s="65"/>
      <c r="N36753" s="71"/>
    </row>
    <row r="36754" spans="2:14">
      <c r="B36754" s="65"/>
      <c r="N36754" s="71"/>
    </row>
    <row r="36755" spans="2:14">
      <c r="B36755" s="65"/>
      <c r="N36755" s="71"/>
    </row>
    <row r="36756" spans="2:14">
      <c r="B36756" s="65"/>
      <c r="N36756" s="71"/>
    </row>
    <row r="36757" spans="2:14">
      <c r="B36757" s="65"/>
      <c r="N36757" s="71"/>
    </row>
    <row r="36758" spans="2:14">
      <c r="B36758" s="65"/>
      <c r="N36758" s="71"/>
    </row>
    <row r="36759" spans="2:14">
      <c r="B36759" s="65"/>
      <c r="N36759" s="71"/>
    </row>
    <row r="36760" spans="2:14">
      <c r="B36760" s="65"/>
      <c r="N36760" s="71"/>
    </row>
    <row r="36761" spans="2:14">
      <c r="B36761" s="65"/>
      <c r="N36761" s="71"/>
    </row>
    <row r="36762" spans="2:14">
      <c r="B36762" s="65"/>
      <c r="N36762" s="71"/>
    </row>
    <row r="36763" spans="2:14">
      <c r="B36763" s="65"/>
      <c r="N36763" s="71"/>
    </row>
    <row r="36764" spans="2:14">
      <c r="B36764" s="65"/>
      <c r="N36764" s="71"/>
    </row>
    <row r="36765" spans="2:14">
      <c r="B36765" s="65"/>
      <c r="N36765" s="71"/>
    </row>
    <row r="36766" spans="2:14">
      <c r="B36766" s="65"/>
      <c r="N36766" s="71"/>
    </row>
    <row r="36767" spans="2:14">
      <c r="B36767" s="65"/>
      <c r="N36767" s="71"/>
    </row>
    <row r="36768" spans="2:14">
      <c r="B36768" s="65"/>
      <c r="N36768" s="71"/>
    </row>
    <row r="36769" spans="2:14">
      <c r="B36769" s="65"/>
      <c r="N36769" s="71"/>
    </row>
    <row r="36770" spans="2:14">
      <c r="B36770" s="65"/>
      <c r="N36770" s="71"/>
    </row>
    <row r="36771" spans="2:14">
      <c r="B36771" s="65"/>
      <c r="N36771" s="71"/>
    </row>
    <row r="36772" spans="2:14">
      <c r="B36772" s="65"/>
      <c r="N36772" s="71"/>
    </row>
    <row r="36773" spans="2:14">
      <c r="B36773" s="65"/>
      <c r="N36773" s="71"/>
    </row>
    <row r="36774" spans="2:14">
      <c r="B36774" s="65"/>
      <c r="N36774" s="71"/>
    </row>
    <row r="36775" spans="2:14">
      <c r="B36775" s="65"/>
      <c r="N36775" s="71"/>
    </row>
    <row r="36776" spans="2:14">
      <c r="B36776" s="65"/>
      <c r="N36776" s="71"/>
    </row>
    <row r="36777" spans="2:14">
      <c r="B36777" s="65"/>
      <c r="N36777" s="71"/>
    </row>
    <row r="36778" spans="2:14">
      <c r="B36778" s="65"/>
      <c r="N36778" s="71"/>
    </row>
    <row r="36779" spans="2:14">
      <c r="B36779" s="65"/>
      <c r="N36779" s="71"/>
    </row>
    <row r="36780" spans="2:14">
      <c r="B36780" s="65"/>
      <c r="N36780" s="71"/>
    </row>
    <row r="36781" spans="2:14">
      <c r="B36781" s="65"/>
      <c r="N36781" s="71"/>
    </row>
    <row r="36782" spans="2:14">
      <c r="B36782" s="65"/>
      <c r="N36782" s="71"/>
    </row>
    <row r="36783" spans="2:14">
      <c r="B36783" s="65"/>
      <c r="N36783" s="71"/>
    </row>
    <row r="36784" spans="2:14">
      <c r="B36784" s="65"/>
      <c r="N36784" s="71"/>
    </row>
    <row r="36785" spans="2:14">
      <c r="B36785" s="65"/>
      <c r="N36785" s="71"/>
    </row>
    <row r="36786" spans="2:14">
      <c r="B36786" s="65"/>
      <c r="N36786" s="71"/>
    </row>
    <row r="36787" spans="2:14">
      <c r="B36787" s="65"/>
      <c r="N36787" s="71"/>
    </row>
    <row r="36788" spans="2:14">
      <c r="B36788" s="65"/>
      <c r="N36788" s="71"/>
    </row>
    <row r="36789" spans="2:14">
      <c r="B36789" s="65"/>
      <c r="N36789" s="71"/>
    </row>
    <row r="36790" spans="2:14">
      <c r="B36790" s="65"/>
      <c r="N36790" s="71"/>
    </row>
    <row r="36791" spans="2:14">
      <c r="B36791" s="65"/>
      <c r="N36791" s="71"/>
    </row>
    <row r="36792" spans="2:14">
      <c r="B36792" s="65"/>
      <c r="N36792" s="71"/>
    </row>
    <row r="36793" spans="2:14">
      <c r="B36793" s="65"/>
      <c r="N36793" s="71"/>
    </row>
    <row r="36794" spans="2:14">
      <c r="B36794" s="65"/>
      <c r="N36794" s="71"/>
    </row>
    <row r="36795" spans="2:14">
      <c r="B36795" s="65"/>
      <c r="N36795" s="71"/>
    </row>
    <row r="36796" spans="2:14">
      <c r="B36796" s="65"/>
      <c r="N36796" s="71"/>
    </row>
    <row r="36797" spans="2:14">
      <c r="B36797" s="65"/>
      <c r="N36797" s="71"/>
    </row>
    <row r="36798" spans="2:14">
      <c r="B36798" s="65"/>
      <c r="N36798" s="71"/>
    </row>
    <row r="36799" spans="2:14">
      <c r="B36799" s="65"/>
      <c r="N36799" s="71"/>
    </row>
    <row r="36800" spans="2:14">
      <c r="B36800" s="65"/>
      <c r="N36800" s="71"/>
    </row>
    <row r="36801" spans="2:14">
      <c r="B36801" s="65"/>
      <c r="N36801" s="71"/>
    </row>
    <row r="36802" spans="2:14">
      <c r="B36802" s="65"/>
      <c r="N36802" s="71"/>
    </row>
    <row r="36803" spans="2:14">
      <c r="B36803" s="65"/>
      <c r="N36803" s="71"/>
    </row>
    <row r="36804" spans="2:14">
      <c r="B36804" s="65"/>
      <c r="N36804" s="71"/>
    </row>
    <row r="36805" spans="2:14">
      <c r="B36805" s="65"/>
      <c r="N36805" s="71"/>
    </row>
    <row r="36806" spans="2:14">
      <c r="B36806" s="65"/>
      <c r="N36806" s="71"/>
    </row>
    <row r="36807" spans="2:14">
      <c r="B36807" s="65"/>
      <c r="N36807" s="71"/>
    </row>
    <row r="36808" spans="2:14">
      <c r="B36808" s="65"/>
      <c r="N36808" s="71"/>
    </row>
    <row r="36809" spans="2:14">
      <c r="B36809" s="65"/>
      <c r="N36809" s="71"/>
    </row>
    <row r="36810" spans="2:14">
      <c r="B36810" s="65"/>
      <c r="N36810" s="71"/>
    </row>
    <row r="36811" spans="2:14">
      <c r="B36811" s="65"/>
      <c r="N36811" s="71"/>
    </row>
    <row r="36812" spans="2:14">
      <c r="B36812" s="65"/>
      <c r="N36812" s="71"/>
    </row>
    <row r="36813" spans="2:14">
      <c r="B36813" s="65"/>
      <c r="N36813" s="71"/>
    </row>
    <row r="36814" spans="2:14">
      <c r="B36814" s="65"/>
      <c r="N36814" s="71"/>
    </row>
    <row r="36815" spans="2:14">
      <c r="B36815" s="65"/>
      <c r="N36815" s="71"/>
    </row>
    <row r="36816" spans="2:14">
      <c r="B36816" s="65"/>
      <c r="N36816" s="71"/>
    </row>
    <row r="36817" spans="2:14">
      <c r="B36817" s="65"/>
      <c r="N36817" s="71"/>
    </row>
    <row r="36818" spans="2:14">
      <c r="B36818" s="65"/>
      <c r="N36818" s="71"/>
    </row>
    <row r="36819" spans="2:14">
      <c r="B36819" s="65"/>
      <c r="N36819" s="71"/>
    </row>
    <row r="36820" spans="2:14">
      <c r="B36820" s="65"/>
      <c r="N36820" s="71"/>
    </row>
    <row r="36821" spans="2:14">
      <c r="B36821" s="65"/>
      <c r="N36821" s="71"/>
    </row>
    <row r="36822" spans="2:14">
      <c r="B36822" s="65"/>
      <c r="N36822" s="71"/>
    </row>
    <row r="36823" spans="2:14">
      <c r="B36823" s="65"/>
      <c r="N36823" s="71"/>
    </row>
    <row r="36824" spans="2:14">
      <c r="B36824" s="65"/>
      <c r="N36824" s="71"/>
    </row>
    <row r="36825" spans="2:14">
      <c r="B36825" s="65"/>
      <c r="N36825" s="71"/>
    </row>
    <row r="36826" spans="2:14">
      <c r="B36826" s="65"/>
      <c r="N36826" s="71"/>
    </row>
    <row r="36827" spans="2:14">
      <c r="B36827" s="65"/>
      <c r="N36827" s="71"/>
    </row>
    <row r="36828" spans="2:14">
      <c r="B36828" s="65"/>
      <c r="N36828" s="71"/>
    </row>
    <row r="36829" spans="2:14">
      <c r="B36829" s="65"/>
      <c r="N36829" s="71"/>
    </row>
    <row r="36830" spans="2:14">
      <c r="B36830" s="65"/>
      <c r="N36830" s="71"/>
    </row>
    <row r="36831" spans="2:14">
      <c r="B36831" s="65"/>
      <c r="N36831" s="71"/>
    </row>
    <row r="36832" spans="2:14">
      <c r="B36832" s="65"/>
      <c r="N36832" s="71"/>
    </row>
    <row r="36833" spans="2:14">
      <c r="B36833" s="65"/>
      <c r="N36833" s="71"/>
    </row>
    <row r="36834" spans="2:14">
      <c r="B36834" s="65"/>
      <c r="N36834" s="71"/>
    </row>
    <row r="36835" spans="2:14">
      <c r="B36835" s="65"/>
      <c r="N36835" s="71"/>
    </row>
    <row r="36836" spans="2:14">
      <c r="B36836" s="65"/>
      <c r="N36836" s="71"/>
    </row>
    <row r="36837" spans="2:14">
      <c r="B36837" s="65"/>
      <c r="N36837" s="71"/>
    </row>
    <row r="36838" spans="2:14">
      <c r="B36838" s="65"/>
      <c r="N36838" s="71"/>
    </row>
    <row r="36839" spans="2:14">
      <c r="B36839" s="65"/>
      <c r="N36839" s="71"/>
    </row>
    <row r="36840" spans="2:14">
      <c r="B36840" s="65"/>
      <c r="N36840" s="71"/>
    </row>
    <row r="36841" spans="2:14">
      <c r="B36841" s="65"/>
      <c r="N36841" s="71"/>
    </row>
    <row r="36842" spans="2:14">
      <c r="B36842" s="65"/>
      <c r="N36842" s="71"/>
    </row>
    <row r="36843" spans="2:14">
      <c r="B36843" s="65"/>
      <c r="N36843" s="71"/>
    </row>
    <row r="36844" spans="2:14">
      <c r="B36844" s="65"/>
      <c r="N36844" s="71"/>
    </row>
    <row r="36845" spans="2:14">
      <c r="B36845" s="65"/>
      <c r="N36845" s="71"/>
    </row>
    <row r="36846" spans="2:14">
      <c r="B36846" s="65"/>
      <c r="N36846" s="71"/>
    </row>
    <row r="36847" spans="2:14">
      <c r="B36847" s="65"/>
      <c r="N36847" s="71"/>
    </row>
    <row r="36848" spans="2:14">
      <c r="B36848" s="65"/>
      <c r="N36848" s="71"/>
    </row>
    <row r="36849" spans="2:14">
      <c r="B36849" s="65"/>
      <c r="N36849" s="71"/>
    </row>
    <row r="36850" spans="2:14">
      <c r="B36850" s="65"/>
      <c r="N36850" s="71"/>
    </row>
    <row r="36851" spans="2:14">
      <c r="B36851" s="65"/>
      <c r="N36851" s="71"/>
    </row>
    <row r="36852" spans="2:14">
      <c r="B36852" s="65"/>
      <c r="N36852" s="71"/>
    </row>
    <row r="36853" spans="2:14">
      <c r="B36853" s="65"/>
      <c r="N36853" s="71"/>
    </row>
    <row r="36854" spans="2:14">
      <c r="B36854" s="65"/>
      <c r="N36854" s="71"/>
    </row>
    <row r="36855" spans="2:14">
      <c r="B36855" s="65"/>
      <c r="N36855" s="71"/>
    </row>
    <row r="36856" spans="2:14">
      <c r="B36856" s="65"/>
      <c r="N36856" s="71"/>
    </row>
    <row r="36857" spans="2:14">
      <c r="B36857" s="65"/>
      <c r="N36857" s="71"/>
    </row>
    <row r="36858" spans="2:14">
      <c r="B36858" s="65"/>
      <c r="N36858" s="71"/>
    </row>
    <row r="36859" spans="2:14">
      <c r="B36859" s="65"/>
      <c r="N36859" s="71"/>
    </row>
    <row r="36860" spans="2:14">
      <c r="B36860" s="65"/>
      <c r="N36860" s="71"/>
    </row>
    <row r="36861" spans="2:14">
      <c r="B36861" s="65"/>
      <c r="N36861" s="71"/>
    </row>
    <row r="36862" spans="2:14">
      <c r="B36862" s="65"/>
      <c r="N36862" s="71"/>
    </row>
    <row r="36863" spans="2:14">
      <c r="B36863" s="65"/>
      <c r="N36863" s="71"/>
    </row>
    <row r="36864" spans="2:14">
      <c r="B36864" s="65"/>
      <c r="N36864" s="71"/>
    </row>
    <row r="36865" spans="2:14">
      <c r="B36865" s="65"/>
      <c r="N36865" s="71"/>
    </row>
    <row r="36866" spans="2:14">
      <c r="B36866" s="65"/>
      <c r="N36866" s="71"/>
    </row>
    <row r="36867" spans="2:14">
      <c r="B36867" s="65"/>
      <c r="N36867" s="71"/>
    </row>
    <row r="36868" spans="2:14">
      <c r="B36868" s="65"/>
      <c r="N36868" s="71"/>
    </row>
    <row r="36869" spans="2:14">
      <c r="B36869" s="65"/>
      <c r="N36869" s="71"/>
    </row>
    <row r="36870" spans="2:14">
      <c r="B36870" s="65"/>
      <c r="N36870" s="71"/>
    </row>
    <row r="36871" spans="2:14">
      <c r="B36871" s="65"/>
      <c r="N36871" s="71"/>
    </row>
    <row r="36872" spans="2:14">
      <c r="B36872" s="65"/>
      <c r="N36872" s="71"/>
    </row>
    <row r="36873" spans="2:14">
      <c r="B36873" s="65"/>
      <c r="N36873" s="71"/>
    </row>
    <row r="36874" spans="2:14">
      <c r="B36874" s="65"/>
      <c r="N36874" s="71"/>
    </row>
    <row r="36875" spans="2:14">
      <c r="B36875" s="65"/>
      <c r="N36875" s="71"/>
    </row>
    <row r="36876" spans="2:14">
      <c r="B36876" s="65"/>
      <c r="N36876" s="71"/>
    </row>
    <row r="36877" spans="2:14">
      <c r="B36877" s="65"/>
      <c r="N36877" s="71"/>
    </row>
    <row r="36878" spans="2:14">
      <c r="B36878" s="65"/>
      <c r="N36878" s="71"/>
    </row>
    <row r="36879" spans="2:14">
      <c r="B36879" s="65"/>
      <c r="N36879" s="71"/>
    </row>
    <row r="36880" spans="2:14">
      <c r="B36880" s="65"/>
      <c r="N36880" s="71"/>
    </row>
    <row r="36881" spans="2:14">
      <c r="B36881" s="65"/>
      <c r="N36881" s="71"/>
    </row>
    <row r="36882" spans="2:14">
      <c r="B36882" s="65"/>
      <c r="N36882" s="71"/>
    </row>
    <row r="36883" spans="2:14">
      <c r="B36883" s="65"/>
      <c r="N36883" s="71"/>
    </row>
    <row r="36884" spans="2:14">
      <c r="B36884" s="65"/>
      <c r="N36884" s="71"/>
    </row>
    <row r="36885" spans="2:14">
      <c r="B36885" s="65"/>
      <c r="N36885" s="71"/>
    </row>
    <row r="36886" spans="2:14">
      <c r="B36886" s="65"/>
      <c r="N36886" s="71"/>
    </row>
    <row r="36887" spans="2:14">
      <c r="B36887" s="65"/>
      <c r="N36887" s="71"/>
    </row>
    <row r="36888" spans="2:14">
      <c r="B36888" s="65"/>
      <c r="N36888" s="71"/>
    </row>
    <row r="36889" spans="2:14">
      <c r="B36889" s="65"/>
      <c r="N36889" s="71"/>
    </row>
    <row r="36890" spans="2:14">
      <c r="B36890" s="65"/>
      <c r="N36890" s="71"/>
    </row>
    <row r="36891" spans="2:14">
      <c r="B36891" s="65"/>
      <c r="N36891" s="71"/>
    </row>
    <row r="36892" spans="2:14">
      <c r="B36892" s="65"/>
      <c r="N36892" s="71"/>
    </row>
    <row r="36893" spans="2:14">
      <c r="B36893" s="65"/>
      <c r="N36893" s="71"/>
    </row>
    <row r="36894" spans="2:14">
      <c r="B36894" s="65"/>
      <c r="N36894" s="71"/>
    </row>
    <row r="36895" spans="2:14">
      <c r="B36895" s="65"/>
      <c r="N36895" s="71"/>
    </row>
    <row r="36896" spans="2:14">
      <c r="B36896" s="65"/>
      <c r="N36896" s="71"/>
    </row>
    <row r="36897" spans="2:14">
      <c r="B36897" s="65"/>
      <c r="N36897" s="71"/>
    </row>
    <row r="36898" spans="2:14">
      <c r="B36898" s="65"/>
      <c r="N36898" s="71"/>
    </row>
    <row r="36899" spans="2:14">
      <c r="B36899" s="65"/>
      <c r="N36899" s="71"/>
    </row>
    <row r="36900" spans="2:14">
      <c r="B36900" s="65"/>
      <c r="N36900" s="71"/>
    </row>
    <row r="36901" spans="2:14">
      <c r="B36901" s="65"/>
      <c r="N36901" s="71"/>
    </row>
    <row r="36902" spans="2:14">
      <c r="B36902" s="65"/>
      <c r="N36902" s="71"/>
    </row>
    <row r="36903" spans="2:14">
      <c r="B36903" s="65"/>
      <c r="N36903" s="71"/>
    </row>
    <row r="36904" spans="2:14">
      <c r="B36904" s="65"/>
      <c r="N36904" s="71"/>
    </row>
    <row r="36905" spans="2:14">
      <c r="B36905" s="65"/>
      <c r="N36905" s="71"/>
    </row>
    <row r="36906" spans="2:14">
      <c r="B36906" s="65"/>
      <c r="N36906" s="71"/>
    </row>
    <row r="36907" spans="2:14">
      <c r="B36907" s="65"/>
      <c r="N36907" s="71"/>
    </row>
    <row r="36908" spans="2:14">
      <c r="B36908" s="65"/>
      <c r="N36908" s="71"/>
    </row>
    <row r="36909" spans="2:14">
      <c r="B36909" s="65"/>
      <c r="N36909" s="71"/>
    </row>
    <row r="36910" spans="2:14">
      <c r="B36910" s="65"/>
      <c r="N36910" s="71"/>
    </row>
    <row r="36911" spans="2:14">
      <c r="B36911" s="65"/>
      <c r="N36911" s="71"/>
    </row>
    <row r="36912" spans="2:14">
      <c r="B36912" s="65"/>
      <c r="N36912" s="71"/>
    </row>
    <row r="36913" spans="2:14">
      <c r="B36913" s="65"/>
      <c r="N36913" s="71"/>
    </row>
    <row r="36914" spans="2:14">
      <c r="B36914" s="65"/>
      <c r="N36914" s="71"/>
    </row>
    <row r="36915" spans="2:14">
      <c r="B36915" s="65"/>
      <c r="N36915" s="71"/>
    </row>
    <row r="36916" spans="2:14">
      <c r="B36916" s="65"/>
      <c r="N36916" s="71"/>
    </row>
    <row r="36917" spans="2:14">
      <c r="B36917" s="65"/>
      <c r="N36917" s="71"/>
    </row>
    <row r="36918" spans="2:14">
      <c r="B36918" s="65"/>
      <c r="N36918" s="71"/>
    </row>
    <row r="36919" spans="2:14">
      <c r="B36919" s="65"/>
      <c r="N36919" s="71"/>
    </row>
    <row r="36920" spans="2:14">
      <c r="B36920" s="65"/>
      <c r="N36920" s="71"/>
    </row>
    <row r="36921" spans="2:14">
      <c r="B36921" s="65"/>
      <c r="N36921" s="71"/>
    </row>
    <row r="36922" spans="2:14">
      <c r="B36922" s="65"/>
      <c r="N36922" s="71"/>
    </row>
    <row r="36923" spans="2:14">
      <c r="B36923" s="65"/>
      <c r="N36923" s="71"/>
    </row>
    <row r="36924" spans="2:14">
      <c r="B36924" s="65"/>
      <c r="N36924" s="71"/>
    </row>
    <row r="36925" spans="2:14">
      <c r="B36925" s="65"/>
      <c r="N36925" s="71"/>
    </row>
    <row r="36926" spans="2:14">
      <c r="B36926" s="65"/>
      <c r="N36926" s="71"/>
    </row>
    <row r="36927" spans="2:14">
      <c r="B36927" s="65"/>
      <c r="N36927" s="71"/>
    </row>
    <row r="36928" spans="2:14">
      <c r="B36928" s="65"/>
      <c r="N36928" s="71"/>
    </row>
    <row r="36929" spans="2:14">
      <c r="B36929" s="65"/>
      <c r="N36929" s="71"/>
    </row>
    <row r="36930" spans="2:14">
      <c r="B36930" s="65"/>
      <c r="N36930" s="71"/>
    </row>
    <row r="36931" spans="2:14">
      <c r="B36931" s="65"/>
      <c r="N36931" s="71"/>
    </row>
    <row r="36932" spans="2:14">
      <c r="B36932" s="65"/>
      <c r="N36932" s="71"/>
    </row>
    <row r="36933" spans="2:14">
      <c r="B36933" s="65"/>
      <c r="N36933" s="71"/>
    </row>
    <row r="36934" spans="2:14">
      <c r="B36934" s="65"/>
      <c r="N36934" s="71"/>
    </row>
    <row r="36935" spans="2:14">
      <c r="B36935" s="65"/>
      <c r="N36935" s="71"/>
    </row>
    <row r="36936" spans="2:14">
      <c r="B36936" s="65"/>
      <c r="N36936" s="71"/>
    </row>
    <row r="36937" spans="2:14">
      <c r="B36937" s="65"/>
      <c r="N36937" s="71"/>
    </row>
    <row r="36938" spans="2:14">
      <c r="B36938" s="65"/>
      <c r="N36938" s="71"/>
    </row>
    <row r="36939" spans="2:14">
      <c r="B36939" s="65"/>
      <c r="N36939" s="71"/>
    </row>
    <row r="36940" spans="2:14">
      <c r="B36940" s="65"/>
      <c r="N36940" s="71"/>
    </row>
    <row r="36941" spans="2:14">
      <c r="B36941" s="65"/>
      <c r="N36941" s="71"/>
    </row>
    <row r="36942" spans="2:14">
      <c r="B36942" s="65"/>
      <c r="N36942" s="71"/>
    </row>
    <row r="36943" spans="2:14">
      <c r="B36943" s="65"/>
      <c r="N36943" s="71"/>
    </row>
    <row r="36944" spans="2:14">
      <c r="B36944" s="65"/>
      <c r="N36944" s="71"/>
    </row>
    <row r="36945" spans="2:14">
      <c r="B36945" s="65"/>
      <c r="N36945" s="71"/>
    </row>
    <row r="36946" spans="2:14">
      <c r="B36946" s="65"/>
      <c r="N36946" s="71"/>
    </row>
    <row r="36947" spans="2:14">
      <c r="B36947" s="65"/>
      <c r="N36947" s="71"/>
    </row>
    <row r="36948" spans="2:14">
      <c r="B36948" s="65"/>
      <c r="N36948" s="71"/>
    </row>
    <row r="36949" spans="2:14">
      <c r="B36949" s="65"/>
      <c r="N36949" s="71"/>
    </row>
    <row r="36950" spans="2:14">
      <c r="B36950" s="65"/>
      <c r="N36950" s="71"/>
    </row>
    <row r="36951" spans="2:14">
      <c r="B36951" s="65"/>
      <c r="N36951" s="71"/>
    </row>
    <row r="36952" spans="2:14">
      <c r="B36952" s="65"/>
      <c r="N36952" s="71"/>
    </row>
    <row r="36953" spans="2:14">
      <c r="B36953" s="65"/>
      <c r="N36953" s="71"/>
    </row>
    <row r="36954" spans="2:14">
      <c r="B36954" s="65"/>
      <c r="N36954" s="71"/>
    </row>
    <row r="36955" spans="2:14">
      <c r="B36955" s="65"/>
      <c r="N36955" s="71"/>
    </row>
    <row r="36956" spans="2:14">
      <c r="B36956" s="65"/>
      <c r="N36956" s="71"/>
    </row>
    <row r="36957" spans="2:14">
      <c r="B36957" s="65"/>
      <c r="N36957" s="71"/>
    </row>
    <row r="36958" spans="2:14">
      <c r="B36958" s="65"/>
      <c r="N36958" s="71"/>
    </row>
    <row r="36959" spans="2:14">
      <c r="B36959" s="65"/>
      <c r="N36959" s="71"/>
    </row>
    <row r="36960" spans="2:14">
      <c r="B36960" s="65"/>
      <c r="N36960" s="71"/>
    </row>
    <row r="36961" spans="2:14">
      <c r="B36961" s="65"/>
      <c r="N36961" s="71"/>
    </row>
    <row r="36962" spans="2:14">
      <c r="B36962" s="65"/>
      <c r="N36962" s="71"/>
    </row>
    <row r="36963" spans="2:14">
      <c r="B36963" s="65"/>
      <c r="N36963" s="71"/>
    </row>
    <row r="36964" spans="2:14">
      <c r="B36964" s="65"/>
      <c r="N36964" s="71"/>
    </row>
    <row r="36965" spans="2:14">
      <c r="B36965" s="65"/>
      <c r="N36965" s="71"/>
    </row>
    <row r="36966" spans="2:14">
      <c r="B36966" s="65"/>
      <c r="N36966" s="71"/>
    </row>
    <row r="36967" spans="2:14">
      <c r="B36967" s="65"/>
      <c r="N36967" s="71"/>
    </row>
    <row r="36968" spans="2:14">
      <c r="B36968" s="65"/>
      <c r="N36968" s="71"/>
    </row>
    <row r="36969" spans="2:14">
      <c r="B36969" s="65"/>
      <c r="N36969" s="71"/>
    </row>
    <row r="36970" spans="2:14">
      <c r="B36970" s="65"/>
      <c r="N36970" s="71"/>
    </row>
    <row r="36971" spans="2:14">
      <c r="B36971" s="65"/>
      <c r="N36971" s="71"/>
    </row>
    <row r="36972" spans="2:14">
      <c r="B36972" s="65"/>
      <c r="N36972" s="71"/>
    </row>
    <row r="36973" spans="2:14">
      <c r="B36973" s="65"/>
      <c r="N36973" s="71"/>
    </row>
    <row r="36974" spans="2:14">
      <c r="B36974" s="65"/>
      <c r="N36974" s="71"/>
    </row>
    <row r="36975" spans="2:14">
      <c r="B36975" s="65"/>
      <c r="N36975" s="71"/>
    </row>
    <row r="36976" spans="2:14">
      <c r="B36976" s="65"/>
      <c r="N36976" s="71"/>
    </row>
    <row r="36977" spans="2:14">
      <c r="B36977" s="65"/>
      <c r="N36977" s="71"/>
    </row>
    <row r="36978" spans="2:14">
      <c r="B36978" s="65"/>
      <c r="N36978" s="71"/>
    </row>
    <row r="36979" spans="2:14">
      <c r="B36979" s="65"/>
      <c r="N36979" s="71"/>
    </row>
    <row r="36980" spans="2:14">
      <c r="B36980" s="65"/>
      <c r="N36980" s="71"/>
    </row>
    <row r="36981" spans="2:14">
      <c r="B36981" s="65"/>
      <c r="N36981" s="71"/>
    </row>
    <row r="36982" spans="2:14">
      <c r="B36982" s="65"/>
      <c r="N36982" s="71"/>
    </row>
    <row r="36983" spans="2:14">
      <c r="B36983" s="65"/>
      <c r="N36983" s="71"/>
    </row>
    <row r="36984" spans="2:14">
      <c r="B36984" s="65"/>
      <c r="N36984" s="71"/>
    </row>
    <row r="36985" spans="2:14">
      <c r="B36985" s="65"/>
      <c r="N36985" s="71"/>
    </row>
    <row r="36986" spans="2:14">
      <c r="B36986" s="65"/>
      <c r="N36986" s="71"/>
    </row>
    <row r="36987" spans="2:14">
      <c r="B36987" s="65"/>
      <c r="N36987" s="71"/>
    </row>
    <row r="36988" spans="2:14">
      <c r="B36988" s="65"/>
      <c r="N36988" s="71"/>
    </row>
    <row r="36989" spans="2:14">
      <c r="B36989" s="65"/>
      <c r="N36989" s="71"/>
    </row>
    <row r="36990" spans="2:14">
      <c r="B36990" s="65"/>
      <c r="N36990" s="71"/>
    </row>
    <row r="36991" spans="2:14">
      <c r="B36991" s="65"/>
      <c r="N36991" s="71"/>
    </row>
    <row r="36992" spans="2:14">
      <c r="B36992" s="65"/>
      <c r="N36992" s="71"/>
    </row>
    <row r="36993" spans="2:14">
      <c r="B36993" s="65"/>
      <c r="N36993" s="71"/>
    </row>
    <row r="36994" spans="2:14">
      <c r="B36994" s="65"/>
      <c r="N36994" s="71"/>
    </row>
    <row r="36995" spans="2:14">
      <c r="B36995" s="65"/>
      <c r="N36995" s="71"/>
    </row>
    <row r="36996" spans="2:14">
      <c r="B36996" s="65"/>
      <c r="N36996" s="71"/>
    </row>
    <row r="36997" spans="2:14">
      <c r="B36997" s="65"/>
      <c r="N36997" s="71"/>
    </row>
    <row r="36998" spans="2:14">
      <c r="B36998" s="65"/>
      <c r="N36998" s="71"/>
    </row>
    <row r="36999" spans="2:14">
      <c r="B36999" s="65"/>
      <c r="N36999" s="71"/>
    </row>
    <row r="37000" spans="2:14">
      <c r="B37000" s="65"/>
      <c r="N37000" s="71"/>
    </row>
    <row r="37001" spans="2:14">
      <c r="B37001" s="65"/>
      <c r="N37001" s="71"/>
    </row>
    <row r="37002" spans="2:14">
      <c r="B37002" s="65"/>
      <c r="N37002" s="71"/>
    </row>
    <row r="37003" spans="2:14">
      <c r="B37003" s="65"/>
      <c r="N37003" s="71"/>
    </row>
    <row r="37004" spans="2:14">
      <c r="B37004" s="65"/>
      <c r="N37004" s="71"/>
    </row>
    <row r="37005" spans="2:14">
      <c r="B37005" s="65"/>
      <c r="N37005" s="71"/>
    </row>
    <row r="37006" spans="2:14">
      <c r="B37006" s="65"/>
      <c r="N37006" s="71"/>
    </row>
    <row r="37007" spans="2:14">
      <c r="B37007" s="65"/>
      <c r="N37007" s="71"/>
    </row>
    <row r="37008" spans="2:14">
      <c r="B37008" s="65"/>
      <c r="N37008" s="71"/>
    </row>
    <row r="37009" spans="2:14">
      <c r="B37009" s="65"/>
      <c r="N37009" s="71"/>
    </row>
    <row r="37010" spans="2:14">
      <c r="B37010" s="65"/>
      <c r="N37010" s="71"/>
    </row>
    <row r="37011" spans="2:14">
      <c r="B37011" s="65"/>
      <c r="N37011" s="71"/>
    </row>
    <row r="37012" spans="2:14">
      <c r="B37012" s="65"/>
      <c r="N37012" s="71"/>
    </row>
    <row r="37013" spans="2:14">
      <c r="B37013" s="65"/>
      <c r="N37013" s="71"/>
    </row>
    <row r="37014" spans="2:14">
      <c r="B37014" s="65"/>
      <c r="N37014" s="71"/>
    </row>
    <row r="37015" spans="2:14">
      <c r="B37015" s="65"/>
      <c r="N37015" s="71"/>
    </row>
    <row r="37016" spans="2:14">
      <c r="B37016" s="65"/>
      <c r="N37016" s="71"/>
    </row>
    <row r="37017" spans="2:14">
      <c r="B37017" s="65"/>
      <c r="N37017" s="71"/>
    </row>
    <row r="37018" spans="2:14">
      <c r="B37018" s="65"/>
      <c r="N37018" s="71"/>
    </row>
    <row r="37019" spans="2:14">
      <c r="B37019" s="65"/>
      <c r="N37019" s="71"/>
    </row>
    <row r="37020" spans="2:14">
      <c r="B37020" s="65"/>
      <c r="N37020" s="71"/>
    </row>
    <row r="37021" spans="2:14">
      <c r="B37021" s="65"/>
      <c r="N37021" s="71"/>
    </row>
    <row r="37022" spans="2:14">
      <c r="B37022" s="65"/>
      <c r="N37022" s="71"/>
    </row>
    <row r="37023" spans="2:14">
      <c r="B37023" s="65"/>
      <c r="N37023" s="71"/>
    </row>
    <row r="37024" spans="2:14">
      <c r="B37024" s="65"/>
      <c r="N37024" s="71"/>
    </row>
    <row r="37025" spans="2:14">
      <c r="B37025" s="65"/>
      <c r="N37025" s="71"/>
    </row>
    <row r="37026" spans="2:14">
      <c r="B37026" s="65"/>
      <c r="N37026" s="71"/>
    </row>
    <row r="37027" spans="2:14">
      <c r="B37027" s="65"/>
      <c r="N37027" s="71"/>
    </row>
    <row r="37028" spans="2:14">
      <c r="B37028" s="65"/>
      <c r="N37028" s="71"/>
    </row>
    <row r="37029" spans="2:14">
      <c r="B37029" s="65"/>
      <c r="N37029" s="71"/>
    </row>
    <row r="37030" spans="2:14">
      <c r="B37030" s="65"/>
      <c r="N37030" s="71"/>
    </row>
    <row r="37031" spans="2:14">
      <c r="B37031" s="65"/>
      <c r="N37031" s="71"/>
    </row>
    <row r="37032" spans="2:14">
      <c r="B37032" s="65"/>
      <c r="N37032" s="71"/>
    </row>
    <row r="37033" spans="2:14">
      <c r="B37033" s="65"/>
      <c r="N37033" s="71"/>
    </row>
    <row r="37034" spans="2:14">
      <c r="B37034" s="65"/>
      <c r="N37034" s="71"/>
    </row>
    <row r="37035" spans="2:14">
      <c r="B37035" s="65"/>
      <c r="N37035" s="71"/>
    </row>
    <row r="37036" spans="2:14">
      <c r="B37036" s="65"/>
      <c r="N37036" s="71"/>
    </row>
    <row r="37037" spans="2:14">
      <c r="B37037" s="65"/>
      <c r="N37037" s="71"/>
    </row>
    <row r="37038" spans="2:14">
      <c r="B37038" s="65"/>
      <c r="N37038" s="71"/>
    </row>
    <row r="37039" spans="2:14">
      <c r="B37039" s="65"/>
      <c r="N37039" s="71"/>
    </row>
    <row r="37040" spans="2:14">
      <c r="B37040" s="65"/>
      <c r="N37040" s="71"/>
    </row>
    <row r="37041" spans="2:14">
      <c r="B37041" s="65"/>
      <c r="N37041" s="71"/>
    </row>
    <row r="37042" spans="2:14">
      <c r="B37042" s="65"/>
      <c r="N37042" s="71"/>
    </row>
    <row r="37043" spans="2:14">
      <c r="B37043" s="65"/>
      <c r="N37043" s="71"/>
    </row>
    <row r="37044" spans="2:14">
      <c r="B37044" s="65"/>
      <c r="N37044" s="71"/>
    </row>
    <row r="37045" spans="2:14">
      <c r="B37045" s="65"/>
      <c r="N37045" s="71"/>
    </row>
    <row r="37046" spans="2:14">
      <c r="B37046" s="65"/>
      <c r="N37046" s="71"/>
    </row>
    <row r="37047" spans="2:14">
      <c r="B37047" s="65"/>
      <c r="N37047" s="71"/>
    </row>
    <row r="37048" spans="2:14">
      <c r="B37048" s="65"/>
      <c r="N37048" s="71"/>
    </row>
    <row r="37049" spans="2:14">
      <c r="B37049" s="65"/>
      <c r="N37049" s="71"/>
    </row>
    <row r="37050" spans="2:14">
      <c r="B37050" s="65"/>
      <c r="N37050" s="71"/>
    </row>
    <row r="37051" spans="2:14">
      <c r="B37051" s="65"/>
      <c r="N37051" s="71"/>
    </row>
    <row r="37052" spans="2:14">
      <c r="B37052" s="65"/>
      <c r="N37052" s="71"/>
    </row>
    <row r="37053" spans="2:14">
      <c r="B37053" s="65"/>
      <c r="N37053" s="71"/>
    </row>
    <row r="37054" spans="2:14">
      <c r="B37054" s="65"/>
      <c r="N37054" s="71"/>
    </row>
    <row r="37055" spans="2:14">
      <c r="B37055" s="65"/>
      <c r="N37055" s="71"/>
    </row>
    <row r="37056" spans="2:14">
      <c r="B37056" s="65"/>
      <c r="N37056" s="71"/>
    </row>
    <row r="37057" spans="2:14">
      <c r="B37057" s="65"/>
      <c r="N37057" s="71"/>
    </row>
    <row r="37058" spans="2:14">
      <c r="B37058" s="65"/>
      <c r="N37058" s="71"/>
    </row>
    <row r="37059" spans="2:14">
      <c r="B37059" s="65"/>
      <c r="N37059" s="71"/>
    </row>
    <row r="37060" spans="2:14">
      <c r="B37060" s="65"/>
      <c r="N37060" s="71"/>
    </row>
    <row r="37061" spans="2:14">
      <c r="B37061" s="65"/>
      <c r="N37061" s="71"/>
    </row>
    <row r="37062" spans="2:14">
      <c r="B37062" s="65"/>
      <c r="N37062" s="71"/>
    </row>
    <row r="37063" spans="2:14">
      <c r="B37063" s="65"/>
      <c r="N37063" s="71"/>
    </row>
    <row r="37064" spans="2:14">
      <c r="B37064" s="65"/>
      <c r="N37064" s="71"/>
    </row>
    <row r="37065" spans="2:14">
      <c r="B37065" s="65"/>
      <c r="N37065" s="71"/>
    </row>
    <row r="37066" spans="2:14">
      <c r="B37066" s="65"/>
      <c r="N37066" s="71"/>
    </row>
    <row r="37067" spans="2:14">
      <c r="B37067" s="65"/>
      <c r="N37067" s="71"/>
    </row>
    <row r="37068" spans="2:14">
      <c r="B37068" s="65"/>
      <c r="N37068" s="71"/>
    </row>
    <row r="37069" spans="2:14">
      <c r="B37069" s="65"/>
      <c r="N37069" s="71"/>
    </row>
    <row r="37070" spans="2:14">
      <c r="B37070" s="65"/>
      <c r="N37070" s="71"/>
    </row>
    <row r="37071" spans="2:14">
      <c r="B37071" s="65"/>
      <c r="N37071" s="71"/>
    </row>
    <row r="37072" spans="2:14">
      <c r="B37072" s="65"/>
      <c r="N37072" s="71"/>
    </row>
    <row r="37073" spans="2:14">
      <c r="B37073" s="65"/>
      <c r="N37073" s="71"/>
    </row>
    <row r="37074" spans="2:14">
      <c r="B37074" s="65"/>
      <c r="N37074" s="71"/>
    </row>
    <row r="37075" spans="2:14">
      <c r="B37075" s="65"/>
      <c r="N37075" s="71"/>
    </row>
    <row r="37076" spans="2:14">
      <c r="B37076" s="65"/>
      <c r="N37076" s="71"/>
    </row>
    <row r="37077" spans="2:14">
      <c r="B37077" s="65"/>
      <c r="N37077" s="71"/>
    </row>
    <row r="37078" spans="2:14">
      <c r="B37078" s="65"/>
      <c r="N37078" s="71"/>
    </row>
    <row r="37079" spans="2:14">
      <c r="B37079" s="65"/>
      <c r="N37079" s="71"/>
    </row>
    <row r="37080" spans="2:14">
      <c r="B37080" s="65"/>
      <c r="N37080" s="71"/>
    </row>
    <row r="37081" spans="2:14">
      <c r="B37081" s="65"/>
      <c r="N37081" s="71"/>
    </row>
    <row r="37082" spans="2:14">
      <c r="B37082" s="65"/>
      <c r="N37082" s="71"/>
    </row>
    <row r="37083" spans="2:14">
      <c r="B37083" s="65"/>
      <c r="N37083" s="71"/>
    </row>
    <row r="37084" spans="2:14">
      <c r="B37084" s="65"/>
      <c r="N37084" s="71"/>
    </row>
    <row r="37085" spans="2:14">
      <c r="B37085" s="65"/>
      <c r="N37085" s="71"/>
    </row>
    <row r="37086" spans="2:14">
      <c r="B37086" s="65"/>
      <c r="N37086" s="71"/>
    </row>
    <row r="37087" spans="2:14">
      <c r="B37087" s="65"/>
      <c r="N37087" s="71"/>
    </row>
    <row r="37088" spans="2:14">
      <c r="B37088" s="65"/>
      <c r="N37088" s="71"/>
    </row>
    <row r="37089" spans="2:14">
      <c r="B37089" s="65"/>
      <c r="N37089" s="71"/>
    </row>
    <row r="37090" spans="2:14">
      <c r="B37090" s="65"/>
      <c r="N37090" s="71"/>
    </row>
    <row r="37091" spans="2:14">
      <c r="B37091" s="65"/>
      <c r="N37091" s="71"/>
    </row>
    <row r="37092" spans="2:14">
      <c r="B37092" s="65"/>
      <c r="N37092" s="71"/>
    </row>
    <row r="37093" spans="2:14">
      <c r="B37093" s="65"/>
      <c r="N37093" s="71"/>
    </row>
    <row r="37094" spans="2:14">
      <c r="B37094" s="65"/>
      <c r="N37094" s="71"/>
    </row>
    <row r="37095" spans="2:14">
      <c r="B37095" s="65"/>
      <c r="N37095" s="71"/>
    </row>
    <row r="37096" spans="2:14">
      <c r="B37096" s="65"/>
      <c r="N37096" s="71"/>
    </row>
    <row r="37097" spans="2:14">
      <c r="B37097" s="65"/>
      <c r="N37097" s="71"/>
    </row>
    <row r="37098" spans="2:14">
      <c r="B37098" s="65"/>
      <c r="N37098" s="71"/>
    </row>
    <row r="37099" spans="2:14">
      <c r="B37099" s="65"/>
      <c r="N37099" s="71"/>
    </row>
    <row r="37100" spans="2:14">
      <c r="B37100" s="65"/>
      <c r="N37100" s="71"/>
    </row>
    <row r="37101" spans="2:14">
      <c r="B37101" s="65"/>
      <c r="N37101" s="71"/>
    </row>
    <row r="37102" spans="2:14">
      <c r="B37102" s="65"/>
      <c r="N37102" s="71"/>
    </row>
    <row r="37103" spans="2:14">
      <c r="B37103" s="65"/>
      <c r="N37103" s="71"/>
    </row>
    <row r="37104" spans="2:14">
      <c r="B37104" s="65"/>
      <c r="N37104" s="71"/>
    </row>
    <row r="37105" spans="2:14">
      <c r="B37105" s="65"/>
      <c r="N37105" s="71"/>
    </row>
    <row r="37106" spans="2:14">
      <c r="B37106" s="65"/>
      <c r="N37106" s="71"/>
    </row>
    <row r="37107" spans="2:14">
      <c r="B37107" s="65"/>
      <c r="N37107" s="71"/>
    </row>
    <row r="37108" spans="2:14">
      <c r="B37108" s="65"/>
      <c r="N37108" s="71"/>
    </row>
    <row r="37109" spans="2:14">
      <c r="B37109" s="65"/>
      <c r="N37109" s="71"/>
    </row>
    <row r="37110" spans="2:14">
      <c r="B37110" s="65"/>
      <c r="N37110" s="71"/>
    </row>
    <row r="37111" spans="2:14">
      <c r="B37111" s="65"/>
      <c r="N37111" s="71"/>
    </row>
    <row r="37112" spans="2:14">
      <c r="B37112" s="65"/>
      <c r="N37112" s="71"/>
    </row>
    <row r="37113" spans="2:14">
      <c r="B37113" s="65"/>
      <c r="N37113" s="71"/>
    </row>
    <row r="37114" spans="2:14">
      <c r="B37114" s="65"/>
      <c r="N37114" s="71"/>
    </row>
    <row r="37115" spans="2:14">
      <c r="B37115" s="65"/>
      <c r="N37115" s="71"/>
    </row>
    <row r="37116" spans="2:14">
      <c r="B37116" s="65"/>
      <c r="N37116" s="71"/>
    </row>
    <row r="37117" spans="2:14">
      <c r="B37117" s="65"/>
      <c r="N37117" s="71"/>
    </row>
    <row r="37118" spans="2:14">
      <c r="B37118" s="65"/>
      <c r="N37118" s="71"/>
    </row>
    <row r="37119" spans="2:14">
      <c r="B37119" s="65"/>
      <c r="N37119" s="71"/>
    </row>
    <row r="37120" spans="2:14">
      <c r="B37120" s="65"/>
      <c r="N37120" s="71"/>
    </row>
    <row r="37121" spans="2:14">
      <c r="B37121" s="65"/>
      <c r="N37121" s="71"/>
    </row>
    <row r="37122" spans="2:14">
      <c r="B37122" s="65"/>
      <c r="N37122" s="71"/>
    </row>
    <row r="37123" spans="2:14">
      <c r="B37123" s="65"/>
      <c r="N37123" s="71"/>
    </row>
    <row r="37124" spans="2:14">
      <c r="B37124" s="65"/>
      <c r="N37124" s="71"/>
    </row>
    <row r="37125" spans="2:14">
      <c r="B37125" s="65"/>
      <c r="N37125" s="71"/>
    </row>
    <row r="37126" spans="2:14">
      <c r="B37126" s="65"/>
      <c r="N37126" s="71"/>
    </row>
    <row r="37127" spans="2:14">
      <c r="B37127" s="65"/>
      <c r="N37127" s="71"/>
    </row>
    <row r="37128" spans="2:14">
      <c r="B37128" s="65"/>
      <c r="N37128" s="71"/>
    </row>
    <row r="37129" spans="2:14">
      <c r="B37129" s="65"/>
      <c r="N37129" s="71"/>
    </row>
    <row r="37130" spans="2:14">
      <c r="B37130" s="65"/>
      <c r="N37130" s="71"/>
    </row>
    <row r="37131" spans="2:14">
      <c r="B37131" s="65"/>
      <c r="N37131" s="71"/>
    </row>
    <row r="37132" spans="2:14">
      <c r="B37132" s="65"/>
      <c r="N37132" s="71"/>
    </row>
    <row r="37133" spans="2:14">
      <c r="B37133" s="65"/>
      <c r="N37133" s="71"/>
    </row>
    <row r="37134" spans="2:14">
      <c r="B37134" s="65"/>
      <c r="N37134" s="71"/>
    </row>
    <row r="37135" spans="2:14">
      <c r="B37135" s="65"/>
      <c r="N37135" s="71"/>
    </row>
    <row r="37136" spans="2:14">
      <c r="B37136" s="65"/>
      <c r="N37136" s="71"/>
    </row>
    <row r="37137" spans="2:14">
      <c r="B37137" s="65"/>
      <c r="N37137" s="71"/>
    </row>
    <row r="37138" spans="2:14">
      <c r="B37138" s="65"/>
      <c r="N37138" s="71"/>
    </row>
    <row r="37139" spans="2:14">
      <c r="B37139" s="65"/>
      <c r="N37139" s="71"/>
    </row>
    <row r="37140" spans="2:14">
      <c r="B37140" s="65"/>
      <c r="N37140" s="71"/>
    </row>
    <row r="37141" spans="2:14">
      <c r="B37141" s="65"/>
      <c r="N37141" s="71"/>
    </row>
    <row r="37142" spans="2:14">
      <c r="B37142" s="65"/>
      <c r="N37142" s="71"/>
    </row>
    <row r="37143" spans="2:14">
      <c r="B37143" s="65"/>
      <c r="N37143" s="71"/>
    </row>
    <row r="37144" spans="2:14">
      <c r="B37144" s="65"/>
      <c r="N37144" s="71"/>
    </row>
    <row r="37145" spans="2:14">
      <c r="B37145" s="65"/>
      <c r="N37145" s="71"/>
    </row>
    <row r="37146" spans="2:14">
      <c r="B37146" s="65"/>
      <c r="N37146" s="71"/>
    </row>
    <row r="37147" spans="2:14">
      <c r="B37147" s="65"/>
      <c r="N37147" s="71"/>
    </row>
    <row r="37148" spans="2:14">
      <c r="B37148" s="65"/>
      <c r="N37148" s="71"/>
    </row>
    <row r="37149" spans="2:14">
      <c r="B37149" s="65"/>
      <c r="N37149" s="71"/>
    </row>
    <row r="37150" spans="2:14">
      <c r="B37150" s="65"/>
      <c r="N37150" s="71"/>
    </row>
    <row r="37151" spans="2:14">
      <c r="B37151" s="65"/>
      <c r="N37151" s="71"/>
    </row>
    <row r="37152" spans="2:14">
      <c r="B37152" s="65"/>
      <c r="N37152" s="71"/>
    </row>
    <row r="37153" spans="2:14">
      <c r="B37153" s="65"/>
      <c r="N37153" s="71"/>
    </row>
    <row r="37154" spans="2:14">
      <c r="B37154" s="65"/>
      <c r="N37154" s="71"/>
    </row>
    <row r="37155" spans="2:14">
      <c r="B37155" s="65"/>
      <c r="N37155" s="71"/>
    </row>
    <row r="37156" spans="2:14">
      <c r="B37156" s="65"/>
      <c r="N37156" s="71"/>
    </row>
    <row r="37157" spans="2:14">
      <c r="B37157" s="65"/>
      <c r="N37157" s="71"/>
    </row>
    <row r="37158" spans="2:14">
      <c r="B37158" s="65"/>
      <c r="N37158" s="71"/>
    </row>
    <row r="37159" spans="2:14">
      <c r="B37159" s="65"/>
      <c r="N37159" s="71"/>
    </row>
    <row r="37160" spans="2:14">
      <c r="B37160" s="65"/>
      <c r="N37160" s="71"/>
    </row>
    <row r="37161" spans="2:14">
      <c r="B37161" s="65"/>
      <c r="N37161" s="71"/>
    </row>
    <row r="37162" spans="2:14">
      <c r="B37162" s="65"/>
      <c r="N37162" s="71"/>
    </row>
    <row r="37163" spans="2:14">
      <c r="B37163" s="65"/>
      <c r="N37163" s="71"/>
    </row>
    <row r="37164" spans="2:14">
      <c r="B37164" s="65"/>
      <c r="N37164" s="71"/>
    </row>
    <row r="37165" spans="2:14">
      <c r="B37165" s="65"/>
      <c r="N37165" s="71"/>
    </row>
    <row r="37166" spans="2:14">
      <c r="B37166" s="65"/>
      <c r="N37166" s="71"/>
    </row>
    <row r="37167" spans="2:14">
      <c r="B37167" s="65"/>
      <c r="N37167" s="71"/>
    </row>
    <row r="37168" spans="2:14">
      <c r="B37168" s="65"/>
      <c r="N37168" s="71"/>
    </row>
    <row r="37169" spans="2:14">
      <c r="B37169" s="65"/>
      <c r="N37169" s="71"/>
    </row>
    <row r="37170" spans="2:14">
      <c r="B37170" s="65"/>
      <c r="N37170" s="71"/>
    </row>
    <row r="37171" spans="2:14">
      <c r="B37171" s="65"/>
      <c r="N37171" s="71"/>
    </row>
    <row r="37172" spans="2:14">
      <c r="B37172" s="65"/>
      <c r="N37172" s="71"/>
    </row>
    <row r="37173" spans="2:14">
      <c r="B37173" s="65"/>
      <c r="N37173" s="71"/>
    </row>
    <row r="37174" spans="2:14">
      <c r="B37174" s="65"/>
      <c r="N37174" s="71"/>
    </row>
    <row r="37175" spans="2:14">
      <c r="B37175" s="65"/>
      <c r="N37175" s="71"/>
    </row>
    <row r="37176" spans="2:14">
      <c r="B37176" s="65"/>
      <c r="N37176" s="71"/>
    </row>
    <row r="37177" spans="2:14">
      <c r="B37177" s="65"/>
      <c r="N37177" s="71"/>
    </row>
    <row r="37178" spans="2:14">
      <c r="B37178" s="65"/>
      <c r="N37178" s="71"/>
    </row>
    <row r="37179" spans="2:14">
      <c r="B37179" s="65"/>
      <c r="N37179" s="71"/>
    </row>
    <row r="37180" spans="2:14">
      <c r="B37180" s="65"/>
      <c r="N37180" s="71"/>
    </row>
    <row r="37181" spans="2:14">
      <c r="B37181" s="65"/>
      <c r="N37181" s="71"/>
    </row>
    <row r="37182" spans="2:14">
      <c r="B37182" s="65"/>
      <c r="N37182" s="71"/>
    </row>
    <row r="37183" spans="2:14">
      <c r="B37183" s="65"/>
      <c r="N37183" s="71"/>
    </row>
    <row r="37184" spans="2:14">
      <c r="B37184" s="65"/>
      <c r="N37184" s="71"/>
    </row>
    <row r="37185" spans="2:14">
      <c r="B37185" s="65"/>
      <c r="N37185" s="71"/>
    </row>
    <row r="37186" spans="2:14">
      <c r="B37186" s="65"/>
      <c r="N37186" s="71"/>
    </row>
    <row r="37187" spans="2:14">
      <c r="B37187" s="65"/>
      <c r="N37187" s="71"/>
    </row>
    <row r="37188" spans="2:14">
      <c r="B37188" s="65"/>
      <c r="N37188" s="71"/>
    </row>
    <row r="37189" spans="2:14">
      <c r="B37189" s="65"/>
      <c r="N37189" s="71"/>
    </row>
    <row r="37190" spans="2:14">
      <c r="B37190" s="65"/>
      <c r="N37190" s="71"/>
    </row>
    <row r="37191" spans="2:14">
      <c r="B37191" s="65"/>
      <c r="N37191" s="71"/>
    </row>
    <row r="37192" spans="2:14">
      <c r="B37192" s="65"/>
      <c r="N37192" s="71"/>
    </row>
    <row r="37193" spans="2:14">
      <c r="B37193" s="65"/>
      <c r="N37193" s="71"/>
    </row>
    <row r="37194" spans="2:14">
      <c r="B37194" s="65"/>
      <c r="N37194" s="71"/>
    </row>
    <row r="37195" spans="2:14">
      <c r="B37195" s="65"/>
      <c r="N37195" s="71"/>
    </row>
    <row r="37196" spans="2:14">
      <c r="B37196" s="65"/>
      <c r="N37196" s="71"/>
    </row>
    <row r="37197" spans="2:14">
      <c r="B37197" s="65"/>
      <c r="N37197" s="71"/>
    </row>
    <row r="37198" spans="2:14">
      <c r="B37198" s="65"/>
      <c r="N37198" s="71"/>
    </row>
    <row r="37199" spans="2:14">
      <c r="B37199" s="65"/>
      <c r="N37199" s="71"/>
    </row>
    <row r="37200" spans="2:14">
      <c r="B37200" s="65"/>
      <c r="N37200" s="71"/>
    </row>
    <row r="37201" spans="2:14">
      <c r="B37201" s="65"/>
      <c r="N37201" s="71"/>
    </row>
    <row r="37202" spans="2:14">
      <c r="B37202" s="65"/>
      <c r="N37202" s="71"/>
    </row>
    <row r="37203" spans="2:14">
      <c r="B37203" s="65"/>
      <c r="N37203" s="71"/>
    </row>
    <row r="37204" spans="2:14">
      <c r="B37204" s="65"/>
      <c r="N37204" s="71"/>
    </row>
    <row r="37205" spans="2:14">
      <c r="B37205" s="65"/>
      <c r="N37205" s="71"/>
    </row>
    <row r="37206" spans="2:14">
      <c r="B37206" s="65"/>
      <c r="N37206" s="71"/>
    </row>
    <row r="37207" spans="2:14">
      <c r="B37207" s="65"/>
      <c r="N37207" s="71"/>
    </row>
    <row r="37208" spans="2:14">
      <c r="B37208" s="65"/>
      <c r="N37208" s="71"/>
    </row>
    <row r="37209" spans="2:14">
      <c r="B37209" s="65"/>
      <c r="N37209" s="71"/>
    </row>
    <row r="37210" spans="2:14">
      <c r="B37210" s="65"/>
      <c r="N37210" s="71"/>
    </row>
    <row r="37211" spans="2:14">
      <c r="B37211" s="65"/>
      <c r="N37211" s="71"/>
    </row>
    <row r="37212" spans="2:14">
      <c r="B37212" s="65"/>
      <c r="N37212" s="71"/>
    </row>
    <row r="37213" spans="2:14">
      <c r="B37213" s="65"/>
      <c r="N37213" s="71"/>
    </row>
    <row r="37214" spans="2:14">
      <c r="B37214" s="65"/>
      <c r="N37214" s="71"/>
    </row>
    <row r="37215" spans="2:14">
      <c r="B37215" s="65"/>
      <c r="N37215" s="71"/>
    </row>
    <row r="37216" spans="2:14">
      <c r="B37216" s="65"/>
      <c r="N37216" s="71"/>
    </row>
    <row r="37217" spans="2:14">
      <c r="B37217" s="65"/>
      <c r="N37217" s="71"/>
    </row>
    <row r="37218" spans="2:14">
      <c r="B37218" s="65"/>
      <c r="N37218" s="71"/>
    </row>
    <row r="37219" spans="2:14">
      <c r="B37219" s="65"/>
      <c r="N37219" s="71"/>
    </row>
    <row r="37220" spans="2:14">
      <c r="B37220" s="65"/>
      <c r="N37220" s="71"/>
    </row>
    <row r="37221" spans="2:14">
      <c r="B37221" s="65"/>
      <c r="N37221" s="71"/>
    </row>
    <row r="37222" spans="2:14">
      <c r="B37222" s="65"/>
      <c r="N37222" s="71"/>
    </row>
    <row r="37223" spans="2:14">
      <c r="B37223" s="65"/>
      <c r="N37223" s="71"/>
    </row>
    <row r="37224" spans="2:14">
      <c r="B37224" s="65"/>
      <c r="N37224" s="71"/>
    </row>
    <row r="37225" spans="2:14">
      <c r="B37225" s="65"/>
      <c r="N37225" s="71"/>
    </row>
    <row r="37226" spans="2:14">
      <c r="B37226" s="65"/>
      <c r="N37226" s="71"/>
    </row>
    <row r="37227" spans="2:14">
      <c r="B37227" s="65"/>
      <c r="N37227" s="71"/>
    </row>
    <row r="37228" spans="2:14">
      <c r="B37228" s="65"/>
      <c r="N37228" s="71"/>
    </row>
    <row r="37229" spans="2:14">
      <c r="B37229" s="65"/>
      <c r="N37229" s="71"/>
    </row>
    <row r="37230" spans="2:14">
      <c r="B37230" s="65"/>
      <c r="N37230" s="71"/>
    </row>
    <row r="37231" spans="2:14">
      <c r="B37231" s="65"/>
      <c r="N37231" s="71"/>
    </row>
    <row r="37232" spans="2:14">
      <c r="B37232" s="65"/>
      <c r="N37232" s="71"/>
    </row>
    <row r="37233" spans="2:14">
      <c r="B37233" s="65"/>
      <c r="N37233" s="71"/>
    </row>
    <row r="37234" spans="2:14">
      <c r="B37234" s="65"/>
      <c r="N37234" s="71"/>
    </row>
    <row r="37235" spans="2:14">
      <c r="B37235" s="65"/>
      <c r="N37235" s="71"/>
    </row>
    <row r="37236" spans="2:14">
      <c r="B37236" s="65"/>
      <c r="N37236" s="71"/>
    </row>
    <row r="37237" spans="2:14">
      <c r="B37237" s="65"/>
      <c r="N37237" s="71"/>
    </row>
    <row r="37238" spans="2:14">
      <c r="B37238" s="65"/>
      <c r="N37238" s="71"/>
    </row>
    <row r="37239" spans="2:14">
      <c r="B37239" s="65"/>
      <c r="N37239" s="71"/>
    </row>
    <row r="37240" spans="2:14">
      <c r="B37240" s="65"/>
      <c r="N37240" s="71"/>
    </row>
    <row r="37241" spans="2:14">
      <c r="B37241" s="65"/>
      <c r="N37241" s="71"/>
    </row>
    <row r="37242" spans="2:14">
      <c r="B37242" s="65"/>
      <c r="N37242" s="71"/>
    </row>
    <row r="37243" spans="2:14">
      <c r="B37243" s="65"/>
      <c r="N37243" s="71"/>
    </row>
    <row r="37244" spans="2:14">
      <c r="B37244" s="65"/>
      <c r="N37244" s="71"/>
    </row>
    <row r="37245" spans="2:14">
      <c r="B37245" s="65"/>
      <c r="N37245" s="71"/>
    </row>
    <row r="37246" spans="2:14">
      <c r="B37246" s="65"/>
      <c r="N37246" s="71"/>
    </row>
    <row r="37247" spans="2:14">
      <c r="B37247" s="65"/>
      <c r="N37247" s="71"/>
    </row>
    <row r="37248" spans="2:14">
      <c r="B37248" s="65"/>
      <c r="N37248" s="71"/>
    </row>
    <row r="37249" spans="2:14">
      <c r="B37249" s="65"/>
      <c r="N37249" s="71"/>
    </row>
    <row r="37250" spans="2:14">
      <c r="B37250" s="65"/>
      <c r="N37250" s="71"/>
    </row>
    <row r="37251" spans="2:14">
      <c r="B37251" s="65"/>
      <c r="N37251" s="71"/>
    </row>
    <row r="37252" spans="2:14">
      <c r="B37252" s="65"/>
      <c r="N37252" s="71"/>
    </row>
    <row r="37253" spans="2:14">
      <c r="B37253" s="65"/>
      <c r="N37253" s="71"/>
    </row>
    <row r="37254" spans="2:14">
      <c r="B37254" s="65"/>
      <c r="N37254" s="71"/>
    </row>
    <row r="37255" spans="2:14">
      <c r="B37255" s="65"/>
      <c r="N37255" s="71"/>
    </row>
    <row r="37256" spans="2:14">
      <c r="B37256" s="65"/>
      <c r="N37256" s="71"/>
    </row>
    <row r="37257" spans="2:14">
      <c r="B37257" s="65"/>
      <c r="N37257" s="71"/>
    </row>
    <row r="37258" spans="2:14">
      <c r="B37258" s="65"/>
      <c r="N37258" s="71"/>
    </row>
    <row r="37259" spans="2:14">
      <c r="B37259" s="65"/>
      <c r="N37259" s="71"/>
    </row>
    <row r="37260" spans="2:14">
      <c r="B37260" s="65"/>
      <c r="N37260" s="71"/>
    </row>
    <row r="37261" spans="2:14">
      <c r="B37261" s="65"/>
      <c r="N37261" s="71"/>
    </row>
    <row r="37262" spans="2:14">
      <c r="B37262" s="65"/>
      <c r="N37262" s="71"/>
    </row>
    <row r="37263" spans="2:14">
      <c r="B37263" s="65"/>
      <c r="N37263" s="71"/>
    </row>
    <row r="37264" spans="2:14">
      <c r="B37264" s="65"/>
      <c r="N37264" s="71"/>
    </row>
    <row r="37265" spans="2:14">
      <c r="B37265" s="65"/>
      <c r="N37265" s="71"/>
    </row>
    <row r="37266" spans="2:14">
      <c r="B37266" s="65"/>
      <c r="N37266" s="71"/>
    </row>
    <row r="37267" spans="2:14">
      <c r="B37267" s="65"/>
      <c r="N37267" s="71"/>
    </row>
    <row r="37268" spans="2:14">
      <c r="B37268" s="65"/>
      <c r="N37268" s="71"/>
    </row>
    <row r="37269" spans="2:14">
      <c r="B37269" s="65"/>
      <c r="N37269" s="71"/>
    </row>
    <row r="37270" spans="2:14">
      <c r="B37270" s="65"/>
      <c r="N37270" s="71"/>
    </row>
    <row r="37271" spans="2:14">
      <c r="B37271" s="65"/>
      <c r="N37271" s="71"/>
    </row>
    <row r="37272" spans="2:14">
      <c r="B37272" s="65"/>
      <c r="N37272" s="71"/>
    </row>
    <row r="37273" spans="2:14">
      <c r="B37273" s="65"/>
      <c r="N37273" s="71"/>
    </row>
    <row r="37274" spans="2:14">
      <c r="B37274" s="65"/>
      <c r="N37274" s="71"/>
    </row>
    <row r="37275" spans="2:14">
      <c r="B37275" s="65"/>
      <c r="N37275" s="71"/>
    </row>
    <row r="37276" spans="2:14">
      <c r="B37276" s="65"/>
      <c r="N37276" s="71"/>
    </row>
    <row r="37277" spans="2:14">
      <c r="B37277" s="65"/>
      <c r="N37277" s="71"/>
    </row>
    <row r="37278" spans="2:14">
      <c r="B37278" s="65"/>
      <c r="N37278" s="71"/>
    </row>
    <row r="37279" spans="2:14">
      <c r="B37279" s="65"/>
      <c r="N37279" s="71"/>
    </row>
    <row r="37280" spans="2:14">
      <c r="B37280" s="65"/>
      <c r="N37280" s="71"/>
    </row>
    <row r="37281" spans="2:14">
      <c r="B37281" s="65"/>
      <c r="N37281" s="71"/>
    </row>
    <row r="37282" spans="2:14">
      <c r="B37282" s="65"/>
      <c r="N37282" s="71"/>
    </row>
    <row r="37283" spans="2:14">
      <c r="B37283" s="65"/>
      <c r="N37283" s="71"/>
    </row>
    <row r="37284" spans="2:14">
      <c r="B37284" s="65"/>
      <c r="N37284" s="71"/>
    </row>
    <row r="37285" spans="2:14">
      <c r="B37285" s="65"/>
      <c r="N37285" s="71"/>
    </row>
    <row r="37286" spans="2:14">
      <c r="B37286" s="65"/>
      <c r="N37286" s="71"/>
    </row>
    <row r="37287" spans="2:14">
      <c r="B37287" s="65"/>
      <c r="N37287" s="71"/>
    </row>
    <row r="37288" spans="2:14">
      <c r="B37288" s="65"/>
      <c r="N37288" s="71"/>
    </row>
    <row r="37289" spans="2:14">
      <c r="B37289" s="65"/>
      <c r="N37289" s="71"/>
    </row>
    <row r="37290" spans="2:14">
      <c r="B37290" s="65"/>
      <c r="N37290" s="71"/>
    </row>
    <row r="37291" spans="2:14">
      <c r="B37291" s="65"/>
      <c r="N37291" s="71"/>
    </row>
    <row r="37292" spans="2:14">
      <c r="B37292" s="65"/>
      <c r="N37292" s="71"/>
    </row>
    <row r="37293" spans="2:14">
      <c r="B37293" s="65"/>
      <c r="N37293" s="71"/>
    </row>
    <row r="37294" spans="2:14">
      <c r="B37294" s="65"/>
      <c r="N37294" s="71"/>
    </row>
    <row r="37295" spans="2:14">
      <c r="B37295" s="65"/>
      <c r="N37295" s="71"/>
    </row>
    <row r="37296" spans="2:14">
      <c r="B37296" s="65"/>
      <c r="N37296" s="71"/>
    </row>
    <row r="37297" spans="2:14">
      <c r="B37297" s="65"/>
      <c r="N37297" s="71"/>
    </row>
    <row r="37298" spans="2:14">
      <c r="B37298" s="65"/>
      <c r="N37298" s="71"/>
    </row>
    <row r="37299" spans="2:14">
      <c r="B37299" s="65"/>
      <c r="N37299" s="71"/>
    </row>
    <row r="37300" spans="2:14">
      <c r="B37300" s="65"/>
      <c r="N37300" s="71"/>
    </row>
    <row r="37301" spans="2:14">
      <c r="B37301" s="65"/>
      <c r="N37301" s="71"/>
    </row>
    <row r="37302" spans="2:14">
      <c r="B37302" s="65"/>
      <c r="N37302" s="71"/>
    </row>
    <row r="37303" spans="2:14">
      <c r="B37303" s="65"/>
      <c r="N37303" s="71"/>
    </row>
    <row r="37304" spans="2:14">
      <c r="B37304" s="65"/>
      <c r="N37304" s="71"/>
    </row>
    <row r="37305" spans="2:14">
      <c r="B37305" s="65"/>
      <c r="N37305" s="71"/>
    </row>
    <row r="37306" spans="2:14">
      <c r="B37306" s="65"/>
      <c r="N37306" s="71"/>
    </row>
    <row r="37307" spans="2:14">
      <c r="B37307" s="65"/>
      <c r="N37307" s="71"/>
    </row>
    <row r="37308" spans="2:14">
      <c r="B37308" s="65"/>
      <c r="N37308" s="71"/>
    </row>
    <row r="37309" spans="2:14">
      <c r="B37309" s="65"/>
      <c r="N37309" s="71"/>
    </row>
    <row r="37310" spans="2:14">
      <c r="B37310" s="65"/>
      <c r="N37310" s="71"/>
    </row>
    <row r="37311" spans="2:14">
      <c r="B37311" s="65"/>
      <c r="N37311" s="71"/>
    </row>
    <row r="37312" spans="2:14">
      <c r="B37312" s="65"/>
      <c r="N37312" s="71"/>
    </row>
    <row r="37313" spans="2:14">
      <c r="B37313" s="65"/>
      <c r="N37313" s="71"/>
    </row>
    <row r="37314" spans="2:14">
      <c r="B37314" s="65"/>
      <c r="N37314" s="71"/>
    </row>
    <row r="37315" spans="2:14">
      <c r="B37315" s="65"/>
      <c r="N37315" s="71"/>
    </row>
    <row r="37316" spans="2:14">
      <c r="B37316" s="65"/>
      <c r="N37316" s="71"/>
    </row>
    <row r="37317" spans="2:14">
      <c r="B37317" s="65"/>
      <c r="N37317" s="71"/>
    </row>
    <row r="37318" spans="2:14">
      <c r="B37318" s="65"/>
      <c r="N37318" s="71"/>
    </row>
    <row r="37319" spans="2:14">
      <c r="B37319" s="65"/>
      <c r="N37319" s="71"/>
    </row>
    <row r="37320" spans="2:14">
      <c r="B37320" s="65"/>
      <c r="N37320" s="71"/>
    </row>
    <row r="37321" spans="2:14">
      <c r="B37321" s="65"/>
      <c r="N37321" s="71"/>
    </row>
    <row r="37322" spans="2:14">
      <c r="B37322" s="65"/>
      <c r="N37322" s="71"/>
    </row>
    <row r="37323" spans="2:14">
      <c r="B37323" s="65"/>
      <c r="N37323" s="71"/>
    </row>
    <row r="37324" spans="2:14">
      <c r="B37324" s="65"/>
      <c r="N37324" s="71"/>
    </row>
    <row r="37325" spans="2:14">
      <c r="B37325" s="65"/>
      <c r="N37325" s="71"/>
    </row>
    <row r="37326" spans="2:14">
      <c r="B37326" s="65"/>
      <c r="N37326" s="71"/>
    </row>
    <row r="37327" spans="2:14">
      <c r="B37327" s="65"/>
      <c r="N37327" s="71"/>
    </row>
    <row r="37328" spans="2:14">
      <c r="B37328" s="65"/>
      <c r="N37328" s="71"/>
    </row>
    <row r="37329" spans="2:14">
      <c r="B37329" s="65"/>
      <c r="N37329" s="71"/>
    </row>
    <row r="37330" spans="2:14">
      <c r="B37330" s="65"/>
      <c r="N37330" s="71"/>
    </row>
    <row r="37331" spans="2:14">
      <c r="B37331" s="65"/>
      <c r="N37331" s="71"/>
    </row>
    <row r="37332" spans="2:14">
      <c r="B37332" s="65"/>
      <c r="N37332" s="71"/>
    </row>
    <row r="37333" spans="2:14">
      <c r="B37333" s="65"/>
      <c r="N37333" s="71"/>
    </row>
    <row r="37334" spans="2:14">
      <c r="B37334" s="65"/>
      <c r="N37334" s="71"/>
    </row>
    <row r="37335" spans="2:14">
      <c r="B37335" s="65"/>
      <c r="N37335" s="71"/>
    </row>
    <row r="37336" spans="2:14">
      <c r="B37336" s="65"/>
      <c r="N37336" s="71"/>
    </row>
    <row r="37337" spans="2:14">
      <c r="B37337" s="65"/>
      <c r="N37337" s="71"/>
    </row>
    <row r="37338" spans="2:14">
      <c r="B37338" s="65"/>
      <c r="N37338" s="71"/>
    </row>
    <row r="37339" spans="2:14">
      <c r="B37339" s="65"/>
      <c r="N37339" s="71"/>
    </row>
    <row r="37340" spans="2:14">
      <c r="B37340" s="65"/>
      <c r="N37340" s="71"/>
    </row>
    <row r="37341" spans="2:14">
      <c r="B37341" s="65"/>
      <c r="N37341" s="71"/>
    </row>
    <row r="37342" spans="2:14">
      <c r="B37342" s="65"/>
      <c r="N37342" s="71"/>
    </row>
    <row r="37343" spans="2:14">
      <c r="B37343" s="65"/>
      <c r="N37343" s="71"/>
    </row>
    <row r="37344" spans="2:14">
      <c r="B37344" s="65"/>
      <c r="N37344" s="71"/>
    </row>
    <row r="37345" spans="2:14">
      <c r="B37345" s="65"/>
      <c r="N37345" s="71"/>
    </row>
    <row r="37346" spans="2:14">
      <c r="B37346" s="65"/>
      <c r="N37346" s="71"/>
    </row>
    <row r="37347" spans="2:14">
      <c r="B37347" s="65"/>
      <c r="N37347" s="71"/>
    </row>
    <row r="37348" spans="2:14">
      <c r="B37348" s="65"/>
      <c r="N37348" s="71"/>
    </row>
    <row r="37349" spans="2:14">
      <c r="B37349" s="65"/>
      <c r="N37349" s="71"/>
    </row>
    <row r="37350" spans="2:14">
      <c r="B37350" s="65"/>
      <c r="N37350" s="71"/>
    </row>
    <row r="37351" spans="2:14">
      <c r="B37351" s="65"/>
      <c r="N37351" s="71"/>
    </row>
    <row r="37352" spans="2:14">
      <c r="B37352" s="65"/>
      <c r="N37352" s="71"/>
    </row>
    <row r="37353" spans="2:14">
      <c r="B37353" s="65"/>
      <c r="N37353" s="71"/>
    </row>
    <row r="37354" spans="2:14">
      <c r="B37354" s="65"/>
      <c r="N37354" s="71"/>
    </row>
    <row r="37355" spans="2:14">
      <c r="B37355" s="65"/>
      <c r="N37355" s="71"/>
    </row>
    <row r="37356" spans="2:14">
      <c r="B37356" s="65"/>
      <c r="N37356" s="71"/>
    </row>
    <row r="37357" spans="2:14">
      <c r="B37357" s="65"/>
      <c r="N37357" s="71"/>
    </row>
    <row r="37358" spans="2:14">
      <c r="B37358" s="65"/>
      <c r="N37358" s="71"/>
    </row>
    <row r="37359" spans="2:14">
      <c r="B37359" s="65"/>
      <c r="N37359" s="71"/>
    </row>
    <row r="37360" spans="2:14">
      <c r="B37360" s="65"/>
      <c r="N37360" s="71"/>
    </row>
    <row r="37361" spans="2:14">
      <c r="B37361" s="65"/>
      <c r="N37361" s="71"/>
    </row>
    <row r="37362" spans="2:14">
      <c r="B37362" s="65"/>
      <c r="N37362" s="71"/>
    </row>
    <row r="37363" spans="2:14">
      <c r="B37363" s="65"/>
      <c r="N37363" s="71"/>
    </row>
    <row r="37364" spans="2:14">
      <c r="B37364" s="65"/>
      <c r="N37364" s="71"/>
    </row>
    <row r="37365" spans="2:14">
      <c r="B37365" s="65"/>
      <c r="N37365" s="71"/>
    </row>
    <row r="37366" spans="2:14">
      <c r="B37366" s="65"/>
      <c r="N37366" s="71"/>
    </row>
    <row r="37367" spans="2:14">
      <c r="B37367" s="65"/>
      <c r="N37367" s="71"/>
    </row>
    <row r="37368" spans="2:14">
      <c r="B37368" s="65"/>
      <c r="N37368" s="71"/>
    </row>
    <row r="37369" spans="2:14">
      <c r="B37369" s="65"/>
      <c r="N37369" s="71"/>
    </row>
    <row r="37370" spans="2:14">
      <c r="B37370" s="65"/>
      <c r="N37370" s="71"/>
    </row>
    <row r="37371" spans="2:14">
      <c r="B37371" s="65"/>
      <c r="N37371" s="71"/>
    </row>
    <row r="37372" spans="2:14">
      <c r="B37372" s="65"/>
      <c r="N37372" s="71"/>
    </row>
    <row r="37373" spans="2:14">
      <c r="B37373" s="65"/>
      <c r="N37373" s="71"/>
    </row>
    <row r="37374" spans="2:14">
      <c r="B37374" s="65"/>
      <c r="N37374" s="71"/>
    </row>
    <row r="37375" spans="2:14">
      <c r="B37375" s="65"/>
      <c r="N37375" s="71"/>
    </row>
    <row r="37376" spans="2:14">
      <c r="B37376" s="65"/>
      <c r="N37376" s="71"/>
    </row>
    <row r="37377" spans="2:14">
      <c r="B37377" s="65"/>
      <c r="N37377" s="71"/>
    </row>
    <row r="37378" spans="2:14">
      <c r="B37378" s="65"/>
      <c r="N37378" s="71"/>
    </row>
    <row r="37379" spans="2:14">
      <c r="B37379" s="65"/>
      <c r="N37379" s="71"/>
    </row>
    <row r="37380" spans="2:14">
      <c r="B37380" s="65"/>
      <c r="N37380" s="71"/>
    </row>
    <row r="37381" spans="2:14">
      <c r="B37381" s="65"/>
      <c r="N37381" s="71"/>
    </row>
    <row r="37382" spans="2:14">
      <c r="B37382" s="65"/>
      <c r="N37382" s="71"/>
    </row>
    <row r="37383" spans="2:14">
      <c r="B37383" s="65"/>
      <c r="N37383" s="71"/>
    </row>
    <row r="37384" spans="2:14">
      <c r="B37384" s="65"/>
      <c r="N37384" s="71"/>
    </row>
    <row r="37385" spans="2:14">
      <c r="B37385" s="65"/>
      <c r="N37385" s="71"/>
    </row>
    <row r="37386" spans="2:14">
      <c r="B37386" s="65"/>
      <c r="N37386" s="71"/>
    </row>
    <row r="37387" spans="2:14">
      <c r="B37387" s="65"/>
      <c r="N37387" s="71"/>
    </row>
    <row r="37388" spans="2:14">
      <c r="B37388" s="65"/>
      <c r="N37388" s="71"/>
    </row>
    <row r="37389" spans="2:14">
      <c r="B37389" s="65"/>
      <c r="N37389" s="71"/>
    </row>
    <row r="37390" spans="2:14">
      <c r="B37390" s="65"/>
      <c r="N37390" s="71"/>
    </row>
    <row r="37391" spans="2:14">
      <c r="B37391" s="65"/>
      <c r="N37391" s="71"/>
    </row>
    <row r="37392" spans="2:14">
      <c r="B37392" s="65"/>
      <c r="N37392" s="71"/>
    </row>
    <row r="37393" spans="2:14">
      <c r="B37393" s="65"/>
      <c r="N37393" s="71"/>
    </row>
    <row r="37394" spans="2:14">
      <c r="B37394" s="65"/>
      <c r="N37394" s="71"/>
    </row>
    <row r="37395" spans="2:14">
      <c r="B37395" s="65"/>
      <c r="N37395" s="71"/>
    </row>
    <row r="37396" spans="2:14">
      <c r="B37396" s="65"/>
      <c r="N37396" s="71"/>
    </row>
    <row r="37397" spans="2:14">
      <c r="B37397" s="65"/>
      <c r="N37397" s="71"/>
    </row>
    <row r="37398" spans="2:14">
      <c r="B37398" s="65"/>
      <c r="N37398" s="71"/>
    </row>
    <row r="37399" spans="2:14">
      <c r="B37399" s="65"/>
      <c r="N37399" s="71"/>
    </row>
    <row r="37400" spans="2:14">
      <c r="B37400" s="65"/>
      <c r="N37400" s="71"/>
    </row>
    <row r="37401" spans="2:14">
      <c r="B37401" s="65"/>
      <c r="N37401" s="71"/>
    </row>
    <row r="37402" spans="2:14">
      <c r="B37402" s="65"/>
      <c r="N37402" s="71"/>
    </row>
    <row r="37403" spans="2:14">
      <c r="B37403" s="65"/>
      <c r="N37403" s="71"/>
    </row>
    <row r="37404" spans="2:14">
      <c r="B37404" s="65"/>
      <c r="N37404" s="71"/>
    </row>
    <row r="37405" spans="2:14">
      <c r="B37405" s="65"/>
      <c r="N37405" s="71"/>
    </row>
    <row r="37406" spans="2:14">
      <c r="B37406" s="65"/>
      <c r="N37406" s="71"/>
    </row>
    <row r="37407" spans="2:14">
      <c r="B37407" s="65"/>
      <c r="N37407" s="71"/>
    </row>
    <row r="37408" spans="2:14">
      <c r="B37408" s="65"/>
      <c r="N37408" s="71"/>
    </row>
    <row r="37409" spans="2:14">
      <c r="B37409" s="65"/>
      <c r="N37409" s="71"/>
    </row>
    <row r="37410" spans="2:14">
      <c r="B37410" s="65"/>
      <c r="N37410" s="71"/>
    </row>
    <row r="37411" spans="2:14">
      <c r="B37411" s="65"/>
      <c r="N37411" s="71"/>
    </row>
    <row r="37412" spans="2:14">
      <c r="B37412" s="65"/>
      <c r="N37412" s="71"/>
    </row>
    <row r="37413" spans="2:14">
      <c r="B37413" s="65"/>
      <c r="N37413" s="71"/>
    </row>
    <row r="37414" spans="2:14">
      <c r="B37414" s="65"/>
      <c r="N37414" s="71"/>
    </row>
    <row r="37415" spans="2:14">
      <c r="B37415" s="65"/>
      <c r="N37415" s="71"/>
    </row>
    <row r="37416" spans="2:14">
      <c r="B37416" s="65"/>
      <c r="N37416" s="71"/>
    </row>
    <row r="37417" spans="2:14">
      <c r="B37417" s="65"/>
      <c r="N37417" s="71"/>
    </row>
    <row r="37418" spans="2:14">
      <c r="B37418" s="65"/>
      <c r="N37418" s="71"/>
    </row>
    <row r="37419" spans="2:14">
      <c r="B37419" s="65"/>
      <c r="N37419" s="71"/>
    </row>
    <row r="37420" spans="2:14">
      <c r="B37420" s="65"/>
      <c r="N37420" s="71"/>
    </row>
    <row r="37421" spans="2:14">
      <c r="B37421" s="65"/>
      <c r="N37421" s="71"/>
    </row>
    <row r="37422" spans="2:14">
      <c r="B37422" s="65"/>
      <c r="N37422" s="71"/>
    </row>
    <row r="37423" spans="2:14">
      <c r="B37423" s="65"/>
      <c r="N37423" s="71"/>
    </row>
    <row r="37424" spans="2:14">
      <c r="B37424" s="65"/>
      <c r="N37424" s="71"/>
    </row>
    <row r="37425" spans="2:14">
      <c r="B37425" s="65"/>
      <c r="N37425" s="71"/>
    </row>
    <row r="37426" spans="2:14">
      <c r="B37426" s="65"/>
      <c r="N37426" s="71"/>
    </row>
    <row r="37427" spans="2:14">
      <c r="B37427" s="65"/>
      <c r="N37427" s="71"/>
    </row>
    <row r="37428" spans="2:14">
      <c r="B37428" s="65"/>
      <c r="N37428" s="71"/>
    </row>
    <row r="37429" spans="2:14">
      <c r="B37429" s="65"/>
      <c r="N37429" s="71"/>
    </row>
    <row r="37430" spans="2:14">
      <c r="B37430" s="65"/>
      <c r="N37430" s="71"/>
    </row>
    <row r="37431" spans="2:14">
      <c r="B37431" s="65"/>
      <c r="N37431" s="71"/>
    </row>
    <row r="37432" spans="2:14">
      <c r="B37432" s="65"/>
      <c r="N37432" s="71"/>
    </row>
    <row r="37433" spans="2:14">
      <c r="B37433" s="65"/>
      <c r="N37433" s="71"/>
    </row>
    <row r="37434" spans="2:14">
      <c r="B37434" s="65"/>
      <c r="N37434" s="71"/>
    </row>
    <row r="37435" spans="2:14">
      <c r="B37435" s="65"/>
      <c r="N37435" s="71"/>
    </row>
    <row r="37436" spans="2:14">
      <c r="B37436" s="65"/>
      <c r="N37436" s="71"/>
    </row>
    <row r="37437" spans="2:14">
      <c r="B37437" s="65"/>
      <c r="N37437" s="71"/>
    </row>
    <row r="37438" spans="2:14">
      <c r="B37438" s="65"/>
      <c r="N37438" s="71"/>
    </row>
    <row r="37439" spans="2:14">
      <c r="B37439" s="65"/>
      <c r="N37439" s="71"/>
    </row>
    <row r="37440" spans="2:14">
      <c r="B37440" s="65"/>
      <c r="N37440" s="71"/>
    </row>
    <row r="37441" spans="2:14">
      <c r="B37441" s="65"/>
      <c r="N37441" s="71"/>
    </row>
    <row r="37442" spans="2:14">
      <c r="B37442" s="65"/>
      <c r="N37442" s="71"/>
    </row>
    <row r="37443" spans="2:14">
      <c r="B37443" s="65"/>
      <c r="N37443" s="71"/>
    </row>
    <row r="37444" spans="2:14">
      <c r="B37444" s="65"/>
      <c r="N37444" s="71"/>
    </row>
    <row r="37445" spans="2:14">
      <c r="B37445" s="65"/>
      <c r="N37445" s="71"/>
    </row>
    <row r="37446" spans="2:14">
      <c r="B37446" s="65"/>
      <c r="N37446" s="71"/>
    </row>
    <row r="37447" spans="2:14">
      <c r="B37447" s="65"/>
      <c r="N37447" s="71"/>
    </row>
    <row r="37448" spans="2:14">
      <c r="B37448" s="65"/>
      <c r="N37448" s="71"/>
    </row>
    <row r="37449" spans="2:14">
      <c r="B37449" s="65"/>
      <c r="N37449" s="71"/>
    </row>
    <row r="37450" spans="2:14">
      <c r="B37450" s="65"/>
      <c r="N37450" s="71"/>
    </row>
    <row r="37451" spans="2:14">
      <c r="B37451" s="65"/>
      <c r="N37451" s="71"/>
    </row>
    <row r="37452" spans="2:14">
      <c r="B37452" s="65"/>
      <c r="N37452" s="71"/>
    </row>
    <row r="37453" spans="2:14">
      <c r="B37453" s="65"/>
      <c r="N37453" s="71"/>
    </row>
    <row r="37454" spans="2:14">
      <c r="B37454" s="65"/>
      <c r="N37454" s="71"/>
    </row>
    <row r="37455" spans="2:14">
      <c r="B37455" s="65"/>
      <c r="N37455" s="71"/>
    </row>
    <row r="37456" spans="2:14">
      <c r="B37456" s="65"/>
      <c r="N37456" s="71"/>
    </row>
    <row r="37457" spans="2:14">
      <c r="B37457" s="65"/>
      <c r="N37457" s="71"/>
    </row>
    <row r="37458" spans="2:14">
      <c r="B37458" s="65"/>
      <c r="N37458" s="71"/>
    </row>
    <row r="37459" spans="2:14">
      <c r="B37459" s="65"/>
      <c r="N37459" s="71"/>
    </row>
    <row r="37460" spans="2:14">
      <c r="B37460" s="65"/>
      <c r="N37460" s="71"/>
    </row>
    <row r="37461" spans="2:14">
      <c r="B37461" s="65"/>
      <c r="N37461" s="71"/>
    </row>
    <row r="37462" spans="2:14">
      <c r="B37462" s="65"/>
      <c r="N37462" s="71"/>
    </row>
    <row r="37463" spans="2:14">
      <c r="B37463" s="65"/>
      <c r="N37463" s="71"/>
    </row>
    <row r="37464" spans="2:14">
      <c r="B37464" s="65"/>
      <c r="N37464" s="71"/>
    </row>
    <row r="37465" spans="2:14">
      <c r="B37465" s="65"/>
      <c r="N37465" s="71"/>
    </row>
    <row r="37466" spans="2:14">
      <c r="B37466" s="65"/>
      <c r="N37466" s="71"/>
    </row>
    <row r="37467" spans="2:14">
      <c r="B37467" s="65"/>
      <c r="N37467" s="71"/>
    </row>
    <row r="37468" spans="2:14">
      <c r="B37468" s="65"/>
      <c r="N37468" s="71"/>
    </row>
    <row r="37469" spans="2:14">
      <c r="B37469" s="65"/>
      <c r="N37469" s="71"/>
    </row>
    <row r="37470" spans="2:14">
      <c r="B37470" s="65"/>
      <c r="N37470" s="71"/>
    </row>
    <row r="37471" spans="2:14">
      <c r="B37471" s="65"/>
      <c r="N37471" s="71"/>
    </row>
    <row r="37472" spans="2:14">
      <c r="B37472" s="65"/>
      <c r="N37472" s="71"/>
    </row>
    <row r="37473" spans="2:14">
      <c r="B37473" s="65"/>
      <c r="N37473" s="71"/>
    </row>
    <row r="37474" spans="2:14">
      <c r="B37474" s="65"/>
      <c r="N37474" s="71"/>
    </row>
    <row r="37475" spans="2:14">
      <c r="B37475" s="65"/>
      <c r="N37475" s="71"/>
    </row>
    <row r="37476" spans="2:14">
      <c r="B37476" s="65"/>
      <c r="N37476" s="71"/>
    </row>
    <row r="37477" spans="2:14">
      <c r="B37477" s="65"/>
      <c r="N37477" s="71"/>
    </row>
    <row r="37478" spans="2:14">
      <c r="B37478" s="65"/>
      <c r="N37478" s="71"/>
    </row>
    <row r="37479" spans="2:14">
      <c r="B37479" s="65"/>
      <c r="N37479" s="71"/>
    </row>
    <row r="37480" spans="2:14">
      <c r="B37480" s="65"/>
      <c r="N37480" s="71"/>
    </row>
    <row r="37481" spans="2:14">
      <c r="B37481" s="65"/>
      <c r="N37481" s="71"/>
    </row>
    <row r="37482" spans="2:14">
      <c r="B37482" s="65"/>
      <c r="N37482" s="71"/>
    </row>
    <row r="37483" spans="2:14">
      <c r="B37483" s="65"/>
      <c r="N37483" s="71"/>
    </row>
    <row r="37484" spans="2:14">
      <c r="B37484" s="65"/>
      <c r="N37484" s="71"/>
    </row>
    <row r="37485" spans="2:14">
      <c r="B37485" s="65"/>
      <c r="N37485" s="71"/>
    </row>
    <row r="37486" spans="2:14">
      <c r="B37486" s="65"/>
      <c r="N37486" s="71"/>
    </row>
    <row r="37487" spans="2:14">
      <c r="B37487" s="65"/>
      <c r="N37487" s="71"/>
    </row>
    <row r="37488" spans="2:14">
      <c r="B37488" s="65"/>
      <c r="N37488" s="71"/>
    </row>
    <row r="37489" spans="2:14">
      <c r="B37489" s="65"/>
      <c r="N37489" s="71"/>
    </row>
    <row r="37490" spans="2:14">
      <c r="B37490" s="65"/>
      <c r="N37490" s="71"/>
    </row>
    <row r="37491" spans="2:14">
      <c r="B37491" s="65"/>
      <c r="N37491" s="71"/>
    </row>
    <row r="37492" spans="2:14">
      <c r="B37492" s="65"/>
      <c r="N37492" s="71"/>
    </row>
    <row r="37493" spans="2:14">
      <c r="B37493" s="65"/>
      <c r="N37493" s="71"/>
    </row>
    <row r="37494" spans="2:14">
      <c r="B37494" s="65"/>
      <c r="N37494" s="71"/>
    </row>
    <row r="37495" spans="2:14">
      <c r="B37495" s="65"/>
      <c r="N37495" s="71"/>
    </row>
    <row r="37496" spans="2:14">
      <c r="B37496" s="65"/>
      <c r="N37496" s="71"/>
    </row>
    <row r="37497" spans="2:14">
      <c r="B37497" s="65"/>
      <c r="N37497" s="71"/>
    </row>
    <row r="37498" spans="2:14">
      <c r="B37498" s="65"/>
      <c r="N37498" s="71"/>
    </row>
    <row r="37499" spans="2:14">
      <c r="B37499" s="65"/>
      <c r="N37499" s="71"/>
    </row>
    <row r="37500" spans="2:14">
      <c r="B37500" s="65"/>
      <c r="N37500" s="71"/>
    </row>
    <row r="37501" spans="2:14">
      <c r="B37501" s="65"/>
      <c r="N37501" s="71"/>
    </row>
    <row r="37502" spans="2:14">
      <c r="B37502" s="65"/>
      <c r="N37502" s="71"/>
    </row>
    <row r="37503" spans="2:14">
      <c r="B37503" s="65"/>
      <c r="N37503" s="71"/>
    </row>
    <row r="37504" spans="2:14">
      <c r="B37504" s="65"/>
      <c r="N37504" s="71"/>
    </row>
    <row r="37505" spans="2:14">
      <c r="B37505" s="65"/>
      <c r="N37505" s="71"/>
    </row>
    <row r="37506" spans="2:14">
      <c r="B37506" s="65"/>
      <c r="N37506" s="71"/>
    </row>
    <row r="37507" spans="2:14">
      <c r="B37507" s="65"/>
      <c r="N37507" s="71"/>
    </row>
    <row r="37508" spans="2:14">
      <c r="B37508" s="65"/>
      <c r="N37508" s="71"/>
    </row>
    <row r="37509" spans="2:14">
      <c r="B37509" s="65"/>
      <c r="N37509" s="71"/>
    </row>
    <row r="37510" spans="2:14">
      <c r="B37510" s="65"/>
      <c r="N37510" s="71"/>
    </row>
    <row r="37511" spans="2:14">
      <c r="B37511" s="65"/>
      <c r="N37511" s="71"/>
    </row>
    <row r="37512" spans="2:14">
      <c r="B37512" s="65"/>
      <c r="N37512" s="71"/>
    </row>
    <row r="37513" spans="2:14">
      <c r="B37513" s="65"/>
      <c r="N37513" s="71"/>
    </row>
    <row r="37514" spans="2:14">
      <c r="B37514" s="65"/>
      <c r="N37514" s="71"/>
    </row>
    <row r="37515" spans="2:14">
      <c r="B37515" s="65"/>
      <c r="N37515" s="71"/>
    </row>
    <row r="37516" spans="2:14">
      <c r="B37516" s="65"/>
      <c r="N37516" s="71"/>
    </row>
    <row r="37517" spans="2:14">
      <c r="B37517" s="65"/>
      <c r="N37517" s="71"/>
    </row>
    <row r="37518" spans="2:14">
      <c r="B37518" s="65"/>
      <c r="N37518" s="71"/>
    </row>
    <row r="37519" spans="2:14">
      <c r="B37519" s="65"/>
      <c r="N37519" s="71"/>
    </row>
    <row r="37520" spans="2:14">
      <c r="B37520" s="65"/>
      <c r="N37520" s="71"/>
    </row>
    <row r="37521" spans="2:14">
      <c r="B37521" s="65"/>
      <c r="N37521" s="71"/>
    </row>
    <row r="37522" spans="2:14">
      <c r="B37522" s="65"/>
      <c r="N37522" s="71"/>
    </row>
    <row r="37523" spans="2:14">
      <c r="B37523" s="65"/>
      <c r="N37523" s="71"/>
    </row>
    <row r="37524" spans="2:14">
      <c r="B37524" s="65"/>
      <c r="N37524" s="71"/>
    </row>
    <row r="37525" spans="2:14">
      <c r="B37525" s="65"/>
      <c r="N37525" s="71"/>
    </row>
    <row r="37526" spans="2:14">
      <c r="B37526" s="65"/>
      <c r="N37526" s="71"/>
    </row>
    <row r="37527" spans="2:14">
      <c r="B37527" s="65"/>
      <c r="N37527" s="71"/>
    </row>
    <row r="37528" spans="2:14">
      <c r="B37528" s="65"/>
      <c r="N37528" s="71"/>
    </row>
    <row r="37529" spans="2:14">
      <c r="B37529" s="65"/>
      <c r="N37529" s="71"/>
    </row>
    <row r="37530" spans="2:14">
      <c r="B37530" s="65"/>
      <c r="N37530" s="71"/>
    </row>
    <row r="37531" spans="2:14">
      <c r="B37531" s="65"/>
      <c r="N37531" s="71"/>
    </row>
    <row r="37532" spans="2:14">
      <c r="B37532" s="65"/>
      <c r="N37532" s="71"/>
    </row>
    <row r="37533" spans="2:14">
      <c r="B37533" s="65"/>
      <c r="N37533" s="71"/>
    </row>
    <row r="37534" spans="2:14">
      <c r="B37534" s="65"/>
      <c r="N37534" s="71"/>
    </row>
    <row r="37535" spans="2:14">
      <c r="B37535" s="65"/>
      <c r="N37535" s="71"/>
    </row>
    <row r="37536" spans="2:14">
      <c r="B37536" s="65"/>
      <c r="N37536" s="71"/>
    </row>
    <row r="37537" spans="2:14">
      <c r="B37537" s="65"/>
      <c r="N37537" s="71"/>
    </row>
    <row r="37538" spans="2:14">
      <c r="B37538" s="65"/>
      <c r="N37538" s="71"/>
    </row>
    <row r="37539" spans="2:14">
      <c r="B37539" s="65"/>
      <c r="N37539" s="71"/>
    </row>
    <row r="37540" spans="2:14">
      <c r="B37540" s="65"/>
      <c r="N37540" s="71"/>
    </row>
    <row r="37541" spans="2:14">
      <c r="B37541" s="65"/>
      <c r="N37541" s="71"/>
    </row>
    <row r="37542" spans="2:14">
      <c r="B37542" s="65"/>
      <c r="N37542" s="71"/>
    </row>
    <row r="37543" spans="2:14">
      <c r="B37543" s="65"/>
      <c r="N37543" s="71"/>
    </row>
    <row r="37544" spans="2:14">
      <c r="B37544" s="65"/>
      <c r="N37544" s="71"/>
    </row>
    <row r="37545" spans="2:14">
      <c r="B37545" s="65"/>
      <c r="N37545" s="71"/>
    </row>
    <row r="37546" spans="2:14">
      <c r="B37546" s="65"/>
      <c r="N37546" s="71"/>
    </row>
    <row r="37547" spans="2:14">
      <c r="B37547" s="65"/>
      <c r="N37547" s="71"/>
    </row>
    <row r="37548" spans="2:14">
      <c r="B37548" s="65"/>
      <c r="N37548" s="71"/>
    </row>
    <row r="37549" spans="2:14">
      <c r="B37549" s="65"/>
      <c r="N37549" s="71"/>
    </row>
    <row r="37550" spans="2:14">
      <c r="B37550" s="65"/>
      <c r="N37550" s="71"/>
    </row>
    <row r="37551" spans="2:14">
      <c r="B37551" s="65"/>
      <c r="N37551" s="71"/>
    </row>
    <row r="37552" spans="2:14">
      <c r="B37552" s="65"/>
      <c r="N37552" s="71"/>
    </row>
    <row r="37553" spans="2:14">
      <c r="B37553" s="65"/>
      <c r="N37553" s="71"/>
    </row>
    <row r="37554" spans="2:14">
      <c r="B37554" s="65"/>
      <c r="N37554" s="71"/>
    </row>
    <row r="37555" spans="2:14">
      <c r="B37555" s="65"/>
      <c r="N37555" s="71"/>
    </row>
    <row r="37556" spans="2:14">
      <c r="B37556" s="65"/>
      <c r="N37556" s="71"/>
    </row>
    <row r="37557" spans="2:14">
      <c r="B37557" s="65"/>
      <c r="N37557" s="71"/>
    </row>
    <row r="37558" spans="2:14">
      <c r="B37558" s="65"/>
      <c r="N37558" s="71"/>
    </row>
    <row r="37559" spans="2:14">
      <c r="B37559" s="65"/>
      <c r="N37559" s="71"/>
    </row>
    <row r="37560" spans="2:14">
      <c r="B37560" s="65"/>
      <c r="N37560" s="71"/>
    </row>
    <row r="37561" spans="2:14">
      <c r="B37561" s="65"/>
      <c r="N37561" s="71"/>
    </row>
    <row r="37562" spans="2:14">
      <c r="B37562" s="65"/>
      <c r="N37562" s="71"/>
    </row>
    <row r="37563" spans="2:14">
      <c r="B37563" s="65"/>
      <c r="N37563" s="71"/>
    </row>
    <row r="37564" spans="2:14">
      <c r="B37564" s="65"/>
      <c r="N37564" s="71"/>
    </row>
    <row r="37565" spans="2:14">
      <c r="B37565" s="65"/>
      <c r="N37565" s="71"/>
    </row>
    <row r="37566" spans="2:14">
      <c r="B37566" s="65"/>
      <c r="N37566" s="71"/>
    </row>
    <row r="37567" spans="2:14">
      <c r="B37567" s="65"/>
      <c r="N37567" s="71"/>
    </row>
    <row r="37568" spans="2:14">
      <c r="B37568" s="65"/>
      <c r="N37568" s="71"/>
    </row>
    <row r="37569" spans="2:14">
      <c r="B37569" s="65"/>
      <c r="N37569" s="71"/>
    </row>
    <row r="37570" spans="2:14">
      <c r="B37570" s="65"/>
      <c r="N37570" s="71"/>
    </row>
    <row r="37571" spans="2:14">
      <c r="B37571" s="65"/>
      <c r="N37571" s="71"/>
    </row>
    <row r="37572" spans="2:14">
      <c r="B37572" s="65"/>
      <c r="N37572" s="71"/>
    </row>
    <row r="37573" spans="2:14">
      <c r="B37573" s="65"/>
      <c r="N37573" s="71"/>
    </row>
    <row r="37574" spans="2:14">
      <c r="B37574" s="65"/>
      <c r="N37574" s="71"/>
    </row>
    <row r="37575" spans="2:14">
      <c r="B37575" s="65"/>
      <c r="N37575" s="71"/>
    </row>
    <row r="37576" spans="2:14">
      <c r="B37576" s="65"/>
      <c r="N37576" s="71"/>
    </row>
    <row r="37577" spans="2:14">
      <c r="B37577" s="65"/>
      <c r="N37577" s="71"/>
    </row>
    <row r="37578" spans="2:14">
      <c r="B37578" s="65"/>
      <c r="N37578" s="71"/>
    </row>
    <row r="37579" spans="2:14">
      <c r="B37579" s="65"/>
      <c r="N37579" s="71"/>
    </row>
    <row r="37580" spans="2:14">
      <c r="B37580" s="65"/>
      <c r="N37580" s="71"/>
    </row>
    <row r="37581" spans="2:14">
      <c r="B37581" s="65"/>
      <c r="N37581" s="71"/>
    </row>
    <row r="37582" spans="2:14">
      <c r="B37582" s="65"/>
      <c r="N37582" s="71"/>
    </row>
    <row r="37583" spans="2:14">
      <c r="B37583" s="65"/>
      <c r="N37583" s="71"/>
    </row>
    <row r="37584" spans="2:14">
      <c r="B37584" s="65"/>
      <c r="N37584" s="71"/>
    </row>
    <row r="37585" spans="2:14">
      <c r="B37585" s="65"/>
      <c r="N37585" s="71"/>
    </row>
    <row r="37586" spans="2:14">
      <c r="B37586" s="65"/>
      <c r="N37586" s="71"/>
    </row>
    <row r="37587" spans="2:14">
      <c r="B37587" s="65"/>
      <c r="N37587" s="71"/>
    </row>
    <row r="37588" spans="2:14">
      <c r="B37588" s="65"/>
      <c r="N37588" s="71"/>
    </row>
    <row r="37589" spans="2:14">
      <c r="B37589" s="65"/>
      <c r="N37589" s="71"/>
    </row>
    <row r="37590" spans="2:14">
      <c r="B37590" s="65"/>
      <c r="N37590" s="71"/>
    </row>
    <row r="37591" spans="2:14">
      <c r="B37591" s="65"/>
      <c r="N37591" s="71"/>
    </row>
    <row r="37592" spans="2:14">
      <c r="B37592" s="65"/>
      <c r="N37592" s="71"/>
    </row>
    <row r="37593" spans="2:14">
      <c r="B37593" s="65"/>
      <c r="N37593" s="71"/>
    </row>
    <row r="37594" spans="2:14">
      <c r="B37594" s="65"/>
      <c r="N37594" s="71"/>
    </row>
    <row r="37595" spans="2:14">
      <c r="B37595" s="65"/>
      <c r="N37595" s="71"/>
    </row>
    <row r="37596" spans="2:14">
      <c r="B37596" s="65"/>
      <c r="N37596" s="71"/>
    </row>
    <row r="37597" spans="2:14">
      <c r="B37597" s="65"/>
      <c r="N37597" s="71"/>
    </row>
    <row r="37598" spans="2:14">
      <c r="B37598" s="65"/>
      <c r="N37598" s="71"/>
    </row>
    <row r="37599" spans="2:14">
      <c r="B37599" s="65"/>
      <c r="N37599" s="71"/>
    </row>
    <row r="37600" spans="2:14">
      <c r="B37600" s="65"/>
      <c r="N37600" s="71"/>
    </row>
    <row r="37601" spans="2:14">
      <c r="B37601" s="65"/>
      <c r="N37601" s="71"/>
    </row>
    <row r="37602" spans="2:14">
      <c r="B37602" s="65"/>
      <c r="N37602" s="71"/>
    </row>
    <row r="37603" spans="2:14">
      <c r="B37603" s="65"/>
      <c r="N37603" s="71"/>
    </row>
    <row r="37604" spans="2:14">
      <c r="B37604" s="65"/>
      <c r="N37604" s="71"/>
    </row>
    <row r="37605" spans="2:14">
      <c r="B37605" s="65"/>
      <c r="N37605" s="71"/>
    </row>
    <row r="37606" spans="2:14">
      <c r="B37606" s="65"/>
      <c r="N37606" s="71"/>
    </row>
    <row r="37607" spans="2:14">
      <c r="B37607" s="65"/>
      <c r="N37607" s="71"/>
    </row>
    <row r="37608" spans="2:14">
      <c r="B37608" s="65"/>
      <c r="N37608" s="71"/>
    </row>
    <row r="37609" spans="2:14">
      <c r="B37609" s="65"/>
      <c r="N37609" s="71"/>
    </row>
    <row r="37610" spans="2:14">
      <c r="B37610" s="65"/>
      <c r="N37610" s="71"/>
    </row>
    <row r="37611" spans="2:14">
      <c r="B37611" s="65"/>
      <c r="N37611" s="71"/>
    </row>
    <row r="37612" spans="2:14">
      <c r="B37612" s="65"/>
      <c r="N37612" s="71"/>
    </row>
    <row r="37613" spans="2:14">
      <c r="B37613" s="65"/>
      <c r="N37613" s="71"/>
    </row>
    <row r="37614" spans="2:14">
      <c r="B37614" s="65"/>
      <c r="N37614" s="71"/>
    </row>
    <row r="37615" spans="2:14">
      <c r="B37615" s="65"/>
      <c r="N37615" s="71"/>
    </row>
    <row r="37616" spans="2:14">
      <c r="B37616" s="65"/>
      <c r="N37616" s="71"/>
    </row>
    <row r="37617" spans="2:14">
      <c r="B37617" s="65"/>
      <c r="N37617" s="71"/>
    </row>
    <row r="37618" spans="2:14">
      <c r="B37618" s="65"/>
      <c r="N37618" s="71"/>
    </row>
    <row r="37619" spans="2:14">
      <c r="B37619" s="65"/>
      <c r="N37619" s="71"/>
    </row>
    <row r="37620" spans="2:14">
      <c r="B37620" s="65"/>
      <c r="N37620" s="71"/>
    </row>
    <row r="37621" spans="2:14">
      <c r="B37621" s="65"/>
      <c r="N37621" s="71"/>
    </row>
    <row r="37622" spans="2:14">
      <c r="B37622" s="65"/>
      <c r="N37622" s="71"/>
    </row>
    <row r="37623" spans="2:14">
      <c r="B37623" s="65"/>
      <c r="N37623" s="71"/>
    </row>
    <row r="37624" spans="2:14">
      <c r="B37624" s="65"/>
      <c r="N37624" s="71"/>
    </row>
    <row r="37625" spans="2:14">
      <c r="B37625" s="65"/>
      <c r="N37625" s="71"/>
    </row>
    <row r="37626" spans="2:14">
      <c r="B37626" s="65"/>
      <c r="N37626" s="71"/>
    </row>
    <row r="37627" spans="2:14">
      <c r="B37627" s="65"/>
      <c r="N37627" s="71"/>
    </row>
    <row r="37628" spans="2:14">
      <c r="B37628" s="65"/>
      <c r="N37628" s="71"/>
    </row>
    <row r="37629" spans="2:14">
      <c r="B37629" s="65"/>
      <c r="N37629" s="71"/>
    </row>
    <row r="37630" spans="2:14">
      <c r="B37630" s="65"/>
      <c r="N37630" s="71"/>
    </row>
    <row r="37631" spans="2:14">
      <c r="B37631" s="65"/>
      <c r="N37631" s="71"/>
    </row>
    <row r="37632" spans="2:14">
      <c r="B37632" s="65"/>
      <c r="N37632" s="71"/>
    </row>
    <row r="37633" spans="2:14">
      <c r="B37633" s="65"/>
      <c r="N37633" s="71"/>
    </row>
    <row r="37634" spans="2:14">
      <c r="B37634" s="65"/>
      <c r="N37634" s="71"/>
    </row>
    <row r="37635" spans="2:14">
      <c r="B37635" s="65"/>
      <c r="N37635" s="71"/>
    </row>
    <row r="37636" spans="2:14">
      <c r="B37636" s="65"/>
      <c r="N37636" s="71"/>
    </row>
    <row r="37637" spans="2:14">
      <c r="B37637" s="65"/>
      <c r="N37637" s="71"/>
    </row>
    <row r="37638" spans="2:14">
      <c r="B37638" s="65"/>
      <c r="N37638" s="71"/>
    </row>
    <row r="37639" spans="2:14">
      <c r="B37639" s="65"/>
      <c r="N37639" s="71"/>
    </row>
    <row r="37640" spans="2:14">
      <c r="B37640" s="65"/>
      <c r="N37640" s="71"/>
    </row>
    <row r="37641" spans="2:14">
      <c r="B37641" s="65"/>
      <c r="N37641" s="71"/>
    </row>
    <row r="37642" spans="2:14">
      <c r="B37642" s="65"/>
      <c r="N37642" s="71"/>
    </row>
    <row r="37643" spans="2:14">
      <c r="B37643" s="65"/>
      <c r="N37643" s="71"/>
    </row>
    <row r="37644" spans="2:14">
      <c r="B37644" s="65"/>
      <c r="N37644" s="71"/>
    </row>
    <row r="37645" spans="2:14">
      <c r="B37645" s="65"/>
      <c r="N37645" s="71"/>
    </row>
    <row r="37646" spans="2:14">
      <c r="B37646" s="65"/>
      <c r="N37646" s="71"/>
    </row>
    <row r="37647" spans="2:14">
      <c r="B37647" s="65"/>
      <c r="N37647" s="71"/>
    </row>
    <row r="37648" spans="2:14">
      <c r="B37648" s="65"/>
      <c r="N37648" s="71"/>
    </row>
    <row r="37649" spans="2:14">
      <c r="B37649" s="65"/>
      <c r="N37649" s="71"/>
    </row>
    <row r="37650" spans="2:14">
      <c r="B37650" s="65"/>
      <c r="N37650" s="71"/>
    </row>
    <row r="37651" spans="2:14">
      <c r="B37651" s="65"/>
      <c r="N37651" s="71"/>
    </row>
    <row r="37652" spans="2:14">
      <c r="B37652" s="65"/>
      <c r="N37652" s="71"/>
    </row>
    <row r="37653" spans="2:14">
      <c r="B37653" s="65"/>
      <c r="N37653" s="71"/>
    </row>
    <row r="37654" spans="2:14">
      <c r="B37654" s="65"/>
      <c r="N37654" s="71"/>
    </row>
    <row r="37655" spans="2:14">
      <c r="B37655" s="65"/>
      <c r="N37655" s="71"/>
    </row>
    <row r="37656" spans="2:14">
      <c r="B37656" s="65"/>
      <c r="N37656" s="71"/>
    </row>
    <row r="37657" spans="2:14">
      <c r="B37657" s="65"/>
      <c r="N37657" s="71"/>
    </row>
    <row r="37658" spans="2:14">
      <c r="B37658" s="65"/>
      <c r="N37658" s="71"/>
    </row>
    <row r="37659" spans="2:14">
      <c r="B37659" s="65"/>
      <c r="N37659" s="71"/>
    </row>
    <row r="37660" spans="2:14">
      <c r="B37660" s="65"/>
      <c r="N37660" s="71"/>
    </row>
    <row r="37661" spans="2:14">
      <c r="B37661" s="65"/>
      <c r="N37661" s="71"/>
    </row>
    <row r="37662" spans="2:14">
      <c r="B37662" s="65"/>
      <c r="N37662" s="71"/>
    </row>
    <row r="37663" spans="2:14">
      <c r="B37663" s="65"/>
      <c r="N37663" s="71"/>
    </row>
    <row r="37664" spans="2:14">
      <c r="B37664" s="65"/>
      <c r="N37664" s="71"/>
    </row>
    <row r="37665" spans="2:14">
      <c r="B37665" s="65"/>
      <c r="N37665" s="71"/>
    </row>
    <row r="37666" spans="2:14">
      <c r="B37666" s="65"/>
      <c r="N37666" s="71"/>
    </row>
    <row r="37667" spans="2:14">
      <c r="B37667" s="65"/>
      <c r="N37667" s="71"/>
    </row>
    <row r="37668" spans="2:14">
      <c r="B37668" s="65"/>
      <c r="N37668" s="71"/>
    </row>
    <row r="37669" spans="2:14">
      <c r="B37669" s="65"/>
      <c r="N37669" s="71"/>
    </row>
    <row r="37670" spans="2:14">
      <c r="B37670" s="65"/>
      <c r="N37670" s="71"/>
    </row>
    <row r="37671" spans="2:14">
      <c r="B37671" s="65"/>
      <c r="N37671" s="71"/>
    </row>
    <row r="37672" spans="2:14">
      <c r="B37672" s="65"/>
      <c r="N37672" s="71"/>
    </row>
    <row r="37673" spans="2:14">
      <c r="B37673" s="65"/>
      <c r="N37673" s="71"/>
    </row>
    <row r="37674" spans="2:14">
      <c r="B37674" s="65"/>
      <c r="N37674" s="71"/>
    </row>
    <row r="37675" spans="2:14">
      <c r="B37675" s="65"/>
      <c r="N37675" s="71"/>
    </row>
    <row r="37676" spans="2:14">
      <c r="B37676" s="65"/>
      <c r="N37676" s="71"/>
    </row>
    <row r="37677" spans="2:14">
      <c r="B37677" s="65"/>
      <c r="N37677" s="71"/>
    </row>
    <row r="37678" spans="2:14">
      <c r="B37678" s="65"/>
      <c r="N37678" s="71"/>
    </row>
    <row r="37679" spans="2:14">
      <c r="B37679" s="65"/>
      <c r="N37679" s="71"/>
    </row>
    <row r="37680" spans="2:14">
      <c r="B37680" s="65"/>
      <c r="N37680" s="71"/>
    </row>
    <row r="37681" spans="2:14">
      <c r="B37681" s="65"/>
      <c r="N37681" s="71"/>
    </row>
    <row r="37682" spans="2:14">
      <c r="B37682" s="65"/>
      <c r="N37682" s="71"/>
    </row>
    <row r="37683" spans="2:14">
      <c r="B37683" s="65"/>
      <c r="N37683" s="71"/>
    </row>
    <row r="37684" spans="2:14">
      <c r="B37684" s="65"/>
      <c r="N37684" s="71"/>
    </row>
    <row r="37685" spans="2:14">
      <c r="B37685" s="65"/>
      <c r="N37685" s="71"/>
    </row>
    <row r="37686" spans="2:14">
      <c r="B37686" s="65"/>
      <c r="N37686" s="71"/>
    </row>
    <row r="37687" spans="2:14">
      <c r="B37687" s="65"/>
      <c r="N37687" s="71"/>
    </row>
    <row r="37688" spans="2:14">
      <c r="B37688" s="65"/>
      <c r="N37688" s="71"/>
    </row>
    <row r="37689" spans="2:14">
      <c r="B37689" s="65"/>
      <c r="N37689" s="71"/>
    </row>
    <row r="37690" spans="2:14">
      <c r="B37690" s="65"/>
      <c r="N37690" s="71"/>
    </row>
    <row r="37691" spans="2:14">
      <c r="B37691" s="65"/>
      <c r="N37691" s="71"/>
    </row>
    <row r="37692" spans="2:14">
      <c r="B37692" s="65"/>
      <c r="N37692" s="71"/>
    </row>
    <row r="37693" spans="2:14">
      <c r="B37693" s="65"/>
      <c r="N37693" s="71"/>
    </row>
    <row r="37694" spans="2:14">
      <c r="B37694" s="65"/>
      <c r="N37694" s="71"/>
    </row>
    <row r="37695" spans="2:14">
      <c r="B37695" s="65"/>
      <c r="N37695" s="71"/>
    </row>
    <row r="37696" spans="2:14">
      <c r="B37696" s="65"/>
      <c r="N37696" s="71"/>
    </row>
    <row r="37697" spans="2:14">
      <c r="B37697" s="65"/>
      <c r="N37697" s="71"/>
    </row>
    <row r="37698" spans="2:14">
      <c r="B37698" s="65"/>
      <c r="N37698" s="71"/>
    </row>
    <row r="37699" spans="2:14">
      <c r="B37699" s="65"/>
      <c r="N37699" s="71"/>
    </row>
    <row r="37700" spans="2:14">
      <c r="B37700" s="65"/>
      <c r="N37700" s="71"/>
    </row>
    <row r="37701" spans="2:14">
      <c r="B37701" s="65"/>
      <c r="N37701" s="71"/>
    </row>
    <row r="37702" spans="2:14">
      <c r="B37702" s="65"/>
      <c r="N37702" s="71"/>
    </row>
    <row r="37703" spans="2:14">
      <c r="B37703" s="65"/>
      <c r="N37703" s="71"/>
    </row>
    <row r="37704" spans="2:14">
      <c r="B37704" s="65"/>
      <c r="N37704" s="71"/>
    </row>
    <row r="37705" spans="2:14">
      <c r="B37705" s="65"/>
      <c r="N37705" s="71"/>
    </row>
    <row r="37706" spans="2:14">
      <c r="B37706" s="65"/>
      <c r="N37706" s="71"/>
    </row>
    <row r="37707" spans="2:14">
      <c r="B37707" s="65"/>
      <c r="N37707" s="71"/>
    </row>
    <row r="37708" spans="2:14">
      <c r="B37708" s="65"/>
      <c r="N37708" s="71"/>
    </row>
    <row r="37709" spans="2:14">
      <c r="B37709" s="65"/>
      <c r="N37709" s="71"/>
    </row>
    <row r="37710" spans="2:14">
      <c r="B37710" s="65"/>
      <c r="N37710" s="71"/>
    </row>
    <row r="37711" spans="2:14">
      <c r="B37711" s="65"/>
      <c r="N37711" s="71"/>
    </row>
    <row r="37712" spans="2:14">
      <c r="B37712" s="65"/>
      <c r="N37712" s="71"/>
    </row>
    <row r="37713" spans="2:14">
      <c r="B37713" s="65"/>
      <c r="N37713" s="71"/>
    </row>
    <row r="37714" spans="2:14">
      <c r="B37714" s="65"/>
      <c r="N37714" s="71"/>
    </row>
    <row r="37715" spans="2:14">
      <c r="B37715" s="65"/>
      <c r="N37715" s="71"/>
    </row>
    <row r="37716" spans="2:14">
      <c r="B37716" s="65"/>
      <c r="N37716" s="71"/>
    </row>
    <row r="37717" spans="2:14">
      <c r="B37717" s="65"/>
      <c r="N37717" s="71"/>
    </row>
    <row r="37718" spans="2:14">
      <c r="B37718" s="65"/>
      <c r="N37718" s="71"/>
    </row>
    <row r="37719" spans="2:14">
      <c r="B37719" s="65"/>
      <c r="N37719" s="71"/>
    </row>
    <row r="37720" spans="2:14">
      <c r="B37720" s="65"/>
      <c r="N37720" s="71"/>
    </row>
    <row r="37721" spans="2:14">
      <c r="B37721" s="65"/>
      <c r="N37721" s="71"/>
    </row>
    <row r="37722" spans="2:14">
      <c r="B37722" s="65"/>
      <c r="N37722" s="71"/>
    </row>
    <row r="37723" spans="2:14">
      <c r="B37723" s="65"/>
      <c r="N37723" s="71"/>
    </row>
    <row r="37724" spans="2:14">
      <c r="B37724" s="65"/>
      <c r="N37724" s="71"/>
    </row>
    <row r="37725" spans="2:14">
      <c r="B37725" s="65"/>
      <c r="N37725" s="71"/>
    </row>
    <row r="37726" spans="2:14">
      <c r="B37726" s="65"/>
      <c r="N37726" s="71"/>
    </row>
    <row r="37727" spans="2:14">
      <c r="B37727" s="65"/>
      <c r="N37727" s="71"/>
    </row>
    <row r="37728" spans="2:14">
      <c r="B37728" s="65"/>
      <c r="N37728" s="71"/>
    </row>
    <row r="37729" spans="2:14">
      <c r="B37729" s="65"/>
      <c r="N37729" s="71"/>
    </row>
    <row r="37730" spans="2:14">
      <c r="B37730" s="65"/>
      <c r="N37730" s="71"/>
    </row>
    <row r="37731" spans="2:14">
      <c r="B37731" s="65"/>
      <c r="N37731" s="71"/>
    </row>
    <row r="37732" spans="2:14">
      <c r="B37732" s="65"/>
      <c r="N37732" s="71"/>
    </row>
    <row r="37733" spans="2:14">
      <c r="B37733" s="65"/>
      <c r="N37733" s="71"/>
    </row>
    <row r="37734" spans="2:14">
      <c r="B37734" s="65"/>
      <c r="N37734" s="71"/>
    </row>
    <row r="37735" spans="2:14">
      <c r="B37735" s="65"/>
      <c r="N37735" s="71"/>
    </row>
    <row r="37736" spans="2:14">
      <c r="B37736" s="65"/>
      <c r="N37736" s="71"/>
    </row>
    <row r="37737" spans="2:14">
      <c r="B37737" s="65"/>
      <c r="N37737" s="71"/>
    </row>
    <row r="37738" spans="2:14">
      <c r="B37738" s="65"/>
      <c r="N37738" s="71"/>
    </row>
    <row r="37739" spans="2:14">
      <c r="B37739" s="65"/>
      <c r="N37739" s="71"/>
    </row>
    <row r="37740" spans="2:14">
      <c r="B37740" s="65"/>
      <c r="N37740" s="71"/>
    </row>
    <row r="37741" spans="2:14">
      <c r="B37741" s="65"/>
      <c r="N37741" s="71"/>
    </row>
    <row r="37742" spans="2:14">
      <c r="B37742" s="65"/>
      <c r="N37742" s="71"/>
    </row>
    <row r="37743" spans="2:14">
      <c r="B37743" s="65"/>
      <c r="N37743" s="71"/>
    </row>
    <row r="37744" spans="2:14">
      <c r="B37744" s="65"/>
      <c r="N37744" s="71"/>
    </row>
    <row r="37745" spans="2:14">
      <c r="B37745" s="65"/>
      <c r="N37745" s="71"/>
    </row>
    <row r="37746" spans="2:14">
      <c r="B37746" s="65"/>
      <c r="N37746" s="71"/>
    </row>
    <row r="37747" spans="2:14">
      <c r="B37747" s="65"/>
      <c r="N37747" s="71"/>
    </row>
    <row r="37748" spans="2:14">
      <c r="B37748" s="65"/>
      <c r="N37748" s="71"/>
    </row>
    <row r="37749" spans="2:14">
      <c r="B37749" s="65"/>
      <c r="N37749" s="71"/>
    </row>
    <row r="37750" spans="2:14">
      <c r="B37750" s="65"/>
      <c r="N37750" s="71"/>
    </row>
    <row r="37751" spans="2:14">
      <c r="B37751" s="65"/>
      <c r="N37751" s="71"/>
    </row>
    <row r="37752" spans="2:14">
      <c r="B37752" s="65"/>
      <c r="N37752" s="71"/>
    </row>
    <row r="37753" spans="2:14">
      <c r="B37753" s="65"/>
      <c r="N37753" s="71"/>
    </row>
    <row r="37754" spans="2:14">
      <c r="B37754" s="65"/>
      <c r="N37754" s="71"/>
    </row>
    <row r="37755" spans="2:14">
      <c r="B37755" s="65"/>
      <c r="N37755" s="71"/>
    </row>
    <row r="37756" spans="2:14">
      <c r="B37756" s="65"/>
      <c r="N37756" s="71"/>
    </row>
    <row r="37757" spans="2:14">
      <c r="B37757" s="65"/>
      <c r="N37757" s="71"/>
    </row>
    <row r="37758" spans="2:14">
      <c r="B37758" s="65"/>
      <c r="N37758" s="71"/>
    </row>
    <row r="37759" spans="2:14">
      <c r="B37759" s="65"/>
      <c r="N37759" s="71"/>
    </row>
    <row r="37760" spans="2:14">
      <c r="B37760" s="65"/>
      <c r="N37760" s="71"/>
    </row>
    <row r="37761" spans="2:14">
      <c r="B37761" s="65"/>
      <c r="N37761" s="71"/>
    </row>
    <row r="37762" spans="2:14">
      <c r="B37762" s="65"/>
      <c r="N37762" s="71"/>
    </row>
    <row r="37763" spans="2:14">
      <c r="B37763" s="65"/>
      <c r="N37763" s="71"/>
    </row>
    <row r="37764" spans="2:14">
      <c r="B37764" s="65"/>
      <c r="N37764" s="71"/>
    </row>
    <row r="37765" spans="2:14">
      <c r="B37765" s="65"/>
      <c r="N37765" s="71"/>
    </row>
    <row r="37766" spans="2:14">
      <c r="B37766" s="65"/>
      <c r="N37766" s="71"/>
    </row>
    <row r="37767" spans="2:14">
      <c r="B37767" s="65"/>
      <c r="N37767" s="71"/>
    </row>
    <row r="37768" spans="2:14">
      <c r="B37768" s="65"/>
      <c r="N37768" s="71"/>
    </row>
    <row r="37769" spans="2:14">
      <c r="B37769" s="65"/>
      <c r="N37769" s="71"/>
    </row>
    <row r="37770" spans="2:14">
      <c r="B37770" s="65"/>
      <c r="N37770" s="71"/>
    </row>
    <row r="37771" spans="2:14">
      <c r="B37771" s="65"/>
      <c r="N37771" s="71"/>
    </row>
    <row r="37772" spans="2:14">
      <c r="B37772" s="65"/>
      <c r="N37772" s="71"/>
    </row>
    <row r="37773" spans="2:14">
      <c r="B37773" s="65"/>
      <c r="N37773" s="71"/>
    </row>
    <row r="37774" spans="2:14">
      <c r="B37774" s="65"/>
      <c r="N37774" s="71"/>
    </row>
    <row r="37775" spans="2:14">
      <c r="B37775" s="65"/>
      <c r="N37775" s="71"/>
    </row>
    <row r="37776" spans="2:14">
      <c r="B37776" s="65"/>
      <c r="N37776" s="71"/>
    </row>
    <row r="37777" spans="2:14">
      <c r="B37777" s="65"/>
      <c r="N37777" s="71"/>
    </row>
    <row r="37778" spans="2:14">
      <c r="B37778" s="65"/>
      <c r="N37778" s="71"/>
    </row>
    <row r="37779" spans="2:14">
      <c r="B37779" s="65"/>
      <c r="N37779" s="71"/>
    </row>
    <row r="37780" spans="2:14">
      <c r="B37780" s="65"/>
      <c r="N37780" s="71"/>
    </row>
    <row r="37781" spans="2:14">
      <c r="B37781" s="65"/>
      <c r="N37781" s="71"/>
    </row>
    <row r="37782" spans="2:14">
      <c r="B37782" s="65"/>
      <c r="N37782" s="71"/>
    </row>
    <row r="37783" spans="2:14">
      <c r="B37783" s="65"/>
      <c r="N37783" s="71"/>
    </row>
    <row r="37784" spans="2:14">
      <c r="B37784" s="65"/>
      <c r="N37784" s="71"/>
    </row>
    <row r="37785" spans="2:14">
      <c r="B37785" s="65"/>
      <c r="N37785" s="71"/>
    </row>
    <row r="37786" spans="2:14">
      <c r="B37786" s="65"/>
      <c r="N37786" s="71"/>
    </row>
    <row r="37787" spans="2:14">
      <c r="B37787" s="65"/>
      <c r="N37787" s="71"/>
    </row>
    <row r="37788" spans="2:14">
      <c r="B37788" s="65"/>
      <c r="N37788" s="71"/>
    </row>
    <row r="37789" spans="2:14">
      <c r="B37789" s="65"/>
      <c r="N37789" s="71"/>
    </row>
    <row r="37790" spans="2:14">
      <c r="B37790" s="65"/>
      <c r="N37790" s="71"/>
    </row>
    <row r="37791" spans="2:14">
      <c r="B37791" s="65"/>
      <c r="N37791" s="71"/>
    </row>
    <row r="37792" spans="2:14">
      <c r="B37792" s="65"/>
      <c r="N37792" s="71"/>
    </row>
    <row r="37793" spans="2:14">
      <c r="B37793" s="65"/>
      <c r="N37793" s="71"/>
    </row>
    <row r="37794" spans="2:14">
      <c r="B37794" s="65"/>
      <c r="N37794" s="71"/>
    </row>
    <row r="37795" spans="2:14">
      <c r="B37795" s="65"/>
      <c r="N37795" s="71"/>
    </row>
    <row r="37796" spans="2:14">
      <c r="B37796" s="65"/>
      <c r="N37796" s="71"/>
    </row>
    <row r="37797" spans="2:14">
      <c r="B37797" s="65"/>
      <c r="N37797" s="71"/>
    </row>
    <row r="37798" spans="2:14">
      <c r="B37798" s="65"/>
      <c r="N37798" s="71"/>
    </row>
    <row r="37799" spans="2:14">
      <c r="B37799" s="65"/>
      <c r="N37799" s="71"/>
    </row>
    <row r="37800" spans="2:14">
      <c r="B37800" s="65"/>
      <c r="N37800" s="71"/>
    </row>
    <row r="37801" spans="2:14">
      <c r="B37801" s="65"/>
      <c r="N37801" s="71"/>
    </row>
    <row r="37802" spans="2:14">
      <c r="B37802" s="65"/>
      <c r="N37802" s="71"/>
    </row>
    <row r="37803" spans="2:14">
      <c r="B37803" s="65"/>
      <c r="N37803" s="71"/>
    </row>
    <row r="37804" spans="2:14">
      <c r="B37804" s="65"/>
      <c r="N37804" s="71"/>
    </row>
    <row r="37805" spans="2:14">
      <c r="B37805" s="65"/>
      <c r="N37805" s="71"/>
    </row>
    <row r="37806" spans="2:14">
      <c r="B37806" s="65"/>
      <c r="N37806" s="71"/>
    </row>
    <row r="37807" spans="2:14">
      <c r="B37807" s="65"/>
      <c r="N37807" s="71"/>
    </row>
    <row r="37808" spans="2:14">
      <c r="B37808" s="65"/>
      <c r="N37808" s="71"/>
    </row>
    <row r="37809" spans="2:14">
      <c r="B37809" s="65"/>
      <c r="N37809" s="71"/>
    </row>
    <row r="37810" spans="2:14">
      <c r="B37810" s="65"/>
      <c r="N37810" s="71"/>
    </row>
    <row r="37811" spans="2:14">
      <c r="B37811" s="65"/>
      <c r="N37811" s="71"/>
    </row>
    <row r="37812" spans="2:14">
      <c r="B37812" s="65"/>
      <c r="N37812" s="71"/>
    </row>
    <row r="37813" spans="2:14">
      <c r="B37813" s="65"/>
      <c r="N37813" s="71"/>
    </row>
    <row r="37814" spans="2:14">
      <c r="B37814" s="65"/>
      <c r="N37814" s="71"/>
    </row>
    <row r="37815" spans="2:14">
      <c r="B37815" s="65"/>
      <c r="N37815" s="71"/>
    </row>
    <row r="37816" spans="2:14">
      <c r="B37816" s="65"/>
      <c r="N37816" s="71"/>
    </row>
    <row r="37817" spans="2:14">
      <c r="B37817" s="65"/>
      <c r="N37817" s="71"/>
    </row>
    <row r="37818" spans="2:14">
      <c r="B37818" s="65"/>
      <c r="N37818" s="71"/>
    </row>
    <row r="37819" spans="2:14">
      <c r="B37819" s="65"/>
      <c r="N37819" s="71"/>
    </row>
    <row r="37820" spans="2:14">
      <c r="B37820" s="65"/>
      <c r="N37820" s="71"/>
    </row>
    <row r="37821" spans="2:14">
      <c r="B37821" s="65"/>
      <c r="N37821" s="71"/>
    </row>
    <row r="37822" spans="2:14">
      <c r="B37822" s="65"/>
      <c r="N37822" s="71"/>
    </row>
    <row r="37823" spans="2:14">
      <c r="B37823" s="65"/>
      <c r="N37823" s="71"/>
    </row>
    <row r="37824" spans="2:14">
      <c r="B37824" s="65"/>
      <c r="N37824" s="71"/>
    </row>
    <row r="37825" spans="2:14">
      <c r="B37825" s="65"/>
      <c r="N37825" s="71"/>
    </row>
    <row r="37826" spans="2:14">
      <c r="B37826" s="65"/>
      <c r="N37826" s="71"/>
    </row>
    <row r="37827" spans="2:14">
      <c r="B37827" s="65"/>
      <c r="N37827" s="71"/>
    </row>
    <row r="37828" spans="2:14">
      <c r="B37828" s="65"/>
      <c r="N37828" s="71"/>
    </row>
    <row r="37829" spans="2:14">
      <c r="B37829" s="65"/>
      <c r="N37829" s="71"/>
    </row>
    <row r="37830" spans="2:14">
      <c r="B37830" s="65"/>
      <c r="N37830" s="71"/>
    </row>
    <row r="37831" spans="2:14">
      <c r="B37831" s="65"/>
      <c r="N37831" s="71"/>
    </row>
    <row r="37832" spans="2:14">
      <c r="B37832" s="65"/>
      <c r="N37832" s="71"/>
    </row>
    <row r="37833" spans="2:14">
      <c r="B37833" s="65"/>
      <c r="N37833" s="71"/>
    </row>
    <row r="37834" spans="2:14">
      <c r="B37834" s="65"/>
      <c r="N37834" s="71"/>
    </row>
    <row r="37835" spans="2:14">
      <c r="B37835" s="65"/>
      <c r="N37835" s="71"/>
    </row>
    <row r="37836" spans="2:14">
      <c r="B37836" s="65"/>
      <c r="N37836" s="71"/>
    </row>
    <row r="37837" spans="2:14">
      <c r="B37837" s="65"/>
      <c r="N37837" s="71"/>
    </row>
    <row r="37838" spans="2:14">
      <c r="B37838" s="65"/>
      <c r="N37838" s="71"/>
    </row>
    <row r="37839" spans="2:14">
      <c r="B37839" s="65"/>
      <c r="N37839" s="71"/>
    </row>
    <row r="37840" spans="2:14">
      <c r="B37840" s="65"/>
      <c r="N37840" s="71"/>
    </row>
    <row r="37841" spans="2:14">
      <c r="B37841" s="65"/>
      <c r="N37841" s="71"/>
    </row>
    <row r="37842" spans="2:14">
      <c r="B37842" s="65"/>
      <c r="N37842" s="71"/>
    </row>
    <row r="37843" spans="2:14">
      <c r="B37843" s="65"/>
      <c r="N37843" s="71"/>
    </row>
    <row r="37844" spans="2:14">
      <c r="B37844" s="65"/>
      <c r="N37844" s="71"/>
    </row>
    <row r="37845" spans="2:14">
      <c r="B37845" s="65"/>
      <c r="N37845" s="71"/>
    </row>
    <row r="37846" spans="2:14">
      <c r="B37846" s="65"/>
      <c r="N37846" s="71"/>
    </row>
    <row r="37847" spans="2:14">
      <c r="B37847" s="65"/>
      <c r="N37847" s="71"/>
    </row>
    <row r="37848" spans="2:14">
      <c r="B37848" s="65"/>
      <c r="N37848" s="71"/>
    </row>
    <row r="37849" spans="2:14">
      <c r="B37849" s="65"/>
      <c r="N37849" s="71"/>
    </row>
    <row r="37850" spans="2:14">
      <c r="B37850" s="65"/>
      <c r="N37850" s="71"/>
    </row>
    <row r="37851" spans="2:14">
      <c r="B37851" s="65"/>
      <c r="N37851" s="71"/>
    </row>
    <row r="37852" spans="2:14">
      <c r="B37852" s="65"/>
      <c r="N37852" s="71"/>
    </row>
    <row r="37853" spans="2:14">
      <c r="B37853" s="65"/>
      <c r="N37853" s="71"/>
    </row>
    <row r="37854" spans="2:14">
      <c r="B37854" s="65"/>
      <c r="N37854" s="71"/>
    </row>
    <row r="37855" spans="2:14">
      <c r="B37855" s="65"/>
      <c r="N37855" s="71"/>
    </row>
    <row r="37856" spans="2:14">
      <c r="B37856" s="65"/>
      <c r="N37856" s="71"/>
    </row>
    <row r="37857" spans="2:14">
      <c r="B37857" s="65"/>
      <c r="N37857" s="71"/>
    </row>
    <row r="37858" spans="2:14">
      <c r="B37858" s="65"/>
      <c r="N37858" s="71"/>
    </row>
    <row r="37859" spans="2:14">
      <c r="B37859" s="65"/>
      <c r="N37859" s="71"/>
    </row>
    <row r="37860" spans="2:14">
      <c r="B37860" s="65"/>
      <c r="N37860" s="71"/>
    </row>
    <row r="37861" spans="2:14">
      <c r="B37861" s="65"/>
      <c r="N37861" s="71"/>
    </row>
    <row r="37862" spans="2:14">
      <c r="B37862" s="65"/>
      <c r="N37862" s="71"/>
    </row>
    <row r="37863" spans="2:14">
      <c r="B37863" s="65"/>
      <c r="N37863" s="71"/>
    </row>
    <row r="37864" spans="2:14">
      <c r="B37864" s="65"/>
      <c r="N37864" s="71"/>
    </row>
    <row r="37865" spans="2:14">
      <c r="B37865" s="65"/>
      <c r="N37865" s="71"/>
    </row>
    <row r="37866" spans="2:14">
      <c r="B37866" s="65"/>
      <c r="N37866" s="71"/>
    </row>
    <row r="37867" spans="2:14">
      <c r="B37867" s="65"/>
      <c r="N37867" s="71"/>
    </row>
    <row r="37868" spans="2:14">
      <c r="B37868" s="65"/>
      <c r="N37868" s="71"/>
    </row>
    <row r="37869" spans="2:14">
      <c r="B37869" s="65"/>
      <c r="N37869" s="71"/>
    </row>
    <row r="37870" spans="2:14">
      <c r="B37870" s="65"/>
      <c r="N37870" s="71"/>
    </row>
    <row r="37871" spans="2:14">
      <c r="B37871" s="65"/>
      <c r="N37871" s="71"/>
    </row>
    <row r="37872" spans="2:14">
      <c r="B37872" s="65"/>
      <c r="N37872" s="71"/>
    </row>
    <row r="37873" spans="2:14">
      <c r="B37873" s="65"/>
      <c r="N37873" s="71"/>
    </row>
    <row r="37874" spans="2:14">
      <c r="B37874" s="65"/>
      <c r="N37874" s="71"/>
    </row>
    <row r="37875" spans="2:14">
      <c r="B37875" s="65"/>
      <c r="N37875" s="71"/>
    </row>
    <row r="37876" spans="2:14">
      <c r="B37876" s="65"/>
      <c r="N37876" s="71"/>
    </row>
    <row r="37877" spans="2:14">
      <c r="B37877" s="65"/>
      <c r="N37877" s="71"/>
    </row>
    <row r="37878" spans="2:14">
      <c r="B37878" s="65"/>
      <c r="N37878" s="71"/>
    </row>
    <row r="37879" spans="2:14">
      <c r="B37879" s="65"/>
      <c r="N37879" s="71"/>
    </row>
    <row r="37880" spans="2:14">
      <c r="B37880" s="65"/>
      <c r="N37880" s="71"/>
    </row>
    <row r="37881" spans="2:14">
      <c r="B37881" s="65"/>
      <c r="N37881" s="71"/>
    </row>
    <row r="37882" spans="2:14">
      <c r="B37882" s="65"/>
      <c r="N37882" s="71"/>
    </row>
    <row r="37883" spans="2:14">
      <c r="B37883" s="65"/>
      <c r="N37883" s="71"/>
    </row>
    <row r="37884" spans="2:14">
      <c r="B37884" s="65"/>
      <c r="N37884" s="71"/>
    </row>
    <row r="37885" spans="2:14">
      <c r="B37885" s="65"/>
      <c r="N37885" s="71"/>
    </row>
    <row r="37886" spans="2:14">
      <c r="B37886" s="65"/>
      <c r="N37886" s="71"/>
    </row>
    <row r="37887" spans="2:14">
      <c r="B37887" s="65"/>
      <c r="N37887" s="71"/>
    </row>
    <row r="37888" spans="2:14">
      <c r="B37888" s="65"/>
      <c r="N37888" s="71"/>
    </row>
    <row r="37889" spans="2:14">
      <c r="B37889" s="65"/>
      <c r="N37889" s="71"/>
    </row>
    <row r="37890" spans="2:14">
      <c r="B37890" s="65"/>
      <c r="N37890" s="71"/>
    </row>
    <row r="37891" spans="2:14">
      <c r="B37891" s="65"/>
      <c r="N37891" s="71"/>
    </row>
    <row r="37892" spans="2:14">
      <c r="B37892" s="65"/>
      <c r="N37892" s="71"/>
    </row>
    <row r="37893" spans="2:14">
      <c r="B37893" s="65"/>
      <c r="N37893" s="71"/>
    </row>
    <row r="37894" spans="2:14">
      <c r="B37894" s="65"/>
      <c r="N37894" s="71"/>
    </row>
    <row r="37895" spans="2:14">
      <c r="B37895" s="65"/>
      <c r="N37895" s="71"/>
    </row>
    <row r="37896" spans="2:14">
      <c r="B37896" s="65"/>
      <c r="N37896" s="71"/>
    </row>
    <row r="37897" spans="2:14">
      <c r="B37897" s="65"/>
      <c r="N37897" s="71"/>
    </row>
    <row r="37898" spans="2:14">
      <c r="B37898" s="65"/>
      <c r="N37898" s="71"/>
    </row>
    <row r="37899" spans="2:14">
      <c r="B37899" s="65"/>
      <c r="N37899" s="71"/>
    </row>
    <row r="37900" spans="2:14">
      <c r="B37900" s="65"/>
      <c r="N37900" s="71"/>
    </row>
    <row r="37901" spans="2:14">
      <c r="B37901" s="65"/>
      <c r="N37901" s="71"/>
    </row>
    <row r="37902" spans="2:14">
      <c r="B37902" s="65"/>
      <c r="N37902" s="71"/>
    </row>
    <row r="37903" spans="2:14">
      <c r="B37903" s="65"/>
      <c r="N37903" s="71"/>
    </row>
    <row r="37904" spans="2:14">
      <c r="B37904" s="65"/>
      <c r="N37904" s="71"/>
    </row>
    <row r="37905" spans="2:14">
      <c r="B37905" s="65"/>
      <c r="N37905" s="71"/>
    </row>
    <row r="37906" spans="2:14">
      <c r="B37906" s="65"/>
      <c r="N37906" s="71"/>
    </row>
    <row r="37907" spans="2:14">
      <c r="B37907" s="65"/>
      <c r="N37907" s="71"/>
    </row>
    <row r="37908" spans="2:14">
      <c r="B37908" s="65"/>
      <c r="N37908" s="71"/>
    </row>
    <row r="37909" spans="2:14">
      <c r="B37909" s="65"/>
      <c r="N37909" s="71"/>
    </row>
    <row r="37910" spans="2:14">
      <c r="B37910" s="65"/>
      <c r="N37910" s="71"/>
    </row>
    <row r="37911" spans="2:14">
      <c r="B37911" s="65"/>
      <c r="N37911" s="71"/>
    </row>
    <row r="37912" spans="2:14">
      <c r="B37912" s="65"/>
      <c r="N37912" s="71"/>
    </row>
    <row r="37913" spans="2:14">
      <c r="B37913" s="65"/>
      <c r="N37913" s="71"/>
    </row>
    <row r="37914" spans="2:14">
      <c r="B37914" s="65"/>
      <c r="N37914" s="71"/>
    </row>
    <row r="37915" spans="2:14">
      <c r="B37915" s="65"/>
      <c r="N37915" s="71"/>
    </row>
    <row r="37916" spans="2:14">
      <c r="B37916" s="65"/>
      <c r="N37916" s="71"/>
    </row>
    <row r="37917" spans="2:14">
      <c r="B37917" s="65"/>
      <c r="N37917" s="71"/>
    </row>
    <row r="37918" spans="2:14">
      <c r="B37918" s="65"/>
      <c r="N37918" s="71"/>
    </row>
    <row r="37919" spans="2:14">
      <c r="B37919" s="65"/>
      <c r="N37919" s="71"/>
    </row>
    <row r="37920" spans="2:14">
      <c r="B37920" s="65"/>
      <c r="N37920" s="71"/>
    </row>
    <row r="37921" spans="2:14">
      <c r="B37921" s="65"/>
      <c r="N37921" s="71"/>
    </row>
    <row r="37922" spans="2:14">
      <c r="B37922" s="65"/>
      <c r="N37922" s="71"/>
    </row>
    <row r="37923" spans="2:14">
      <c r="B37923" s="65"/>
      <c r="N37923" s="71"/>
    </row>
    <row r="37924" spans="2:14">
      <c r="B37924" s="65"/>
      <c r="N37924" s="71"/>
    </row>
    <row r="37925" spans="2:14">
      <c r="B37925" s="65"/>
      <c r="N37925" s="71"/>
    </row>
    <row r="37926" spans="2:14">
      <c r="B37926" s="65"/>
      <c r="N37926" s="71"/>
    </row>
    <row r="37927" spans="2:14">
      <c r="B37927" s="65"/>
      <c r="N37927" s="71"/>
    </row>
    <row r="37928" spans="2:14">
      <c r="B37928" s="65"/>
      <c r="N37928" s="71"/>
    </row>
    <row r="37929" spans="2:14">
      <c r="B37929" s="65"/>
      <c r="N37929" s="71"/>
    </row>
    <row r="37930" spans="2:14">
      <c r="B37930" s="65"/>
      <c r="N37930" s="71"/>
    </row>
    <row r="37931" spans="2:14">
      <c r="B37931" s="65"/>
      <c r="N37931" s="71"/>
    </row>
    <row r="37932" spans="2:14">
      <c r="B37932" s="65"/>
      <c r="N37932" s="71"/>
    </row>
    <row r="37933" spans="2:14">
      <c r="B37933" s="65"/>
      <c r="N37933" s="71"/>
    </row>
    <row r="37934" spans="2:14">
      <c r="B37934" s="65"/>
      <c r="N37934" s="71"/>
    </row>
    <row r="37935" spans="2:14">
      <c r="B37935" s="65"/>
      <c r="N37935" s="71"/>
    </row>
    <row r="37936" spans="2:14">
      <c r="B37936" s="65"/>
      <c r="N37936" s="71"/>
    </row>
    <row r="37937" spans="2:14">
      <c r="B37937" s="65"/>
      <c r="N37937" s="71"/>
    </row>
    <row r="37938" spans="2:14">
      <c r="B37938" s="65"/>
      <c r="N37938" s="71"/>
    </row>
    <row r="37939" spans="2:14">
      <c r="B37939" s="65"/>
      <c r="N37939" s="71"/>
    </row>
    <row r="37940" spans="2:14">
      <c r="B37940" s="65"/>
      <c r="N37940" s="71"/>
    </row>
    <row r="37941" spans="2:14">
      <c r="B37941" s="65"/>
      <c r="N37941" s="71"/>
    </row>
    <row r="37942" spans="2:14">
      <c r="B37942" s="65"/>
      <c r="N37942" s="71"/>
    </row>
    <row r="37943" spans="2:14">
      <c r="B37943" s="65"/>
      <c r="N37943" s="71"/>
    </row>
    <row r="37944" spans="2:14">
      <c r="B37944" s="65"/>
      <c r="N37944" s="71"/>
    </row>
    <row r="37945" spans="2:14">
      <c r="B37945" s="65"/>
      <c r="N37945" s="71"/>
    </row>
    <row r="37946" spans="2:14">
      <c r="B37946" s="65"/>
      <c r="N37946" s="71"/>
    </row>
    <row r="37947" spans="2:14">
      <c r="B37947" s="65"/>
      <c r="N37947" s="71"/>
    </row>
    <row r="37948" spans="2:14">
      <c r="B37948" s="65"/>
      <c r="N37948" s="71"/>
    </row>
    <row r="37949" spans="2:14">
      <c r="B37949" s="65"/>
      <c r="N37949" s="71"/>
    </row>
    <row r="37950" spans="2:14">
      <c r="B37950" s="65"/>
      <c r="N37950" s="71"/>
    </row>
    <row r="37951" spans="2:14">
      <c r="B37951" s="65"/>
      <c r="N37951" s="71"/>
    </row>
    <row r="37952" spans="2:14">
      <c r="B37952" s="65"/>
      <c r="N37952" s="71"/>
    </row>
    <row r="37953" spans="2:14">
      <c r="B37953" s="65"/>
      <c r="N37953" s="71"/>
    </row>
    <row r="37954" spans="2:14">
      <c r="B37954" s="65"/>
      <c r="N37954" s="71"/>
    </row>
    <row r="37955" spans="2:14">
      <c r="B37955" s="65"/>
      <c r="N37955" s="71"/>
    </row>
    <row r="37956" spans="2:14">
      <c r="B37956" s="65"/>
      <c r="N37956" s="71"/>
    </row>
    <row r="37957" spans="2:14">
      <c r="B37957" s="65"/>
      <c r="N37957" s="71"/>
    </row>
    <row r="37958" spans="2:14">
      <c r="B37958" s="65"/>
      <c r="N37958" s="71"/>
    </row>
    <row r="37959" spans="2:14">
      <c r="B37959" s="65"/>
      <c r="N37959" s="71"/>
    </row>
    <row r="37960" spans="2:14">
      <c r="B37960" s="65"/>
      <c r="N37960" s="71"/>
    </row>
    <row r="37961" spans="2:14">
      <c r="B37961" s="65"/>
      <c r="N37961" s="71"/>
    </row>
    <row r="37962" spans="2:14">
      <c r="B37962" s="65"/>
      <c r="N37962" s="71"/>
    </row>
    <row r="37963" spans="2:14">
      <c r="B37963" s="65"/>
      <c r="N37963" s="71"/>
    </row>
    <row r="37964" spans="2:14">
      <c r="B37964" s="65"/>
      <c r="N37964" s="71"/>
    </row>
    <row r="37965" spans="2:14">
      <c r="B37965" s="65"/>
      <c r="N37965" s="71"/>
    </row>
    <row r="37966" spans="2:14">
      <c r="B37966" s="65"/>
      <c r="N37966" s="71"/>
    </row>
    <row r="37967" spans="2:14">
      <c r="B37967" s="65"/>
      <c r="N37967" s="71"/>
    </row>
    <row r="37968" spans="2:14">
      <c r="B37968" s="65"/>
      <c r="N37968" s="71"/>
    </row>
    <row r="37969" spans="2:14">
      <c r="B37969" s="65"/>
      <c r="N37969" s="71"/>
    </row>
    <row r="37970" spans="2:14">
      <c r="B37970" s="65"/>
      <c r="N37970" s="71"/>
    </row>
    <row r="37971" spans="2:14">
      <c r="B37971" s="65"/>
      <c r="N37971" s="71"/>
    </row>
    <row r="37972" spans="2:14">
      <c r="B37972" s="65"/>
      <c r="N37972" s="71"/>
    </row>
    <row r="37973" spans="2:14">
      <c r="B37973" s="65"/>
      <c r="N37973" s="71"/>
    </row>
    <row r="37974" spans="2:14">
      <c r="B37974" s="65"/>
      <c r="N37974" s="71"/>
    </row>
    <row r="37975" spans="2:14">
      <c r="B37975" s="65"/>
      <c r="N37975" s="71"/>
    </row>
    <row r="37976" spans="2:14">
      <c r="B37976" s="65"/>
      <c r="N37976" s="71"/>
    </row>
    <row r="37977" spans="2:14">
      <c r="B37977" s="65"/>
      <c r="N37977" s="71"/>
    </row>
    <row r="37978" spans="2:14">
      <c r="B37978" s="65"/>
      <c r="N37978" s="71"/>
    </row>
    <row r="37979" spans="2:14">
      <c r="B37979" s="65"/>
      <c r="N37979" s="71"/>
    </row>
    <row r="37980" spans="2:14">
      <c r="B37980" s="65"/>
      <c r="N37980" s="71"/>
    </row>
    <row r="37981" spans="2:14">
      <c r="B37981" s="65"/>
      <c r="N37981" s="71"/>
    </row>
    <row r="37982" spans="2:14">
      <c r="B37982" s="65"/>
      <c r="N37982" s="71"/>
    </row>
    <row r="37983" spans="2:14">
      <c r="B37983" s="65"/>
      <c r="N37983" s="71"/>
    </row>
    <row r="37984" spans="2:14">
      <c r="B37984" s="65"/>
      <c r="N37984" s="71"/>
    </row>
    <row r="37985" spans="2:14">
      <c r="B37985" s="65"/>
      <c r="N37985" s="71"/>
    </row>
    <row r="37986" spans="2:14">
      <c r="B37986" s="65"/>
      <c r="N37986" s="71"/>
    </row>
    <row r="37987" spans="2:14">
      <c r="B37987" s="65"/>
      <c r="N37987" s="71"/>
    </row>
    <row r="37988" spans="2:14">
      <c r="B37988" s="65"/>
      <c r="N37988" s="71"/>
    </row>
    <row r="37989" spans="2:14">
      <c r="B37989" s="65"/>
      <c r="N37989" s="71"/>
    </row>
    <row r="37990" spans="2:14">
      <c r="B37990" s="65"/>
      <c r="N37990" s="71"/>
    </row>
    <row r="37991" spans="2:14">
      <c r="B37991" s="65"/>
      <c r="N37991" s="71"/>
    </row>
    <row r="37992" spans="2:14">
      <c r="B37992" s="65"/>
      <c r="N37992" s="71"/>
    </row>
    <row r="37993" spans="2:14">
      <c r="B37993" s="65"/>
      <c r="N37993" s="71"/>
    </row>
    <row r="37994" spans="2:14">
      <c r="B37994" s="65"/>
      <c r="N37994" s="71"/>
    </row>
    <row r="37995" spans="2:14">
      <c r="B37995" s="65"/>
      <c r="N37995" s="71"/>
    </row>
    <row r="37996" spans="2:14">
      <c r="B37996" s="65"/>
      <c r="N37996" s="71"/>
    </row>
    <row r="37997" spans="2:14">
      <c r="B37997" s="65"/>
      <c r="N37997" s="71"/>
    </row>
    <row r="37998" spans="2:14">
      <c r="B37998" s="65"/>
      <c r="N37998" s="71"/>
    </row>
    <row r="37999" spans="2:14">
      <c r="B37999" s="65"/>
      <c r="N37999" s="71"/>
    </row>
    <row r="38000" spans="2:14">
      <c r="B38000" s="65"/>
      <c r="N38000" s="71"/>
    </row>
    <row r="38001" spans="2:14">
      <c r="B38001" s="65"/>
      <c r="N38001" s="71"/>
    </row>
    <row r="38002" spans="2:14">
      <c r="B38002" s="65"/>
      <c r="N38002" s="71"/>
    </row>
    <row r="38003" spans="2:14">
      <c r="B38003" s="65"/>
      <c r="N38003" s="71"/>
    </row>
    <row r="38004" spans="2:14">
      <c r="B38004" s="65"/>
      <c r="N38004" s="71"/>
    </row>
    <row r="38005" spans="2:14">
      <c r="B38005" s="65"/>
      <c r="N38005" s="71"/>
    </row>
    <row r="38006" spans="2:14">
      <c r="B38006" s="65"/>
      <c r="N38006" s="71"/>
    </row>
    <row r="38007" spans="2:14">
      <c r="B38007" s="65"/>
      <c r="N38007" s="71"/>
    </row>
    <row r="38008" spans="2:14">
      <c r="B38008" s="65"/>
      <c r="N38008" s="71"/>
    </row>
    <row r="38009" spans="2:14">
      <c r="B38009" s="65"/>
      <c r="N38009" s="71"/>
    </row>
    <row r="38010" spans="2:14">
      <c r="B38010" s="65"/>
      <c r="N38010" s="71"/>
    </row>
    <row r="38011" spans="2:14">
      <c r="B38011" s="65"/>
      <c r="N38011" s="71"/>
    </row>
    <row r="38012" spans="2:14">
      <c r="B38012" s="65"/>
      <c r="N38012" s="71"/>
    </row>
    <row r="38013" spans="2:14">
      <c r="B38013" s="65"/>
      <c r="N38013" s="71"/>
    </row>
    <row r="38014" spans="2:14">
      <c r="B38014" s="65"/>
      <c r="N38014" s="71"/>
    </row>
    <row r="38015" spans="2:14">
      <c r="B38015" s="65"/>
      <c r="N38015" s="71"/>
    </row>
    <row r="38016" spans="2:14">
      <c r="B38016" s="65"/>
      <c r="N38016" s="71"/>
    </row>
    <row r="38017" spans="2:14">
      <c r="B38017" s="65"/>
      <c r="N38017" s="71"/>
    </row>
    <row r="38018" spans="2:14">
      <c r="B38018" s="65"/>
      <c r="N38018" s="71"/>
    </row>
    <row r="38019" spans="2:14">
      <c r="B38019" s="65"/>
      <c r="N38019" s="71"/>
    </row>
    <row r="38020" spans="2:14">
      <c r="B38020" s="65"/>
      <c r="N38020" s="71"/>
    </row>
    <row r="38021" spans="2:14">
      <c r="B38021" s="65"/>
      <c r="N38021" s="71"/>
    </row>
    <row r="38022" spans="2:14">
      <c r="B38022" s="65"/>
      <c r="N38022" s="71"/>
    </row>
    <row r="38023" spans="2:14">
      <c r="B38023" s="65"/>
      <c r="N38023" s="71"/>
    </row>
    <row r="38024" spans="2:14">
      <c r="B38024" s="65"/>
      <c r="N38024" s="71"/>
    </row>
    <row r="38025" spans="2:14">
      <c r="B38025" s="65"/>
      <c r="N38025" s="71"/>
    </row>
    <row r="38026" spans="2:14">
      <c r="B38026" s="65"/>
      <c r="N38026" s="71"/>
    </row>
    <row r="38027" spans="2:14">
      <c r="B38027" s="65"/>
      <c r="N38027" s="71"/>
    </row>
    <row r="38028" spans="2:14">
      <c r="B38028" s="65"/>
      <c r="N38028" s="71"/>
    </row>
    <row r="38029" spans="2:14">
      <c r="B38029" s="65"/>
      <c r="N38029" s="71"/>
    </row>
    <row r="38030" spans="2:14">
      <c r="B38030" s="65"/>
      <c r="N38030" s="71"/>
    </row>
    <row r="38031" spans="2:14">
      <c r="B38031" s="65"/>
      <c r="N38031" s="71"/>
    </row>
    <row r="38032" spans="2:14">
      <c r="B38032" s="65"/>
      <c r="N38032" s="71"/>
    </row>
    <row r="38033" spans="2:14">
      <c r="B38033" s="65"/>
      <c r="N38033" s="71"/>
    </row>
    <row r="38034" spans="2:14">
      <c r="B38034" s="65"/>
      <c r="N38034" s="71"/>
    </row>
    <row r="38035" spans="2:14">
      <c r="B38035" s="65"/>
      <c r="N38035" s="71"/>
    </row>
    <row r="38036" spans="2:14">
      <c r="B38036" s="65"/>
      <c r="N38036" s="71"/>
    </row>
    <row r="38037" spans="2:14">
      <c r="B38037" s="65"/>
      <c r="N38037" s="71"/>
    </row>
    <row r="38038" spans="2:14">
      <c r="B38038" s="65"/>
      <c r="N38038" s="71"/>
    </row>
    <row r="38039" spans="2:14">
      <c r="B38039" s="65"/>
      <c r="N38039" s="71"/>
    </row>
    <row r="38040" spans="2:14">
      <c r="B38040" s="65"/>
      <c r="N38040" s="71"/>
    </row>
    <row r="38041" spans="2:14">
      <c r="B38041" s="65"/>
      <c r="N38041" s="71"/>
    </row>
    <row r="38042" spans="2:14">
      <c r="B38042" s="65"/>
      <c r="N38042" s="71"/>
    </row>
    <row r="38043" spans="2:14">
      <c r="B38043" s="65"/>
      <c r="N38043" s="71"/>
    </row>
    <row r="38044" spans="2:14">
      <c r="B38044" s="65"/>
      <c r="N38044" s="71"/>
    </row>
    <row r="38045" spans="2:14">
      <c r="B38045" s="65"/>
      <c r="N38045" s="71"/>
    </row>
    <row r="38046" spans="2:14">
      <c r="B38046" s="65"/>
      <c r="N38046" s="71"/>
    </row>
    <row r="38047" spans="2:14">
      <c r="B38047" s="65"/>
      <c r="N38047" s="71"/>
    </row>
    <row r="38048" spans="2:14">
      <c r="B38048" s="65"/>
      <c r="N38048" s="71"/>
    </row>
    <row r="38049" spans="2:14">
      <c r="B38049" s="65"/>
      <c r="N38049" s="71"/>
    </row>
    <row r="38050" spans="2:14">
      <c r="B38050" s="65"/>
      <c r="N38050" s="71"/>
    </row>
    <row r="38051" spans="2:14">
      <c r="B38051" s="65"/>
      <c r="N38051" s="71"/>
    </row>
    <row r="38052" spans="2:14">
      <c r="B38052" s="65"/>
      <c r="N38052" s="71"/>
    </row>
    <row r="38053" spans="2:14">
      <c r="B38053" s="65"/>
      <c r="N38053" s="71"/>
    </row>
    <row r="38054" spans="2:14">
      <c r="B38054" s="65"/>
      <c r="N38054" s="71"/>
    </row>
    <row r="38055" spans="2:14">
      <c r="B38055" s="65"/>
      <c r="N38055" s="71"/>
    </row>
    <row r="38056" spans="2:14">
      <c r="B38056" s="65"/>
      <c r="N38056" s="71"/>
    </row>
    <row r="38057" spans="2:14">
      <c r="B38057" s="65"/>
      <c r="N38057" s="71"/>
    </row>
    <row r="38058" spans="2:14">
      <c r="B38058" s="65"/>
      <c r="N38058" s="71"/>
    </row>
    <row r="38059" spans="2:14">
      <c r="B38059" s="65"/>
      <c r="N38059" s="71"/>
    </row>
    <row r="38060" spans="2:14">
      <c r="B38060" s="65"/>
      <c r="N38060" s="71"/>
    </row>
    <row r="38061" spans="2:14">
      <c r="B38061" s="65"/>
      <c r="N38061" s="71"/>
    </row>
    <row r="38062" spans="2:14">
      <c r="B38062" s="65"/>
      <c r="N38062" s="71"/>
    </row>
    <row r="38063" spans="2:14">
      <c r="B38063" s="65"/>
      <c r="N38063" s="71"/>
    </row>
    <row r="38064" spans="2:14">
      <c r="B38064" s="65"/>
      <c r="N38064" s="71"/>
    </row>
    <row r="38065" spans="2:14">
      <c r="B38065" s="65"/>
      <c r="N38065" s="71"/>
    </row>
    <row r="38066" spans="2:14">
      <c r="B38066" s="65"/>
      <c r="N38066" s="71"/>
    </row>
    <row r="38067" spans="2:14">
      <c r="B38067" s="65"/>
      <c r="N38067" s="71"/>
    </row>
    <row r="38068" spans="2:14">
      <c r="B38068" s="65"/>
      <c r="N38068" s="71"/>
    </row>
    <row r="38069" spans="2:14">
      <c r="B38069" s="65"/>
      <c r="N38069" s="71"/>
    </row>
    <row r="38070" spans="2:14">
      <c r="B38070" s="65"/>
      <c r="N38070" s="71"/>
    </row>
    <row r="38071" spans="2:14">
      <c r="B38071" s="65"/>
      <c r="N38071" s="71"/>
    </row>
    <row r="38072" spans="2:14">
      <c r="B38072" s="65"/>
      <c r="N38072" s="71"/>
    </row>
    <row r="38073" spans="2:14">
      <c r="B38073" s="65"/>
      <c r="N38073" s="71"/>
    </row>
    <row r="38074" spans="2:14">
      <c r="B38074" s="65"/>
      <c r="N38074" s="71"/>
    </row>
    <row r="38075" spans="2:14">
      <c r="B38075" s="65"/>
      <c r="N38075" s="71"/>
    </row>
    <row r="38076" spans="2:14">
      <c r="B38076" s="65"/>
      <c r="N38076" s="71"/>
    </row>
    <row r="38077" spans="2:14">
      <c r="B38077" s="65"/>
      <c r="N38077" s="71"/>
    </row>
    <row r="38078" spans="2:14">
      <c r="B38078" s="65"/>
      <c r="N38078" s="71"/>
    </row>
    <row r="38079" spans="2:14">
      <c r="B38079" s="65"/>
      <c r="N38079" s="71"/>
    </row>
    <row r="38080" spans="2:14">
      <c r="B38080" s="65"/>
      <c r="N38080" s="71"/>
    </row>
    <row r="38081" spans="2:14">
      <c r="B38081" s="65"/>
      <c r="N38081" s="71"/>
    </row>
    <row r="38082" spans="2:14">
      <c r="B38082" s="65"/>
      <c r="N38082" s="71"/>
    </row>
    <row r="38083" spans="2:14">
      <c r="B38083" s="65"/>
      <c r="N38083" s="71"/>
    </row>
    <row r="38084" spans="2:14">
      <c r="B38084" s="65"/>
      <c r="N38084" s="71"/>
    </row>
    <row r="38085" spans="2:14">
      <c r="B38085" s="65"/>
      <c r="N38085" s="71"/>
    </row>
    <row r="38086" spans="2:14">
      <c r="B38086" s="65"/>
      <c r="N38086" s="71"/>
    </row>
    <row r="38087" spans="2:14">
      <c r="B38087" s="65"/>
      <c r="N38087" s="71"/>
    </row>
    <row r="38088" spans="2:14">
      <c r="B38088" s="65"/>
      <c r="N38088" s="71"/>
    </row>
    <row r="38089" spans="2:14">
      <c r="B38089" s="65"/>
      <c r="N38089" s="71"/>
    </row>
    <row r="38090" spans="2:14">
      <c r="B38090" s="65"/>
      <c r="N38090" s="71"/>
    </row>
    <row r="38091" spans="2:14">
      <c r="B38091" s="65"/>
      <c r="N38091" s="71"/>
    </row>
    <row r="38092" spans="2:14">
      <c r="B38092" s="65"/>
      <c r="N38092" s="71"/>
    </row>
    <row r="38093" spans="2:14">
      <c r="B38093" s="65"/>
      <c r="N38093" s="71"/>
    </row>
    <row r="38094" spans="2:14">
      <c r="B38094" s="65"/>
      <c r="N38094" s="71"/>
    </row>
    <row r="38095" spans="2:14">
      <c r="B38095" s="65"/>
      <c r="N38095" s="71"/>
    </row>
    <row r="38096" spans="2:14">
      <c r="B38096" s="65"/>
      <c r="N38096" s="71"/>
    </row>
    <row r="38097" spans="2:14">
      <c r="B38097" s="65"/>
      <c r="N38097" s="71"/>
    </row>
    <row r="38098" spans="2:14">
      <c r="B38098" s="65"/>
      <c r="N38098" s="71"/>
    </row>
    <row r="38099" spans="2:14">
      <c r="B38099" s="65"/>
      <c r="N38099" s="71"/>
    </row>
    <row r="38100" spans="2:14">
      <c r="B38100" s="65"/>
      <c r="N38100" s="71"/>
    </row>
    <row r="38101" spans="2:14">
      <c r="B38101" s="65"/>
      <c r="N38101" s="71"/>
    </row>
    <row r="38102" spans="2:14">
      <c r="B38102" s="65"/>
      <c r="N38102" s="71"/>
    </row>
    <row r="38103" spans="2:14">
      <c r="B38103" s="65"/>
      <c r="N38103" s="71"/>
    </row>
    <row r="38104" spans="2:14">
      <c r="B38104" s="65"/>
      <c r="N38104" s="71"/>
    </row>
    <row r="38105" spans="2:14">
      <c r="B38105" s="65"/>
      <c r="N38105" s="71"/>
    </row>
    <row r="38106" spans="2:14">
      <c r="B38106" s="65"/>
      <c r="N38106" s="71"/>
    </row>
    <row r="38107" spans="2:14">
      <c r="B38107" s="65"/>
      <c r="N38107" s="71"/>
    </row>
    <row r="38108" spans="2:14">
      <c r="B38108" s="65"/>
      <c r="N38108" s="71"/>
    </row>
    <row r="38109" spans="2:14">
      <c r="B38109" s="65"/>
      <c r="N38109" s="71"/>
    </row>
    <row r="38110" spans="2:14">
      <c r="B38110" s="65"/>
      <c r="N38110" s="71"/>
    </row>
    <row r="38111" spans="2:14">
      <c r="B38111" s="65"/>
      <c r="N38111" s="71"/>
    </row>
    <row r="38112" spans="2:14">
      <c r="B38112" s="65"/>
      <c r="N38112" s="71"/>
    </row>
    <row r="38113" spans="2:14">
      <c r="B38113" s="65"/>
      <c r="N38113" s="71"/>
    </row>
    <row r="38114" spans="2:14">
      <c r="B38114" s="65"/>
      <c r="N38114" s="71"/>
    </row>
    <row r="38115" spans="2:14">
      <c r="B38115" s="65"/>
      <c r="N38115" s="71"/>
    </row>
    <row r="38116" spans="2:14">
      <c r="B38116" s="65"/>
      <c r="N38116" s="71"/>
    </row>
    <row r="38117" spans="2:14">
      <c r="B38117" s="65"/>
      <c r="N38117" s="71"/>
    </row>
    <row r="38118" spans="2:14">
      <c r="B38118" s="65"/>
      <c r="N38118" s="71"/>
    </row>
    <row r="38119" spans="2:14">
      <c r="B38119" s="65"/>
      <c r="N38119" s="71"/>
    </row>
    <row r="38120" spans="2:14">
      <c r="B38120" s="65"/>
      <c r="N38120" s="71"/>
    </row>
    <row r="38121" spans="2:14">
      <c r="B38121" s="65"/>
      <c r="N38121" s="71"/>
    </row>
    <row r="38122" spans="2:14">
      <c r="B38122" s="65"/>
      <c r="N38122" s="71"/>
    </row>
    <row r="38123" spans="2:14">
      <c r="B38123" s="65"/>
      <c r="N38123" s="71"/>
    </row>
    <row r="38124" spans="2:14">
      <c r="B38124" s="65"/>
      <c r="N38124" s="71"/>
    </row>
    <row r="38125" spans="2:14">
      <c r="B38125" s="65"/>
      <c r="N38125" s="71"/>
    </row>
    <row r="38126" spans="2:14">
      <c r="B38126" s="65"/>
      <c r="N38126" s="71"/>
    </row>
    <row r="38127" spans="2:14">
      <c r="B38127" s="65"/>
      <c r="N38127" s="71"/>
    </row>
    <row r="38128" spans="2:14">
      <c r="B38128" s="65"/>
      <c r="N38128" s="71"/>
    </row>
    <row r="38129" spans="2:14">
      <c r="B38129" s="65"/>
      <c r="N38129" s="71"/>
    </row>
    <row r="38130" spans="2:14">
      <c r="B38130" s="65"/>
      <c r="N38130" s="71"/>
    </row>
    <row r="38131" spans="2:14">
      <c r="B38131" s="65"/>
      <c r="N38131" s="71"/>
    </row>
    <row r="38132" spans="2:14">
      <c r="B38132" s="65"/>
      <c r="N38132" s="71"/>
    </row>
    <row r="38133" spans="2:14">
      <c r="B38133" s="65"/>
      <c r="N38133" s="71"/>
    </row>
    <row r="38134" spans="2:14">
      <c r="B38134" s="65"/>
      <c r="N38134" s="71"/>
    </row>
    <row r="38135" spans="2:14">
      <c r="B38135" s="65"/>
      <c r="N38135" s="71"/>
    </row>
    <row r="38136" spans="2:14">
      <c r="B38136" s="65"/>
      <c r="N38136" s="71"/>
    </row>
    <row r="38137" spans="2:14">
      <c r="B38137" s="65"/>
      <c r="N38137" s="71"/>
    </row>
    <row r="38138" spans="2:14">
      <c r="B38138" s="65"/>
      <c r="N38138" s="71"/>
    </row>
    <row r="38139" spans="2:14">
      <c r="B38139" s="65"/>
      <c r="N38139" s="71"/>
    </row>
    <row r="38140" spans="2:14">
      <c r="B38140" s="65"/>
      <c r="N38140" s="71"/>
    </row>
    <row r="38141" spans="2:14">
      <c r="B38141" s="65"/>
      <c r="N38141" s="71"/>
    </row>
    <row r="38142" spans="2:14">
      <c r="B38142" s="65"/>
      <c r="N38142" s="71"/>
    </row>
    <row r="38143" spans="2:14">
      <c r="B38143" s="65"/>
      <c r="N38143" s="71"/>
    </row>
    <row r="38144" spans="2:14">
      <c r="B38144" s="65"/>
      <c r="N38144" s="71"/>
    </row>
    <row r="38145" spans="2:14">
      <c r="B38145" s="65"/>
      <c r="N38145" s="71"/>
    </row>
    <row r="38146" spans="2:14">
      <c r="B38146" s="65"/>
      <c r="N38146" s="71"/>
    </row>
    <row r="38147" spans="2:14">
      <c r="B38147" s="65"/>
      <c r="N38147" s="71"/>
    </row>
    <row r="38148" spans="2:14">
      <c r="B38148" s="65"/>
      <c r="N38148" s="71"/>
    </row>
    <row r="38149" spans="2:14">
      <c r="B38149" s="65"/>
      <c r="N38149" s="71"/>
    </row>
    <row r="38150" spans="2:14">
      <c r="B38150" s="65"/>
      <c r="N38150" s="71"/>
    </row>
    <row r="38151" spans="2:14">
      <c r="B38151" s="65"/>
      <c r="N38151" s="71"/>
    </row>
    <row r="38152" spans="2:14">
      <c r="B38152" s="65"/>
      <c r="N38152" s="71"/>
    </row>
    <row r="38153" spans="2:14">
      <c r="B38153" s="65"/>
      <c r="N38153" s="71"/>
    </row>
    <row r="38154" spans="2:14">
      <c r="B38154" s="65"/>
      <c r="N38154" s="71"/>
    </row>
    <row r="38155" spans="2:14">
      <c r="B38155" s="65"/>
      <c r="N38155" s="71"/>
    </row>
    <row r="38156" spans="2:14">
      <c r="B38156" s="65"/>
      <c r="N38156" s="71"/>
    </row>
    <row r="38157" spans="2:14">
      <c r="B38157" s="65"/>
      <c r="N38157" s="71"/>
    </row>
    <row r="38158" spans="2:14">
      <c r="B38158" s="65"/>
      <c r="N38158" s="71"/>
    </row>
    <row r="38159" spans="2:14">
      <c r="B38159" s="65"/>
      <c r="N38159" s="71"/>
    </row>
    <row r="38160" spans="2:14">
      <c r="B38160" s="65"/>
      <c r="N38160" s="71"/>
    </row>
    <row r="38161" spans="2:14">
      <c r="B38161" s="65"/>
      <c r="N38161" s="71"/>
    </row>
    <row r="38162" spans="2:14">
      <c r="B38162" s="65"/>
      <c r="N38162" s="71"/>
    </row>
    <row r="38163" spans="2:14">
      <c r="B38163" s="65"/>
      <c r="N38163" s="71"/>
    </row>
    <row r="38164" spans="2:14">
      <c r="B38164" s="65"/>
      <c r="N38164" s="71"/>
    </row>
    <row r="38165" spans="2:14">
      <c r="B38165" s="65"/>
      <c r="N38165" s="71"/>
    </row>
    <row r="38166" spans="2:14">
      <c r="B38166" s="65"/>
      <c r="N38166" s="71"/>
    </row>
    <row r="38167" spans="2:14">
      <c r="B38167" s="65"/>
      <c r="N38167" s="71"/>
    </row>
    <row r="38168" spans="2:14">
      <c r="B38168" s="65"/>
      <c r="N38168" s="71"/>
    </row>
    <row r="38169" spans="2:14">
      <c r="B38169" s="65"/>
      <c r="N38169" s="71"/>
    </row>
    <row r="38170" spans="2:14">
      <c r="B38170" s="65"/>
      <c r="N38170" s="71"/>
    </row>
    <row r="38171" spans="2:14">
      <c r="B38171" s="65"/>
      <c r="N38171" s="71"/>
    </row>
    <row r="38172" spans="2:14">
      <c r="B38172" s="65"/>
      <c r="N38172" s="71"/>
    </row>
    <row r="38173" spans="2:14">
      <c r="B38173" s="65"/>
      <c r="N38173" s="71"/>
    </row>
    <row r="38174" spans="2:14">
      <c r="B38174" s="65"/>
      <c r="N38174" s="71"/>
    </row>
    <row r="38175" spans="2:14">
      <c r="B38175" s="65"/>
      <c r="N38175" s="71"/>
    </row>
    <row r="38176" spans="2:14">
      <c r="B38176" s="65"/>
      <c r="N38176" s="71"/>
    </row>
    <row r="38177" spans="2:14">
      <c r="B38177" s="65"/>
      <c r="N38177" s="71"/>
    </row>
    <row r="38178" spans="2:14">
      <c r="B38178" s="65"/>
      <c r="N38178" s="71"/>
    </row>
    <row r="38179" spans="2:14">
      <c r="B38179" s="65"/>
      <c r="N38179" s="71"/>
    </row>
    <row r="38180" spans="2:14">
      <c r="B38180" s="65"/>
      <c r="N38180" s="71"/>
    </row>
    <row r="38181" spans="2:14">
      <c r="B38181" s="65"/>
      <c r="N38181" s="71"/>
    </row>
    <row r="38182" spans="2:14">
      <c r="B38182" s="65"/>
      <c r="N38182" s="71"/>
    </row>
    <row r="38183" spans="2:14">
      <c r="B38183" s="65"/>
      <c r="N38183" s="71"/>
    </row>
    <row r="38184" spans="2:14">
      <c r="B38184" s="65"/>
      <c r="N38184" s="71"/>
    </row>
    <row r="38185" spans="2:14">
      <c r="B38185" s="65"/>
      <c r="N38185" s="71"/>
    </row>
    <row r="38186" spans="2:14">
      <c r="B38186" s="65"/>
      <c r="N38186" s="71"/>
    </row>
    <row r="38187" spans="2:14">
      <c r="B38187" s="65"/>
      <c r="N38187" s="71"/>
    </row>
    <row r="38188" spans="2:14">
      <c r="B38188" s="65"/>
      <c r="N38188" s="71"/>
    </row>
    <row r="38189" spans="2:14">
      <c r="B38189" s="65"/>
      <c r="N38189" s="71"/>
    </row>
    <row r="38190" spans="2:14">
      <c r="B38190" s="65"/>
      <c r="N38190" s="71"/>
    </row>
    <row r="38191" spans="2:14">
      <c r="B38191" s="65"/>
      <c r="N38191" s="71"/>
    </row>
    <row r="38192" spans="2:14">
      <c r="B38192" s="65"/>
      <c r="N38192" s="71"/>
    </row>
    <row r="38193" spans="2:14">
      <c r="B38193" s="65"/>
      <c r="N38193" s="71"/>
    </row>
    <row r="38194" spans="2:14">
      <c r="B38194" s="65"/>
      <c r="N38194" s="71"/>
    </row>
    <row r="38195" spans="2:14">
      <c r="B38195" s="65"/>
      <c r="N38195" s="71"/>
    </row>
    <row r="38196" spans="2:14">
      <c r="B38196" s="65"/>
      <c r="N38196" s="71"/>
    </row>
    <row r="38197" spans="2:14">
      <c r="B38197" s="65"/>
      <c r="N38197" s="71"/>
    </row>
    <row r="38198" spans="2:14">
      <c r="B38198" s="65"/>
      <c r="N38198" s="71"/>
    </row>
    <row r="38199" spans="2:14">
      <c r="B38199" s="65"/>
      <c r="N38199" s="71"/>
    </row>
    <row r="38200" spans="2:14">
      <c r="B38200" s="65"/>
      <c r="N38200" s="71"/>
    </row>
    <row r="38201" spans="2:14">
      <c r="B38201" s="65"/>
      <c r="N38201" s="71"/>
    </row>
    <row r="38202" spans="2:14">
      <c r="B38202" s="65"/>
      <c r="N38202" s="71"/>
    </row>
    <row r="38203" spans="2:14">
      <c r="B38203" s="65"/>
      <c r="N38203" s="71"/>
    </row>
    <row r="38204" spans="2:14">
      <c r="B38204" s="65"/>
      <c r="N38204" s="71"/>
    </row>
    <row r="38205" spans="2:14">
      <c r="B38205" s="65"/>
      <c r="N38205" s="71"/>
    </row>
    <row r="38206" spans="2:14">
      <c r="B38206" s="65"/>
      <c r="N38206" s="71"/>
    </row>
    <row r="38207" spans="2:14">
      <c r="B38207" s="65"/>
      <c r="N38207" s="71"/>
    </row>
    <row r="38208" spans="2:14">
      <c r="B38208" s="65"/>
      <c r="N38208" s="71"/>
    </row>
    <row r="38209" spans="2:14">
      <c r="B38209" s="65"/>
      <c r="N38209" s="71"/>
    </row>
    <row r="38210" spans="2:14">
      <c r="B38210" s="65"/>
      <c r="N38210" s="71"/>
    </row>
    <row r="38211" spans="2:14">
      <c r="B38211" s="65"/>
      <c r="N38211" s="71"/>
    </row>
    <row r="38212" spans="2:14">
      <c r="B38212" s="65"/>
      <c r="N38212" s="71"/>
    </row>
    <row r="38213" spans="2:14">
      <c r="B38213" s="65"/>
      <c r="N38213" s="71"/>
    </row>
    <row r="38214" spans="2:14">
      <c r="B38214" s="65"/>
      <c r="N38214" s="71"/>
    </row>
    <row r="38215" spans="2:14">
      <c r="B38215" s="65"/>
      <c r="N38215" s="71"/>
    </row>
    <row r="38216" spans="2:14">
      <c r="B38216" s="65"/>
      <c r="N38216" s="71"/>
    </row>
    <row r="38217" spans="2:14">
      <c r="B38217" s="65"/>
      <c r="N38217" s="71"/>
    </row>
    <row r="38218" spans="2:14">
      <c r="B38218" s="65"/>
      <c r="N38218" s="71"/>
    </row>
    <row r="38219" spans="2:14">
      <c r="B38219" s="65"/>
      <c r="N38219" s="71"/>
    </row>
    <row r="38220" spans="2:14">
      <c r="B38220" s="65"/>
      <c r="N38220" s="71"/>
    </row>
    <row r="38221" spans="2:14">
      <c r="B38221" s="65"/>
      <c r="N38221" s="71"/>
    </row>
    <row r="38222" spans="2:14">
      <c r="B38222" s="65"/>
      <c r="N38222" s="71"/>
    </row>
    <row r="38223" spans="2:14">
      <c r="B38223" s="65"/>
      <c r="N38223" s="71"/>
    </row>
    <row r="38224" spans="2:14">
      <c r="B38224" s="65"/>
      <c r="N38224" s="71"/>
    </row>
    <row r="38225" spans="2:14">
      <c r="B38225" s="65"/>
      <c r="N38225" s="71"/>
    </row>
    <row r="38226" spans="2:14">
      <c r="B38226" s="65"/>
      <c r="N38226" s="71"/>
    </row>
    <row r="38227" spans="2:14">
      <c r="B38227" s="65"/>
      <c r="N38227" s="71"/>
    </row>
    <row r="38228" spans="2:14">
      <c r="B38228" s="65"/>
      <c r="N38228" s="71"/>
    </row>
    <row r="38229" spans="2:14">
      <c r="B38229" s="65"/>
      <c r="N38229" s="71"/>
    </row>
    <row r="38230" spans="2:14">
      <c r="B38230" s="65"/>
      <c r="N38230" s="71"/>
    </row>
    <row r="38231" spans="2:14">
      <c r="B38231" s="65"/>
      <c r="N38231" s="71"/>
    </row>
    <row r="38232" spans="2:14">
      <c r="B38232" s="65"/>
      <c r="N38232" s="71"/>
    </row>
    <row r="38233" spans="2:14">
      <c r="B38233" s="65"/>
      <c r="N38233" s="71"/>
    </row>
    <row r="38234" spans="2:14">
      <c r="B38234" s="65"/>
      <c r="N38234" s="71"/>
    </row>
    <row r="38235" spans="2:14">
      <c r="B38235" s="65"/>
      <c r="N38235" s="71"/>
    </row>
    <row r="38236" spans="2:14">
      <c r="B38236" s="65"/>
      <c r="N38236" s="71"/>
    </row>
    <row r="38237" spans="2:14">
      <c r="B38237" s="65"/>
      <c r="N38237" s="71"/>
    </row>
    <row r="38238" spans="2:14">
      <c r="B38238" s="65"/>
      <c r="N38238" s="71"/>
    </row>
    <row r="38239" spans="2:14">
      <c r="B38239" s="65"/>
      <c r="N38239" s="71"/>
    </row>
    <row r="38240" spans="2:14">
      <c r="B38240" s="65"/>
      <c r="N38240" s="71"/>
    </row>
    <row r="38241" spans="2:14">
      <c r="B38241" s="65"/>
      <c r="N38241" s="71"/>
    </row>
    <row r="38242" spans="2:14">
      <c r="B38242" s="65"/>
      <c r="N38242" s="71"/>
    </row>
    <row r="38243" spans="2:14">
      <c r="B38243" s="65"/>
      <c r="N38243" s="71"/>
    </row>
    <row r="38244" spans="2:14">
      <c r="B38244" s="65"/>
      <c r="N38244" s="71"/>
    </row>
    <row r="38245" spans="2:14">
      <c r="B38245" s="65"/>
      <c r="N38245" s="71"/>
    </row>
    <row r="38246" spans="2:14">
      <c r="B38246" s="65"/>
      <c r="N38246" s="71"/>
    </row>
    <row r="38247" spans="2:14">
      <c r="B38247" s="65"/>
      <c r="N38247" s="71"/>
    </row>
    <row r="38248" spans="2:14">
      <c r="B38248" s="65"/>
      <c r="N38248" s="71"/>
    </row>
    <row r="38249" spans="2:14">
      <c r="B38249" s="65"/>
      <c r="N38249" s="71"/>
    </row>
    <row r="38250" spans="2:14">
      <c r="B38250" s="65"/>
      <c r="N38250" s="71"/>
    </row>
    <row r="38251" spans="2:14">
      <c r="B38251" s="65"/>
      <c r="N38251" s="71"/>
    </row>
    <row r="38252" spans="2:14">
      <c r="B38252" s="65"/>
      <c r="N38252" s="71"/>
    </row>
    <row r="38253" spans="2:14">
      <c r="B38253" s="65"/>
      <c r="N38253" s="71"/>
    </row>
    <row r="38254" spans="2:14">
      <c r="B38254" s="65"/>
      <c r="N38254" s="71"/>
    </row>
    <row r="38255" spans="2:14">
      <c r="B38255" s="65"/>
      <c r="N38255" s="71"/>
    </row>
    <row r="38256" spans="2:14">
      <c r="B38256" s="65"/>
      <c r="N38256" s="71"/>
    </row>
    <row r="38257" spans="2:14">
      <c r="B38257" s="65"/>
      <c r="N38257" s="71"/>
    </row>
    <row r="38258" spans="2:14">
      <c r="B38258" s="65"/>
      <c r="N38258" s="71"/>
    </row>
    <row r="38259" spans="2:14">
      <c r="B38259" s="65"/>
      <c r="N38259" s="71"/>
    </row>
    <row r="38260" spans="2:14">
      <c r="B38260" s="65"/>
      <c r="N38260" s="71"/>
    </row>
    <row r="38261" spans="2:14">
      <c r="B38261" s="65"/>
      <c r="N38261" s="71"/>
    </row>
    <row r="38262" spans="2:14">
      <c r="B38262" s="65"/>
      <c r="N38262" s="71"/>
    </row>
    <row r="38263" spans="2:14">
      <c r="B38263" s="65"/>
      <c r="N38263" s="71"/>
    </row>
    <row r="38264" spans="2:14">
      <c r="B38264" s="65"/>
      <c r="N38264" s="71"/>
    </row>
    <row r="38265" spans="2:14">
      <c r="B38265" s="65"/>
      <c r="N38265" s="71"/>
    </row>
    <row r="38266" spans="2:14">
      <c r="B38266" s="65"/>
      <c r="N38266" s="71"/>
    </row>
    <row r="38267" spans="2:14">
      <c r="B38267" s="65"/>
      <c r="N38267" s="71"/>
    </row>
    <row r="38268" spans="2:14">
      <c r="B38268" s="65"/>
      <c r="N38268" s="71"/>
    </row>
    <row r="38269" spans="2:14">
      <c r="B38269" s="65"/>
      <c r="N38269" s="71"/>
    </row>
    <row r="38270" spans="2:14">
      <c r="B38270" s="65"/>
      <c r="N38270" s="71"/>
    </row>
    <row r="38271" spans="2:14">
      <c r="B38271" s="65"/>
      <c r="N38271" s="71"/>
    </row>
    <row r="38272" spans="2:14">
      <c r="B38272" s="65"/>
      <c r="N38272" s="71"/>
    </row>
    <row r="38273" spans="2:14">
      <c r="B38273" s="65"/>
      <c r="N38273" s="71"/>
    </row>
    <row r="38274" spans="2:14">
      <c r="B38274" s="65"/>
      <c r="N38274" s="71"/>
    </row>
    <row r="38275" spans="2:14">
      <c r="B38275" s="65"/>
      <c r="N38275" s="71"/>
    </row>
    <row r="38276" spans="2:14">
      <c r="B38276" s="65"/>
      <c r="N38276" s="71"/>
    </row>
    <row r="38277" spans="2:14">
      <c r="B38277" s="65"/>
      <c r="N38277" s="71"/>
    </row>
    <row r="38278" spans="2:14">
      <c r="B38278" s="65"/>
      <c r="N38278" s="71"/>
    </row>
    <row r="38279" spans="2:14">
      <c r="B38279" s="65"/>
      <c r="N38279" s="71"/>
    </row>
    <row r="38280" spans="2:14">
      <c r="B38280" s="65"/>
      <c r="N38280" s="71"/>
    </row>
    <row r="38281" spans="2:14">
      <c r="B38281" s="65"/>
      <c r="N38281" s="71"/>
    </row>
    <row r="38282" spans="2:14">
      <c r="B38282" s="65"/>
      <c r="N38282" s="71"/>
    </row>
    <row r="38283" spans="2:14">
      <c r="B38283" s="65"/>
      <c r="N38283" s="71"/>
    </row>
    <row r="38284" spans="2:14">
      <c r="B38284" s="65"/>
      <c r="N38284" s="71"/>
    </row>
    <row r="38285" spans="2:14">
      <c r="B38285" s="65"/>
      <c r="N38285" s="71"/>
    </row>
    <row r="38286" spans="2:14">
      <c r="B38286" s="65"/>
      <c r="N38286" s="71"/>
    </row>
    <row r="38287" spans="2:14">
      <c r="B38287" s="65"/>
      <c r="N38287" s="71"/>
    </row>
    <row r="38288" spans="2:14">
      <c r="B38288" s="65"/>
      <c r="N38288" s="71"/>
    </row>
    <row r="38289" spans="2:14">
      <c r="B38289" s="65"/>
      <c r="N38289" s="71"/>
    </row>
    <row r="38290" spans="2:14">
      <c r="B38290" s="65"/>
      <c r="N38290" s="71"/>
    </row>
    <row r="38291" spans="2:14">
      <c r="B38291" s="65"/>
      <c r="N38291" s="71"/>
    </row>
    <row r="38292" spans="2:14">
      <c r="B38292" s="65"/>
      <c r="N38292" s="71"/>
    </row>
    <row r="38293" spans="2:14">
      <c r="B38293" s="65"/>
      <c r="N38293" s="71"/>
    </row>
    <row r="38294" spans="2:14">
      <c r="B38294" s="65"/>
      <c r="N38294" s="71"/>
    </row>
    <row r="38295" spans="2:14">
      <c r="B38295" s="65"/>
      <c r="N38295" s="71"/>
    </row>
    <row r="38296" spans="2:14">
      <c r="B38296" s="65"/>
      <c r="N38296" s="71"/>
    </row>
    <row r="38297" spans="2:14">
      <c r="B38297" s="65"/>
      <c r="N38297" s="71"/>
    </row>
    <row r="38298" spans="2:14">
      <c r="B38298" s="65"/>
      <c r="N38298" s="71"/>
    </row>
    <row r="38299" spans="2:14">
      <c r="B38299" s="65"/>
      <c r="N38299" s="71"/>
    </row>
    <row r="38300" spans="2:14">
      <c r="B38300" s="65"/>
      <c r="N38300" s="71"/>
    </row>
    <row r="38301" spans="2:14">
      <c r="B38301" s="65"/>
      <c r="N38301" s="71"/>
    </row>
    <row r="38302" spans="2:14">
      <c r="B38302" s="65"/>
      <c r="N38302" s="71"/>
    </row>
    <row r="38303" spans="2:14">
      <c r="B38303" s="65"/>
      <c r="N38303" s="71"/>
    </row>
    <row r="38304" spans="2:14">
      <c r="B38304" s="65"/>
      <c r="N38304" s="71"/>
    </row>
    <row r="38305" spans="2:14">
      <c r="B38305" s="65"/>
      <c r="N38305" s="71"/>
    </row>
    <row r="38306" spans="2:14">
      <c r="B38306" s="65"/>
      <c r="N38306" s="71"/>
    </row>
    <row r="38307" spans="2:14">
      <c r="B38307" s="65"/>
      <c r="N38307" s="71"/>
    </row>
    <row r="38308" spans="2:14">
      <c r="B38308" s="65"/>
      <c r="N38308" s="71"/>
    </row>
    <row r="38309" spans="2:14">
      <c r="B38309" s="65"/>
      <c r="N38309" s="71"/>
    </row>
    <row r="38310" spans="2:14">
      <c r="B38310" s="65"/>
      <c r="N38310" s="71"/>
    </row>
    <row r="38311" spans="2:14">
      <c r="B38311" s="65"/>
      <c r="N38311" s="71"/>
    </row>
    <row r="38312" spans="2:14">
      <c r="B38312" s="65"/>
      <c r="N38312" s="71"/>
    </row>
    <row r="38313" spans="2:14">
      <c r="B38313" s="65"/>
      <c r="N38313" s="71"/>
    </row>
    <row r="38314" spans="2:14">
      <c r="B38314" s="65"/>
      <c r="N38314" s="71"/>
    </row>
    <row r="38315" spans="2:14">
      <c r="B38315" s="65"/>
      <c r="N38315" s="71"/>
    </row>
    <row r="38316" spans="2:14">
      <c r="B38316" s="65"/>
      <c r="N38316" s="71"/>
    </row>
    <row r="38317" spans="2:14">
      <c r="B38317" s="65"/>
      <c r="N38317" s="71"/>
    </row>
    <row r="38318" spans="2:14">
      <c r="B38318" s="65"/>
      <c r="N38318" s="71"/>
    </row>
    <row r="38319" spans="2:14">
      <c r="B38319" s="65"/>
      <c r="N38319" s="71"/>
    </row>
    <row r="38320" spans="2:14">
      <c r="B38320" s="65"/>
      <c r="N38320" s="71"/>
    </row>
    <row r="38321" spans="2:14">
      <c r="B38321" s="65"/>
      <c r="N38321" s="71"/>
    </row>
    <row r="38322" spans="2:14">
      <c r="B38322" s="65"/>
      <c r="N38322" s="71"/>
    </row>
    <row r="38323" spans="2:14">
      <c r="B38323" s="65"/>
      <c r="N38323" s="71"/>
    </row>
    <row r="38324" spans="2:14">
      <c r="B38324" s="65"/>
      <c r="N38324" s="71"/>
    </row>
    <row r="38325" spans="2:14">
      <c r="B38325" s="65"/>
      <c r="N38325" s="71"/>
    </row>
    <row r="38326" spans="2:14">
      <c r="B38326" s="65"/>
      <c r="N38326" s="71"/>
    </row>
    <row r="38327" spans="2:14">
      <c r="B38327" s="65"/>
      <c r="N38327" s="71"/>
    </row>
    <row r="38328" spans="2:14">
      <c r="B38328" s="65"/>
      <c r="N38328" s="71"/>
    </row>
    <row r="38329" spans="2:14">
      <c r="B38329" s="65"/>
      <c r="N38329" s="71"/>
    </row>
    <row r="38330" spans="2:14">
      <c r="B38330" s="65"/>
      <c r="N38330" s="71"/>
    </row>
    <row r="38331" spans="2:14">
      <c r="B38331" s="65"/>
      <c r="N38331" s="71"/>
    </row>
    <row r="38332" spans="2:14">
      <c r="B38332" s="65"/>
      <c r="N38332" s="71"/>
    </row>
    <row r="38333" spans="2:14">
      <c r="B38333" s="65"/>
      <c r="N38333" s="71"/>
    </row>
    <row r="38334" spans="2:14">
      <c r="B38334" s="65"/>
      <c r="N38334" s="71"/>
    </row>
    <row r="38335" spans="2:14">
      <c r="B38335" s="65"/>
      <c r="N38335" s="71"/>
    </row>
    <row r="38336" spans="2:14">
      <c r="B38336" s="65"/>
      <c r="N38336" s="71"/>
    </row>
    <row r="38337" spans="2:14">
      <c r="B38337" s="65"/>
      <c r="N38337" s="71"/>
    </row>
    <row r="38338" spans="2:14">
      <c r="B38338" s="65"/>
      <c r="N38338" s="71"/>
    </row>
    <row r="38339" spans="2:14">
      <c r="B38339" s="65"/>
      <c r="N38339" s="71"/>
    </row>
    <row r="38340" spans="2:14">
      <c r="B38340" s="65"/>
      <c r="N38340" s="71"/>
    </row>
    <row r="38341" spans="2:14">
      <c r="B38341" s="65"/>
      <c r="N38341" s="71"/>
    </row>
    <row r="38342" spans="2:14">
      <c r="B38342" s="65"/>
      <c r="N38342" s="71"/>
    </row>
    <row r="38343" spans="2:14">
      <c r="B38343" s="65"/>
      <c r="N38343" s="71"/>
    </row>
    <row r="38344" spans="2:14">
      <c r="B38344" s="65"/>
      <c r="N38344" s="71"/>
    </row>
    <row r="38345" spans="2:14">
      <c r="B38345" s="65"/>
      <c r="N38345" s="71"/>
    </row>
    <row r="38346" spans="2:14">
      <c r="B38346" s="65"/>
      <c r="N38346" s="71"/>
    </row>
    <row r="38347" spans="2:14">
      <c r="B38347" s="65"/>
      <c r="N38347" s="71"/>
    </row>
    <row r="38348" spans="2:14">
      <c r="B38348" s="65"/>
      <c r="N38348" s="71"/>
    </row>
    <row r="38349" spans="2:14">
      <c r="B38349" s="65"/>
      <c r="N38349" s="71"/>
    </row>
    <row r="38350" spans="2:14">
      <c r="B38350" s="65"/>
      <c r="N38350" s="71"/>
    </row>
    <row r="38351" spans="2:14">
      <c r="B38351" s="65"/>
      <c r="N38351" s="71"/>
    </row>
    <row r="38352" spans="2:14">
      <c r="B38352" s="65"/>
      <c r="N38352" s="71"/>
    </row>
    <row r="38353" spans="2:14">
      <c r="B38353" s="65"/>
      <c r="N38353" s="71"/>
    </row>
    <row r="38354" spans="2:14">
      <c r="B38354" s="65"/>
      <c r="N38354" s="71"/>
    </row>
    <row r="38355" spans="2:14">
      <c r="B38355" s="65"/>
      <c r="N38355" s="71"/>
    </row>
    <row r="38356" spans="2:14">
      <c r="B38356" s="65"/>
      <c r="N38356" s="71"/>
    </row>
    <row r="38357" spans="2:14">
      <c r="B38357" s="65"/>
      <c r="N38357" s="71"/>
    </row>
    <row r="38358" spans="2:14">
      <c r="B38358" s="65"/>
      <c r="N38358" s="71"/>
    </row>
    <row r="38359" spans="2:14">
      <c r="B38359" s="65"/>
      <c r="N38359" s="71"/>
    </row>
    <row r="38360" spans="2:14">
      <c r="B38360" s="65"/>
      <c r="N38360" s="71"/>
    </row>
    <row r="38361" spans="2:14">
      <c r="B38361" s="65"/>
      <c r="N38361" s="71"/>
    </row>
    <row r="38362" spans="2:14">
      <c r="B38362" s="65"/>
      <c r="N38362" s="71"/>
    </row>
    <row r="38363" spans="2:14">
      <c r="B38363" s="65"/>
      <c r="N38363" s="71"/>
    </row>
    <row r="38364" spans="2:14">
      <c r="B38364" s="65"/>
      <c r="N38364" s="71"/>
    </row>
    <row r="38365" spans="2:14">
      <c r="B38365" s="65"/>
      <c r="N38365" s="71"/>
    </row>
    <row r="38366" spans="2:14">
      <c r="B38366" s="65"/>
      <c r="N38366" s="71"/>
    </row>
    <row r="38367" spans="2:14">
      <c r="B38367" s="65"/>
      <c r="N38367" s="71"/>
    </row>
    <row r="38368" spans="2:14">
      <c r="B38368" s="65"/>
      <c r="N38368" s="71"/>
    </row>
    <row r="38369" spans="2:14">
      <c r="B38369" s="65"/>
      <c r="N38369" s="71"/>
    </row>
    <row r="38370" spans="2:14">
      <c r="B38370" s="65"/>
      <c r="N38370" s="71"/>
    </row>
    <row r="38371" spans="2:14">
      <c r="B38371" s="65"/>
      <c r="N38371" s="71"/>
    </row>
    <row r="38372" spans="2:14">
      <c r="B38372" s="65"/>
      <c r="N38372" s="71"/>
    </row>
    <row r="38373" spans="2:14">
      <c r="B38373" s="65"/>
      <c r="N38373" s="71"/>
    </row>
    <row r="38374" spans="2:14">
      <c r="B38374" s="65"/>
      <c r="N38374" s="71"/>
    </row>
    <row r="38375" spans="2:14">
      <c r="B38375" s="65"/>
      <c r="N38375" s="71"/>
    </row>
    <row r="38376" spans="2:14">
      <c r="B38376" s="65"/>
      <c r="N38376" s="71"/>
    </row>
    <row r="38377" spans="2:14">
      <c r="B38377" s="65"/>
      <c r="N38377" s="71"/>
    </row>
    <row r="38378" spans="2:14">
      <c r="B38378" s="65"/>
      <c r="N38378" s="71"/>
    </row>
    <row r="38379" spans="2:14">
      <c r="B38379" s="65"/>
      <c r="N38379" s="71"/>
    </row>
    <row r="38380" spans="2:14">
      <c r="B38380" s="65"/>
      <c r="N38380" s="71"/>
    </row>
    <row r="38381" spans="2:14">
      <c r="B38381" s="65"/>
      <c r="N38381" s="71"/>
    </row>
    <row r="38382" spans="2:14">
      <c r="B38382" s="65"/>
      <c r="N38382" s="71"/>
    </row>
    <row r="38383" spans="2:14">
      <c r="B38383" s="65"/>
      <c r="N38383" s="71"/>
    </row>
    <row r="38384" spans="2:14">
      <c r="B38384" s="65"/>
      <c r="N38384" s="71"/>
    </row>
    <row r="38385" spans="2:14">
      <c r="B38385" s="65"/>
      <c r="N38385" s="71"/>
    </row>
    <row r="38386" spans="2:14">
      <c r="B38386" s="65"/>
      <c r="N38386" s="71"/>
    </row>
    <row r="38387" spans="2:14">
      <c r="B38387" s="65"/>
      <c r="N38387" s="71"/>
    </row>
    <row r="38388" spans="2:14">
      <c r="B38388" s="65"/>
      <c r="N38388" s="71"/>
    </row>
    <row r="38389" spans="2:14">
      <c r="B38389" s="65"/>
      <c r="N38389" s="71"/>
    </row>
    <row r="38390" spans="2:14">
      <c r="B38390" s="65"/>
      <c r="N38390" s="71"/>
    </row>
    <row r="38391" spans="2:14">
      <c r="B38391" s="65"/>
      <c r="N38391" s="71"/>
    </row>
    <row r="38392" spans="2:14">
      <c r="B38392" s="65"/>
      <c r="N38392" s="71"/>
    </row>
    <row r="38393" spans="2:14">
      <c r="B38393" s="65"/>
      <c r="N38393" s="71"/>
    </row>
    <row r="38394" spans="2:14">
      <c r="B38394" s="65"/>
      <c r="N38394" s="71"/>
    </row>
    <row r="38395" spans="2:14">
      <c r="B38395" s="65"/>
      <c r="N38395" s="71"/>
    </row>
    <row r="38396" spans="2:14">
      <c r="B38396" s="65"/>
      <c r="N38396" s="71"/>
    </row>
    <row r="38397" spans="2:14">
      <c r="B38397" s="65"/>
      <c r="N38397" s="71"/>
    </row>
    <row r="38398" spans="2:14">
      <c r="B38398" s="65"/>
      <c r="N38398" s="71"/>
    </row>
    <row r="38399" spans="2:14">
      <c r="B38399" s="65"/>
      <c r="N38399" s="71"/>
    </row>
    <row r="38400" spans="2:14">
      <c r="B38400" s="65"/>
      <c r="N38400" s="71"/>
    </row>
    <row r="38401" spans="2:14">
      <c r="B38401" s="65"/>
      <c r="N38401" s="71"/>
    </row>
    <row r="38402" spans="2:14">
      <c r="B38402" s="65"/>
      <c r="N38402" s="71"/>
    </row>
    <row r="38403" spans="2:14">
      <c r="B38403" s="65"/>
      <c r="N38403" s="71"/>
    </row>
    <row r="38404" spans="2:14">
      <c r="B38404" s="65"/>
      <c r="N38404" s="71"/>
    </row>
    <row r="38405" spans="2:14">
      <c r="B38405" s="65"/>
      <c r="N38405" s="71"/>
    </row>
    <row r="38406" spans="2:14">
      <c r="B38406" s="65"/>
      <c r="N38406" s="71"/>
    </row>
    <row r="38407" spans="2:14">
      <c r="B38407" s="65"/>
      <c r="N38407" s="71"/>
    </row>
    <row r="38408" spans="2:14">
      <c r="B38408" s="65"/>
      <c r="N38408" s="71"/>
    </row>
    <row r="38409" spans="2:14">
      <c r="B38409" s="65"/>
      <c r="N38409" s="71"/>
    </row>
    <row r="38410" spans="2:14">
      <c r="B38410" s="65"/>
      <c r="N38410" s="71"/>
    </row>
    <row r="38411" spans="2:14">
      <c r="B38411" s="65"/>
      <c r="N38411" s="71"/>
    </row>
    <row r="38412" spans="2:14">
      <c r="B38412" s="65"/>
      <c r="N38412" s="71"/>
    </row>
    <row r="38413" spans="2:14">
      <c r="B38413" s="65"/>
      <c r="N38413" s="71"/>
    </row>
    <row r="38414" spans="2:14">
      <c r="B38414" s="65"/>
      <c r="N38414" s="71"/>
    </row>
    <row r="38415" spans="2:14">
      <c r="B38415" s="65"/>
      <c r="N38415" s="71"/>
    </row>
    <row r="38416" spans="2:14">
      <c r="B38416" s="65"/>
      <c r="N38416" s="71"/>
    </row>
    <row r="38417" spans="2:14">
      <c r="B38417" s="65"/>
      <c r="N38417" s="71"/>
    </row>
    <row r="38418" spans="2:14">
      <c r="B38418" s="65"/>
      <c r="N38418" s="71"/>
    </row>
    <row r="38419" spans="2:14">
      <c r="B38419" s="65"/>
      <c r="N38419" s="71"/>
    </row>
    <row r="38420" spans="2:14">
      <c r="B38420" s="65"/>
      <c r="N38420" s="71"/>
    </row>
    <row r="38421" spans="2:14">
      <c r="B38421" s="65"/>
      <c r="N38421" s="71"/>
    </row>
    <row r="38422" spans="2:14">
      <c r="B38422" s="65"/>
      <c r="N38422" s="71"/>
    </row>
    <row r="38423" spans="2:14">
      <c r="B38423" s="65"/>
      <c r="N38423" s="71"/>
    </row>
    <row r="38424" spans="2:14">
      <c r="B38424" s="65"/>
      <c r="N38424" s="71"/>
    </row>
    <row r="38425" spans="2:14">
      <c r="B38425" s="65"/>
      <c r="N38425" s="71"/>
    </row>
    <row r="38426" spans="2:14">
      <c r="B38426" s="65"/>
      <c r="N38426" s="71"/>
    </row>
    <row r="38427" spans="2:14">
      <c r="B38427" s="65"/>
      <c r="N38427" s="71"/>
    </row>
    <row r="38428" spans="2:14">
      <c r="B38428" s="65"/>
      <c r="N38428" s="71"/>
    </row>
    <row r="38429" spans="2:14">
      <c r="B38429" s="65"/>
      <c r="N38429" s="71"/>
    </row>
    <row r="38430" spans="2:14">
      <c r="B38430" s="65"/>
      <c r="N38430" s="71"/>
    </row>
    <row r="38431" spans="2:14">
      <c r="B38431" s="65"/>
      <c r="N38431" s="71"/>
    </row>
    <row r="38432" spans="2:14">
      <c r="B38432" s="65"/>
      <c r="N38432" s="71"/>
    </row>
    <row r="38433" spans="2:14">
      <c r="B38433" s="65"/>
      <c r="N38433" s="71"/>
    </row>
    <row r="38434" spans="2:14">
      <c r="B38434" s="65"/>
      <c r="N38434" s="71"/>
    </row>
    <row r="38435" spans="2:14">
      <c r="B38435" s="65"/>
      <c r="N38435" s="71"/>
    </row>
    <row r="38436" spans="2:14">
      <c r="B38436" s="65"/>
      <c r="N38436" s="71"/>
    </row>
    <row r="38437" spans="2:14">
      <c r="B38437" s="65"/>
      <c r="N38437" s="71"/>
    </row>
    <row r="38438" spans="2:14">
      <c r="B38438" s="65"/>
      <c r="N38438" s="71"/>
    </row>
    <row r="38439" spans="2:14">
      <c r="B38439" s="65"/>
      <c r="N38439" s="71"/>
    </row>
    <row r="38440" spans="2:14">
      <c r="B38440" s="65"/>
      <c r="N38440" s="71"/>
    </row>
    <row r="38441" spans="2:14">
      <c r="B38441" s="65"/>
      <c r="N38441" s="71"/>
    </row>
    <row r="38442" spans="2:14">
      <c r="B38442" s="65"/>
      <c r="N38442" s="71"/>
    </row>
    <row r="38443" spans="2:14">
      <c r="B38443" s="65"/>
      <c r="N38443" s="71"/>
    </row>
    <row r="38444" spans="2:14">
      <c r="B38444" s="65"/>
      <c r="N38444" s="71"/>
    </row>
    <row r="38445" spans="2:14">
      <c r="B38445" s="65"/>
      <c r="N38445" s="71"/>
    </row>
    <row r="38446" spans="2:14">
      <c r="B38446" s="65"/>
      <c r="N38446" s="71"/>
    </row>
    <row r="38447" spans="2:14">
      <c r="B38447" s="65"/>
      <c r="N38447" s="71"/>
    </row>
    <row r="38448" spans="2:14">
      <c r="B38448" s="65"/>
      <c r="N38448" s="71"/>
    </row>
    <row r="38449" spans="2:14">
      <c r="B38449" s="65"/>
      <c r="N38449" s="71"/>
    </row>
    <row r="38450" spans="2:14">
      <c r="B38450" s="65"/>
      <c r="N38450" s="71"/>
    </row>
    <row r="38451" spans="2:14">
      <c r="B38451" s="65"/>
      <c r="N38451" s="71"/>
    </row>
    <row r="38452" spans="2:14">
      <c r="B38452" s="65"/>
      <c r="N38452" s="71"/>
    </row>
    <row r="38453" spans="2:14">
      <c r="B38453" s="65"/>
      <c r="N38453" s="71"/>
    </row>
    <row r="38454" spans="2:14">
      <c r="B38454" s="65"/>
      <c r="N38454" s="71"/>
    </row>
    <row r="38455" spans="2:14">
      <c r="B38455" s="65"/>
      <c r="N38455" s="71"/>
    </row>
    <row r="38456" spans="2:14">
      <c r="B38456" s="65"/>
      <c r="N38456" s="71"/>
    </row>
    <row r="38457" spans="2:14">
      <c r="B38457" s="65"/>
      <c r="N38457" s="71"/>
    </row>
    <row r="38458" spans="2:14">
      <c r="B38458" s="65"/>
      <c r="N38458" s="71"/>
    </row>
    <row r="38459" spans="2:14">
      <c r="B38459" s="65"/>
      <c r="N38459" s="71"/>
    </row>
    <row r="38460" spans="2:14">
      <c r="B38460" s="65"/>
      <c r="N38460" s="71"/>
    </row>
    <row r="38461" spans="2:14">
      <c r="B38461" s="65"/>
      <c r="N38461" s="71"/>
    </row>
    <row r="38462" spans="2:14">
      <c r="B38462" s="65"/>
      <c r="N38462" s="71"/>
    </row>
    <row r="38463" spans="2:14">
      <c r="B38463" s="65"/>
      <c r="N38463" s="71"/>
    </row>
    <row r="38464" spans="2:14">
      <c r="B38464" s="65"/>
      <c r="N38464" s="71"/>
    </row>
    <row r="38465" spans="2:14">
      <c r="B38465" s="65"/>
      <c r="N38465" s="71"/>
    </row>
    <row r="38466" spans="2:14">
      <c r="B38466" s="65"/>
      <c r="N38466" s="71"/>
    </row>
    <row r="38467" spans="2:14">
      <c r="B38467" s="65"/>
      <c r="N38467" s="71"/>
    </row>
    <row r="38468" spans="2:14">
      <c r="B38468" s="65"/>
      <c r="N38468" s="71"/>
    </row>
    <row r="38469" spans="2:14">
      <c r="B38469" s="65"/>
      <c r="N38469" s="71"/>
    </row>
    <row r="38470" spans="2:14">
      <c r="B38470" s="65"/>
      <c r="N38470" s="71"/>
    </row>
    <row r="38471" spans="2:14">
      <c r="B38471" s="65"/>
      <c r="N38471" s="71"/>
    </row>
    <row r="38472" spans="2:14">
      <c r="B38472" s="65"/>
      <c r="N38472" s="71"/>
    </row>
    <row r="38473" spans="2:14">
      <c r="B38473" s="65"/>
      <c r="N38473" s="71"/>
    </row>
    <row r="38474" spans="2:14">
      <c r="B38474" s="65"/>
      <c r="N38474" s="71"/>
    </row>
    <row r="38475" spans="2:14">
      <c r="B38475" s="65"/>
      <c r="N38475" s="71"/>
    </row>
    <row r="38476" spans="2:14">
      <c r="B38476" s="65"/>
      <c r="N38476" s="71"/>
    </row>
    <row r="38477" spans="2:14">
      <c r="B38477" s="65"/>
      <c r="N38477" s="71"/>
    </row>
    <row r="38478" spans="2:14">
      <c r="B38478" s="65"/>
      <c r="N38478" s="71"/>
    </row>
    <row r="38479" spans="2:14">
      <c r="B38479" s="65"/>
      <c r="N38479" s="71"/>
    </row>
    <row r="38480" spans="2:14">
      <c r="B38480" s="65"/>
      <c r="N38480" s="71"/>
    </row>
    <row r="38481" spans="2:14">
      <c r="B38481" s="65"/>
      <c r="N38481" s="71"/>
    </row>
    <row r="38482" spans="2:14">
      <c r="B38482" s="65"/>
      <c r="N38482" s="71"/>
    </row>
    <row r="38483" spans="2:14">
      <c r="B38483" s="65"/>
      <c r="N38483" s="71"/>
    </row>
    <row r="38484" spans="2:14">
      <c r="B38484" s="65"/>
      <c r="N38484" s="71"/>
    </row>
    <row r="38485" spans="2:14">
      <c r="B38485" s="65"/>
      <c r="N38485" s="71"/>
    </row>
    <row r="38486" spans="2:14">
      <c r="B38486" s="65"/>
      <c r="N38486" s="71"/>
    </row>
    <row r="38487" spans="2:14">
      <c r="B38487" s="65"/>
      <c r="N38487" s="71"/>
    </row>
    <row r="38488" spans="2:14">
      <c r="B38488" s="65"/>
      <c r="N38488" s="71"/>
    </row>
    <row r="38489" spans="2:14">
      <c r="B38489" s="65"/>
      <c r="N38489" s="71"/>
    </row>
    <row r="38490" spans="2:14">
      <c r="B38490" s="65"/>
      <c r="N38490" s="71"/>
    </row>
    <row r="38491" spans="2:14">
      <c r="B38491" s="65"/>
      <c r="N38491" s="71"/>
    </row>
    <row r="38492" spans="2:14">
      <c r="B38492" s="65"/>
      <c r="N38492" s="71"/>
    </row>
    <row r="38493" spans="2:14">
      <c r="B38493" s="65"/>
      <c r="N38493" s="71"/>
    </row>
    <row r="38494" spans="2:14">
      <c r="B38494" s="65"/>
      <c r="N38494" s="71"/>
    </row>
    <row r="38495" spans="2:14">
      <c r="B38495" s="65"/>
      <c r="N38495" s="71"/>
    </row>
    <row r="38496" spans="2:14">
      <c r="B38496" s="65"/>
      <c r="N38496" s="71"/>
    </row>
    <row r="38497" spans="2:14">
      <c r="B38497" s="65"/>
      <c r="N38497" s="71"/>
    </row>
    <row r="38498" spans="2:14">
      <c r="B38498" s="65"/>
      <c r="N38498" s="71"/>
    </row>
    <row r="38499" spans="2:14">
      <c r="B38499" s="65"/>
      <c r="N38499" s="71"/>
    </row>
    <row r="38500" spans="2:14">
      <c r="B38500" s="65"/>
      <c r="N38500" s="71"/>
    </row>
    <row r="38501" spans="2:14">
      <c r="B38501" s="65"/>
      <c r="N38501" s="71"/>
    </row>
    <row r="38502" spans="2:14">
      <c r="B38502" s="65"/>
      <c r="N38502" s="71"/>
    </row>
    <row r="38503" spans="2:14">
      <c r="B38503" s="65"/>
      <c r="N38503" s="71"/>
    </row>
    <row r="38504" spans="2:14">
      <c r="B38504" s="65"/>
      <c r="N38504" s="71"/>
    </row>
    <row r="38505" spans="2:14">
      <c r="B38505" s="65"/>
      <c r="N38505" s="71"/>
    </row>
    <row r="38506" spans="2:14">
      <c r="B38506" s="65"/>
      <c r="N38506" s="71"/>
    </row>
    <row r="38507" spans="2:14">
      <c r="B38507" s="65"/>
      <c r="N38507" s="71"/>
    </row>
    <row r="38508" spans="2:14">
      <c r="B38508" s="65"/>
      <c r="N38508" s="71"/>
    </row>
    <row r="38509" spans="2:14">
      <c r="B38509" s="65"/>
      <c r="N38509" s="71"/>
    </row>
    <row r="38510" spans="2:14">
      <c r="B38510" s="65"/>
      <c r="N38510" s="71"/>
    </row>
    <row r="38511" spans="2:14">
      <c r="B38511" s="65"/>
      <c r="N38511" s="71"/>
    </row>
    <row r="38512" spans="2:14">
      <c r="B38512" s="65"/>
      <c r="N38512" s="71"/>
    </row>
    <row r="38513" spans="2:14">
      <c r="B38513" s="65"/>
      <c r="N38513" s="71"/>
    </row>
    <row r="38514" spans="2:14">
      <c r="B38514" s="65"/>
      <c r="N38514" s="71"/>
    </row>
    <row r="38515" spans="2:14">
      <c r="B38515" s="65"/>
      <c r="N38515" s="71"/>
    </row>
    <row r="38516" spans="2:14">
      <c r="B38516" s="65"/>
      <c r="N38516" s="71"/>
    </row>
    <row r="38517" spans="2:14">
      <c r="B38517" s="65"/>
      <c r="N38517" s="71"/>
    </row>
    <row r="38518" spans="2:14">
      <c r="B38518" s="65"/>
      <c r="N38518" s="71"/>
    </row>
    <row r="38519" spans="2:14">
      <c r="B38519" s="65"/>
      <c r="N38519" s="71"/>
    </row>
    <row r="38520" spans="2:14">
      <c r="B38520" s="65"/>
      <c r="N38520" s="71"/>
    </row>
    <row r="38521" spans="2:14">
      <c r="B38521" s="65"/>
      <c r="N38521" s="71"/>
    </row>
    <row r="38522" spans="2:14">
      <c r="B38522" s="65"/>
      <c r="N38522" s="71"/>
    </row>
    <row r="38523" spans="2:14">
      <c r="B38523" s="65"/>
      <c r="N38523" s="71"/>
    </row>
    <row r="38524" spans="2:14">
      <c r="B38524" s="65"/>
      <c r="N38524" s="71"/>
    </row>
    <row r="38525" spans="2:14">
      <c r="B38525" s="65"/>
      <c r="N38525" s="71"/>
    </row>
    <row r="38526" spans="2:14">
      <c r="B38526" s="65"/>
      <c r="N38526" s="71"/>
    </row>
    <row r="38527" spans="2:14">
      <c r="B38527" s="65"/>
      <c r="N38527" s="71"/>
    </row>
    <row r="38528" spans="2:14">
      <c r="B38528" s="65"/>
      <c r="N38528" s="71"/>
    </row>
    <row r="38529" spans="2:14">
      <c r="B38529" s="65"/>
      <c r="N38529" s="71"/>
    </row>
    <row r="38530" spans="2:14">
      <c r="B38530" s="65"/>
      <c r="N38530" s="71"/>
    </row>
    <row r="38531" spans="2:14">
      <c r="B38531" s="65"/>
      <c r="N38531" s="71"/>
    </row>
    <row r="38532" spans="2:14">
      <c r="B38532" s="65"/>
      <c r="N38532" s="71"/>
    </row>
    <row r="38533" spans="2:14">
      <c r="B38533" s="65"/>
      <c r="N38533" s="71"/>
    </row>
    <row r="38534" spans="2:14">
      <c r="B38534" s="65"/>
      <c r="N38534" s="71"/>
    </row>
    <row r="38535" spans="2:14">
      <c r="B38535" s="65"/>
      <c r="N38535" s="71"/>
    </row>
    <row r="38536" spans="2:14">
      <c r="B38536" s="65"/>
      <c r="N38536" s="71"/>
    </row>
    <row r="38537" spans="2:14">
      <c r="B38537" s="65"/>
      <c r="N38537" s="71"/>
    </row>
    <row r="38538" spans="2:14">
      <c r="B38538" s="65"/>
      <c r="N38538" s="71"/>
    </row>
    <row r="38539" spans="2:14">
      <c r="B38539" s="65"/>
      <c r="N38539" s="71"/>
    </row>
    <row r="38540" spans="2:14">
      <c r="B38540" s="65"/>
      <c r="N38540" s="71"/>
    </row>
    <row r="38541" spans="2:14">
      <c r="B38541" s="65"/>
      <c r="N38541" s="71"/>
    </row>
    <row r="38542" spans="2:14">
      <c r="B38542" s="65"/>
      <c r="N38542" s="71"/>
    </row>
    <row r="38543" spans="2:14">
      <c r="B38543" s="65"/>
      <c r="N38543" s="71"/>
    </row>
    <row r="38544" spans="2:14">
      <c r="B38544" s="65"/>
      <c r="N38544" s="71"/>
    </row>
    <row r="38545" spans="2:14">
      <c r="B38545" s="65"/>
      <c r="N38545" s="71"/>
    </row>
    <row r="38546" spans="2:14">
      <c r="B38546" s="65"/>
      <c r="N38546" s="71"/>
    </row>
    <row r="38547" spans="2:14">
      <c r="B38547" s="65"/>
      <c r="N38547" s="71"/>
    </row>
    <row r="38548" spans="2:14">
      <c r="B38548" s="65"/>
      <c r="N38548" s="71"/>
    </row>
    <row r="38549" spans="2:14">
      <c r="B38549" s="65"/>
      <c r="N38549" s="71"/>
    </row>
    <row r="38550" spans="2:14">
      <c r="B38550" s="65"/>
      <c r="N38550" s="71"/>
    </row>
    <row r="38551" spans="2:14">
      <c r="B38551" s="65"/>
      <c r="N38551" s="71"/>
    </row>
    <row r="38552" spans="2:14">
      <c r="B38552" s="65"/>
      <c r="N38552" s="71"/>
    </row>
    <row r="38553" spans="2:14">
      <c r="B38553" s="65"/>
      <c r="N38553" s="71"/>
    </row>
    <row r="38554" spans="2:14">
      <c r="B38554" s="65"/>
      <c r="N38554" s="71"/>
    </row>
    <row r="38555" spans="2:14">
      <c r="B38555" s="65"/>
      <c r="N38555" s="71"/>
    </row>
    <row r="38556" spans="2:14">
      <c r="B38556" s="65"/>
      <c r="N38556" s="71"/>
    </row>
    <row r="38557" spans="2:14">
      <c r="B38557" s="65"/>
      <c r="N38557" s="71"/>
    </row>
    <row r="38558" spans="2:14">
      <c r="B38558" s="65"/>
      <c r="N38558" s="71"/>
    </row>
    <row r="38559" spans="2:14">
      <c r="B38559" s="65"/>
      <c r="N38559" s="71"/>
    </row>
    <row r="38560" spans="2:14">
      <c r="B38560" s="65"/>
      <c r="N38560" s="71"/>
    </row>
    <row r="38561" spans="2:14">
      <c r="B38561" s="65"/>
      <c r="N38561" s="71"/>
    </row>
    <row r="38562" spans="2:14">
      <c r="B38562" s="65"/>
      <c r="N38562" s="71"/>
    </row>
    <row r="38563" spans="2:14">
      <c r="B38563" s="65"/>
      <c r="N38563" s="71"/>
    </row>
    <row r="38564" spans="2:14">
      <c r="B38564" s="65"/>
      <c r="N38564" s="71"/>
    </row>
    <row r="38565" spans="2:14">
      <c r="B38565" s="65"/>
      <c r="N38565" s="71"/>
    </row>
    <row r="38566" spans="2:14">
      <c r="B38566" s="65"/>
      <c r="N38566" s="71"/>
    </row>
    <row r="38567" spans="2:14">
      <c r="B38567" s="65"/>
      <c r="N38567" s="71"/>
    </row>
    <row r="38568" spans="2:14">
      <c r="B38568" s="65"/>
      <c r="N38568" s="71"/>
    </row>
    <row r="38569" spans="2:14">
      <c r="B38569" s="65"/>
      <c r="N38569" s="71"/>
    </row>
    <row r="38570" spans="2:14">
      <c r="B38570" s="65"/>
      <c r="N38570" s="71"/>
    </row>
    <row r="38571" spans="2:14">
      <c r="B38571" s="65"/>
      <c r="N38571" s="71"/>
    </row>
    <row r="38572" spans="2:14">
      <c r="B38572" s="65"/>
      <c r="N38572" s="71"/>
    </row>
    <row r="38573" spans="2:14">
      <c r="B38573" s="65"/>
      <c r="N38573" s="71"/>
    </row>
    <row r="38574" spans="2:14">
      <c r="B38574" s="65"/>
      <c r="N38574" s="71"/>
    </row>
    <row r="38575" spans="2:14">
      <c r="B38575" s="65"/>
      <c r="N38575" s="71"/>
    </row>
    <row r="38576" spans="2:14">
      <c r="B38576" s="65"/>
      <c r="N38576" s="71"/>
    </row>
    <row r="38577" spans="2:14">
      <c r="B38577" s="65"/>
      <c r="N38577" s="71"/>
    </row>
    <row r="38578" spans="2:14">
      <c r="B38578" s="65"/>
      <c r="N38578" s="71"/>
    </row>
    <row r="38579" spans="2:14">
      <c r="B38579" s="65"/>
      <c r="N38579" s="71"/>
    </row>
    <row r="38580" spans="2:14">
      <c r="B38580" s="65"/>
      <c r="N38580" s="71"/>
    </row>
    <row r="38581" spans="2:14">
      <c r="B38581" s="65"/>
      <c r="N38581" s="71"/>
    </row>
    <row r="38582" spans="2:14">
      <c r="B38582" s="65"/>
      <c r="N38582" s="71"/>
    </row>
    <row r="38583" spans="2:14">
      <c r="B38583" s="65"/>
      <c r="N38583" s="71"/>
    </row>
    <row r="38584" spans="2:14">
      <c r="B38584" s="65"/>
      <c r="N38584" s="71"/>
    </row>
    <row r="38585" spans="2:14">
      <c r="B38585" s="65"/>
      <c r="N38585" s="71"/>
    </row>
    <row r="38586" spans="2:14">
      <c r="B38586" s="65"/>
      <c r="N38586" s="71"/>
    </row>
    <row r="38587" spans="2:14">
      <c r="B38587" s="65"/>
      <c r="N38587" s="71"/>
    </row>
    <row r="38588" spans="2:14">
      <c r="B38588" s="65"/>
      <c r="N38588" s="71"/>
    </row>
    <row r="38589" spans="2:14">
      <c r="B38589" s="65"/>
      <c r="N38589" s="71"/>
    </row>
    <row r="38590" spans="2:14">
      <c r="B38590" s="65"/>
      <c r="N38590" s="71"/>
    </row>
    <row r="38591" spans="2:14">
      <c r="B38591" s="65"/>
      <c r="N38591" s="71"/>
    </row>
    <row r="38592" spans="2:14">
      <c r="B38592" s="65"/>
      <c r="N38592" s="71"/>
    </row>
    <row r="38593" spans="2:14">
      <c r="B38593" s="65"/>
      <c r="N38593" s="71"/>
    </row>
    <row r="38594" spans="2:14">
      <c r="B38594" s="65"/>
      <c r="N38594" s="71"/>
    </row>
    <row r="38595" spans="2:14">
      <c r="B38595" s="65"/>
      <c r="N38595" s="71"/>
    </row>
    <row r="38596" spans="2:14">
      <c r="B38596" s="65"/>
      <c r="N38596" s="71"/>
    </row>
    <row r="38597" spans="2:14">
      <c r="B38597" s="65"/>
      <c r="N38597" s="71"/>
    </row>
    <row r="38598" spans="2:14">
      <c r="B38598" s="65"/>
      <c r="N38598" s="71"/>
    </row>
    <row r="38599" spans="2:14">
      <c r="B38599" s="65"/>
      <c r="N38599" s="71"/>
    </row>
    <row r="38600" spans="2:14">
      <c r="B38600" s="65"/>
      <c r="N38600" s="71"/>
    </row>
    <row r="38601" spans="2:14">
      <c r="B38601" s="65"/>
      <c r="N38601" s="71"/>
    </row>
    <row r="38602" spans="2:14">
      <c r="B38602" s="65"/>
      <c r="N38602" s="71"/>
    </row>
    <row r="38603" spans="2:14">
      <c r="B38603" s="65"/>
      <c r="N38603" s="71"/>
    </row>
    <row r="38604" spans="2:14">
      <c r="B38604" s="65"/>
      <c r="N38604" s="71"/>
    </row>
    <row r="38605" spans="2:14">
      <c r="B38605" s="65"/>
      <c r="N38605" s="71"/>
    </row>
    <row r="38606" spans="2:14">
      <c r="B38606" s="65"/>
      <c r="N38606" s="71"/>
    </row>
    <row r="38607" spans="2:14">
      <c r="B38607" s="65"/>
      <c r="N38607" s="71"/>
    </row>
    <row r="38608" spans="2:14">
      <c r="B38608" s="65"/>
      <c r="N38608" s="71"/>
    </row>
    <row r="38609" spans="2:14">
      <c r="B38609" s="65"/>
      <c r="N38609" s="71"/>
    </row>
    <row r="38610" spans="2:14">
      <c r="B38610" s="65"/>
      <c r="N38610" s="71"/>
    </row>
    <row r="38611" spans="2:14">
      <c r="B38611" s="65"/>
      <c r="N38611" s="71"/>
    </row>
    <row r="38612" spans="2:14">
      <c r="B38612" s="65"/>
      <c r="N38612" s="71"/>
    </row>
    <row r="38613" spans="2:14">
      <c r="B38613" s="65"/>
      <c r="N38613" s="71"/>
    </row>
    <row r="38614" spans="2:14">
      <c r="B38614" s="65"/>
      <c r="N38614" s="71"/>
    </row>
    <row r="38615" spans="2:14">
      <c r="B38615" s="65"/>
      <c r="N38615" s="71"/>
    </row>
    <row r="38616" spans="2:14">
      <c r="B38616" s="65"/>
      <c r="N38616" s="71"/>
    </row>
    <row r="38617" spans="2:14">
      <c r="B38617" s="65"/>
      <c r="N38617" s="71"/>
    </row>
    <row r="38618" spans="2:14">
      <c r="B38618" s="65"/>
      <c r="N38618" s="71"/>
    </row>
    <row r="38619" spans="2:14">
      <c r="B38619" s="65"/>
      <c r="N38619" s="71"/>
    </row>
    <row r="38620" spans="2:14">
      <c r="B38620" s="65"/>
      <c r="N38620" s="71"/>
    </row>
    <row r="38621" spans="2:14">
      <c r="B38621" s="65"/>
      <c r="N38621" s="71"/>
    </row>
    <row r="38622" spans="2:14">
      <c r="B38622" s="65"/>
      <c r="N38622" s="71"/>
    </row>
    <row r="38623" spans="2:14">
      <c r="B38623" s="65"/>
      <c r="N38623" s="71"/>
    </row>
    <row r="38624" spans="2:14">
      <c r="B38624" s="65"/>
      <c r="N38624" s="71"/>
    </row>
    <row r="38625" spans="2:14">
      <c r="B38625" s="65"/>
      <c r="N38625" s="71"/>
    </row>
    <row r="38626" spans="2:14">
      <c r="B38626" s="65"/>
      <c r="N38626" s="71"/>
    </row>
    <row r="38627" spans="2:14">
      <c r="B38627" s="65"/>
      <c r="N38627" s="71"/>
    </row>
    <row r="38628" spans="2:14">
      <c r="B38628" s="65"/>
      <c r="N38628" s="71"/>
    </row>
    <row r="38629" spans="2:14">
      <c r="B38629" s="65"/>
      <c r="N38629" s="71"/>
    </row>
    <row r="38630" spans="2:14">
      <c r="B38630" s="65"/>
      <c r="N38630" s="71"/>
    </row>
    <row r="38631" spans="2:14">
      <c r="B38631" s="65"/>
      <c r="N38631" s="71"/>
    </row>
    <row r="38632" spans="2:14">
      <c r="B38632" s="65"/>
      <c r="N38632" s="71"/>
    </row>
    <row r="38633" spans="2:14">
      <c r="B38633" s="65"/>
      <c r="N38633" s="71"/>
    </row>
    <row r="38634" spans="2:14">
      <c r="B38634" s="65"/>
      <c r="N38634" s="71"/>
    </row>
    <row r="38635" spans="2:14">
      <c r="B38635" s="65"/>
      <c r="N38635" s="71"/>
    </row>
    <row r="38636" spans="2:14">
      <c r="B38636" s="65"/>
      <c r="N38636" s="71"/>
    </row>
    <row r="38637" spans="2:14">
      <c r="B38637" s="65"/>
      <c r="N38637" s="71"/>
    </row>
    <row r="38638" spans="2:14">
      <c r="B38638" s="65"/>
      <c r="N38638" s="71"/>
    </row>
    <row r="38639" spans="2:14">
      <c r="B38639" s="65"/>
      <c r="N38639" s="71"/>
    </row>
    <row r="38640" spans="2:14">
      <c r="B38640" s="65"/>
      <c r="N38640" s="71"/>
    </row>
    <row r="38641" spans="2:14">
      <c r="B38641" s="65"/>
      <c r="N38641" s="71"/>
    </row>
    <row r="38642" spans="2:14">
      <c r="B38642" s="65"/>
      <c r="N38642" s="71"/>
    </row>
    <row r="38643" spans="2:14">
      <c r="B38643" s="65"/>
      <c r="N38643" s="71"/>
    </row>
    <row r="38644" spans="2:14">
      <c r="B38644" s="65"/>
      <c r="N38644" s="71"/>
    </row>
    <row r="38645" spans="2:14">
      <c r="B38645" s="65"/>
      <c r="N38645" s="71"/>
    </row>
    <row r="38646" spans="2:14">
      <c r="B38646" s="65"/>
      <c r="N38646" s="71"/>
    </row>
    <row r="38647" spans="2:14">
      <c r="B38647" s="65"/>
      <c r="N38647" s="71"/>
    </row>
    <row r="38648" spans="2:14">
      <c r="B38648" s="65"/>
      <c r="N38648" s="71"/>
    </row>
    <row r="38649" spans="2:14">
      <c r="B38649" s="65"/>
      <c r="N38649" s="71"/>
    </row>
    <row r="38650" spans="2:14">
      <c r="B38650" s="65"/>
      <c r="N38650" s="71"/>
    </row>
    <row r="38651" spans="2:14">
      <c r="B38651" s="65"/>
      <c r="N38651" s="71"/>
    </row>
    <row r="38652" spans="2:14">
      <c r="B38652" s="65"/>
      <c r="N38652" s="71"/>
    </row>
    <row r="38653" spans="2:14">
      <c r="B38653" s="65"/>
      <c r="N38653" s="71"/>
    </row>
    <row r="38654" spans="2:14">
      <c r="B38654" s="65"/>
      <c r="N38654" s="71"/>
    </row>
    <row r="38655" spans="2:14">
      <c r="B38655" s="65"/>
      <c r="N38655" s="71"/>
    </row>
    <row r="38656" spans="2:14">
      <c r="B38656" s="65"/>
      <c r="N38656" s="71"/>
    </row>
    <row r="38657" spans="2:14">
      <c r="B38657" s="65"/>
      <c r="N38657" s="71"/>
    </row>
    <row r="38658" spans="2:14">
      <c r="B38658" s="65"/>
      <c r="N38658" s="71"/>
    </row>
    <row r="38659" spans="2:14">
      <c r="B38659" s="65"/>
      <c r="N38659" s="71"/>
    </row>
    <row r="38660" spans="2:14">
      <c r="B38660" s="65"/>
      <c r="N38660" s="71"/>
    </row>
    <row r="38661" spans="2:14">
      <c r="B38661" s="65"/>
      <c r="N38661" s="71"/>
    </row>
    <row r="38662" spans="2:14">
      <c r="B38662" s="65"/>
      <c r="N38662" s="71"/>
    </row>
    <row r="38663" spans="2:14">
      <c r="B38663" s="65"/>
      <c r="N38663" s="71"/>
    </row>
    <row r="38664" spans="2:14">
      <c r="B38664" s="65"/>
      <c r="N38664" s="71"/>
    </row>
    <row r="38665" spans="2:14">
      <c r="B38665" s="65"/>
      <c r="N38665" s="71"/>
    </row>
    <row r="38666" spans="2:14">
      <c r="B38666" s="65"/>
      <c r="N38666" s="71"/>
    </row>
    <row r="38667" spans="2:14">
      <c r="B38667" s="65"/>
      <c r="N38667" s="71"/>
    </row>
    <row r="38668" spans="2:14">
      <c r="B38668" s="65"/>
      <c r="N38668" s="71"/>
    </row>
    <row r="38669" spans="2:14">
      <c r="B38669" s="65"/>
      <c r="N38669" s="71"/>
    </row>
    <row r="38670" spans="2:14">
      <c r="B38670" s="65"/>
      <c r="N38670" s="71"/>
    </row>
    <row r="38671" spans="2:14">
      <c r="B38671" s="65"/>
      <c r="N38671" s="71"/>
    </row>
    <row r="38672" spans="2:14">
      <c r="B38672" s="65"/>
      <c r="N38672" s="71"/>
    </row>
    <row r="38673" spans="2:14">
      <c r="B38673" s="65"/>
      <c r="N38673" s="71"/>
    </row>
    <row r="38674" spans="2:14">
      <c r="B38674" s="65"/>
      <c r="N38674" s="71"/>
    </row>
    <row r="38675" spans="2:14">
      <c r="B38675" s="65"/>
      <c r="N38675" s="71"/>
    </row>
    <row r="38676" spans="2:14">
      <c r="B38676" s="65"/>
      <c r="N38676" s="71"/>
    </row>
    <row r="38677" spans="2:14">
      <c r="B38677" s="65"/>
      <c r="N38677" s="71"/>
    </row>
    <row r="38678" spans="2:14">
      <c r="B38678" s="65"/>
      <c r="N38678" s="71"/>
    </row>
    <row r="38679" spans="2:14">
      <c r="B38679" s="65"/>
      <c r="N38679" s="71"/>
    </row>
    <row r="38680" spans="2:14">
      <c r="B38680" s="65"/>
      <c r="N38680" s="71"/>
    </row>
    <row r="38681" spans="2:14">
      <c r="B38681" s="65"/>
      <c r="N38681" s="71"/>
    </row>
    <row r="38682" spans="2:14">
      <c r="B38682" s="65"/>
      <c r="N38682" s="71"/>
    </row>
    <row r="38683" spans="2:14">
      <c r="B38683" s="65"/>
      <c r="N38683" s="71"/>
    </row>
    <row r="38684" spans="2:14">
      <c r="B38684" s="65"/>
      <c r="N38684" s="71"/>
    </row>
    <row r="38685" spans="2:14">
      <c r="B38685" s="65"/>
      <c r="N38685" s="71"/>
    </row>
    <row r="38686" spans="2:14">
      <c r="B38686" s="65"/>
      <c r="N38686" s="71"/>
    </row>
    <row r="38687" spans="2:14">
      <c r="B38687" s="65"/>
      <c r="N38687" s="71"/>
    </row>
    <row r="38688" spans="2:14">
      <c r="B38688" s="65"/>
      <c r="N38688" s="71"/>
    </row>
    <row r="38689" spans="2:14">
      <c r="B38689" s="65"/>
      <c r="N38689" s="71"/>
    </row>
    <row r="38690" spans="2:14">
      <c r="B38690" s="65"/>
      <c r="N38690" s="71"/>
    </row>
    <row r="38691" spans="2:14">
      <c r="B38691" s="65"/>
      <c r="N38691" s="71"/>
    </row>
    <row r="38692" spans="2:14">
      <c r="B38692" s="65"/>
      <c r="N38692" s="71"/>
    </row>
    <row r="38693" spans="2:14">
      <c r="B38693" s="65"/>
      <c r="N38693" s="71"/>
    </row>
    <row r="38694" spans="2:14">
      <c r="B38694" s="65"/>
      <c r="N38694" s="71"/>
    </row>
    <row r="38695" spans="2:14">
      <c r="B38695" s="65"/>
      <c r="N38695" s="71"/>
    </row>
    <row r="38696" spans="2:14">
      <c r="B38696" s="65"/>
      <c r="N38696" s="71"/>
    </row>
    <row r="38697" spans="2:14">
      <c r="B38697" s="65"/>
      <c r="N38697" s="71"/>
    </row>
    <row r="38698" spans="2:14">
      <c r="B38698" s="65"/>
      <c r="N38698" s="71"/>
    </row>
    <row r="38699" spans="2:14">
      <c r="B38699" s="65"/>
      <c r="N38699" s="71"/>
    </row>
    <row r="38700" spans="2:14">
      <c r="B38700" s="65"/>
      <c r="N38700" s="71"/>
    </row>
    <row r="38701" spans="2:14">
      <c r="B38701" s="65"/>
      <c r="N38701" s="71"/>
    </row>
    <row r="38702" spans="2:14">
      <c r="B38702" s="65"/>
      <c r="N38702" s="71"/>
    </row>
    <row r="38703" spans="2:14">
      <c r="B38703" s="65"/>
      <c r="N38703" s="71"/>
    </row>
    <row r="38704" spans="2:14">
      <c r="B38704" s="65"/>
      <c r="N38704" s="71"/>
    </row>
    <row r="38705" spans="2:14">
      <c r="B38705" s="65"/>
      <c r="N38705" s="71"/>
    </row>
    <row r="38706" spans="2:14">
      <c r="B38706" s="65"/>
      <c r="N38706" s="71"/>
    </row>
    <row r="38707" spans="2:14">
      <c r="B38707" s="65"/>
      <c r="N38707" s="71"/>
    </row>
    <row r="38708" spans="2:14">
      <c r="B38708" s="65"/>
      <c r="N38708" s="71"/>
    </row>
    <row r="38709" spans="2:14">
      <c r="B38709" s="65"/>
      <c r="N38709" s="71"/>
    </row>
    <row r="38710" spans="2:14">
      <c r="B38710" s="65"/>
      <c r="N38710" s="71"/>
    </row>
    <row r="38711" spans="2:14">
      <c r="B38711" s="65"/>
      <c r="N38711" s="71"/>
    </row>
    <row r="38712" spans="2:14">
      <c r="B38712" s="65"/>
      <c r="N38712" s="71"/>
    </row>
    <row r="38713" spans="2:14">
      <c r="B38713" s="65"/>
      <c r="N38713" s="71"/>
    </row>
    <row r="38714" spans="2:14">
      <c r="B38714" s="65"/>
      <c r="N38714" s="71"/>
    </row>
    <row r="38715" spans="2:14">
      <c r="B38715" s="65"/>
      <c r="N38715" s="71"/>
    </row>
    <row r="38716" spans="2:14">
      <c r="B38716" s="65"/>
      <c r="N38716" s="71"/>
    </row>
    <row r="38717" spans="2:14">
      <c r="B38717" s="65"/>
      <c r="N38717" s="71"/>
    </row>
    <row r="38718" spans="2:14">
      <c r="B38718" s="65"/>
      <c r="N38718" s="71"/>
    </row>
    <row r="38719" spans="2:14">
      <c r="B38719" s="65"/>
      <c r="N38719" s="71"/>
    </row>
    <row r="38720" spans="2:14">
      <c r="B38720" s="65"/>
      <c r="N38720" s="71"/>
    </row>
    <row r="38721" spans="2:14">
      <c r="B38721" s="65"/>
      <c r="N38721" s="71"/>
    </row>
    <row r="38722" spans="2:14">
      <c r="B38722" s="65"/>
      <c r="N38722" s="71"/>
    </row>
    <row r="38723" spans="2:14">
      <c r="B38723" s="65"/>
      <c r="N38723" s="71"/>
    </row>
    <row r="38724" spans="2:14">
      <c r="B38724" s="65"/>
      <c r="N38724" s="71"/>
    </row>
    <row r="38725" spans="2:14">
      <c r="B38725" s="65"/>
      <c r="N38725" s="71"/>
    </row>
    <row r="38726" spans="2:14">
      <c r="B38726" s="65"/>
      <c r="N38726" s="71"/>
    </row>
    <row r="38727" spans="2:14">
      <c r="B38727" s="65"/>
      <c r="N38727" s="71"/>
    </row>
    <row r="38728" spans="2:14">
      <c r="B38728" s="65"/>
      <c r="N38728" s="71"/>
    </row>
    <row r="38729" spans="2:14">
      <c r="B38729" s="65"/>
      <c r="N38729" s="71"/>
    </row>
    <row r="38730" spans="2:14">
      <c r="B38730" s="65"/>
      <c r="N38730" s="71"/>
    </row>
    <row r="38731" spans="2:14">
      <c r="B38731" s="65"/>
      <c r="N38731" s="71"/>
    </row>
    <row r="38732" spans="2:14">
      <c r="B38732" s="65"/>
      <c r="N38732" s="71"/>
    </row>
    <row r="38733" spans="2:14">
      <c r="B38733" s="65"/>
      <c r="N38733" s="71"/>
    </row>
    <row r="38734" spans="2:14">
      <c r="B38734" s="65"/>
      <c r="N38734" s="71"/>
    </row>
    <row r="38735" spans="2:14">
      <c r="B38735" s="65"/>
      <c r="N38735" s="71"/>
    </row>
    <row r="38736" spans="2:14">
      <c r="B38736" s="65"/>
      <c r="N38736" s="71"/>
    </row>
    <row r="38737" spans="2:14">
      <c r="B38737" s="65"/>
      <c r="N38737" s="71"/>
    </row>
    <row r="38738" spans="2:14">
      <c r="B38738" s="65"/>
      <c r="N38738" s="71"/>
    </row>
    <row r="38739" spans="2:14">
      <c r="B38739" s="65"/>
      <c r="N38739" s="71"/>
    </row>
    <row r="38740" spans="2:14">
      <c r="B38740" s="65"/>
      <c r="N38740" s="71"/>
    </row>
    <row r="38741" spans="2:14">
      <c r="B38741" s="65"/>
      <c r="N38741" s="71"/>
    </row>
    <row r="38742" spans="2:14">
      <c r="B38742" s="65"/>
      <c r="N38742" s="71"/>
    </row>
    <row r="38743" spans="2:14">
      <c r="B38743" s="65"/>
      <c r="N38743" s="71"/>
    </row>
    <row r="38744" spans="2:14">
      <c r="B38744" s="65"/>
      <c r="N38744" s="71"/>
    </row>
    <row r="38745" spans="2:14">
      <c r="B38745" s="65"/>
      <c r="N38745" s="71"/>
    </row>
    <row r="38746" spans="2:14">
      <c r="B38746" s="65"/>
      <c r="N38746" s="71"/>
    </row>
    <row r="38747" spans="2:14">
      <c r="B38747" s="65"/>
      <c r="N38747" s="71"/>
    </row>
    <row r="38748" spans="2:14">
      <c r="B38748" s="65"/>
      <c r="N38748" s="71"/>
    </row>
    <row r="38749" spans="2:14">
      <c r="B38749" s="65"/>
      <c r="N38749" s="71"/>
    </row>
    <row r="38750" spans="2:14">
      <c r="B38750" s="65"/>
      <c r="N38750" s="71"/>
    </row>
    <row r="38751" spans="2:14">
      <c r="B38751" s="65"/>
      <c r="N38751" s="71"/>
    </row>
    <row r="38752" spans="2:14">
      <c r="B38752" s="65"/>
      <c r="N38752" s="71"/>
    </row>
    <row r="38753" spans="2:14">
      <c r="B38753" s="65"/>
      <c r="N38753" s="71"/>
    </row>
    <row r="38754" spans="2:14">
      <c r="B38754" s="65"/>
      <c r="N38754" s="71"/>
    </row>
    <row r="38755" spans="2:14">
      <c r="B38755" s="65"/>
      <c r="N38755" s="71"/>
    </row>
    <row r="38756" spans="2:14">
      <c r="B38756" s="65"/>
      <c r="N38756" s="71"/>
    </row>
    <row r="38757" spans="2:14">
      <c r="B38757" s="65"/>
      <c r="N38757" s="71"/>
    </row>
    <row r="38758" spans="2:14">
      <c r="B38758" s="65"/>
      <c r="N38758" s="71"/>
    </row>
    <row r="38759" spans="2:14">
      <c r="B38759" s="65"/>
      <c r="N38759" s="71"/>
    </row>
    <row r="38760" spans="2:14">
      <c r="B38760" s="65"/>
      <c r="N38760" s="71"/>
    </row>
    <row r="38761" spans="2:14">
      <c r="B38761" s="65"/>
      <c r="N38761" s="71"/>
    </row>
    <row r="38762" spans="2:14">
      <c r="B38762" s="65"/>
      <c r="N38762" s="71"/>
    </row>
    <row r="38763" spans="2:14">
      <c r="B38763" s="65"/>
      <c r="N38763" s="71"/>
    </row>
    <row r="38764" spans="2:14">
      <c r="B38764" s="65"/>
      <c r="N38764" s="71"/>
    </row>
    <row r="38765" spans="2:14">
      <c r="B38765" s="65"/>
      <c r="N38765" s="71"/>
    </row>
    <row r="38766" spans="2:14">
      <c r="B38766" s="65"/>
      <c r="N38766" s="71"/>
    </row>
    <row r="38767" spans="2:14">
      <c r="B38767" s="65"/>
      <c r="N38767" s="71"/>
    </row>
    <row r="38768" spans="2:14">
      <c r="B38768" s="65"/>
      <c r="N38768" s="71"/>
    </row>
    <row r="38769" spans="2:14">
      <c r="B38769" s="65"/>
      <c r="N38769" s="71"/>
    </row>
    <row r="38770" spans="2:14">
      <c r="B38770" s="65"/>
      <c r="N38770" s="71"/>
    </row>
    <row r="38771" spans="2:14">
      <c r="B38771" s="65"/>
      <c r="N38771" s="71"/>
    </row>
    <row r="38772" spans="2:14">
      <c r="B38772" s="65"/>
      <c r="N38772" s="71"/>
    </row>
    <row r="38773" spans="2:14">
      <c r="B38773" s="65"/>
      <c r="N38773" s="71"/>
    </row>
    <row r="38774" spans="2:14">
      <c r="B38774" s="65"/>
      <c r="N38774" s="71"/>
    </row>
    <row r="38775" spans="2:14">
      <c r="B38775" s="65"/>
      <c r="N38775" s="71"/>
    </row>
    <row r="38776" spans="2:14">
      <c r="B38776" s="65"/>
      <c r="N38776" s="71"/>
    </row>
    <row r="38777" spans="2:14">
      <c r="B38777" s="65"/>
      <c r="N38777" s="71"/>
    </row>
    <row r="38778" spans="2:14">
      <c r="B38778" s="65"/>
      <c r="N38778" s="71"/>
    </row>
    <row r="38779" spans="2:14">
      <c r="B38779" s="65"/>
      <c r="N38779" s="71"/>
    </row>
    <row r="38780" spans="2:14">
      <c r="B38780" s="65"/>
      <c r="N38780" s="71"/>
    </row>
    <row r="38781" spans="2:14">
      <c r="B38781" s="65"/>
      <c r="N38781" s="71"/>
    </row>
    <row r="38782" spans="2:14">
      <c r="B38782" s="65"/>
      <c r="N38782" s="71"/>
    </row>
    <row r="38783" spans="2:14">
      <c r="B38783" s="65"/>
      <c r="N38783" s="71"/>
    </row>
    <row r="38784" spans="2:14">
      <c r="B38784" s="65"/>
      <c r="N38784" s="71"/>
    </row>
    <row r="38785" spans="2:14">
      <c r="B38785" s="65"/>
      <c r="N38785" s="71"/>
    </row>
    <row r="38786" spans="2:14">
      <c r="B38786" s="65"/>
      <c r="N38786" s="71"/>
    </row>
    <row r="38787" spans="2:14">
      <c r="B38787" s="65"/>
      <c r="N38787" s="71"/>
    </row>
    <row r="38788" spans="2:14">
      <c r="B38788" s="65"/>
      <c r="N38788" s="71"/>
    </row>
    <row r="38789" spans="2:14">
      <c r="B38789" s="65"/>
      <c r="N38789" s="71"/>
    </row>
    <row r="38790" spans="2:14">
      <c r="B38790" s="65"/>
      <c r="N38790" s="71"/>
    </row>
    <row r="38791" spans="2:14">
      <c r="B38791" s="65"/>
      <c r="N38791" s="71"/>
    </row>
    <row r="38792" spans="2:14">
      <c r="B38792" s="65"/>
      <c r="N38792" s="71"/>
    </row>
    <row r="38793" spans="2:14">
      <c r="B38793" s="65"/>
      <c r="N38793" s="71"/>
    </row>
    <row r="38794" spans="2:14">
      <c r="B38794" s="65"/>
      <c r="N38794" s="71"/>
    </row>
    <row r="38795" spans="2:14">
      <c r="B38795" s="65"/>
      <c r="N38795" s="71"/>
    </row>
    <row r="38796" spans="2:14">
      <c r="B38796" s="65"/>
      <c r="N38796" s="71"/>
    </row>
    <row r="38797" spans="2:14">
      <c r="B38797" s="65"/>
      <c r="N38797" s="71"/>
    </row>
    <row r="38798" spans="2:14">
      <c r="B38798" s="65"/>
      <c r="N38798" s="71"/>
    </row>
    <row r="38799" spans="2:14">
      <c r="B38799" s="65"/>
      <c r="N38799" s="71"/>
    </row>
    <row r="38800" spans="2:14">
      <c r="B38800" s="65"/>
      <c r="N38800" s="71"/>
    </row>
    <row r="38801" spans="2:14">
      <c r="B38801" s="65"/>
      <c r="N38801" s="71"/>
    </row>
    <row r="38802" spans="2:14">
      <c r="B38802" s="65"/>
      <c r="N38802" s="71"/>
    </row>
    <row r="38803" spans="2:14">
      <c r="B38803" s="65"/>
      <c r="N38803" s="71"/>
    </row>
    <row r="38804" spans="2:14">
      <c r="B38804" s="65"/>
      <c r="N38804" s="71"/>
    </row>
    <row r="38805" spans="2:14">
      <c r="B38805" s="65"/>
      <c r="N38805" s="71"/>
    </row>
    <row r="38806" spans="2:14">
      <c r="B38806" s="65"/>
      <c r="N38806" s="71"/>
    </row>
    <row r="38807" spans="2:14">
      <c r="B38807" s="65"/>
      <c r="N38807" s="71"/>
    </row>
    <row r="38808" spans="2:14">
      <c r="B38808" s="65"/>
      <c r="N38808" s="71"/>
    </row>
    <row r="38809" spans="2:14">
      <c r="B38809" s="65"/>
      <c r="N38809" s="71"/>
    </row>
    <row r="38810" spans="2:14">
      <c r="B38810" s="65"/>
      <c r="N38810" s="71"/>
    </row>
    <row r="38811" spans="2:14">
      <c r="B38811" s="65"/>
      <c r="N38811" s="71"/>
    </row>
    <row r="38812" spans="2:14">
      <c r="B38812" s="65"/>
      <c r="N38812" s="71"/>
    </row>
    <row r="38813" spans="2:14">
      <c r="B38813" s="65"/>
      <c r="N38813" s="71"/>
    </row>
    <row r="38814" spans="2:14">
      <c r="B38814" s="65"/>
      <c r="N38814" s="71"/>
    </row>
    <row r="38815" spans="2:14">
      <c r="B38815" s="65"/>
      <c r="N38815" s="71"/>
    </row>
    <row r="38816" spans="2:14">
      <c r="B38816" s="65"/>
      <c r="N38816" s="71"/>
    </row>
    <row r="38817" spans="2:14">
      <c r="B38817" s="65"/>
      <c r="N38817" s="71"/>
    </row>
    <row r="38818" spans="2:14">
      <c r="B38818" s="65"/>
      <c r="N38818" s="71"/>
    </row>
    <row r="38819" spans="2:14">
      <c r="B38819" s="65"/>
      <c r="N38819" s="71"/>
    </row>
    <row r="38820" spans="2:14">
      <c r="B38820" s="65"/>
      <c r="N38820" s="71"/>
    </row>
    <row r="38821" spans="2:14">
      <c r="B38821" s="65"/>
      <c r="N38821" s="71"/>
    </row>
    <row r="38822" spans="2:14">
      <c r="B38822" s="65"/>
      <c r="N38822" s="71"/>
    </row>
    <row r="38823" spans="2:14">
      <c r="B38823" s="65"/>
      <c r="N38823" s="71"/>
    </row>
    <row r="38824" spans="2:14">
      <c r="B38824" s="65"/>
      <c r="N38824" s="71"/>
    </row>
    <row r="38825" spans="2:14">
      <c r="B38825" s="65"/>
      <c r="N38825" s="71"/>
    </row>
    <row r="38826" spans="2:14">
      <c r="B38826" s="65"/>
      <c r="N38826" s="71"/>
    </row>
    <row r="38827" spans="2:14">
      <c r="B38827" s="65"/>
      <c r="N38827" s="71"/>
    </row>
    <row r="38828" spans="2:14">
      <c r="B38828" s="65"/>
      <c r="N38828" s="71"/>
    </row>
    <row r="38829" spans="2:14">
      <c r="B38829" s="65"/>
      <c r="N38829" s="71"/>
    </row>
    <row r="38830" spans="2:14">
      <c r="B38830" s="65"/>
      <c r="N38830" s="71"/>
    </row>
    <row r="38831" spans="2:14">
      <c r="B38831" s="65"/>
      <c r="N38831" s="71"/>
    </row>
    <row r="38832" spans="2:14">
      <c r="B38832" s="65"/>
      <c r="N38832" s="71"/>
    </row>
    <row r="38833" spans="2:14">
      <c r="B38833" s="65"/>
      <c r="N38833" s="71"/>
    </row>
    <row r="38834" spans="2:14">
      <c r="B38834" s="65"/>
      <c r="N38834" s="71"/>
    </row>
    <row r="38835" spans="2:14">
      <c r="B38835" s="65"/>
      <c r="N38835" s="71"/>
    </row>
    <row r="38836" spans="2:14">
      <c r="B38836" s="65"/>
      <c r="N38836" s="71"/>
    </row>
    <row r="38837" spans="2:14">
      <c r="B38837" s="65"/>
      <c r="N38837" s="71"/>
    </row>
    <row r="38838" spans="2:14">
      <c r="B38838" s="65"/>
      <c r="N38838" s="71"/>
    </row>
    <row r="38839" spans="2:14">
      <c r="B38839" s="65"/>
      <c r="N38839" s="71"/>
    </row>
    <row r="38840" spans="2:14">
      <c r="B38840" s="65"/>
      <c r="N38840" s="71"/>
    </row>
    <row r="38841" spans="2:14">
      <c r="B38841" s="65"/>
      <c r="N38841" s="71"/>
    </row>
    <row r="38842" spans="2:14">
      <c r="B38842" s="65"/>
      <c r="N38842" s="71"/>
    </row>
    <row r="38843" spans="2:14">
      <c r="B38843" s="65"/>
      <c r="N38843" s="71"/>
    </row>
    <row r="38844" spans="2:14">
      <c r="B38844" s="65"/>
      <c r="N38844" s="71"/>
    </row>
    <row r="38845" spans="2:14">
      <c r="B38845" s="65"/>
      <c r="N38845" s="71"/>
    </row>
    <row r="38846" spans="2:14">
      <c r="B38846" s="65"/>
      <c r="N38846" s="71"/>
    </row>
    <row r="38847" spans="2:14">
      <c r="B38847" s="65"/>
      <c r="N38847" s="71"/>
    </row>
    <row r="38848" spans="2:14">
      <c r="B38848" s="65"/>
      <c r="N38848" s="71"/>
    </row>
    <row r="38849" spans="2:14">
      <c r="B38849" s="65"/>
      <c r="N38849" s="71"/>
    </row>
    <row r="38850" spans="2:14">
      <c r="B38850" s="65"/>
      <c r="N38850" s="71"/>
    </row>
    <row r="38851" spans="2:14">
      <c r="B38851" s="65"/>
      <c r="N38851" s="71"/>
    </row>
    <row r="38852" spans="2:14">
      <c r="B38852" s="65"/>
      <c r="N38852" s="71"/>
    </row>
    <row r="38853" spans="2:14">
      <c r="B38853" s="65"/>
      <c r="N38853" s="71"/>
    </row>
    <row r="38854" spans="2:14">
      <c r="B38854" s="65"/>
      <c r="N38854" s="71"/>
    </row>
    <row r="38855" spans="2:14">
      <c r="B38855" s="65"/>
      <c r="N38855" s="71"/>
    </row>
    <row r="38856" spans="2:14">
      <c r="B38856" s="65"/>
      <c r="N38856" s="71"/>
    </row>
    <row r="38857" spans="2:14">
      <c r="B38857" s="65"/>
      <c r="N38857" s="71"/>
    </row>
    <row r="38858" spans="2:14">
      <c r="B38858" s="65"/>
      <c r="N38858" s="71"/>
    </row>
    <row r="38859" spans="2:14">
      <c r="B38859" s="65"/>
      <c r="N38859" s="71"/>
    </row>
    <row r="38860" spans="2:14">
      <c r="B38860" s="65"/>
      <c r="N38860" s="71"/>
    </row>
    <row r="38861" spans="2:14">
      <c r="B38861" s="65"/>
      <c r="N38861" s="71"/>
    </row>
    <row r="38862" spans="2:14">
      <c r="B38862" s="65"/>
      <c r="N38862" s="71"/>
    </row>
    <row r="38863" spans="2:14">
      <c r="B38863" s="65"/>
      <c r="N38863" s="71"/>
    </row>
    <row r="38864" spans="2:14">
      <c r="B38864" s="65"/>
      <c r="N38864" s="71"/>
    </row>
    <row r="38865" spans="2:14">
      <c r="B38865" s="65"/>
      <c r="N38865" s="71"/>
    </row>
    <row r="38866" spans="2:14">
      <c r="B38866" s="65"/>
      <c r="N38866" s="71"/>
    </row>
    <row r="38867" spans="2:14">
      <c r="B38867" s="65"/>
      <c r="N38867" s="71"/>
    </row>
    <row r="38868" spans="2:14">
      <c r="B38868" s="65"/>
      <c r="N38868" s="71"/>
    </row>
    <row r="38869" spans="2:14">
      <c r="B38869" s="65"/>
      <c r="N38869" s="71"/>
    </row>
    <row r="38870" spans="2:14">
      <c r="B38870" s="65"/>
      <c r="N38870" s="71"/>
    </row>
    <row r="38871" spans="2:14">
      <c r="B38871" s="65"/>
      <c r="N38871" s="71"/>
    </row>
    <row r="38872" spans="2:14">
      <c r="B38872" s="65"/>
      <c r="N38872" s="71"/>
    </row>
    <row r="38873" spans="2:14">
      <c r="B38873" s="65"/>
      <c r="N38873" s="71"/>
    </row>
    <row r="38874" spans="2:14">
      <c r="B38874" s="65"/>
      <c r="N38874" s="71"/>
    </row>
    <row r="38875" spans="2:14">
      <c r="B38875" s="65"/>
      <c r="N38875" s="71"/>
    </row>
    <row r="38876" spans="2:14">
      <c r="B38876" s="65"/>
      <c r="N38876" s="71"/>
    </row>
    <row r="38877" spans="2:14">
      <c r="B38877" s="65"/>
      <c r="N38877" s="71"/>
    </row>
    <row r="38878" spans="2:14">
      <c r="B38878" s="65"/>
      <c r="N38878" s="71"/>
    </row>
    <row r="38879" spans="2:14">
      <c r="B38879" s="65"/>
      <c r="N38879" s="71"/>
    </row>
    <row r="38880" spans="2:14">
      <c r="B38880" s="65"/>
      <c r="N38880" s="71"/>
    </row>
    <row r="38881" spans="2:14">
      <c r="B38881" s="65"/>
      <c r="N38881" s="71"/>
    </row>
    <row r="38882" spans="2:14">
      <c r="B38882" s="65"/>
      <c r="N38882" s="71"/>
    </row>
    <row r="38883" spans="2:14">
      <c r="B38883" s="65"/>
      <c r="N38883" s="71"/>
    </row>
    <row r="38884" spans="2:14">
      <c r="B38884" s="65"/>
      <c r="N38884" s="71"/>
    </row>
    <row r="38885" spans="2:14">
      <c r="B38885" s="65"/>
      <c r="N38885" s="71"/>
    </row>
    <row r="38886" spans="2:14">
      <c r="B38886" s="65"/>
      <c r="N38886" s="71"/>
    </row>
    <row r="38887" spans="2:14">
      <c r="B38887" s="65"/>
      <c r="N38887" s="71"/>
    </row>
    <row r="38888" spans="2:14">
      <c r="B38888" s="65"/>
      <c r="N38888" s="71"/>
    </row>
    <row r="38889" spans="2:14">
      <c r="B38889" s="65"/>
      <c r="N38889" s="71"/>
    </row>
    <row r="38890" spans="2:14">
      <c r="B38890" s="65"/>
      <c r="N38890" s="71"/>
    </row>
    <row r="38891" spans="2:14">
      <c r="B38891" s="65"/>
      <c r="N38891" s="71"/>
    </row>
    <row r="38892" spans="2:14">
      <c r="B38892" s="65"/>
      <c r="N38892" s="71"/>
    </row>
    <row r="38893" spans="2:14">
      <c r="B38893" s="65"/>
      <c r="N38893" s="71"/>
    </row>
    <row r="38894" spans="2:14">
      <c r="B38894" s="65"/>
      <c r="N38894" s="71"/>
    </row>
    <row r="38895" spans="2:14">
      <c r="B38895" s="65"/>
      <c r="N38895" s="71"/>
    </row>
    <row r="38896" spans="2:14">
      <c r="B38896" s="65"/>
      <c r="N38896" s="71"/>
    </row>
    <row r="38897" spans="2:14">
      <c r="B38897" s="65"/>
      <c r="N38897" s="71"/>
    </row>
    <row r="38898" spans="2:14">
      <c r="B38898" s="65"/>
      <c r="N38898" s="71"/>
    </row>
    <row r="38899" spans="2:14">
      <c r="B38899" s="65"/>
      <c r="N38899" s="71"/>
    </row>
    <row r="38900" spans="2:14">
      <c r="B38900" s="65"/>
      <c r="N38900" s="71"/>
    </row>
    <row r="38901" spans="2:14">
      <c r="B38901" s="65"/>
      <c r="N38901" s="71"/>
    </row>
    <row r="38902" spans="2:14">
      <c r="B38902" s="65"/>
      <c r="N38902" s="71"/>
    </row>
    <row r="38903" spans="2:14">
      <c r="B38903" s="65"/>
      <c r="N38903" s="71"/>
    </row>
    <row r="38904" spans="2:14">
      <c r="B38904" s="65"/>
      <c r="N38904" s="71"/>
    </row>
    <row r="38905" spans="2:14">
      <c r="B38905" s="65"/>
      <c r="N38905" s="71"/>
    </row>
    <row r="38906" spans="2:14">
      <c r="B38906" s="65"/>
      <c r="N38906" s="71"/>
    </row>
    <row r="38907" spans="2:14">
      <c r="B38907" s="65"/>
      <c r="N38907" s="71"/>
    </row>
    <row r="38908" spans="2:14">
      <c r="B38908" s="65"/>
      <c r="N38908" s="71"/>
    </row>
    <row r="38909" spans="2:14">
      <c r="B38909" s="65"/>
      <c r="N38909" s="71"/>
    </row>
    <row r="38910" spans="2:14">
      <c r="B38910" s="65"/>
      <c r="N38910" s="71"/>
    </row>
    <row r="38911" spans="2:14">
      <c r="B38911" s="65"/>
      <c r="N38911" s="71"/>
    </row>
    <row r="38912" spans="2:14">
      <c r="B38912" s="65"/>
      <c r="N38912" s="71"/>
    </row>
    <row r="38913" spans="2:14">
      <c r="B38913" s="65"/>
      <c r="N38913" s="71"/>
    </row>
    <row r="38914" spans="2:14">
      <c r="B38914" s="65"/>
      <c r="N38914" s="71"/>
    </row>
    <row r="38915" spans="2:14">
      <c r="B38915" s="65"/>
      <c r="N38915" s="71"/>
    </row>
    <row r="38916" spans="2:14">
      <c r="B38916" s="65"/>
      <c r="N38916" s="71"/>
    </row>
    <row r="38917" spans="2:14">
      <c r="B38917" s="65"/>
      <c r="N38917" s="71"/>
    </row>
    <row r="38918" spans="2:14">
      <c r="B38918" s="65"/>
      <c r="N38918" s="71"/>
    </row>
    <row r="38919" spans="2:14">
      <c r="B38919" s="65"/>
      <c r="N38919" s="71"/>
    </row>
    <row r="38920" spans="2:14">
      <c r="B38920" s="65"/>
      <c r="N38920" s="71"/>
    </row>
    <row r="38921" spans="2:14">
      <c r="B38921" s="65"/>
      <c r="N38921" s="71"/>
    </row>
    <row r="38922" spans="2:14">
      <c r="B38922" s="65"/>
      <c r="N38922" s="71"/>
    </row>
    <row r="38923" spans="2:14">
      <c r="B38923" s="65"/>
      <c r="N38923" s="71"/>
    </row>
    <row r="38924" spans="2:14">
      <c r="B38924" s="65"/>
      <c r="N38924" s="71"/>
    </row>
    <row r="38925" spans="2:14">
      <c r="B38925" s="65"/>
      <c r="N38925" s="71"/>
    </row>
    <row r="38926" spans="2:14">
      <c r="B38926" s="65"/>
      <c r="N38926" s="71"/>
    </row>
    <row r="38927" spans="2:14">
      <c r="B38927" s="65"/>
      <c r="N38927" s="71"/>
    </row>
    <row r="38928" spans="2:14">
      <c r="B38928" s="65"/>
      <c r="N38928" s="71"/>
    </row>
    <row r="38929" spans="2:14">
      <c r="B38929" s="65"/>
      <c r="N38929" s="71"/>
    </row>
    <row r="38930" spans="2:14">
      <c r="B38930" s="65"/>
      <c r="N38930" s="71"/>
    </row>
    <row r="38931" spans="2:14">
      <c r="B38931" s="65"/>
      <c r="N38931" s="71"/>
    </row>
    <row r="38932" spans="2:14">
      <c r="B38932" s="65"/>
      <c r="N38932" s="71"/>
    </row>
    <row r="38933" spans="2:14">
      <c r="B38933" s="65"/>
      <c r="N38933" s="71"/>
    </row>
    <row r="38934" spans="2:14">
      <c r="B38934" s="65"/>
      <c r="N38934" s="71"/>
    </row>
    <row r="38935" spans="2:14">
      <c r="B38935" s="65"/>
      <c r="N38935" s="71"/>
    </row>
    <row r="38936" spans="2:14">
      <c r="B38936" s="65"/>
      <c r="N38936" s="71"/>
    </row>
    <row r="38937" spans="2:14">
      <c r="B38937" s="65"/>
      <c r="N38937" s="71"/>
    </row>
    <row r="38938" spans="2:14">
      <c r="B38938" s="65"/>
      <c r="N38938" s="71"/>
    </row>
    <row r="38939" spans="2:14">
      <c r="B38939" s="65"/>
      <c r="N38939" s="71"/>
    </row>
    <row r="38940" spans="2:14">
      <c r="B38940" s="65"/>
      <c r="N38940" s="71"/>
    </row>
    <row r="38941" spans="2:14">
      <c r="B38941" s="65"/>
      <c r="N38941" s="71"/>
    </row>
    <row r="38942" spans="2:14">
      <c r="B38942" s="65"/>
      <c r="N38942" s="71"/>
    </row>
    <row r="38943" spans="2:14">
      <c r="B38943" s="65"/>
      <c r="N38943" s="71"/>
    </row>
    <row r="38944" spans="2:14">
      <c r="B38944" s="65"/>
      <c r="N38944" s="71"/>
    </row>
    <row r="38945" spans="2:14">
      <c r="B38945" s="65"/>
      <c r="N38945" s="71"/>
    </row>
    <row r="38946" spans="2:14">
      <c r="B38946" s="65"/>
      <c r="N38946" s="71"/>
    </row>
    <row r="38947" spans="2:14">
      <c r="B38947" s="65"/>
      <c r="N38947" s="71"/>
    </row>
    <row r="38948" spans="2:14">
      <c r="B38948" s="65"/>
      <c r="N38948" s="71"/>
    </row>
    <row r="38949" spans="2:14">
      <c r="B38949" s="65"/>
      <c r="N38949" s="71"/>
    </row>
    <row r="38950" spans="2:14">
      <c r="B38950" s="65"/>
      <c r="N38950" s="71"/>
    </row>
    <row r="38951" spans="2:14">
      <c r="B38951" s="65"/>
      <c r="N38951" s="71"/>
    </row>
    <row r="38952" spans="2:14">
      <c r="B38952" s="65"/>
      <c r="N38952" s="71"/>
    </row>
    <row r="38953" spans="2:14">
      <c r="B38953" s="65"/>
      <c r="N38953" s="71"/>
    </row>
    <row r="38954" spans="2:14">
      <c r="B38954" s="65"/>
      <c r="N38954" s="71"/>
    </row>
    <row r="38955" spans="2:14">
      <c r="B38955" s="65"/>
      <c r="N38955" s="71"/>
    </row>
    <row r="38956" spans="2:14">
      <c r="B38956" s="65"/>
      <c r="N38956" s="71"/>
    </row>
    <row r="38957" spans="2:14">
      <c r="B38957" s="65"/>
      <c r="N38957" s="71"/>
    </row>
    <row r="38958" spans="2:14">
      <c r="B38958" s="65"/>
      <c r="N38958" s="71"/>
    </row>
    <row r="38959" spans="2:14">
      <c r="B38959" s="65"/>
      <c r="N38959" s="71"/>
    </row>
    <row r="38960" spans="2:14">
      <c r="B38960" s="65"/>
      <c r="N38960" s="71"/>
    </row>
    <row r="38961" spans="2:14">
      <c r="B38961" s="65"/>
      <c r="N38961" s="71"/>
    </row>
    <row r="38962" spans="2:14">
      <c r="B38962" s="65"/>
      <c r="N38962" s="71"/>
    </row>
    <row r="38963" spans="2:14">
      <c r="B38963" s="65"/>
      <c r="N38963" s="71"/>
    </row>
    <row r="38964" spans="2:14">
      <c r="B38964" s="65"/>
      <c r="N38964" s="71"/>
    </row>
    <row r="38965" spans="2:14">
      <c r="B38965" s="65"/>
      <c r="N38965" s="71"/>
    </row>
    <row r="38966" spans="2:14">
      <c r="B38966" s="65"/>
      <c r="N38966" s="71"/>
    </row>
    <row r="38967" spans="2:14">
      <c r="B38967" s="65"/>
      <c r="N38967" s="71"/>
    </row>
    <row r="38968" spans="2:14">
      <c r="B38968" s="65"/>
      <c r="N38968" s="71"/>
    </row>
    <row r="38969" spans="2:14">
      <c r="B38969" s="65"/>
      <c r="N38969" s="71"/>
    </row>
    <row r="38970" spans="2:14">
      <c r="B38970" s="65"/>
      <c r="N38970" s="71"/>
    </row>
    <row r="38971" spans="2:14">
      <c r="B38971" s="65"/>
      <c r="N38971" s="71"/>
    </row>
    <row r="38972" spans="2:14">
      <c r="B38972" s="65"/>
      <c r="N38972" s="71"/>
    </row>
    <row r="38973" spans="2:14">
      <c r="B38973" s="65"/>
      <c r="N38973" s="71"/>
    </row>
    <row r="38974" spans="2:14">
      <c r="B38974" s="65"/>
      <c r="N38974" s="71"/>
    </row>
    <row r="38975" spans="2:14">
      <c r="B38975" s="65"/>
      <c r="N38975" s="71"/>
    </row>
    <row r="38976" spans="2:14">
      <c r="B38976" s="65"/>
      <c r="N38976" s="71"/>
    </row>
    <row r="38977" spans="2:14">
      <c r="B38977" s="65"/>
      <c r="N38977" s="71"/>
    </row>
    <row r="38978" spans="2:14">
      <c r="B38978" s="65"/>
      <c r="N38978" s="71"/>
    </row>
    <row r="38979" spans="2:14">
      <c r="B38979" s="65"/>
      <c r="N38979" s="71"/>
    </row>
    <row r="38980" spans="2:14">
      <c r="B38980" s="65"/>
      <c r="N38980" s="71"/>
    </row>
    <row r="38981" spans="2:14">
      <c r="B38981" s="65"/>
      <c r="N38981" s="71"/>
    </row>
    <row r="38982" spans="2:14">
      <c r="B38982" s="65"/>
      <c r="N38982" s="71"/>
    </row>
    <row r="38983" spans="2:14">
      <c r="B38983" s="65"/>
      <c r="N38983" s="71"/>
    </row>
    <row r="38984" spans="2:14">
      <c r="B38984" s="65"/>
      <c r="N38984" s="71"/>
    </row>
    <row r="38985" spans="2:14">
      <c r="B38985" s="65"/>
      <c r="N38985" s="71"/>
    </row>
    <row r="38986" spans="2:14">
      <c r="B38986" s="65"/>
      <c r="N38986" s="71"/>
    </row>
    <row r="38987" spans="2:14">
      <c r="B38987" s="65"/>
      <c r="N38987" s="71"/>
    </row>
    <row r="38988" spans="2:14">
      <c r="B38988" s="65"/>
      <c r="N38988" s="71"/>
    </row>
    <row r="38989" spans="2:14">
      <c r="B38989" s="65"/>
      <c r="N38989" s="71"/>
    </row>
    <row r="38990" spans="2:14">
      <c r="B38990" s="65"/>
      <c r="N38990" s="71"/>
    </row>
    <row r="38991" spans="2:14">
      <c r="B38991" s="65"/>
      <c r="N38991" s="71"/>
    </row>
    <row r="38992" spans="2:14">
      <c r="B38992" s="65"/>
      <c r="N38992" s="71"/>
    </row>
    <row r="38993" spans="2:14">
      <c r="B38993" s="65"/>
      <c r="N38993" s="71"/>
    </row>
    <row r="38994" spans="2:14">
      <c r="B38994" s="65"/>
      <c r="N38994" s="71"/>
    </row>
    <row r="38995" spans="2:14">
      <c r="B38995" s="65"/>
      <c r="N38995" s="71"/>
    </row>
    <row r="38996" spans="2:14">
      <c r="B38996" s="65"/>
      <c r="N38996" s="71"/>
    </row>
    <row r="38997" spans="2:14">
      <c r="B38997" s="65"/>
      <c r="N38997" s="71"/>
    </row>
    <row r="38998" spans="2:14">
      <c r="B38998" s="65"/>
      <c r="N38998" s="71"/>
    </row>
    <row r="38999" spans="2:14">
      <c r="B38999" s="65"/>
      <c r="N38999" s="71"/>
    </row>
    <row r="39000" spans="2:14">
      <c r="B39000" s="65"/>
      <c r="N39000" s="71"/>
    </row>
    <row r="39001" spans="2:14">
      <c r="B39001" s="65"/>
      <c r="N39001" s="71"/>
    </row>
    <row r="39002" spans="2:14">
      <c r="B39002" s="65"/>
      <c r="N39002" s="71"/>
    </row>
    <row r="39003" spans="2:14">
      <c r="B39003" s="65"/>
      <c r="N39003" s="71"/>
    </row>
    <row r="39004" spans="2:14">
      <c r="B39004" s="65"/>
      <c r="N39004" s="71"/>
    </row>
    <row r="39005" spans="2:14">
      <c r="B39005" s="65"/>
      <c r="N39005" s="71"/>
    </row>
    <row r="39006" spans="2:14">
      <c r="B39006" s="65"/>
      <c r="N39006" s="71"/>
    </row>
    <row r="39007" spans="2:14">
      <c r="B39007" s="65"/>
      <c r="N39007" s="71"/>
    </row>
    <row r="39008" spans="2:14">
      <c r="B39008" s="65"/>
      <c r="N39008" s="71"/>
    </row>
    <row r="39009" spans="2:14">
      <c r="B39009" s="65"/>
      <c r="N39009" s="71"/>
    </row>
    <row r="39010" spans="2:14">
      <c r="B39010" s="65"/>
      <c r="N39010" s="71"/>
    </row>
    <row r="39011" spans="2:14">
      <c r="B39011" s="65"/>
      <c r="N39011" s="71"/>
    </row>
    <row r="39012" spans="2:14">
      <c r="B39012" s="65"/>
      <c r="N39012" s="71"/>
    </row>
    <row r="39013" spans="2:14">
      <c r="B39013" s="65"/>
      <c r="N39013" s="71"/>
    </row>
    <row r="39014" spans="2:14">
      <c r="B39014" s="65"/>
      <c r="N39014" s="71"/>
    </row>
    <row r="39015" spans="2:14">
      <c r="B39015" s="65"/>
      <c r="N39015" s="71"/>
    </row>
    <row r="39016" spans="2:14">
      <c r="B39016" s="65"/>
      <c r="N39016" s="71"/>
    </row>
    <row r="39017" spans="2:14">
      <c r="B39017" s="65"/>
      <c r="N39017" s="71"/>
    </row>
    <row r="39018" spans="2:14">
      <c r="B39018" s="65"/>
      <c r="N39018" s="71"/>
    </row>
    <row r="39019" spans="2:14">
      <c r="B39019" s="65"/>
      <c r="N39019" s="71"/>
    </row>
    <row r="39020" spans="2:14">
      <c r="B39020" s="65"/>
      <c r="N39020" s="71"/>
    </row>
    <row r="39021" spans="2:14">
      <c r="B39021" s="65"/>
      <c r="N39021" s="71"/>
    </row>
    <row r="39022" spans="2:14">
      <c r="B39022" s="65"/>
      <c r="N39022" s="71"/>
    </row>
    <row r="39023" spans="2:14">
      <c r="B39023" s="65"/>
      <c r="N39023" s="71"/>
    </row>
    <row r="39024" spans="2:14">
      <c r="B39024" s="65"/>
      <c r="N39024" s="71"/>
    </row>
    <row r="39025" spans="2:14">
      <c r="B39025" s="65"/>
      <c r="N39025" s="71"/>
    </row>
    <row r="39026" spans="2:14">
      <c r="B39026" s="65"/>
      <c r="N39026" s="71"/>
    </row>
    <row r="39027" spans="2:14">
      <c r="B39027" s="65"/>
      <c r="N39027" s="71"/>
    </row>
    <row r="39028" spans="2:14">
      <c r="B39028" s="65"/>
      <c r="N39028" s="71"/>
    </row>
    <row r="39029" spans="2:14">
      <c r="B39029" s="65"/>
      <c r="N39029" s="71"/>
    </row>
    <row r="39030" spans="2:14">
      <c r="B39030" s="65"/>
      <c r="N39030" s="71"/>
    </row>
    <row r="39031" spans="2:14">
      <c r="B39031" s="65"/>
      <c r="N39031" s="71"/>
    </row>
    <row r="39032" spans="2:14">
      <c r="B39032" s="65"/>
      <c r="N39032" s="71"/>
    </row>
    <row r="39033" spans="2:14">
      <c r="B39033" s="65"/>
      <c r="N39033" s="71"/>
    </row>
    <row r="39034" spans="2:14">
      <c r="B39034" s="65"/>
      <c r="N39034" s="71"/>
    </row>
    <row r="39035" spans="2:14">
      <c r="B39035" s="65"/>
      <c r="N39035" s="71"/>
    </row>
    <row r="39036" spans="2:14">
      <c r="B39036" s="65"/>
      <c r="N39036" s="71"/>
    </row>
    <row r="39037" spans="2:14">
      <c r="B39037" s="65"/>
      <c r="N39037" s="71"/>
    </row>
    <row r="39038" spans="2:14">
      <c r="B39038" s="65"/>
      <c r="N39038" s="71"/>
    </row>
    <row r="39039" spans="2:14">
      <c r="B39039" s="65"/>
      <c r="N39039" s="71"/>
    </row>
    <row r="39040" spans="2:14">
      <c r="B39040" s="65"/>
      <c r="N39040" s="71"/>
    </row>
    <row r="39041" spans="2:14">
      <c r="B39041" s="65"/>
      <c r="N39041" s="71"/>
    </row>
    <row r="39042" spans="2:14">
      <c r="B39042" s="65"/>
      <c r="N39042" s="71"/>
    </row>
    <row r="39043" spans="2:14">
      <c r="B39043" s="65"/>
      <c r="N39043" s="71"/>
    </row>
    <row r="39044" spans="2:14">
      <c r="B39044" s="65"/>
      <c r="N39044" s="71"/>
    </row>
    <row r="39045" spans="2:14">
      <c r="B39045" s="65"/>
      <c r="N39045" s="71"/>
    </row>
    <row r="39046" spans="2:14">
      <c r="B39046" s="65"/>
      <c r="N39046" s="71"/>
    </row>
    <row r="39047" spans="2:14">
      <c r="B39047" s="65"/>
      <c r="N39047" s="71"/>
    </row>
    <row r="39048" spans="2:14">
      <c r="B39048" s="65"/>
      <c r="N39048" s="71"/>
    </row>
    <row r="39049" spans="2:14">
      <c r="B39049" s="65"/>
      <c r="N39049" s="71"/>
    </row>
    <row r="39050" spans="2:14">
      <c r="B39050" s="65"/>
      <c r="N39050" s="71"/>
    </row>
    <row r="39051" spans="2:14">
      <c r="B39051" s="65"/>
      <c r="N39051" s="71"/>
    </row>
    <row r="39052" spans="2:14">
      <c r="B39052" s="65"/>
      <c r="N39052" s="71"/>
    </row>
    <row r="39053" spans="2:14">
      <c r="B39053" s="65"/>
      <c r="N39053" s="71"/>
    </row>
    <row r="39054" spans="2:14">
      <c r="B39054" s="65"/>
      <c r="N39054" s="71"/>
    </row>
    <row r="39055" spans="2:14">
      <c r="B39055" s="65"/>
      <c r="N39055" s="71"/>
    </row>
    <row r="39056" spans="2:14">
      <c r="B39056" s="65"/>
      <c r="N39056" s="71"/>
    </row>
    <row r="39057" spans="2:14">
      <c r="B39057" s="65"/>
      <c r="N39057" s="71"/>
    </row>
    <row r="39058" spans="2:14">
      <c r="B39058" s="65"/>
      <c r="N39058" s="71"/>
    </row>
    <row r="39059" spans="2:14">
      <c r="B39059" s="65"/>
      <c r="N39059" s="71"/>
    </row>
    <row r="39060" spans="2:14">
      <c r="B39060" s="65"/>
      <c r="N39060" s="71"/>
    </row>
    <row r="39061" spans="2:14">
      <c r="B39061" s="65"/>
      <c r="N39061" s="71"/>
    </row>
    <row r="39062" spans="2:14">
      <c r="B39062" s="65"/>
      <c r="N39062" s="71"/>
    </row>
    <row r="39063" spans="2:14">
      <c r="B39063" s="65"/>
      <c r="N39063" s="71"/>
    </row>
    <row r="39064" spans="2:14">
      <c r="B39064" s="65"/>
      <c r="N39064" s="71"/>
    </row>
    <row r="39065" spans="2:14">
      <c r="B39065" s="65"/>
      <c r="N39065" s="71"/>
    </row>
    <row r="39066" spans="2:14">
      <c r="B39066" s="65"/>
      <c r="N39066" s="71"/>
    </row>
    <row r="39067" spans="2:14">
      <c r="B39067" s="65"/>
      <c r="N39067" s="71"/>
    </row>
    <row r="39068" spans="2:14">
      <c r="B39068" s="65"/>
      <c r="N39068" s="71"/>
    </row>
    <row r="39069" spans="2:14">
      <c r="B39069" s="65"/>
      <c r="N39069" s="71"/>
    </row>
    <row r="39070" spans="2:14">
      <c r="B39070" s="65"/>
      <c r="N39070" s="71"/>
    </row>
    <row r="39071" spans="2:14">
      <c r="B39071" s="65"/>
      <c r="N39071" s="71"/>
    </row>
    <row r="39072" spans="2:14">
      <c r="B39072" s="65"/>
      <c r="N39072" s="71"/>
    </row>
    <row r="39073" spans="2:14">
      <c r="B39073" s="65"/>
      <c r="N39073" s="71"/>
    </row>
    <row r="39074" spans="2:14">
      <c r="B39074" s="65"/>
      <c r="N39074" s="71"/>
    </row>
    <row r="39075" spans="2:14">
      <c r="B39075" s="65"/>
      <c r="N39075" s="71"/>
    </row>
    <row r="39076" spans="2:14">
      <c r="B39076" s="65"/>
      <c r="N39076" s="71"/>
    </row>
    <row r="39077" spans="2:14">
      <c r="B39077" s="65"/>
      <c r="N39077" s="71"/>
    </row>
    <row r="39078" spans="2:14">
      <c r="B39078" s="65"/>
      <c r="N39078" s="71"/>
    </row>
    <row r="39079" spans="2:14">
      <c r="B39079" s="65"/>
      <c r="N39079" s="71"/>
    </row>
    <row r="39080" spans="2:14">
      <c r="B39080" s="65"/>
      <c r="N39080" s="71"/>
    </row>
    <row r="39081" spans="2:14">
      <c r="B39081" s="65"/>
      <c r="N39081" s="71"/>
    </row>
    <row r="39082" spans="2:14">
      <c r="B39082" s="65"/>
      <c r="N39082" s="71"/>
    </row>
    <row r="39083" spans="2:14">
      <c r="B39083" s="65"/>
      <c r="N39083" s="71"/>
    </row>
    <row r="39084" spans="2:14">
      <c r="B39084" s="65"/>
      <c r="N39084" s="71"/>
    </row>
    <row r="39085" spans="2:14">
      <c r="B39085" s="65"/>
      <c r="N39085" s="71"/>
    </row>
    <row r="39086" spans="2:14">
      <c r="B39086" s="65"/>
      <c r="N39086" s="71"/>
    </row>
    <row r="39087" spans="2:14">
      <c r="B39087" s="65"/>
      <c r="N39087" s="71"/>
    </row>
    <row r="39088" spans="2:14">
      <c r="B39088" s="65"/>
      <c r="N39088" s="71"/>
    </row>
    <row r="39089" spans="2:14">
      <c r="B39089" s="65"/>
      <c r="N39089" s="71"/>
    </row>
    <row r="39090" spans="2:14">
      <c r="B39090" s="65"/>
      <c r="N39090" s="71"/>
    </row>
    <row r="39091" spans="2:14">
      <c r="B39091" s="65"/>
      <c r="N39091" s="71"/>
    </row>
    <row r="39092" spans="2:14">
      <c r="B39092" s="65"/>
      <c r="N39092" s="71"/>
    </row>
    <row r="39093" spans="2:14">
      <c r="B39093" s="65"/>
      <c r="N39093" s="71"/>
    </row>
    <row r="39094" spans="2:14">
      <c r="B39094" s="65"/>
      <c r="N39094" s="71"/>
    </row>
    <row r="39095" spans="2:14">
      <c r="B39095" s="65"/>
      <c r="N39095" s="71"/>
    </row>
    <row r="39096" spans="2:14">
      <c r="B39096" s="65"/>
      <c r="N39096" s="71"/>
    </row>
    <row r="39097" spans="2:14">
      <c r="B39097" s="65"/>
      <c r="N39097" s="71"/>
    </row>
    <row r="39098" spans="2:14">
      <c r="B39098" s="65"/>
      <c r="N39098" s="71"/>
    </row>
    <row r="39099" spans="2:14">
      <c r="B39099" s="65"/>
      <c r="N39099" s="71"/>
    </row>
    <row r="39100" spans="2:14">
      <c r="B39100" s="65"/>
      <c r="N39100" s="71"/>
    </row>
    <row r="39101" spans="2:14">
      <c r="B39101" s="65"/>
      <c r="N39101" s="71"/>
    </row>
    <row r="39102" spans="2:14">
      <c r="B39102" s="65"/>
      <c r="N39102" s="71"/>
    </row>
    <row r="39103" spans="2:14">
      <c r="B39103" s="65"/>
      <c r="N39103" s="71"/>
    </row>
    <row r="39104" spans="2:14">
      <c r="B39104" s="65"/>
      <c r="N39104" s="71"/>
    </row>
    <row r="39105" spans="2:14">
      <c r="B39105" s="65"/>
      <c r="N39105" s="71"/>
    </row>
    <row r="39106" spans="2:14">
      <c r="B39106" s="65"/>
      <c r="N39106" s="71"/>
    </row>
    <row r="39107" spans="2:14">
      <c r="B39107" s="65"/>
      <c r="N39107" s="71"/>
    </row>
    <row r="39108" spans="2:14">
      <c r="B39108" s="65"/>
      <c r="N39108" s="71"/>
    </row>
    <row r="39109" spans="2:14">
      <c r="B39109" s="65"/>
      <c r="N39109" s="71"/>
    </row>
    <row r="39110" spans="2:14">
      <c r="B39110" s="65"/>
      <c r="N39110" s="71"/>
    </row>
    <row r="39111" spans="2:14">
      <c r="B39111" s="65"/>
      <c r="N39111" s="71"/>
    </row>
    <row r="39112" spans="2:14">
      <c r="B39112" s="65"/>
      <c r="N39112" s="71"/>
    </row>
    <row r="39113" spans="2:14">
      <c r="B39113" s="65"/>
      <c r="N39113" s="71"/>
    </row>
    <row r="39114" spans="2:14">
      <c r="B39114" s="65"/>
      <c r="N39114" s="71"/>
    </row>
    <row r="39115" spans="2:14">
      <c r="B39115" s="65"/>
      <c r="N39115" s="71"/>
    </row>
    <row r="39116" spans="2:14">
      <c r="B39116" s="65"/>
      <c r="N39116" s="71"/>
    </row>
    <row r="39117" spans="2:14">
      <c r="B39117" s="65"/>
      <c r="N39117" s="71"/>
    </row>
    <row r="39118" spans="2:14">
      <c r="B39118" s="65"/>
      <c r="N39118" s="71"/>
    </row>
    <row r="39119" spans="2:14">
      <c r="B39119" s="65"/>
      <c r="N39119" s="71"/>
    </row>
    <row r="39120" spans="2:14">
      <c r="B39120" s="65"/>
      <c r="N39120" s="71"/>
    </row>
    <row r="39121" spans="2:14">
      <c r="B39121" s="65"/>
      <c r="N39121" s="71"/>
    </row>
    <row r="39122" spans="2:14">
      <c r="B39122" s="65"/>
      <c r="N39122" s="71"/>
    </row>
    <row r="39123" spans="2:14">
      <c r="B39123" s="65"/>
      <c r="N39123" s="71"/>
    </row>
    <row r="39124" spans="2:14">
      <c r="B39124" s="65"/>
      <c r="N39124" s="71"/>
    </row>
    <row r="39125" spans="2:14">
      <c r="B39125" s="65"/>
      <c r="N39125" s="71"/>
    </row>
    <row r="39126" spans="2:14">
      <c r="B39126" s="65"/>
      <c r="N39126" s="71"/>
    </row>
    <row r="39127" spans="2:14">
      <c r="B39127" s="65"/>
      <c r="N39127" s="71"/>
    </row>
    <row r="39128" spans="2:14">
      <c r="B39128" s="65"/>
      <c r="N39128" s="71"/>
    </row>
    <row r="39129" spans="2:14">
      <c r="B39129" s="65"/>
      <c r="N39129" s="71"/>
    </row>
    <row r="39130" spans="2:14">
      <c r="B39130" s="65"/>
      <c r="N39130" s="71"/>
    </row>
    <row r="39131" spans="2:14">
      <c r="B39131" s="65"/>
      <c r="N39131" s="71"/>
    </row>
    <row r="39132" spans="2:14">
      <c r="B39132" s="65"/>
      <c r="N39132" s="71"/>
    </row>
    <row r="39133" spans="2:14">
      <c r="B39133" s="65"/>
      <c r="N39133" s="71"/>
    </row>
    <row r="39134" spans="2:14">
      <c r="B39134" s="65"/>
      <c r="N39134" s="71"/>
    </row>
    <row r="39135" spans="2:14">
      <c r="B39135" s="65"/>
      <c r="N39135" s="71"/>
    </row>
    <row r="39136" spans="2:14">
      <c r="B39136" s="65"/>
      <c r="N39136" s="71"/>
    </row>
    <row r="39137" spans="2:14">
      <c r="B39137" s="65"/>
      <c r="N39137" s="71"/>
    </row>
    <row r="39138" spans="2:14">
      <c r="B39138" s="65"/>
      <c r="N39138" s="71"/>
    </row>
    <row r="39139" spans="2:14">
      <c r="B39139" s="65"/>
      <c r="N39139" s="71"/>
    </row>
    <row r="39140" spans="2:14">
      <c r="B39140" s="65"/>
      <c r="N39140" s="71"/>
    </row>
    <row r="39141" spans="2:14">
      <c r="B39141" s="65"/>
      <c r="N39141" s="71"/>
    </row>
    <row r="39142" spans="2:14">
      <c r="B39142" s="65"/>
      <c r="N39142" s="71"/>
    </row>
    <row r="39143" spans="2:14">
      <c r="B39143" s="65"/>
      <c r="N39143" s="71"/>
    </row>
    <row r="39144" spans="2:14">
      <c r="B39144" s="65"/>
      <c r="N39144" s="71"/>
    </row>
    <row r="39145" spans="2:14">
      <c r="B39145" s="65"/>
      <c r="N39145" s="71"/>
    </row>
    <row r="39146" spans="2:14">
      <c r="B39146" s="65"/>
      <c r="N39146" s="71"/>
    </row>
    <row r="39147" spans="2:14">
      <c r="B39147" s="65"/>
      <c r="N39147" s="71"/>
    </row>
    <row r="39148" spans="2:14">
      <c r="B39148" s="65"/>
      <c r="N39148" s="71"/>
    </row>
    <row r="39149" spans="2:14">
      <c r="B39149" s="65"/>
      <c r="N39149" s="71"/>
    </row>
    <row r="39150" spans="2:14">
      <c r="B39150" s="65"/>
      <c r="N39150" s="71"/>
    </row>
    <row r="39151" spans="2:14">
      <c r="B39151" s="65"/>
      <c r="N39151" s="71"/>
    </row>
    <row r="39152" spans="2:14">
      <c r="B39152" s="65"/>
      <c r="N39152" s="71"/>
    </row>
    <row r="39153" spans="2:14">
      <c r="B39153" s="65"/>
      <c r="N39153" s="71"/>
    </row>
    <row r="39154" spans="2:14">
      <c r="B39154" s="65"/>
      <c r="N39154" s="71"/>
    </row>
    <row r="39155" spans="2:14">
      <c r="B39155" s="65"/>
      <c r="N39155" s="71"/>
    </row>
    <row r="39156" spans="2:14">
      <c r="B39156" s="65"/>
      <c r="N39156" s="71"/>
    </row>
    <row r="39157" spans="2:14">
      <c r="B39157" s="65"/>
      <c r="N39157" s="71"/>
    </row>
    <row r="39158" spans="2:14">
      <c r="B39158" s="65"/>
      <c r="N39158" s="71"/>
    </row>
    <row r="39159" spans="2:14">
      <c r="B39159" s="65"/>
      <c r="N39159" s="71"/>
    </row>
    <row r="39160" spans="2:14">
      <c r="B39160" s="65"/>
      <c r="N39160" s="71"/>
    </row>
    <row r="39161" spans="2:14">
      <c r="B39161" s="65"/>
      <c r="N39161" s="71"/>
    </row>
    <row r="39162" spans="2:14">
      <c r="B39162" s="65"/>
      <c r="N39162" s="71"/>
    </row>
    <row r="39163" spans="2:14">
      <c r="B39163" s="65"/>
      <c r="N39163" s="71"/>
    </row>
    <row r="39164" spans="2:14">
      <c r="B39164" s="65"/>
      <c r="N39164" s="71"/>
    </row>
    <row r="39165" spans="2:14">
      <c r="B39165" s="65"/>
      <c r="N39165" s="71"/>
    </row>
    <row r="39166" spans="2:14">
      <c r="B39166" s="65"/>
      <c r="N39166" s="71"/>
    </row>
    <row r="39167" spans="2:14">
      <c r="B39167" s="65"/>
      <c r="N39167" s="71"/>
    </row>
    <row r="39168" spans="2:14">
      <c r="B39168" s="65"/>
      <c r="N39168" s="71"/>
    </row>
    <row r="39169" spans="2:14">
      <c r="B39169" s="65"/>
      <c r="N39169" s="71"/>
    </row>
    <row r="39170" spans="2:14">
      <c r="B39170" s="65"/>
      <c r="N39170" s="71"/>
    </row>
    <row r="39171" spans="2:14">
      <c r="B39171" s="65"/>
      <c r="N39171" s="71"/>
    </row>
    <row r="39172" spans="2:14">
      <c r="B39172" s="65"/>
      <c r="N39172" s="71"/>
    </row>
    <row r="39173" spans="2:14">
      <c r="B39173" s="65"/>
      <c r="N39173" s="71"/>
    </row>
    <row r="39174" spans="2:14">
      <c r="B39174" s="65"/>
      <c r="N39174" s="71"/>
    </row>
    <row r="39175" spans="2:14">
      <c r="B39175" s="65"/>
      <c r="N39175" s="71"/>
    </row>
    <row r="39176" spans="2:14">
      <c r="B39176" s="65"/>
      <c r="N39176" s="71"/>
    </row>
    <row r="39177" spans="2:14">
      <c r="B39177" s="65"/>
      <c r="N39177" s="71"/>
    </row>
    <row r="39178" spans="2:14">
      <c r="B39178" s="65"/>
      <c r="N39178" s="71"/>
    </row>
    <row r="39179" spans="2:14">
      <c r="B39179" s="65"/>
      <c r="N39179" s="71"/>
    </row>
    <row r="39180" spans="2:14">
      <c r="B39180" s="65"/>
      <c r="N39180" s="71"/>
    </row>
    <row r="39181" spans="2:14">
      <c r="B39181" s="65"/>
      <c r="N39181" s="71"/>
    </row>
    <row r="39182" spans="2:14">
      <c r="B39182" s="65"/>
      <c r="N39182" s="71"/>
    </row>
    <row r="39183" spans="2:14">
      <c r="B39183" s="65"/>
      <c r="N39183" s="71"/>
    </row>
    <row r="39184" spans="2:14">
      <c r="B39184" s="65"/>
      <c r="N39184" s="71"/>
    </row>
    <row r="39185" spans="2:14">
      <c r="B39185" s="65"/>
      <c r="N39185" s="71"/>
    </row>
    <row r="39186" spans="2:14">
      <c r="B39186" s="65"/>
      <c r="N39186" s="71"/>
    </row>
    <row r="39187" spans="2:14">
      <c r="B39187" s="65"/>
      <c r="N39187" s="71"/>
    </row>
    <row r="39188" spans="2:14">
      <c r="B39188" s="65"/>
      <c r="N39188" s="71"/>
    </row>
    <row r="39189" spans="2:14">
      <c r="B39189" s="65"/>
      <c r="N39189" s="71"/>
    </row>
    <row r="39190" spans="2:14">
      <c r="B39190" s="65"/>
      <c r="N39190" s="71"/>
    </row>
    <row r="39191" spans="2:14">
      <c r="B39191" s="65"/>
      <c r="N39191" s="71"/>
    </row>
    <row r="39192" spans="2:14">
      <c r="B39192" s="65"/>
      <c r="N39192" s="71"/>
    </row>
    <row r="39193" spans="2:14">
      <c r="B39193" s="65"/>
      <c r="N39193" s="71"/>
    </row>
    <row r="39194" spans="2:14">
      <c r="B39194" s="65"/>
      <c r="N39194" s="71"/>
    </row>
    <row r="39195" spans="2:14">
      <c r="B39195" s="65"/>
      <c r="N39195" s="71"/>
    </row>
    <row r="39196" spans="2:14">
      <c r="B39196" s="65"/>
      <c r="N39196" s="71"/>
    </row>
    <row r="39197" spans="2:14">
      <c r="B39197" s="65"/>
      <c r="N39197" s="71"/>
    </row>
    <row r="39198" spans="2:14">
      <c r="B39198" s="65"/>
      <c r="N39198" s="71"/>
    </row>
    <row r="39199" spans="2:14">
      <c r="B39199" s="65"/>
      <c r="N39199" s="71"/>
    </row>
    <row r="39200" spans="2:14">
      <c r="B39200" s="65"/>
      <c r="N39200" s="71"/>
    </row>
    <row r="39201" spans="2:14">
      <c r="B39201" s="65"/>
      <c r="N39201" s="71"/>
    </row>
    <row r="39202" spans="2:14">
      <c r="B39202" s="65"/>
      <c r="N39202" s="71"/>
    </row>
    <row r="39203" spans="2:14">
      <c r="B39203" s="65"/>
      <c r="N39203" s="71"/>
    </row>
    <row r="39204" spans="2:14">
      <c r="B39204" s="65"/>
      <c r="N39204" s="71"/>
    </row>
    <row r="39205" spans="2:14">
      <c r="B39205" s="65"/>
      <c r="N39205" s="71"/>
    </row>
    <row r="39206" spans="2:14">
      <c r="B39206" s="65"/>
      <c r="N39206" s="71"/>
    </row>
    <row r="39207" spans="2:14">
      <c r="B39207" s="65"/>
      <c r="N39207" s="71"/>
    </row>
    <row r="39208" spans="2:14">
      <c r="B39208" s="65"/>
      <c r="N39208" s="71"/>
    </row>
    <row r="39209" spans="2:14">
      <c r="B39209" s="65"/>
      <c r="N39209" s="71"/>
    </row>
    <row r="39210" spans="2:14">
      <c r="B39210" s="65"/>
      <c r="N39210" s="71"/>
    </row>
    <row r="39211" spans="2:14">
      <c r="B39211" s="65"/>
      <c r="N39211" s="71"/>
    </row>
    <row r="39212" spans="2:14">
      <c r="B39212" s="65"/>
      <c r="N39212" s="71"/>
    </row>
    <row r="39213" spans="2:14">
      <c r="B39213" s="65"/>
      <c r="N39213" s="71"/>
    </row>
    <row r="39214" spans="2:14">
      <c r="B39214" s="65"/>
      <c r="N39214" s="71"/>
    </row>
    <row r="39215" spans="2:14">
      <c r="B39215" s="65"/>
      <c r="N39215" s="71"/>
    </row>
    <row r="39216" spans="2:14">
      <c r="B39216" s="65"/>
      <c r="N39216" s="71"/>
    </row>
    <row r="39217" spans="2:14">
      <c r="B39217" s="65"/>
      <c r="N39217" s="71"/>
    </row>
    <row r="39218" spans="2:14">
      <c r="B39218" s="65"/>
      <c r="N39218" s="71"/>
    </row>
    <row r="39219" spans="2:14">
      <c r="B39219" s="65"/>
      <c r="N39219" s="71"/>
    </row>
    <row r="39220" spans="2:14">
      <c r="B39220" s="65"/>
      <c r="N39220" s="71"/>
    </row>
    <row r="39221" spans="2:14">
      <c r="B39221" s="65"/>
      <c r="N39221" s="71"/>
    </row>
    <row r="39222" spans="2:14">
      <c r="B39222" s="65"/>
      <c r="N39222" s="71"/>
    </row>
    <row r="39223" spans="2:14">
      <c r="B39223" s="65"/>
      <c r="N39223" s="71"/>
    </row>
    <row r="39224" spans="2:14">
      <c r="B39224" s="65"/>
      <c r="N39224" s="71"/>
    </row>
    <row r="39225" spans="2:14">
      <c r="B39225" s="65"/>
      <c r="N39225" s="71"/>
    </row>
    <row r="39226" spans="2:14">
      <c r="B39226" s="65"/>
      <c r="N39226" s="71"/>
    </row>
    <row r="39227" spans="2:14">
      <c r="B39227" s="65"/>
      <c r="N39227" s="71"/>
    </row>
    <row r="39228" spans="2:14">
      <c r="B39228" s="65"/>
      <c r="N39228" s="71"/>
    </row>
    <row r="39229" spans="2:14">
      <c r="B39229" s="65"/>
      <c r="N39229" s="71"/>
    </row>
    <row r="39230" spans="2:14">
      <c r="B39230" s="65"/>
      <c r="N39230" s="71"/>
    </row>
    <row r="39231" spans="2:14">
      <c r="B39231" s="65"/>
      <c r="N39231" s="71"/>
    </row>
    <row r="39232" spans="2:14">
      <c r="B39232" s="65"/>
      <c r="N39232" s="71"/>
    </row>
    <row r="39233" spans="2:14">
      <c r="B39233" s="65"/>
      <c r="N39233" s="71"/>
    </row>
    <row r="39234" spans="2:14">
      <c r="B39234" s="65"/>
      <c r="N39234" s="71"/>
    </row>
    <row r="39235" spans="2:14">
      <c r="B39235" s="65"/>
      <c r="N39235" s="71"/>
    </row>
    <row r="39236" spans="2:14">
      <c r="B39236" s="65"/>
      <c r="N39236" s="71"/>
    </row>
    <row r="39237" spans="2:14">
      <c r="B39237" s="65"/>
      <c r="N39237" s="71"/>
    </row>
    <row r="39238" spans="2:14">
      <c r="B39238" s="65"/>
      <c r="N39238" s="71"/>
    </row>
    <row r="39239" spans="2:14">
      <c r="B39239" s="65"/>
      <c r="N39239" s="71"/>
    </row>
    <row r="39240" spans="2:14">
      <c r="B39240" s="65"/>
      <c r="N39240" s="71"/>
    </row>
    <row r="39241" spans="2:14">
      <c r="B39241" s="65"/>
      <c r="N39241" s="71"/>
    </row>
    <row r="39242" spans="2:14">
      <c r="B39242" s="65"/>
      <c r="N39242" s="71"/>
    </row>
    <row r="39243" spans="2:14">
      <c r="B39243" s="65"/>
      <c r="N39243" s="71"/>
    </row>
    <row r="39244" spans="2:14">
      <c r="B39244" s="65"/>
      <c r="N39244" s="71"/>
    </row>
    <row r="39245" spans="2:14">
      <c r="B39245" s="65"/>
      <c r="N39245" s="71"/>
    </row>
    <row r="39246" spans="2:14">
      <c r="B39246" s="65"/>
      <c r="N39246" s="71"/>
    </row>
    <row r="39247" spans="2:14">
      <c r="B39247" s="65"/>
      <c r="N39247" s="71"/>
    </row>
    <row r="39248" spans="2:14">
      <c r="B39248" s="65"/>
      <c r="N39248" s="71"/>
    </row>
    <row r="39249" spans="2:14">
      <c r="B39249" s="65"/>
      <c r="N39249" s="71"/>
    </row>
    <row r="39250" spans="2:14">
      <c r="B39250" s="65"/>
      <c r="N39250" s="71"/>
    </row>
    <row r="39251" spans="2:14">
      <c r="B39251" s="65"/>
      <c r="N39251" s="71"/>
    </row>
    <row r="39252" spans="2:14">
      <c r="B39252" s="65"/>
      <c r="N39252" s="71"/>
    </row>
    <row r="39253" spans="2:14">
      <c r="B39253" s="65"/>
      <c r="N39253" s="71"/>
    </row>
    <row r="39254" spans="2:14">
      <c r="B39254" s="65"/>
      <c r="N39254" s="71"/>
    </row>
    <row r="39255" spans="2:14">
      <c r="B39255" s="65"/>
      <c r="N39255" s="71"/>
    </row>
    <row r="39256" spans="2:14">
      <c r="B39256" s="65"/>
      <c r="N39256" s="71"/>
    </row>
    <row r="39257" spans="2:14">
      <c r="B39257" s="65"/>
      <c r="N39257" s="71"/>
    </row>
    <row r="39258" spans="2:14">
      <c r="B39258" s="65"/>
      <c r="N39258" s="71"/>
    </row>
    <row r="39259" spans="2:14">
      <c r="B39259" s="65"/>
      <c r="N39259" s="71"/>
    </row>
    <row r="39260" spans="2:14">
      <c r="B39260" s="65"/>
      <c r="N39260" s="71"/>
    </row>
    <row r="39261" spans="2:14">
      <c r="B39261" s="65"/>
      <c r="N39261" s="71"/>
    </row>
    <row r="39262" spans="2:14">
      <c r="B39262" s="65"/>
      <c r="N39262" s="71"/>
    </row>
    <row r="39263" spans="2:14">
      <c r="B39263" s="65"/>
      <c r="N39263" s="71"/>
    </row>
    <row r="39264" spans="2:14">
      <c r="B39264" s="65"/>
      <c r="N39264" s="71"/>
    </row>
    <row r="39265" spans="2:14">
      <c r="B39265" s="65"/>
      <c r="N39265" s="71"/>
    </row>
    <row r="39266" spans="2:14">
      <c r="B39266" s="65"/>
      <c r="N39266" s="71"/>
    </row>
    <row r="39267" spans="2:14">
      <c r="B39267" s="65"/>
      <c r="N39267" s="71"/>
    </row>
    <row r="39268" spans="2:14">
      <c r="B39268" s="65"/>
      <c r="N39268" s="71"/>
    </row>
    <row r="39269" spans="2:14">
      <c r="B39269" s="65"/>
      <c r="N39269" s="71"/>
    </row>
    <row r="39270" spans="2:14">
      <c r="B39270" s="65"/>
      <c r="N39270" s="71"/>
    </row>
    <row r="39271" spans="2:14">
      <c r="B39271" s="65"/>
      <c r="N39271" s="71"/>
    </row>
    <row r="39272" spans="2:14">
      <c r="B39272" s="65"/>
      <c r="N39272" s="71"/>
    </row>
    <row r="39273" spans="2:14">
      <c r="B39273" s="65"/>
      <c r="N39273" s="71"/>
    </row>
    <row r="39274" spans="2:14">
      <c r="B39274" s="65"/>
      <c r="N39274" s="71"/>
    </row>
    <row r="39275" spans="2:14">
      <c r="B39275" s="65"/>
      <c r="N39275" s="71"/>
    </row>
    <row r="39276" spans="2:14">
      <c r="B39276" s="65"/>
      <c r="N39276" s="71"/>
    </row>
    <row r="39277" spans="2:14">
      <c r="B39277" s="65"/>
      <c r="N39277" s="71"/>
    </row>
    <row r="39278" spans="2:14">
      <c r="B39278" s="65"/>
      <c r="N39278" s="71"/>
    </row>
    <row r="39279" spans="2:14">
      <c r="B39279" s="65"/>
      <c r="N39279" s="71"/>
    </row>
    <row r="39280" spans="2:14">
      <c r="B39280" s="65"/>
      <c r="N39280" s="71"/>
    </row>
    <row r="39281" spans="2:14">
      <c r="B39281" s="65"/>
      <c r="N39281" s="71"/>
    </row>
    <row r="39282" spans="2:14">
      <c r="B39282" s="65"/>
      <c r="N39282" s="71"/>
    </row>
    <row r="39283" spans="2:14">
      <c r="B39283" s="65"/>
      <c r="N39283" s="71"/>
    </row>
    <row r="39284" spans="2:14">
      <c r="B39284" s="65"/>
      <c r="N39284" s="71"/>
    </row>
    <row r="39285" spans="2:14">
      <c r="B39285" s="65"/>
      <c r="N39285" s="71"/>
    </row>
    <row r="39286" spans="2:14">
      <c r="B39286" s="65"/>
      <c r="N39286" s="71"/>
    </row>
    <row r="39287" spans="2:14">
      <c r="B39287" s="65"/>
      <c r="N39287" s="71"/>
    </row>
    <row r="39288" spans="2:14">
      <c r="B39288" s="65"/>
      <c r="N39288" s="71"/>
    </row>
    <row r="39289" spans="2:14">
      <c r="B39289" s="65"/>
      <c r="N39289" s="71"/>
    </row>
    <row r="39290" spans="2:14">
      <c r="B39290" s="65"/>
      <c r="N39290" s="71"/>
    </row>
    <row r="39291" spans="2:14">
      <c r="B39291" s="65"/>
      <c r="N39291" s="71"/>
    </row>
    <row r="39292" spans="2:14">
      <c r="B39292" s="65"/>
      <c r="N39292" s="71"/>
    </row>
    <row r="39293" spans="2:14">
      <c r="B39293" s="65"/>
      <c r="N39293" s="71"/>
    </row>
    <row r="39294" spans="2:14">
      <c r="B39294" s="65"/>
      <c r="N39294" s="71"/>
    </row>
    <row r="39295" spans="2:14">
      <c r="B39295" s="65"/>
      <c r="N39295" s="71"/>
    </row>
    <row r="39296" spans="2:14">
      <c r="B39296" s="65"/>
      <c r="N39296" s="71"/>
    </row>
    <row r="39297" spans="2:14">
      <c r="B39297" s="65"/>
      <c r="N39297" s="71"/>
    </row>
    <row r="39298" spans="2:14">
      <c r="B39298" s="65"/>
      <c r="N39298" s="71"/>
    </row>
    <row r="39299" spans="2:14">
      <c r="B39299" s="65"/>
      <c r="N39299" s="71"/>
    </row>
    <row r="39300" spans="2:14">
      <c r="B39300" s="65"/>
      <c r="N39300" s="71"/>
    </row>
    <row r="39301" spans="2:14">
      <c r="B39301" s="65"/>
      <c r="N39301" s="71"/>
    </row>
    <row r="39302" spans="2:14">
      <c r="B39302" s="65"/>
      <c r="N39302" s="71"/>
    </row>
    <row r="39303" spans="2:14">
      <c r="B39303" s="65"/>
      <c r="N39303" s="71"/>
    </row>
    <row r="39304" spans="2:14">
      <c r="B39304" s="65"/>
      <c r="N39304" s="71"/>
    </row>
    <row r="39305" spans="2:14">
      <c r="B39305" s="65"/>
      <c r="N39305" s="71"/>
    </row>
    <row r="39306" spans="2:14">
      <c r="B39306" s="65"/>
      <c r="N39306" s="71"/>
    </row>
    <row r="39307" spans="2:14">
      <c r="B39307" s="65"/>
      <c r="N39307" s="71"/>
    </row>
    <row r="39308" spans="2:14">
      <c r="B39308" s="65"/>
      <c r="N39308" s="71"/>
    </row>
    <row r="39309" spans="2:14">
      <c r="B39309" s="65"/>
      <c r="N39309" s="71"/>
    </row>
    <row r="39310" spans="2:14">
      <c r="B39310" s="65"/>
      <c r="N39310" s="71"/>
    </row>
    <row r="39311" spans="2:14">
      <c r="B39311" s="65"/>
      <c r="N39311" s="71"/>
    </row>
    <row r="39312" spans="2:14">
      <c r="B39312" s="65"/>
      <c r="N39312" s="71"/>
    </row>
    <row r="39313" spans="2:14">
      <c r="B39313" s="65"/>
      <c r="N39313" s="71"/>
    </row>
    <row r="39314" spans="2:14">
      <c r="B39314" s="65"/>
      <c r="N39314" s="71"/>
    </row>
    <row r="39315" spans="2:14">
      <c r="B39315" s="65"/>
      <c r="N39315" s="71"/>
    </row>
    <row r="39316" spans="2:14">
      <c r="B39316" s="65"/>
      <c r="N39316" s="71"/>
    </row>
    <row r="39317" spans="2:14">
      <c r="B39317" s="65"/>
      <c r="N39317" s="71"/>
    </row>
    <row r="39318" spans="2:14">
      <c r="B39318" s="65"/>
      <c r="N39318" s="71"/>
    </row>
    <row r="39319" spans="2:14">
      <c r="B39319" s="65"/>
      <c r="N39319" s="71"/>
    </row>
    <row r="39320" spans="2:14">
      <c r="B39320" s="65"/>
      <c r="N39320" s="71"/>
    </row>
    <row r="39321" spans="2:14">
      <c r="B39321" s="65"/>
      <c r="N39321" s="71"/>
    </row>
    <row r="39322" spans="2:14">
      <c r="B39322" s="65"/>
      <c r="N39322" s="71"/>
    </row>
    <row r="39323" spans="2:14">
      <c r="B39323" s="65"/>
      <c r="N39323" s="71"/>
    </row>
    <row r="39324" spans="2:14">
      <c r="B39324" s="65"/>
      <c r="N39324" s="71"/>
    </row>
    <row r="39325" spans="2:14">
      <c r="B39325" s="65"/>
      <c r="N39325" s="71"/>
    </row>
    <row r="39326" spans="2:14">
      <c r="B39326" s="65"/>
      <c r="N39326" s="71"/>
    </row>
    <row r="39327" spans="2:14">
      <c r="B39327" s="65"/>
      <c r="N39327" s="71"/>
    </row>
    <row r="39328" spans="2:14">
      <c r="B39328" s="65"/>
      <c r="N39328" s="71"/>
    </row>
    <row r="39329" spans="2:14">
      <c r="B39329" s="65"/>
      <c r="N39329" s="71"/>
    </row>
    <row r="39330" spans="2:14">
      <c r="B39330" s="65"/>
      <c r="N39330" s="71"/>
    </row>
    <row r="39331" spans="2:14">
      <c r="B39331" s="65"/>
      <c r="N39331" s="71"/>
    </row>
    <row r="39332" spans="2:14">
      <c r="B39332" s="65"/>
      <c r="N39332" s="71"/>
    </row>
    <row r="39333" spans="2:14">
      <c r="B39333" s="65"/>
      <c r="N39333" s="71"/>
    </row>
    <row r="39334" spans="2:14">
      <c r="B39334" s="65"/>
      <c r="N39334" s="71"/>
    </row>
    <row r="39335" spans="2:14">
      <c r="B39335" s="65"/>
      <c r="N39335" s="71"/>
    </row>
    <row r="39336" spans="2:14">
      <c r="B39336" s="65"/>
      <c r="N39336" s="71"/>
    </row>
    <row r="39337" spans="2:14">
      <c r="B39337" s="65"/>
      <c r="N39337" s="71"/>
    </row>
    <row r="39338" spans="2:14">
      <c r="B39338" s="65"/>
      <c r="N39338" s="71"/>
    </row>
    <row r="39339" spans="2:14">
      <c r="B39339" s="65"/>
      <c r="N39339" s="71"/>
    </row>
    <row r="39340" spans="2:14">
      <c r="B39340" s="65"/>
      <c r="N39340" s="71"/>
    </row>
    <row r="39341" spans="2:14">
      <c r="B39341" s="65"/>
      <c r="N39341" s="71"/>
    </row>
    <row r="39342" spans="2:14">
      <c r="B39342" s="65"/>
      <c r="N39342" s="71"/>
    </row>
    <row r="39343" spans="2:14">
      <c r="B39343" s="65"/>
      <c r="N39343" s="71"/>
    </row>
    <row r="39344" spans="2:14">
      <c r="B39344" s="65"/>
      <c r="N39344" s="71"/>
    </row>
    <row r="39345" spans="2:14">
      <c r="B39345" s="65"/>
      <c r="N39345" s="71"/>
    </row>
    <row r="39346" spans="2:14">
      <c r="B39346" s="65"/>
      <c r="N39346" s="71"/>
    </row>
    <row r="39347" spans="2:14">
      <c r="B39347" s="65"/>
      <c r="N39347" s="71"/>
    </row>
    <row r="39348" spans="2:14">
      <c r="B39348" s="65"/>
      <c r="N39348" s="71"/>
    </row>
    <row r="39349" spans="2:14">
      <c r="B39349" s="65"/>
      <c r="N39349" s="71"/>
    </row>
    <row r="39350" spans="2:14">
      <c r="B39350" s="65"/>
      <c r="N39350" s="71"/>
    </row>
    <row r="39351" spans="2:14">
      <c r="B39351" s="65"/>
      <c r="N39351" s="71"/>
    </row>
    <row r="39352" spans="2:14">
      <c r="B39352" s="65"/>
      <c r="N39352" s="71"/>
    </row>
    <row r="39353" spans="2:14">
      <c r="B39353" s="65"/>
      <c r="N39353" s="71"/>
    </row>
    <row r="39354" spans="2:14">
      <c r="B39354" s="65"/>
      <c r="N39354" s="71"/>
    </row>
    <row r="39355" spans="2:14">
      <c r="B39355" s="65"/>
      <c r="N39355" s="71"/>
    </row>
    <row r="39356" spans="2:14">
      <c r="B39356" s="65"/>
      <c r="N39356" s="71"/>
    </row>
    <row r="39357" spans="2:14">
      <c r="B39357" s="65"/>
      <c r="N39357" s="71"/>
    </row>
    <row r="39358" spans="2:14">
      <c r="B39358" s="65"/>
      <c r="N39358" s="71"/>
    </row>
    <row r="39359" spans="2:14">
      <c r="B39359" s="65"/>
      <c r="N39359" s="71"/>
    </row>
    <row r="39360" spans="2:14">
      <c r="B39360" s="65"/>
      <c r="N39360" s="71"/>
    </row>
    <row r="39361" spans="2:14">
      <c r="B39361" s="65"/>
      <c r="N39361" s="71"/>
    </row>
    <row r="39362" spans="2:14">
      <c r="B39362" s="65"/>
      <c r="N39362" s="71"/>
    </row>
    <row r="39363" spans="2:14">
      <c r="B39363" s="65"/>
      <c r="N39363" s="71"/>
    </row>
    <row r="39364" spans="2:14">
      <c r="B39364" s="65"/>
      <c r="N39364" s="71"/>
    </row>
    <row r="39365" spans="2:14">
      <c r="B39365" s="65"/>
      <c r="N39365" s="71"/>
    </row>
    <row r="39366" spans="2:14">
      <c r="B39366" s="65"/>
      <c r="N39366" s="71"/>
    </row>
    <row r="39367" spans="2:14">
      <c r="B39367" s="65"/>
      <c r="N39367" s="71"/>
    </row>
    <row r="39368" spans="2:14">
      <c r="B39368" s="65"/>
      <c r="N39368" s="71"/>
    </row>
    <row r="39369" spans="2:14">
      <c r="B39369" s="65"/>
      <c r="N39369" s="71"/>
    </row>
    <row r="39370" spans="2:14">
      <c r="B39370" s="65"/>
      <c r="N39370" s="71"/>
    </row>
    <row r="39371" spans="2:14">
      <c r="B39371" s="65"/>
      <c r="N39371" s="71"/>
    </row>
    <row r="39372" spans="2:14">
      <c r="B39372" s="65"/>
      <c r="N39372" s="71"/>
    </row>
    <row r="39373" spans="2:14">
      <c r="B39373" s="65"/>
      <c r="N39373" s="71"/>
    </row>
    <row r="39374" spans="2:14">
      <c r="B39374" s="65"/>
      <c r="N39374" s="71"/>
    </row>
    <row r="39375" spans="2:14">
      <c r="B39375" s="65"/>
      <c r="N39375" s="71"/>
    </row>
    <row r="39376" spans="2:14">
      <c r="B39376" s="65"/>
      <c r="N39376" s="71"/>
    </row>
    <row r="39377" spans="2:14">
      <c r="B39377" s="65"/>
      <c r="N39377" s="71"/>
    </row>
    <row r="39378" spans="2:14">
      <c r="B39378" s="65"/>
      <c r="N39378" s="71"/>
    </row>
    <row r="39379" spans="2:14">
      <c r="B39379" s="65"/>
      <c r="N39379" s="71"/>
    </row>
    <row r="39380" spans="2:14">
      <c r="B39380" s="65"/>
      <c r="N39380" s="71"/>
    </row>
    <row r="39381" spans="2:14">
      <c r="B39381" s="65"/>
      <c r="N39381" s="71"/>
    </row>
    <row r="39382" spans="2:14">
      <c r="B39382" s="65"/>
      <c r="N39382" s="71"/>
    </row>
    <row r="39383" spans="2:14">
      <c r="B39383" s="65"/>
      <c r="N39383" s="71"/>
    </row>
    <row r="39384" spans="2:14">
      <c r="B39384" s="65"/>
      <c r="N39384" s="71"/>
    </row>
    <row r="39385" spans="2:14">
      <c r="B39385" s="65"/>
      <c r="N39385" s="71"/>
    </row>
    <row r="39386" spans="2:14">
      <c r="B39386" s="65"/>
      <c r="N39386" s="71"/>
    </row>
    <row r="39387" spans="2:14">
      <c r="B39387" s="65"/>
      <c r="N39387" s="71"/>
    </row>
    <row r="39388" spans="2:14">
      <c r="B39388" s="65"/>
      <c r="N39388" s="71"/>
    </row>
    <row r="39389" spans="2:14">
      <c r="B39389" s="65"/>
      <c r="N39389" s="71"/>
    </row>
    <row r="39390" spans="2:14">
      <c r="B39390" s="65"/>
      <c r="N39390" s="71"/>
    </row>
    <row r="39391" spans="2:14">
      <c r="B39391" s="65"/>
      <c r="N39391" s="71"/>
    </row>
    <row r="39392" spans="2:14">
      <c r="B39392" s="65"/>
      <c r="N39392" s="71"/>
    </row>
    <row r="39393" spans="2:14">
      <c r="B39393" s="65"/>
      <c r="N39393" s="71"/>
    </row>
    <row r="39394" spans="2:14">
      <c r="B39394" s="65"/>
      <c r="N39394" s="71"/>
    </row>
    <row r="39395" spans="2:14">
      <c r="B39395" s="65"/>
      <c r="N39395" s="71"/>
    </row>
    <row r="39396" spans="2:14">
      <c r="B39396" s="65"/>
      <c r="N39396" s="71"/>
    </row>
    <row r="39397" spans="2:14">
      <c r="B39397" s="65"/>
      <c r="N39397" s="71"/>
    </row>
    <row r="39398" spans="2:14">
      <c r="B39398" s="65"/>
      <c r="N39398" s="71"/>
    </row>
    <row r="39399" spans="2:14">
      <c r="B39399" s="65"/>
      <c r="N39399" s="71"/>
    </row>
    <row r="39400" spans="2:14">
      <c r="B39400" s="65"/>
      <c r="N39400" s="71"/>
    </row>
    <row r="39401" spans="2:14">
      <c r="B39401" s="65"/>
      <c r="N39401" s="71"/>
    </row>
    <row r="39402" spans="2:14">
      <c r="B39402" s="65"/>
      <c r="N39402" s="71"/>
    </row>
    <row r="39403" spans="2:14">
      <c r="B39403" s="65"/>
      <c r="N39403" s="71"/>
    </row>
    <row r="39404" spans="2:14">
      <c r="B39404" s="65"/>
      <c r="N39404" s="71"/>
    </row>
    <row r="39405" spans="2:14">
      <c r="B39405" s="65"/>
      <c r="N39405" s="71"/>
    </row>
    <row r="39406" spans="2:14">
      <c r="B39406" s="65"/>
      <c r="N39406" s="71"/>
    </row>
    <row r="39407" spans="2:14">
      <c r="B39407" s="65"/>
      <c r="N39407" s="71"/>
    </row>
    <row r="39408" spans="2:14">
      <c r="B39408" s="65"/>
      <c r="N39408" s="71"/>
    </row>
    <row r="39409" spans="2:14">
      <c r="B39409" s="65"/>
      <c r="N39409" s="71"/>
    </row>
    <row r="39410" spans="2:14">
      <c r="B39410" s="65"/>
      <c r="N39410" s="71"/>
    </row>
    <row r="39411" spans="2:14">
      <c r="B39411" s="65"/>
      <c r="N39411" s="71"/>
    </row>
    <row r="39412" spans="2:14">
      <c r="B39412" s="65"/>
      <c r="N39412" s="71"/>
    </row>
    <row r="39413" spans="2:14">
      <c r="B39413" s="65"/>
      <c r="N39413" s="71"/>
    </row>
    <row r="39414" spans="2:14">
      <c r="B39414" s="65"/>
      <c r="N39414" s="71"/>
    </row>
    <row r="39415" spans="2:14">
      <c r="B39415" s="65"/>
      <c r="N39415" s="71"/>
    </row>
    <row r="39416" spans="2:14">
      <c r="B39416" s="65"/>
      <c r="N39416" s="71"/>
    </row>
    <row r="39417" spans="2:14">
      <c r="B39417" s="65"/>
      <c r="N39417" s="71"/>
    </row>
    <row r="39418" spans="2:14">
      <c r="B39418" s="65"/>
      <c r="N39418" s="71"/>
    </row>
    <row r="39419" spans="2:14">
      <c r="B39419" s="65"/>
      <c r="N39419" s="71"/>
    </row>
    <row r="39420" spans="2:14">
      <c r="B39420" s="65"/>
      <c r="N39420" s="71"/>
    </row>
    <row r="39421" spans="2:14">
      <c r="B39421" s="65"/>
      <c r="N39421" s="71"/>
    </row>
    <row r="39422" spans="2:14">
      <c r="B39422" s="65"/>
      <c r="N39422" s="71"/>
    </row>
    <row r="39423" spans="2:14">
      <c r="B39423" s="65"/>
      <c r="N39423" s="71"/>
    </row>
    <row r="39424" spans="2:14">
      <c r="B39424" s="65"/>
      <c r="N39424" s="71"/>
    </row>
    <row r="39425" spans="2:14">
      <c r="B39425" s="65"/>
      <c r="N39425" s="71"/>
    </row>
    <row r="39426" spans="2:14">
      <c r="B39426" s="65"/>
      <c r="N39426" s="71"/>
    </row>
    <row r="39427" spans="2:14">
      <c r="B39427" s="65"/>
      <c r="N39427" s="71"/>
    </row>
    <row r="39428" spans="2:14">
      <c r="B39428" s="65"/>
      <c r="N39428" s="71"/>
    </row>
    <row r="39429" spans="2:14">
      <c r="B39429" s="65"/>
      <c r="N39429" s="71"/>
    </row>
    <row r="39430" spans="2:14">
      <c r="B39430" s="65"/>
      <c r="N39430" s="71"/>
    </row>
    <row r="39431" spans="2:14">
      <c r="B39431" s="65"/>
      <c r="N39431" s="71"/>
    </row>
    <row r="39432" spans="2:14">
      <c r="B39432" s="65"/>
      <c r="N39432" s="71"/>
    </row>
    <row r="39433" spans="2:14">
      <c r="B39433" s="65"/>
      <c r="N39433" s="71"/>
    </row>
    <row r="39434" spans="2:14">
      <c r="B39434" s="65"/>
      <c r="N39434" s="71"/>
    </row>
    <row r="39435" spans="2:14">
      <c r="B39435" s="65"/>
      <c r="N39435" s="71"/>
    </row>
    <row r="39436" spans="2:14">
      <c r="B39436" s="65"/>
      <c r="N39436" s="71"/>
    </row>
    <row r="39437" spans="2:14">
      <c r="B39437" s="65"/>
      <c r="N39437" s="71"/>
    </row>
    <row r="39438" spans="2:14">
      <c r="B39438" s="65"/>
      <c r="N39438" s="71"/>
    </row>
    <row r="39439" spans="2:14">
      <c r="B39439" s="65"/>
      <c r="N39439" s="71"/>
    </row>
    <row r="39440" spans="2:14">
      <c r="B39440" s="65"/>
      <c r="N39440" s="71"/>
    </row>
    <row r="39441" spans="2:14">
      <c r="B39441" s="65"/>
      <c r="N39441" s="71"/>
    </row>
    <row r="39442" spans="2:14">
      <c r="B39442" s="65"/>
      <c r="N39442" s="71"/>
    </row>
    <row r="39443" spans="2:14">
      <c r="B39443" s="65"/>
      <c r="N39443" s="71"/>
    </row>
    <row r="39444" spans="2:14">
      <c r="B39444" s="65"/>
      <c r="N39444" s="71"/>
    </row>
    <row r="39445" spans="2:14">
      <c r="B39445" s="65"/>
      <c r="N39445" s="71"/>
    </row>
    <row r="39446" spans="2:14">
      <c r="B39446" s="65"/>
      <c r="N39446" s="71"/>
    </row>
    <row r="39447" spans="2:14">
      <c r="B39447" s="65"/>
      <c r="N39447" s="71"/>
    </row>
    <row r="39448" spans="2:14">
      <c r="B39448" s="65"/>
      <c r="N39448" s="71"/>
    </row>
    <row r="39449" spans="2:14">
      <c r="B39449" s="65"/>
      <c r="N39449" s="71"/>
    </row>
    <row r="39450" spans="2:14">
      <c r="B39450" s="65"/>
      <c r="N39450" s="71"/>
    </row>
    <row r="39451" spans="2:14">
      <c r="B39451" s="65"/>
      <c r="N39451" s="71"/>
    </row>
    <row r="39452" spans="2:14">
      <c r="B39452" s="65"/>
      <c r="N39452" s="71"/>
    </row>
    <row r="39453" spans="2:14">
      <c r="B39453" s="65"/>
      <c r="N39453" s="71"/>
    </row>
    <row r="39454" spans="2:14">
      <c r="B39454" s="65"/>
      <c r="N39454" s="71"/>
    </row>
    <row r="39455" spans="2:14">
      <c r="B39455" s="65"/>
      <c r="N39455" s="71"/>
    </row>
    <row r="39456" spans="2:14">
      <c r="B39456" s="65"/>
      <c r="N39456" s="71"/>
    </row>
    <row r="39457" spans="2:14">
      <c r="B39457" s="65"/>
      <c r="N39457" s="71"/>
    </row>
    <row r="39458" spans="2:14">
      <c r="B39458" s="65"/>
      <c r="N39458" s="71"/>
    </row>
    <row r="39459" spans="2:14">
      <c r="B39459" s="65"/>
      <c r="N39459" s="71"/>
    </row>
    <row r="39460" spans="2:14">
      <c r="B39460" s="65"/>
      <c r="N39460" s="71"/>
    </row>
    <row r="39461" spans="2:14">
      <c r="B39461" s="65"/>
      <c r="N39461" s="71"/>
    </row>
    <row r="39462" spans="2:14">
      <c r="B39462" s="65"/>
      <c r="N39462" s="71"/>
    </row>
    <row r="39463" spans="2:14">
      <c r="B39463" s="65"/>
      <c r="N39463" s="71"/>
    </row>
    <row r="39464" spans="2:14">
      <c r="B39464" s="65"/>
      <c r="N39464" s="71"/>
    </row>
    <row r="39465" spans="2:14">
      <c r="B39465" s="65"/>
      <c r="N39465" s="71"/>
    </row>
    <row r="39466" spans="2:14">
      <c r="B39466" s="65"/>
      <c r="N39466" s="71"/>
    </row>
    <row r="39467" spans="2:14">
      <c r="B39467" s="65"/>
      <c r="N39467" s="71"/>
    </row>
    <row r="39468" spans="2:14">
      <c r="B39468" s="65"/>
      <c r="N39468" s="71"/>
    </row>
    <row r="39469" spans="2:14">
      <c r="B39469" s="65"/>
      <c r="N39469" s="71"/>
    </row>
    <row r="39470" spans="2:14">
      <c r="B39470" s="65"/>
      <c r="N39470" s="71"/>
    </row>
    <row r="39471" spans="2:14">
      <c r="B39471" s="65"/>
      <c r="N39471" s="71"/>
    </row>
    <row r="39472" spans="2:14">
      <c r="B39472" s="65"/>
      <c r="N39472" s="71"/>
    </row>
    <row r="39473" spans="2:14">
      <c r="B39473" s="65"/>
      <c r="N39473" s="71"/>
    </row>
    <row r="39474" spans="2:14">
      <c r="B39474" s="65"/>
      <c r="N39474" s="71"/>
    </row>
    <row r="39475" spans="2:14">
      <c r="B39475" s="65"/>
      <c r="N39475" s="71"/>
    </row>
    <row r="39476" spans="2:14">
      <c r="B39476" s="65"/>
      <c r="N39476" s="71"/>
    </row>
    <row r="39477" spans="2:14">
      <c r="B39477" s="65"/>
      <c r="N39477" s="71"/>
    </row>
    <row r="39478" spans="2:14">
      <c r="B39478" s="65"/>
      <c r="N39478" s="71"/>
    </row>
    <row r="39479" spans="2:14">
      <c r="B39479" s="65"/>
      <c r="N39479" s="71"/>
    </row>
    <row r="39480" spans="2:14">
      <c r="B39480" s="65"/>
      <c r="N39480" s="71"/>
    </row>
    <row r="39481" spans="2:14">
      <c r="B39481" s="65"/>
      <c r="N39481" s="71"/>
    </row>
    <row r="39482" spans="2:14">
      <c r="B39482" s="65"/>
      <c r="N39482" s="71"/>
    </row>
    <row r="39483" spans="2:14">
      <c r="B39483" s="65"/>
      <c r="N39483" s="71"/>
    </row>
    <row r="39484" spans="2:14">
      <c r="B39484" s="65"/>
      <c r="N39484" s="71"/>
    </row>
    <row r="39485" spans="2:14">
      <c r="B39485" s="65"/>
      <c r="N39485" s="71"/>
    </row>
    <row r="39486" spans="2:14">
      <c r="B39486" s="65"/>
      <c r="N39486" s="71"/>
    </row>
    <row r="39487" spans="2:14">
      <c r="B39487" s="65"/>
      <c r="N39487" s="71"/>
    </row>
    <row r="39488" spans="2:14">
      <c r="B39488" s="65"/>
      <c r="N39488" s="71"/>
    </row>
    <row r="39489" spans="2:14">
      <c r="B39489" s="65"/>
      <c r="N39489" s="71"/>
    </row>
    <row r="39490" spans="2:14">
      <c r="B39490" s="65"/>
      <c r="N39490" s="71"/>
    </row>
    <row r="39491" spans="2:14">
      <c r="B39491" s="65"/>
      <c r="N39491" s="71"/>
    </row>
    <row r="39492" spans="2:14">
      <c r="B39492" s="65"/>
      <c r="N39492" s="71"/>
    </row>
    <row r="39493" spans="2:14">
      <c r="B39493" s="65"/>
      <c r="N39493" s="71"/>
    </row>
    <row r="39494" spans="2:14">
      <c r="B39494" s="65"/>
      <c r="N39494" s="71"/>
    </row>
    <row r="39495" spans="2:14">
      <c r="B39495" s="65"/>
      <c r="N39495" s="71"/>
    </row>
    <row r="39496" spans="2:14">
      <c r="B39496" s="65"/>
      <c r="N39496" s="71"/>
    </row>
    <row r="39497" spans="2:14">
      <c r="B39497" s="65"/>
      <c r="N39497" s="71"/>
    </row>
    <row r="39498" spans="2:14">
      <c r="B39498" s="65"/>
      <c r="N39498" s="71"/>
    </row>
    <row r="39499" spans="2:14">
      <c r="B39499" s="65"/>
      <c r="N39499" s="71"/>
    </row>
    <row r="39500" spans="2:14">
      <c r="B39500" s="65"/>
      <c r="N39500" s="71"/>
    </row>
    <row r="39501" spans="2:14">
      <c r="B39501" s="65"/>
      <c r="N39501" s="71"/>
    </row>
    <row r="39502" spans="2:14">
      <c r="B39502" s="65"/>
      <c r="N39502" s="71"/>
    </row>
    <row r="39503" spans="2:14">
      <c r="B39503" s="65"/>
      <c r="N39503" s="71"/>
    </row>
    <row r="39504" spans="2:14">
      <c r="B39504" s="65"/>
      <c r="N39504" s="71"/>
    </row>
    <row r="39505" spans="2:14">
      <c r="B39505" s="65"/>
      <c r="N39505" s="71"/>
    </row>
    <row r="39506" spans="2:14">
      <c r="B39506" s="65"/>
      <c r="N39506" s="71"/>
    </row>
    <row r="39507" spans="2:14">
      <c r="B39507" s="65"/>
      <c r="N39507" s="71"/>
    </row>
    <row r="39508" spans="2:14">
      <c r="B39508" s="65"/>
      <c r="N39508" s="71"/>
    </row>
    <row r="39509" spans="2:14">
      <c r="B39509" s="65"/>
      <c r="N39509" s="71"/>
    </row>
    <row r="39510" spans="2:14">
      <c r="B39510" s="65"/>
      <c r="N39510" s="71"/>
    </row>
    <row r="39511" spans="2:14">
      <c r="B39511" s="65"/>
      <c r="N39511" s="71"/>
    </row>
    <row r="39512" spans="2:14">
      <c r="B39512" s="65"/>
      <c r="N39512" s="71"/>
    </row>
    <row r="39513" spans="2:14">
      <c r="B39513" s="65"/>
      <c r="N39513" s="71"/>
    </row>
    <row r="39514" spans="2:14">
      <c r="B39514" s="65"/>
      <c r="N39514" s="71"/>
    </row>
    <row r="39515" spans="2:14">
      <c r="B39515" s="65"/>
      <c r="N39515" s="71"/>
    </row>
    <row r="39516" spans="2:14">
      <c r="B39516" s="65"/>
      <c r="N39516" s="71"/>
    </row>
    <row r="39517" spans="2:14">
      <c r="B39517" s="65"/>
      <c r="N39517" s="71"/>
    </row>
    <row r="39518" spans="2:14">
      <c r="B39518" s="65"/>
      <c r="N39518" s="71"/>
    </row>
    <row r="39519" spans="2:14">
      <c r="B39519" s="65"/>
      <c r="N39519" s="71"/>
    </row>
    <row r="39520" spans="2:14">
      <c r="B39520" s="65"/>
      <c r="N39520" s="71"/>
    </row>
    <row r="39521" spans="2:14">
      <c r="B39521" s="65"/>
      <c r="N39521" s="71"/>
    </row>
    <row r="39522" spans="2:14">
      <c r="B39522" s="65"/>
      <c r="N39522" s="71"/>
    </row>
    <row r="39523" spans="2:14">
      <c r="B39523" s="65"/>
      <c r="N39523" s="71"/>
    </row>
    <row r="39524" spans="2:14">
      <c r="B39524" s="65"/>
      <c r="N39524" s="71"/>
    </row>
    <row r="39525" spans="2:14">
      <c r="B39525" s="65"/>
      <c r="N39525" s="71"/>
    </row>
    <row r="39526" spans="2:14">
      <c r="B39526" s="65"/>
      <c r="N39526" s="71"/>
    </row>
    <row r="39527" spans="2:14">
      <c r="B39527" s="65"/>
      <c r="N39527" s="71"/>
    </row>
    <row r="39528" spans="2:14">
      <c r="B39528" s="65"/>
      <c r="N39528" s="71"/>
    </row>
    <row r="39529" spans="2:14">
      <c r="B39529" s="65"/>
      <c r="N39529" s="71"/>
    </row>
    <row r="39530" spans="2:14">
      <c r="B39530" s="65"/>
      <c r="N39530" s="71"/>
    </row>
    <row r="39531" spans="2:14">
      <c r="B39531" s="65"/>
      <c r="N39531" s="71"/>
    </row>
    <row r="39532" spans="2:14">
      <c r="B39532" s="65"/>
      <c r="N39532" s="71"/>
    </row>
    <row r="39533" spans="2:14">
      <c r="B39533" s="65"/>
      <c r="N39533" s="71"/>
    </row>
    <row r="39534" spans="2:14">
      <c r="B39534" s="65"/>
      <c r="N39534" s="71"/>
    </row>
    <row r="39535" spans="2:14">
      <c r="B39535" s="65"/>
      <c r="N39535" s="71"/>
    </row>
    <row r="39536" spans="2:14">
      <c r="B39536" s="65"/>
      <c r="N39536" s="71"/>
    </row>
    <row r="39537" spans="2:14">
      <c r="B39537" s="65"/>
      <c r="N39537" s="71"/>
    </row>
    <row r="39538" spans="2:14">
      <c r="B39538" s="65"/>
      <c r="N39538" s="71"/>
    </row>
    <row r="39539" spans="2:14">
      <c r="B39539" s="65"/>
      <c r="N39539" s="71"/>
    </row>
    <row r="39540" spans="2:14">
      <c r="B39540" s="65"/>
      <c r="N39540" s="71"/>
    </row>
    <row r="39541" spans="2:14">
      <c r="B39541" s="65"/>
      <c r="N39541" s="71"/>
    </row>
    <row r="39542" spans="2:14">
      <c r="B39542" s="65"/>
      <c r="N39542" s="71"/>
    </row>
    <row r="39543" spans="2:14">
      <c r="B39543" s="65"/>
      <c r="N39543" s="71"/>
    </row>
    <row r="39544" spans="2:14">
      <c r="B39544" s="65"/>
      <c r="N39544" s="71"/>
    </row>
    <row r="39545" spans="2:14">
      <c r="B39545" s="65"/>
      <c r="N39545" s="71"/>
    </row>
    <row r="39546" spans="2:14">
      <c r="B39546" s="65"/>
      <c r="N39546" s="71"/>
    </row>
    <row r="39547" spans="2:14">
      <c r="B39547" s="65"/>
      <c r="N39547" s="71"/>
    </row>
    <row r="39548" spans="2:14">
      <c r="B39548" s="65"/>
      <c r="N39548" s="71"/>
    </row>
    <row r="39549" spans="2:14">
      <c r="B39549" s="65"/>
      <c r="N39549" s="71"/>
    </row>
    <row r="39550" spans="2:14">
      <c r="B39550" s="65"/>
      <c r="N39550" s="71"/>
    </row>
    <row r="39551" spans="2:14">
      <c r="B39551" s="65"/>
      <c r="N39551" s="71"/>
    </row>
    <row r="39552" spans="2:14">
      <c r="B39552" s="65"/>
      <c r="N39552" s="71"/>
    </row>
    <row r="39553" spans="2:14">
      <c r="B39553" s="65"/>
      <c r="N39553" s="71"/>
    </row>
    <row r="39554" spans="2:14">
      <c r="B39554" s="65"/>
      <c r="N39554" s="71"/>
    </row>
    <row r="39555" spans="2:14">
      <c r="B39555" s="65"/>
      <c r="N39555" s="71"/>
    </row>
    <row r="39556" spans="2:14">
      <c r="B39556" s="65"/>
      <c r="N39556" s="71"/>
    </row>
    <row r="39557" spans="2:14">
      <c r="B39557" s="65"/>
      <c r="N39557" s="71"/>
    </row>
    <row r="39558" spans="2:14">
      <c r="B39558" s="65"/>
      <c r="N39558" s="71"/>
    </row>
    <row r="39559" spans="2:14">
      <c r="B39559" s="65"/>
      <c r="N39559" s="71"/>
    </row>
    <row r="39560" spans="2:14">
      <c r="B39560" s="65"/>
      <c r="N39560" s="71"/>
    </row>
    <row r="39561" spans="2:14">
      <c r="B39561" s="65"/>
      <c r="N39561" s="71"/>
    </row>
    <row r="39562" spans="2:14">
      <c r="B39562" s="65"/>
      <c r="N39562" s="71"/>
    </row>
    <row r="39563" spans="2:14">
      <c r="B39563" s="65"/>
      <c r="N39563" s="71"/>
    </row>
    <row r="39564" spans="2:14">
      <c r="B39564" s="65"/>
      <c r="N39564" s="71"/>
    </row>
    <row r="39565" spans="2:14">
      <c r="B39565" s="65"/>
      <c r="N39565" s="71"/>
    </row>
    <row r="39566" spans="2:14">
      <c r="B39566" s="65"/>
      <c r="N39566" s="71"/>
    </row>
    <row r="39567" spans="2:14">
      <c r="B39567" s="65"/>
      <c r="N39567" s="71"/>
    </row>
    <row r="39568" spans="2:14">
      <c r="B39568" s="65"/>
      <c r="N39568" s="71"/>
    </row>
    <row r="39569" spans="2:14">
      <c r="B39569" s="65"/>
      <c r="N39569" s="71"/>
    </row>
    <row r="39570" spans="2:14">
      <c r="B39570" s="65"/>
      <c r="N39570" s="71"/>
    </row>
    <row r="39571" spans="2:14">
      <c r="B39571" s="65"/>
      <c r="N39571" s="71"/>
    </row>
    <row r="39572" spans="2:14">
      <c r="B39572" s="65"/>
      <c r="N39572" s="71"/>
    </row>
    <row r="39573" spans="2:14">
      <c r="B39573" s="65"/>
      <c r="N39573" s="71"/>
    </row>
    <row r="39574" spans="2:14">
      <c r="B39574" s="65"/>
      <c r="N39574" s="71"/>
    </row>
    <row r="39575" spans="2:14">
      <c r="B39575" s="65"/>
      <c r="N39575" s="71"/>
    </row>
    <row r="39576" spans="2:14">
      <c r="B39576" s="65"/>
      <c r="N39576" s="71"/>
    </row>
    <row r="39577" spans="2:14">
      <c r="B39577" s="65"/>
      <c r="N39577" s="71"/>
    </row>
    <row r="39578" spans="2:14">
      <c r="B39578" s="65"/>
      <c r="N39578" s="71"/>
    </row>
    <row r="39579" spans="2:14">
      <c r="B39579" s="65"/>
      <c r="N39579" s="71"/>
    </row>
    <row r="39580" spans="2:14">
      <c r="B39580" s="65"/>
      <c r="N39580" s="71"/>
    </row>
    <row r="39581" spans="2:14">
      <c r="B39581" s="65"/>
      <c r="N39581" s="71"/>
    </row>
    <row r="39582" spans="2:14">
      <c r="B39582" s="65"/>
      <c r="N39582" s="71"/>
    </row>
    <row r="39583" spans="2:14">
      <c r="B39583" s="65"/>
      <c r="N39583" s="71"/>
    </row>
    <row r="39584" spans="2:14">
      <c r="B39584" s="65"/>
      <c r="N39584" s="71"/>
    </row>
    <row r="39585" spans="2:14">
      <c r="B39585" s="65"/>
      <c r="N39585" s="71"/>
    </row>
    <row r="39586" spans="2:14">
      <c r="B39586" s="65"/>
      <c r="N39586" s="71"/>
    </row>
    <row r="39587" spans="2:14">
      <c r="B39587" s="65"/>
      <c r="N39587" s="71"/>
    </row>
    <row r="39588" spans="2:14">
      <c r="B39588" s="65"/>
      <c r="N39588" s="71"/>
    </row>
    <row r="39589" spans="2:14">
      <c r="B39589" s="65"/>
      <c r="N39589" s="71"/>
    </row>
    <row r="39590" spans="2:14">
      <c r="B39590" s="65"/>
      <c r="N39590" s="71"/>
    </row>
    <row r="39591" spans="2:14">
      <c r="B39591" s="65"/>
      <c r="N39591" s="71"/>
    </row>
    <row r="39592" spans="2:14">
      <c r="B39592" s="65"/>
      <c r="N39592" s="71"/>
    </row>
    <row r="39593" spans="2:14">
      <c r="B39593" s="65"/>
      <c r="N39593" s="71"/>
    </row>
    <row r="39594" spans="2:14">
      <c r="B39594" s="65"/>
      <c r="N39594" s="71"/>
    </row>
    <row r="39595" spans="2:14">
      <c r="B39595" s="65"/>
      <c r="N39595" s="71"/>
    </row>
    <row r="39596" spans="2:14">
      <c r="B39596" s="65"/>
      <c r="N39596" s="71"/>
    </row>
    <row r="39597" spans="2:14">
      <c r="B39597" s="65"/>
      <c r="N39597" s="71"/>
    </row>
    <row r="39598" spans="2:14">
      <c r="B39598" s="65"/>
      <c r="N39598" s="71"/>
    </row>
    <row r="39599" spans="2:14">
      <c r="B39599" s="65"/>
      <c r="N39599" s="71"/>
    </row>
    <row r="39600" spans="2:14">
      <c r="B39600" s="65"/>
      <c r="N39600" s="71"/>
    </row>
    <row r="39601" spans="2:14">
      <c r="B39601" s="65"/>
      <c r="N39601" s="71"/>
    </row>
    <row r="39602" spans="2:14">
      <c r="B39602" s="65"/>
      <c r="N39602" s="71"/>
    </row>
    <row r="39603" spans="2:14">
      <c r="B39603" s="65"/>
      <c r="N39603" s="71"/>
    </row>
    <row r="39604" spans="2:14">
      <c r="B39604" s="65"/>
      <c r="N39604" s="71"/>
    </row>
    <row r="39605" spans="2:14">
      <c r="B39605" s="65"/>
      <c r="N39605" s="71"/>
    </row>
    <row r="39606" spans="2:14">
      <c r="B39606" s="65"/>
      <c r="N39606" s="71"/>
    </row>
    <row r="39607" spans="2:14">
      <c r="B39607" s="65"/>
      <c r="N39607" s="71"/>
    </row>
    <row r="39608" spans="2:14">
      <c r="B39608" s="65"/>
      <c r="N39608" s="71"/>
    </row>
    <row r="39609" spans="2:14">
      <c r="B39609" s="65"/>
      <c r="N39609" s="71"/>
    </row>
    <row r="39610" spans="2:14">
      <c r="B39610" s="65"/>
      <c r="N39610" s="71"/>
    </row>
    <row r="39611" spans="2:14">
      <c r="B39611" s="65"/>
      <c r="N39611" s="71"/>
    </row>
    <row r="39612" spans="2:14">
      <c r="B39612" s="65"/>
      <c r="N39612" s="71"/>
    </row>
    <row r="39613" spans="2:14">
      <c r="B39613" s="65"/>
      <c r="N39613" s="71"/>
    </row>
    <row r="39614" spans="2:14">
      <c r="B39614" s="65"/>
      <c r="N39614" s="71"/>
    </row>
    <row r="39615" spans="2:14">
      <c r="B39615" s="65"/>
      <c r="N39615" s="71"/>
    </row>
    <row r="39616" spans="2:14">
      <c r="B39616" s="65"/>
      <c r="N39616" s="71"/>
    </row>
    <row r="39617" spans="2:14">
      <c r="B39617" s="65"/>
      <c r="N39617" s="71"/>
    </row>
    <row r="39618" spans="2:14">
      <c r="B39618" s="65"/>
      <c r="N39618" s="71"/>
    </row>
    <row r="39619" spans="2:14">
      <c r="B39619" s="65"/>
      <c r="N39619" s="71"/>
    </row>
    <row r="39620" spans="2:14">
      <c r="B39620" s="65"/>
      <c r="N39620" s="71"/>
    </row>
    <row r="39621" spans="2:14">
      <c r="B39621" s="65"/>
      <c r="N39621" s="71"/>
    </row>
    <row r="39622" spans="2:14">
      <c r="B39622" s="65"/>
      <c r="N39622" s="71"/>
    </row>
    <row r="39623" spans="2:14">
      <c r="B39623" s="65"/>
      <c r="N39623" s="71"/>
    </row>
    <row r="39624" spans="2:14">
      <c r="B39624" s="65"/>
      <c r="N39624" s="71"/>
    </row>
    <row r="39625" spans="2:14">
      <c r="B39625" s="65"/>
      <c r="N39625" s="71"/>
    </row>
    <row r="39626" spans="2:14">
      <c r="B39626" s="65"/>
      <c r="N39626" s="71"/>
    </row>
    <row r="39627" spans="2:14">
      <c r="B39627" s="65"/>
      <c r="N39627" s="71"/>
    </row>
    <row r="39628" spans="2:14">
      <c r="B39628" s="65"/>
      <c r="N39628" s="71"/>
    </row>
    <row r="39629" spans="2:14">
      <c r="B39629" s="65"/>
      <c r="N39629" s="71"/>
    </row>
    <row r="39630" spans="2:14">
      <c r="B39630" s="65"/>
      <c r="N39630" s="71"/>
    </row>
    <row r="39631" spans="2:14">
      <c r="B39631" s="65"/>
      <c r="N39631" s="71"/>
    </row>
    <row r="39632" spans="2:14">
      <c r="B39632" s="65"/>
      <c r="N39632" s="71"/>
    </row>
    <row r="39633" spans="2:14">
      <c r="B39633" s="65"/>
      <c r="N39633" s="71"/>
    </row>
    <row r="39634" spans="2:14">
      <c r="B39634" s="65"/>
      <c r="N39634" s="71"/>
    </row>
    <row r="39635" spans="2:14">
      <c r="B39635" s="65"/>
      <c r="N39635" s="71"/>
    </row>
    <row r="39636" spans="2:14">
      <c r="B39636" s="65"/>
      <c r="N39636" s="71"/>
    </row>
    <row r="39637" spans="2:14">
      <c r="B39637" s="65"/>
      <c r="N39637" s="71"/>
    </row>
    <row r="39638" spans="2:14">
      <c r="B39638" s="65"/>
      <c r="N39638" s="71"/>
    </row>
    <row r="39639" spans="2:14">
      <c r="B39639" s="65"/>
      <c r="N39639" s="71"/>
    </row>
    <row r="39640" spans="2:14">
      <c r="B39640" s="65"/>
      <c r="N39640" s="71"/>
    </row>
    <row r="39641" spans="2:14">
      <c r="B39641" s="65"/>
      <c r="N39641" s="71"/>
    </row>
    <row r="39642" spans="2:14">
      <c r="B39642" s="65"/>
      <c r="N39642" s="71"/>
    </row>
    <row r="39643" spans="2:14">
      <c r="B39643" s="65"/>
      <c r="N39643" s="71"/>
    </row>
    <row r="39644" spans="2:14">
      <c r="B39644" s="65"/>
      <c r="N39644" s="71"/>
    </row>
    <row r="39645" spans="2:14">
      <c r="B39645" s="65"/>
      <c r="N39645" s="71"/>
    </row>
    <row r="39646" spans="2:14">
      <c r="B39646" s="65"/>
      <c r="N39646" s="71"/>
    </row>
    <row r="39647" spans="2:14">
      <c r="B39647" s="65"/>
      <c r="N39647" s="71"/>
    </row>
    <row r="39648" spans="2:14">
      <c r="B39648" s="65"/>
      <c r="N39648" s="71"/>
    </row>
    <row r="39649" spans="2:14">
      <c r="B39649" s="65"/>
      <c r="N39649" s="71"/>
    </row>
    <row r="39650" spans="2:14">
      <c r="B39650" s="65"/>
      <c r="N39650" s="71"/>
    </row>
    <row r="39651" spans="2:14">
      <c r="B39651" s="65"/>
      <c r="N39651" s="71"/>
    </row>
    <row r="39652" spans="2:14">
      <c r="B39652" s="65"/>
      <c r="N39652" s="71"/>
    </row>
    <row r="39653" spans="2:14">
      <c r="B39653" s="65"/>
      <c r="N39653" s="71"/>
    </row>
    <row r="39654" spans="2:14">
      <c r="B39654" s="65"/>
      <c r="N39654" s="71"/>
    </row>
    <row r="39655" spans="2:14">
      <c r="B39655" s="65"/>
      <c r="N39655" s="71"/>
    </row>
    <row r="39656" spans="2:14">
      <c r="B39656" s="65"/>
      <c r="N39656" s="71"/>
    </row>
    <row r="39657" spans="2:14">
      <c r="B39657" s="65"/>
      <c r="N39657" s="71"/>
    </row>
    <row r="39658" spans="2:14">
      <c r="B39658" s="65"/>
      <c r="N39658" s="71"/>
    </row>
    <row r="39659" spans="2:14">
      <c r="B39659" s="65"/>
      <c r="N39659" s="71"/>
    </row>
    <row r="39660" spans="2:14">
      <c r="B39660" s="65"/>
      <c r="N39660" s="71"/>
    </row>
    <row r="39661" spans="2:14">
      <c r="B39661" s="65"/>
      <c r="N39661" s="71"/>
    </row>
    <row r="39662" spans="2:14">
      <c r="B39662" s="65"/>
      <c r="N39662" s="71"/>
    </row>
    <row r="39663" spans="2:14">
      <c r="B39663" s="65"/>
      <c r="N39663" s="71"/>
    </row>
    <row r="39664" spans="2:14">
      <c r="B39664" s="65"/>
      <c r="N39664" s="71"/>
    </row>
    <row r="39665" spans="2:14">
      <c r="B39665" s="65"/>
      <c r="N39665" s="71"/>
    </row>
    <row r="39666" spans="2:14">
      <c r="B39666" s="65"/>
      <c r="N39666" s="71"/>
    </row>
    <row r="39667" spans="2:14">
      <c r="B39667" s="65"/>
      <c r="N39667" s="71"/>
    </row>
    <row r="39668" spans="2:14">
      <c r="B39668" s="65"/>
      <c r="N39668" s="71"/>
    </row>
    <row r="39669" spans="2:14">
      <c r="B39669" s="65"/>
      <c r="N39669" s="71"/>
    </row>
    <row r="39670" spans="2:14">
      <c r="B39670" s="65"/>
      <c r="N39670" s="71"/>
    </row>
    <row r="39671" spans="2:14">
      <c r="B39671" s="65"/>
      <c r="N39671" s="71"/>
    </row>
    <row r="39672" spans="2:14">
      <c r="B39672" s="65"/>
      <c r="N39672" s="71"/>
    </row>
    <row r="39673" spans="2:14">
      <c r="B39673" s="65"/>
      <c r="N39673" s="71"/>
    </row>
    <row r="39674" spans="2:14">
      <c r="B39674" s="65"/>
      <c r="N39674" s="71"/>
    </row>
    <row r="39675" spans="2:14">
      <c r="B39675" s="65"/>
      <c r="N39675" s="71"/>
    </row>
    <row r="39676" spans="2:14">
      <c r="B39676" s="65"/>
      <c r="N39676" s="71"/>
    </row>
    <row r="39677" spans="2:14">
      <c r="B39677" s="65"/>
      <c r="N39677" s="71"/>
    </row>
    <row r="39678" spans="2:14">
      <c r="B39678" s="65"/>
      <c r="N39678" s="71"/>
    </row>
    <row r="39679" spans="2:14">
      <c r="B39679" s="65"/>
      <c r="N39679" s="71"/>
    </row>
    <row r="39680" spans="2:14">
      <c r="B39680" s="65"/>
      <c r="N39680" s="71"/>
    </row>
    <row r="39681" spans="2:14">
      <c r="B39681" s="65"/>
      <c r="N39681" s="71"/>
    </row>
    <row r="39682" spans="2:14">
      <c r="B39682" s="65"/>
      <c r="N39682" s="71"/>
    </row>
    <row r="39683" spans="2:14">
      <c r="B39683" s="65"/>
      <c r="N39683" s="71"/>
    </row>
    <row r="39684" spans="2:14">
      <c r="B39684" s="65"/>
      <c r="N39684" s="71"/>
    </row>
    <row r="39685" spans="2:14">
      <c r="B39685" s="65"/>
      <c r="N39685" s="71"/>
    </row>
    <row r="39686" spans="2:14">
      <c r="B39686" s="65"/>
      <c r="N39686" s="71"/>
    </row>
    <row r="39687" spans="2:14">
      <c r="B39687" s="65"/>
      <c r="N39687" s="71"/>
    </row>
    <row r="39688" spans="2:14">
      <c r="B39688" s="65"/>
      <c r="N39688" s="71"/>
    </row>
    <row r="39689" spans="2:14">
      <c r="B39689" s="65"/>
      <c r="N39689" s="71"/>
    </row>
    <row r="39690" spans="2:14">
      <c r="B39690" s="65"/>
      <c r="N39690" s="71"/>
    </row>
    <row r="39691" spans="2:14">
      <c r="B39691" s="65"/>
      <c r="N39691" s="71"/>
    </row>
    <row r="39692" spans="2:14">
      <c r="B39692" s="65"/>
      <c r="N39692" s="71"/>
    </row>
    <row r="39693" spans="2:14">
      <c r="B39693" s="65"/>
      <c r="N39693" s="71"/>
    </row>
    <row r="39694" spans="2:14">
      <c r="B39694" s="65"/>
      <c r="N39694" s="71"/>
    </row>
    <row r="39695" spans="2:14">
      <c r="B39695" s="65"/>
      <c r="N39695" s="71"/>
    </row>
    <row r="39696" spans="2:14">
      <c r="B39696" s="65"/>
      <c r="N39696" s="71"/>
    </row>
    <row r="39697" spans="2:14">
      <c r="B39697" s="65"/>
      <c r="N39697" s="71"/>
    </row>
    <row r="39698" spans="2:14">
      <c r="B39698" s="65"/>
      <c r="N39698" s="71"/>
    </row>
    <row r="39699" spans="2:14">
      <c r="B39699" s="65"/>
      <c r="N39699" s="71"/>
    </row>
    <row r="39700" spans="2:14">
      <c r="B39700" s="65"/>
      <c r="N39700" s="71"/>
    </row>
    <row r="39701" spans="2:14">
      <c r="B39701" s="65"/>
      <c r="N39701" s="71"/>
    </row>
    <row r="39702" spans="2:14">
      <c r="B39702" s="65"/>
      <c r="N39702" s="71"/>
    </row>
    <row r="39703" spans="2:14">
      <c r="B39703" s="65"/>
      <c r="N39703" s="71"/>
    </row>
    <row r="39704" spans="2:14">
      <c r="B39704" s="65"/>
      <c r="N39704" s="71"/>
    </row>
    <row r="39705" spans="2:14">
      <c r="B39705" s="65"/>
      <c r="N39705" s="71"/>
    </row>
    <row r="39706" spans="2:14">
      <c r="B39706" s="65"/>
      <c r="N39706" s="71"/>
    </row>
    <row r="39707" spans="2:14">
      <c r="B39707" s="65"/>
      <c r="N39707" s="71"/>
    </row>
    <row r="39708" spans="2:14">
      <c r="B39708" s="65"/>
      <c r="N39708" s="71"/>
    </row>
    <row r="39709" spans="2:14">
      <c r="B39709" s="65"/>
      <c r="N39709" s="71"/>
    </row>
    <row r="39710" spans="2:14">
      <c r="B39710" s="65"/>
      <c r="N39710" s="71"/>
    </row>
    <row r="39711" spans="2:14">
      <c r="B39711" s="65"/>
      <c r="N39711" s="71"/>
    </row>
    <row r="39712" spans="2:14">
      <c r="B39712" s="65"/>
      <c r="N39712" s="71"/>
    </row>
    <row r="39713" spans="2:14">
      <c r="B39713" s="65"/>
      <c r="N39713" s="71"/>
    </row>
    <row r="39714" spans="2:14">
      <c r="B39714" s="65"/>
      <c r="N39714" s="71"/>
    </row>
    <row r="39715" spans="2:14">
      <c r="B39715" s="65"/>
      <c r="N39715" s="71"/>
    </row>
    <row r="39716" spans="2:14">
      <c r="B39716" s="65"/>
      <c r="N39716" s="71"/>
    </row>
    <row r="39717" spans="2:14">
      <c r="B39717" s="65"/>
      <c r="N39717" s="71"/>
    </row>
    <row r="39718" spans="2:14">
      <c r="B39718" s="65"/>
      <c r="N39718" s="71"/>
    </row>
    <row r="39719" spans="2:14">
      <c r="B39719" s="65"/>
      <c r="N39719" s="71"/>
    </row>
    <row r="39720" spans="2:14">
      <c r="B39720" s="65"/>
      <c r="N39720" s="71"/>
    </row>
    <row r="39721" spans="2:14">
      <c r="B39721" s="65"/>
      <c r="N39721" s="71"/>
    </row>
    <row r="39722" spans="2:14">
      <c r="B39722" s="65"/>
      <c r="N39722" s="71"/>
    </row>
    <row r="39723" spans="2:14">
      <c r="B39723" s="65"/>
      <c r="N39723" s="71"/>
    </row>
    <row r="39724" spans="2:14">
      <c r="B39724" s="65"/>
      <c r="N39724" s="71"/>
    </row>
    <row r="39725" spans="2:14">
      <c r="B39725" s="65"/>
      <c r="N39725" s="71"/>
    </row>
    <row r="39726" spans="2:14">
      <c r="B39726" s="65"/>
      <c r="N39726" s="71"/>
    </row>
    <row r="39727" spans="2:14">
      <c r="B39727" s="65"/>
      <c r="N39727" s="71"/>
    </row>
    <row r="39728" spans="2:14">
      <c r="B39728" s="65"/>
      <c r="N39728" s="71"/>
    </row>
    <row r="39729" spans="2:14">
      <c r="B39729" s="65"/>
      <c r="N39729" s="71"/>
    </row>
    <row r="39730" spans="2:14">
      <c r="B39730" s="65"/>
      <c r="N39730" s="71"/>
    </row>
    <row r="39731" spans="2:14">
      <c r="B39731" s="65"/>
      <c r="N39731" s="71"/>
    </row>
    <row r="39732" spans="2:14">
      <c r="B39732" s="65"/>
      <c r="N39732" s="71"/>
    </row>
    <row r="39733" spans="2:14">
      <c r="B39733" s="65"/>
      <c r="N39733" s="71"/>
    </row>
    <row r="39734" spans="2:14">
      <c r="B39734" s="65"/>
      <c r="N39734" s="71"/>
    </row>
    <row r="39735" spans="2:14">
      <c r="B39735" s="65"/>
      <c r="N39735" s="71"/>
    </row>
    <row r="39736" spans="2:14">
      <c r="B39736" s="65"/>
      <c r="N39736" s="71"/>
    </row>
    <row r="39737" spans="2:14">
      <c r="B39737" s="65"/>
      <c r="N39737" s="71"/>
    </row>
    <row r="39738" spans="2:14">
      <c r="B39738" s="65"/>
      <c r="N39738" s="71"/>
    </row>
    <row r="39739" spans="2:14">
      <c r="B39739" s="65"/>
      <c r="N39739" s="71"/>
    </row>
    <row r="39740" spans="2:14">
      <c r="B39740" s="65"/>
      <c r="N39740" s="71"/>
    </row>
    <row r="39741" spans="2:14">
      <c r="B39741" s="65"/>
      <c r="N39741" s="71"/>
    </row>
    <row r="39742" spans="2:14">
      <c r="B39742" s="65"/>
      <c r="N39742" s="71"/>
    </row>
    <row r="39743" spans="2:14">
      <c r="B39743" s="65"/>
      <c r="N39743" s="71"/>
    </row>
    <row r="39744" spans="2:14">
      <c r="B39744" s="65"/>
      <c r="N39744" s="71"/>
    </row>
    <row r="39745" spans="2:14">
      <c r="B39745" s="65"/>
      <c r="N39745" s="71"/>
    </row>
    <row r="39746" spans="2:14">
      <c r="B39746" s="65"/>
      <c r="N39746" s="71"/>
    </row>
    <row r="39747" spans="2:14">
      <c r="B39747" s="65"/>
      <c r="N39747" s="71"/>
    </row>
    <row r="39748" spans="2:14">
      <c r="B39748" s="65"/>
      <c r="N39748" s="71"/>
    </row>
    <row r="39749" spans="2:14">
      <c r="B39749" s="65"/>
      <c r="N39749" s="71"/>
    </row>
    <row r="39750" spans="2:14">
      <c r="B39750" s="65"/>
      <c r="N39750" s="71"/>
    </row>
    <row r="39751" spans="2:14">
      <c r="B39751" s="65"/>
      <c r="N39751" s="71"/>
    </row>
    <row r="39752" spans="2:14">
      <c r="B39752" s="65"/>
      <c r="N39752" s="71"/>
    </row>
    <row r="39753" spans="2:14">
      <c r="B39753" s="65"/>
      <c r="N39753" s="71"/>
    </row>
    <row r="39754" spans="2:14">
      <c r="B39754" s="65"/>
      <c r="N39754" s="71"/>
    </row>
    <row r="39755" spans="2:14">
      <c r="B39755" s="65"/>
      <c r="N39755" s="71"/>
    </row>
    <row r="39756" spans="2:14">
      <c r="B39756" s="65"/>
      <c r="N39756" s="71"/>
    </row>
    <row r="39757" spans="2:14">
      <c r="B39757" s="65"/>
      <c r="N39757" s="71"/>
    </row>
    <row r="39758" spans="2:14">
      <c r="B39758" s="65"/>
      <c r="N39758" s="71"/>
    </row>
    <row r="39759" spans="2:14">
      <c r="B39759" s="65"/>
      <c r="N39759" s="71"/>
    </row>
    <row r="39760" spans="2:14">
      <c r="B39760" s="65"/>
      <c r="N39760" s="71"/>
    </row>
    <row r="39761" spans="2:14">
      <c r="B39761" s="65"/>
      <c r="N39761" s="71"/>
    </row>
    <row r="39762" spans="2:14">
      <c r="B39762" s="65"/>
      <c r="N39762" s="71"/>
    </row>
    <row r="39763" spans="2:14">
      <c r="B39763" s="65"/>
      <c r="N39763" s="71"/>
    </row>
    <row r="39764" spans="2:14">
      <c r="B39764" s="65"/>
      <c r="N39764" s="71"/>
    </row>
    <row r="39765" spans="2:14">
      <c r="B39765" s="65"/>
      <c r="N39765" s="71"/>
    </row>
    <row r="39766" spans="2:14">
      <c r="B39766" s="65"/>
      <c r="N39766" s="71"/>
    </row>
    <row r="39767" spans="2:14">
      <c r="B39767" s="65"/>
      <c r="N39767" s="71"/>
    </row>
    <row r="39768" spans="2:14">
      <c r="B39768" s="65"/>
      <c r="N39768" s="71"/>
    </row>
    <row r="39769" spans="2:14">
      <c r="B39769" s="65"/>
      <c r="N39769" s="71"/>
    </row>
    <row r="39770" spans="2:14">
      <c r="B39770" s="65"/>
      <c r="N39770" s="71"/>
    </row>
    <row r="39771" spans="2:14">
      <c r="B39771" s="65"/>
      <c r="N39771" s="71"/>
    </row>
    <row r="39772" spans="2:14">
      <c r="B39772" s="65"/>
      <c r="N39772" s="71"/>
    </row>
    <row r="39773" spans="2:14">
      <c r="B39773" s="65"/>
      <c r="N39773" s="71"/>
    </row>
    <row r="39774" spans="2:14">
      <c r="B39774" s="65"/>
      <c r="N39774" s="71"/>
    </row>
    <row r="39775" spans="2:14">
      <c r="B39775" s="65"/>
      <c r="N39775" s="71"/>
    </row>
    <row r="39776" spans="2:14">
      <c r="B39776" s="65"/>
      <c r="N39776" s="71"/>
    </row>
    <row r="39777" spans="2:14">
      <c r="B39777" s="65"/>
      <c r="N39777" s="71"/>
    </row>
    <row r="39778" spans="2:14">
      <c r="B39778" s="65"/>
      <c r="N39778" s="71"/>
    </row>
    <row r="39779" spans="2:14">
      <c r="B39779" s="65"/>
      <c r="N39779" s="71"/>
    </row>
    <row r="39780" spans="2:14">
      <c r="B39780" s="65"/>
      <c r="N39780" s="71"/>
    </row>
    <row r="39781" spans="2:14">
      <c r="B39781" s="65"/>
      <c r="N39781" s="71"/>
    </row>
    <row r="39782" spans="2:14">
      <c r="B39782" s="65"/>
      <c r="N39782" s="71"/>
    </row>
    <row r="39783" spans="2:14">
      <c r="B39783" s="65"/>
      <c r="N39783" s="71"/>
    </row>
    <row r="39784" spans="2:14">
      <c r="B39784" s="65"/>
      <c r="N39784" s="71"/>
    </row>
    <row r="39785" spans="2:14">
      <c r="B39785" s="65"/>
      <c r="N39785" s="71"/>
    </row>
    <row r="39786" spans="2:14">
      <c r="B39786" s="65"/>
      <c r="N39786" s="71"/>
    </row>
    <row r="39787" spans="2:14">
      <c r="B39787" s="65"/>
      <c r="N39787" s="71"/>
    </row>
    <row r="39788" spans="2:14">
      <c r="B39788" s="65"/>
      <c r="N39788" s="71"/>
    </row>
    <row r="39789" spans="2:14">
      <c r="B39789" s="65"/>
      <c r="N39789" s="71"/>
    </row>
    <row r="39790" spans="2:14">
      <c r="B39790" s="65"/>
      <c r="N39790" s="71"/>
    </row>
    <row r="39791" spans="2:14">
      <c r="B39791" s="65"/>
      <c r="N39791" s="71"/>
    </row>
    <row r="39792" spans="2:14">
      <c r="B39792" s="65"/>
      <c r="N39792" s="71"/>
    </row>
    <row r="39793" spans="2:14">
      <c r="B39793" s="65"/>
      <c r="N39793" s="71"/>
    </row>
    <row r="39794" spans="2:14">
      <c r="B39794" s="65"/>
      <c r="N39794" s="71"/>
    </row>
    <row r="39795" spans="2:14">
      <c r="B39795" s="65"/>
      <c r="N39795" s="71"/>
    </row>
    <row r="39796" spans="2:14">
      <c r="B39796" s="65"/>
      <c r="N39796" s="71"/>
    </row>
    <row r="39797" spans="2:14">
      <c r="B39797" s="65"/>
      <c r="N39797" s="71"/>
    </row>
    <row r="39798" spans="2:14">
      <c r="B39798" s="65"/>
      <c r="N39798" s="71"/>
    </row>
    <row r="39799" spans="2:14">
      <c r="B39799" s="65"/>
      <c r="N39799" s="71"/>
    </row>
    <row r="39800" spans="2:14">
      <c r="B39800" s="65"/>
      <c r="N39800" s="71"/>
    </row>
    <row r="39801" spans="2:14">
      <c r="B39801" s="65"/>
      <c r="N39801" s="71"/>
    </row>
    <row r="39802" spans="2:14">
      <c r="B39802" s="65"/>
      <c r="N39802" s="71"/>
    </row>
    <row r="39803" spans="2:14">
      <c r="B39803" s="65"/>
      <c r="N39803" s="71"/>
    </row>
    <row r="39804" spans="2:14">
      <c r="B39804" s="65"/>
      <c r="N39804" s="71"/>
    </row>
    <row r="39805" spans="2:14">
      <c r="B39805" s="65"/>
      <c r="N39805" s="71"/>
    </row>
    <row r="39806" spans="2:14">
      <c r="B39806" s="65"/>
      <c r="N39806" s="71"/>
    </row>
    <row r="39807" spans="2:14">
      <c r="B39807" s="65"/>
      <c r="N39807" s="71"/>
    </row>
    <row r="39808" spans="2:14">
      <c r="B39808" s="65"/>
      <c r="N39808" s="71"/>
    </row>
    <row r="39809" spans="2:14">
      <c r="B39809" s="65"/>
      <c r="N39809" s="71"/>
    </row>
    <row r="39810" spans="2:14">
      <c r="B39810" s="65"/>
      <c r="N39810" s="71"/>
    </row>
    <row r="39811" spans="2:14">
      <c r="B39811" s="65"/>
      <c r="N39811" s="71"/>
    </row>
    <row r="39812" spans="2:14">
      <c r="B39812" s="65"/>
      <c r="N39812" s="71"/>
    </row>
    <row r="39813" spans="2:14">
      <c r="B39813" s="65"/>
      <c r="N39813" s="71"/>
    </row>
    <row r="39814" spans="2:14">
      <c r="B39814" s="65"/>
      <c r="N39814" s="71"/>
    </row>
    <row r="39815" spans="2:14">
      <c r="B39815" s="65"/>
      <c r="N39815" s="71"/>
    </row>
    <row r="39816" spans="2:14">
      <c r="B39816" s="65"/>
      <c r="N39816" s="71"/>
    </row>
    <row r="39817" spans="2:14">
      <c r="B39817" s="65"/>
      <c r="N39817" s="71"/>
    </row>
    <row r="39818" spans="2:14">
      <c r="B39818" s="65"/>
      <c r="N39818" s="71"/>
    </row>
    <row r="39819" spans="2:14">
      <c r="B39819" s="65"/>
      <c r="N39819" s="71"/>
    </row>
    <row r="39820" spans="2:14">
      <c r="B39820" s="65"/>
      <c r="N39820" s="71"/>
    </row>
    <row r="39821" spans="2:14">
      <c r="B39821" s="65"/>
      <c r="N39821" s="71"/>
    </row>
    <row r="39822" spans="2:14">
      <c r="B39822" s="65"/>
      <c r="N39822" s="71"/>
    </row>
    <row r="39823" spans="2:14">
      <c r="B39823" s="65"/>
      <c r="N39823" s="71"/>
    </row>
    <row r="39824" spans="2:14">
      <c r="B39824" s="65"/>
      <c r="N39824" s="71"/>
    </row>
    <row r="39825" spans="2:14">
      <c r="B39825" s="65"/>
      <c r="N39825" s="71"/>
    </row>
    <row r="39826" spans="2:14">
      <c r="B39826" s="65"/>
      <c r="N39826" s="71"/>
    </row>
    <row r="39827" spans="2:14">
      <c r="B39827" s="65"/>
      <c r="N39827" s="71"/>
    </row>
    <row r="39828" spans="2:14">
      <c r="B39828" s="65"/>
      <c r="N39828" s="71"/>
    </row>
    <row r="39829" spans="2:14">
      <c r="B39829" s="65"/>
      <c r="N39829" s="71"/>
    </row>
    <row r="39830" spans="2:14">
      <c r="B39830" s="65"/>
      <c r="N39830" s="71"/>
    </row>
    <row r="39831" spans="2:14">
      <c r="B39831" s="65"/>
      <c r="N39831" s="71"/>
    </row>
    <row r="39832" spans="2:14">
      <c r="B39832" s="65"/>
      <c r="N39832" s="71"/>
    </row>
    <row r="39833" spans="2:14">
      <c r="B39833" s="65"/>
      <c r="N39833" s="71"/>
    </row>
    <row r="39834" spans="2:14">
      <c r="B39834" s="65"/>
      <c r="N39834" s="71"/>
    </row>
    <row r="39835" spans="2:14">
      <c r="B39835" s="65"/>
      <c r="N39835" s="71"/>
    </row>
    <row r="39836" spans="2:14">
      <c r="B39836" s="65"/>
      <c r="N39836" s="71"/>
    </row>
    <row r="39837" spans="2:14">
      <c r="B39837" s="65"/>
      <c r="N39837" s="71"/>
    </row>
    <row r="39838" spans="2:14">
      <c r="B39838" s="65"/>
      <c r="N39838" s="71"/>
    </row>
    <row r="39839" spans="2:14">
      <c r="B39839" s="65"/>
      <c r="N39839" s="71"/>
    </row>
    <row r="39840" spans="2:14">
      <c r="B39840" s="65"/>
      <c r="N39840" s="71"/>
    </row>
    <row r="39841" spans="2:14">
      <c r="B39841" s="65"/>
      <c r="N39841" s="71"/>
    </row>
    <row r="39842" spans="2:14">
      <c r="B39842" s="65"/>
      <c r="N39842" s="71"/>
    </row>
    <row r="39843" spans="2:14">
      <c r="B39843" s="65"/>
      <c r="N39843" s="71"/>
    </row>
    <row r="39844" spans="2:14">
      <c r="B39844" s="65"/>
      <c r="N39844" s="71"/>
    </row>
    <row r="39845" spans="2:14">
      <c r="B39845" s="65"/>
      <c r="N39845" s="71"/>
    </row>
    <row r="39846" spans="2:14">
      <c r="B39846" s="65"/>
      <c r="N39846" s="71"/>
    </row>
    <row r="39847" spans="2:14">
      <c r="B39847" s="65"/>
      <c r="N39847" s="71"/>
    </row>
    <row r="39848" spans="2:14">
      <c r="B39848" s="65"/>
      <c r="N39848" s="71"/>
    </row>
    <row r="39849" spans="2:14">
      <c r="B39849" s="65"/>
      <c r="N39849" s="71"/>
    </row>
    <row r="39850" spans="2:14">
      <c r="B39850" s="65"/>
      <c r="N39850" s="71"/>
    </row>
    <row r="39851" spans="2:14">
      <c r="B39851" s="65"/>
      <c r="N39851" s="71"/>
    </row>
    <row r="39852" spans="2:14">
      <c r="B39852" s="65"/>
      <c r="N39852" s="71"/>
    </row>
    <row r="39853" spans="2:14">
      <c r="B39853" s="65"/>
      <c r="N39853" s="71"/>
    </row>
    <row r="39854" spans="2:14">
      <c r="B39854" s="65"/>
      <c r="N39854" s="71"/>
    </row>
    <row r="39855" spans="2:14">
      <c r="B39855" s="65"/>
      <c r="N39855" s="71"/>
    </row>
    <row r="39856" spans="2:14">
      <c r="B39856" s="65"/>
      <c r="N39856" s="71"/>
    </row>
    <row r="39857" spans="2:14">
      <c r="B39857" s="65"/>
      <c r="N39857" s="71"/>
    </row>
    <row r="39858" spans="2:14">
      <c r="B39858" s="65"/>
      <c r="N39858" s="71"/>
    </row>
    <row r="39859" spans="2:14">
      <c r="B39859" s="65"/>
      <c r="N39859" s="71"/>
    </row>
    <row r="39860" spans="2:14">
      <c r="B39860" s="65"/>
      <c r="N39860" s="71"/>
    </row>
    <row r="39861" spans="2:14">
      <c r="B39861" s="65"/>
      <c r="N39861" s="71"/>
    </row>
    <row r="39862" spans="2:14">
      <c r="B39862" s="65"/>
      <c r="N39862" s="71"/>
    </row>
    <row r="39863" spans="2:14">
      <c r="B39863" s="65"/>
      <c r="N39863" s="71"/>
    </row>
    <row r="39864" spans="2:14">
      <c r="B39864" s="65"/>
      <c r="N39864" s="71"/>
    </row>
    <row r="39865" spans="2:14">
      <c r="B39865" s="65"/>
      <c r="N39865" s="71"/>
    </row>
    <row r="39866" spans="2:14">
      <c r="B39866" s="65"/>
      <c r="N39866" s="71"/>
    </row>
    <row r="39867" spans="2:14">
      <c r="B39867" s="65"/>
      <c r="N39867" s="71"/>
    </row>
    <row r="39868" spans="2:14">
      <c r="B39868" s="65"/>
      <c r="N39868" s="71"/>
    </row>
    <row r="39869" spans="2:14">
      <c r="B39869" s="65"/>
      <c r="N39869" s="71"/>
    </row>
    <row r="39870" spans="2:14">
      <c r="B39870" s="65"/>
      <c r="N39870" s="71"/>
    </row>
    <row r="39871" spans="2:14">
      <c r="B39871" s="65"/>
      <c r="N39871" s="71"/>
    </row>
    <row r="39872" spans="2:14">
      <c r="B39872" s="65"/>
      <c r="N39872" s="71"/>
    </row>
    <row r="39873" spans="2:14">
      <c r="B39873" s="65"/>
      <c r="N39873" s="71"/>
    </row>
    <row r="39874" spans="2:14">
      <c r="B39874" s="65"/>
      <c r="N39874" s="71"/>
    </row>
    <row r="39875" spans="2:14">
      <c r="B39875" s="65"/>
      <c r="N39875" s="71"/>
    </row>
    <row r="39876" spans="2:14">
      <c r="B39876" s="65"/>
      <c r="N39876" s="71"/>
    </row>
    <row r="39877" spans="2:14">
      <c r="B39877" s="65"/>
      <c r="N39877" s="71"/>
    </row>
    <row r="39878" spans="2:14">
      <c r="B39878" s="65"/>
      <c r="N39878" s="71"/>
    </row>
    <row r="39879" spans="2:14">
      <c r="B39879" s="65"/>
      <c r="N39879" s="71"/>
    </row>
    <row r="39880" spans="2:14">
      <c r="B39880" s="65"/>
      <c r="N39880" s="71"/>
    </row>
    <row r="39881" spans="2:14">
      <c r="B39881" s="65"/>
      <c r="N39881" s="71"/>
    </row>
    <row r="39882" spans="2:14">
      <c r="B39882" s="65"/>
      <c r="N39882" s="71"/>
    </row>
    <row r="39883" spans="2:14">
      <c r="B39883" s="65"/>
      <c r="N39883" s="71"/>
    </row>
    <row r="39884" spans="2:14">
      <c r="B39884" s="65"/>
      <c r="N39884" s="71"/>
    </row>
    <row r="39885" spans="2:14">
      <c r="B39885" s="65"/>
      <c r="N39885" s="71"/>
    </row>
    <row r="39886" spans="2:14">
      <c r="B39886" s="65"/>
      <c r="N39886" s="71"/>
    </row>
    <row r="39887" spans="2:14">
      <c r="B39887" s="65"/>
      <c r="N39887" s="71"/>
    </row>
    <row r="39888" spans="2:14">
      <c r="B39888" s="65"/>
      <c r="N39888" s="71"/>
    </row>
    <row r="39889" spans="2:14">
      <c r="B39889" s="65"/>
      <c r="N39889" s="71"/>
    </row>
    <row r="39890" spans="2:14">
      <c r="B39890" s="65"/>
      <c r="N39890" s="71"/>
    </row>
    <row r="39891" spans="2:14">
      <c r="B39891" s="65"/>
      <c r="N39891" s="71"/>
    </row>
    <row r="39892" spans="2:14">
      <c r="B39892" s="65"/>
      <c r="N39892" s="71"/>
    </row>
    <row r="39893" spans="2:14">
      <c r="B39893" s="65"/>
      <c r="N39893" s="71"/>
    </row>
    <row r="39894" spans="2:14">
      <c r="B39894" s="65"/>
      <c r="N39894" s="71"/>
    </row>
    <row r="39895" spans="2:14">
      <c r="B39895" s="65"/>
      <c r="N39895" s="71"/>
    </row>
    <row r="39896" spans="2:14">
      <c r="B39896" s="65"/>
      <c r="N39896" s="71"/>
    </row>
    <row r="39897" spans="2:14">
      <c r="B39897" s="65"/>
      <c r="N39897" s="71"/>
    </row>
    <row r="39898" spans="2:14">
      <c r="B39898" s="65"/>
      <c r="N39898" s="71"/>
    </row>
    <row r="39899" spans="2:14">
      <c r="B39899" s="65"/>
      <c r="N39899" s="71"/>
    </row>
    <row r="39900" spans="2:14">
      <c r="B39900" s="65"/>
      <c r="N39900" s="71"/>
    </row>
    <row r="39901" spans="2:14">
      <c r="B39901" s="65"/>
      <c r="N39901" s="71"/>
    </row>
    <row r="39902" spans="2:14">
      <c r="B39902" s="65"/>
      <c r="N39902" s="71"/>
    </row>
    <row r="39903" spans="2:14">
      <c r="B39903" s="65"/>
      <c r="N39903" s="71"/>
    </row>
    <row r="39904" spans="2:14">
      <c r="B39904" s="65"/>
      <c r="N39904" s="71"/>
    </row>
    <row r="39905" spans="2:14">
      <c r="B39905" s="65"/>
      <c r="N39905" s="71"/>
    </row>
    <row r="39906" spans="2:14">
      <c r="B39906" s="65"/>
      <c r="N39906" s="71"/>
    </row>
    <row r="39907" spans="2:14">
      <c r="B39907" s="65"/>
      <c r="N39907" s="71"/>
    </row>
    <row r="39908" spans="2:14">
      <c r="B39908" s="65"/>
      <c r="N39908" s="71"/>
    </row>
    <row r="39909" spans="2:14">
      <c r="B39909" s="65"/>
      <c r="N39909" s="71"/>
    </row>
    <row r="39910" spans="2:14">
      <c r="B39910" s="65"/>
      <c r="N39910" s="71"/>
    </row>
    <row r="39911" spans="2:14">
      <c r="B39911" s="65"/>
      <c r="N39911" s="71"/>
    </row>
    <row r="39912" spans="2:14">
      <c r="B39912" s="65"/>
      <c r="N39912" s="71"/>
    </row>
    <row r="39913" spans="2:14">
      <c r="B39913" s="65"/>
      <c r="N39913" s="71"/>
    </row>
    <row r="39914" spans="2:14">
      <c r="B39914" s="65"/>
      <c r="N39914" s="71"/>
    </row>
    <row r="39915" spans="2:14">
      <c r="B39915" s="65"/>
      <c r="N39915" s="71"/>
    </row>
    <row r="39916" spans="2:14">
      <c r="B39916" s="65"/>
      <c r="N39916" s="71"/>
    </row>
    <row r="39917" spans="2:14">
      <c r="B39917" s="65"/>
      <c r="N39917" s="71"/>
    </row>
    <row r="39918" spans="2:14">
      <c r="B39918" s="65"/>
      <c r="N39918" s="71"/>
    </row>
    <row r="39919" spans="2:14">
      <c r="B39919" s="65"/>
      <c r="N39919" s="71"/>
    </row>
    <row r="39920" spans="2:14">
      <c r="B39920" s="65"/>
      <c r="N39920" s="71"/>
    </row>
    <row r="39921" spans="2:14">
      <c r="B39921" s="65"/>
      <c r="N39921" s="71"/>
    </row>
    <row r="39922" spans="2:14">
      <c r="B39922" s="65"/>
      <c r="N39922" s="71"/>
    </row>
    <row r="39923" spans="2:14">
      <c r="B39923" s="65"/>
      <c r="N39923" s="71"/>
    </row>
    <row r="39924" spans="2:14">
      <c r="B39924" s="65"/>
      <c r="N39924" s="71"/>
    </row>
    <row r="39925" spans="2:14">
      <c r="B39925" s="65"/>
      <c r="N39925" s="71"/>
    </row>
    <row r="39926" spans="2:14">
      <c r="B39926" s="65"/>
      <c r="N39926" s="71"/>
    </row>
    <row r="39927" spans="2:14">
      <c r="B39927" s="65"/>
      <c r="N39927" s="71"/>
    </row>
    <row r="39928" spans="2:14">
      <c r="B39928" s="65"/>
      <c r="N39928" s="71"/>
    </row>
    <row r="39929" spans="2:14">
      <c r="B39929" s="65"/>
      <c r="N39929" s="71"/>
    </row>
    <row r="39930" spans="2:14">
      <c r="B39930" s="65"/>
      <c r="N39930" s="71"/>
    </row>
    <row r="39931" spans="2:14">
      <c r="B39931" s="65"/>
      <c r="N39931" s="71"/>
    </row>
    <row r="39932" spans="2:14">
      <c r="B39932" s="65"/>
      <c r="N39932" s="71"/>
    </row>
    <row r="39933" spans="2:14">
      <c r="B39933" s="65"/>
      <c r="N39933" s="71"/>
    </row>
    <row r="39934" spans="2:14">
      <c r="B39934" s="65"/>
      <c r="N39934" s="71"/>
    </row>
    <row r="39935" spans="2:14">
      <c r="B39935" s="65"/>
      <c r="N39935" s="71"/>
    </row>
    <row r="39936" spans="2:14">
      <c r="B39936" s="65"/>
      <c r="N39936" s="71"/>
    </row>
    <row r="39937" spans="2:14">
      <c r="B39937" s="65"/>
      <c r="N39937" s="71"/>
    </row>
    <row r="39938" spans="2:14">
      <c r="B39938" s="65"/>
      <c r="N39938" s="71"/>
    </row>
    <row r="39939" spans="2:14">
      <c r="B39939" s="65"/>
      <c r="N39939" s="71"/>
    </row>
    <row r="39940" spans="2:14">
      <c r="B39940" s="65"/>
      <c r="N39940" s="71"/>
    </row>
    <row r="39941" spans="2:14">
      <c r="B39941" s="65"/>
      <c r="N39941" s="71"/>
    </row>
    <row r="39942" spans="2:14">
      <c r="B39942" s="65"/>
      <c r="N39942" s="71"/>
    </row>
    <row r="39943" spans="2:14">
      <c r="B39943" s="65"/>
      <c r="N39943" s="71"/>
    </row>
    <row r="39944" spans="2:14">
      <c r="B39944" s="65"/>
      <c r="N39944" s="71"/>
    </row>
    <row r="39945" spans="2:14">
      <c r="B39945" s="65"/>
      <c r="N39945" s="71"/>
    </row>
    <row r="39946" spans="2:14">
      <c r="B39946" s="65"/>
      <c r="N39946" s="71"/>
    </row>
    <row r="39947" spans="2:14">
      <c r="B39947" s="65"/>
      <c r="N39947" s="71"/>
    </row>
    <row r="39948" spans="2:14">
      <c r="B39948" s="65"/>
      <c r="N39948" s="71"/>
    </row>
    <row r="39949" spans="2:14">
      <c r="B39949" s="65"/>
      <c r="N39949" s="71"/>
    </row>
    <row r="39950" spans="2:14">
      <c r="B39950" s="65"/>
      <c r="N39950" s="71"/>
    </row>
    <row r="39951" spans="2:14">
      <c r="B39951" s="65"/>
      <c r="N39951" s="71"/>
    </row>
    <row r="39952" spans="2:14">
      <c r="B39952" s="65"/>
      <c r="N39952" s="71"/>
    </row>
    <row r="39953" spans="2:14">
      <c r="B39953" s="65"/>
      <c r="N39953" s="71"/>
    </row>
    <row r="39954" spans="2:14">
      <c r="B39954" s="65"/>
      <c r="N39954" s="71"/>
    </row>
    <row r="39955" spans="2:14">
      <c r="B39955" s="65"/>
      <c r="N39955" s="71"/>
    </row>
    <row r="39956" spans="2:14">
      <c r="B39956" s="65"/>
      <c r="N39956" s="71"/>
    </row>
    <row r="39957" spans="2:14">
      <c r="B39957" s="65"/>
      <c r="N39957" s="71"/>
    </row>
    <row r="39958" spans="2:14">
      <c r="B39958" s="65"/>
      <c r="N39958" s="71"/>
    </row>
    <row r="39959" spans="2:14">
      <c r="B39959" s="65"/>
      <c r="N39959" s="71"/>
    </row>
    <row r="39960" spans="2:14">
      <c r="B39960" s="65"/>
      <c r="N39960" s="71"/>
    </row>
    <row r="39961" spans="2:14">
      <c r="B39961" s="65"/>
      <c r="N39961" s="71"/>
    </row>
    <row r="39962" spans="2:14">
      <c r="B39962" s="65"/>
      <c r="N39962" s="71"/>
    </row>
    <row r="39963" spans="2:14">
      <c r="B39963" s="65"/>
      <c r="N39963" s="71"/>
    </row>
    <row r="39964" spans="2:14">
      <c r="B39964" s="65"/>
      <c r="N39964" s="71"/>
    </row>
    <row r="39965" spans="2:14">
      <c r="B39965" s="65"/>
      <c r="N39965" s="71"/>
    </row>
    <row r="39966" spans="2:14">
      <c r="B39966" s="65"/>
      <c r="N39966" s="71"/>
    </row>
    <row r="39967" spans="2:14">
      <c r="B39967" s="65"/>
      <c r="N39967" s="71"/>
    </row>
    <row r="39968" spans="2:14">
      <c r="B39968" s="65"/>
      <c r="N39968" s="71"/>
    </row>
    <row r="39969" spans="2:14">
      <c r="B39969" s="65"/>
      <c r="N39969" s="71"/>
    </row>
    <row r="39970" spans="2:14">
      <c r="B39970" s="65"/>
      <c r="N39970" s="71"/>
    </row>
    <row r="39971" spans="2:14">
      <c r="B39971" s="65"/>
      <c r="N39971" s="71"/>
    </row>
    <row r="39972" spans="2:14">
      <c r="B39972" s="65"/>
      <c r="N39972" s="71"/>
    </row>
    <row r="39973" spans="2:14">
      <c r="B39973" s="65"/>
      <c r="N39973" s="71"/>
    </row>
    <row r="39974" spans="2:14">
      <c r="B39974" s="65"/>
      <c r="N39974" s="71"/>
    </row>
    <row r="39975" spans="2:14">
      <c r="B39975" s="65"/>
      <c r="N39975" s="71"/>
    </row>
    <row r="39976" spans="2:14">
      <c r="B39976" s="65"/>
      <c r="N39976" s="71"/>
    </row>
    <row r="39977" spans="2:14">
      <c r="B39977" s="65"/>
      <c r="N39977" s="71"/>
    </row>
    <row r="39978" spans="2:14">
      <c r="B39978" s="65"/>
      <c r="N39978" s="71"/>
    </row>
    <row r="39979" spans="2:14">
      <c r="B39979" s="65"/>
      <c r="N39979" s="71"/>
    </row>
    <row r="39980" spans="2:14">
      <c r="B39980" s="65"/>
      <c r="N39980" s="71"/>
    </row>
    <row r="39981" spans="2:14">
      <c r="B39981" s="65"/>
      <c r="N39981" s="71"/>
    </row>
    <row r="39982" spans="2:14">
      <c r="B39982" s="65"/>
      <c r="N39982" s="71"/>
    </row>
    <row r="39983" spans="2:14">
      <c r="B39983" s="65"/>
      <c r="N39983" s="71"/>
    </row>
    <row r="39984" spans="2:14">
      <c r="B39984" s="65"/>
      <c r="N39984" s="71"/>
    </row>
    <row r="39985" spans="2:14">
      <c r="B39985" s="65"/>
      <c r="N39985" s="71"/>
    </row>
    <row r="39986" spans="2:14">
      <c r="B39986" s="65"/>
      <c r="N39986" s="71"/>
    </row>
    <row r="39987" spans="2:14">
      <c r="B39987" s="65"/>
      <c r="N39987" s="71"/>
    </row>
    <row r="39988" spans="2:14">
      <c r="B39988" s="65"/>
      <c r="N39988" s="71"/>
    </row>
    <row r="39989" spans="2:14">
      <c r="B39989" s="65"/>
      <c r="N39989" s="71"/>
    </row>
    <row r="39990" spans="2:14">
      <c r="B39990" s="65"/>
      <c r="N39990" s="71"/>
    </row>
    <row r="39991" spans="2:14">
      <c r="B39991" s="65"/>
      <c r="N39991" s="71"/>
    </row>
    <row r="39992" spans="2:14">
      <c r="B39992" s="65"/>
      <c r="N39992" s="71"/>
    </row>
    <row r="39993" spans="2:14">
      <c r="B39993" s="65"/>
      <c r="N39993" s="71"/>
    </row>
    <row r="39994" spans="2:14">
      <c r="B39994" s="65"/>
      <c r="N39994" s="71"/>
    </row>
    <row r="39995" spans="2:14">
      <c r="B39995" s="65"/>
      <c r="N39995" s="71"/>
    </row>
    <row r="39996" spans="2:14">
      <c r="B39996" s="65"/>
      <c r="N39996" s="71"/>
    </row>
    <row r="39997" spans="2:14">
      <c r="B39997" s="65"/>
      <c r="N39997" s="71"/>
    </row>
    <row r="39998" spans="2:14">
      <c r="B39998" s="65"/>
      <c r="N39998" s="71"/>
    </row>
    <row r="39999" spans="2:14">
      <c r="B39999" s="65"/>
      <c r="N39999" s="71"/>
    </row>
    <row r="40000" spans="2:14">
      <c r="B40000" s="65"/>
      <c r="N40000" s="71"/>
    </row>
    <row r="40001" spans="2:14">
      <c r="B40001" s="65"/>
      <c r="N40001" s="71"/>
    </row>
    <row r="40002" spans="2:14">
      <c r="B40002" s="65"/>
      <c r="N40002" s="71"/>
    </row>
    <row r="40003" spans="2:14">
      <c r="B40003" s="65"/>
      <c r="N40003" s="71"/>
    </row>
    <row r="40004" spans="2:14">
      <c r="B40004" s="65"/>
      <c r="N40004" s="71"/>
    </row>
    <row r="40005" spans="2:14">
      <c r="B40005" s="65"/>
      <c r="N40005" s="71"/>
    </row>
    <row r="40006" spans="2:14">
      <c r="B40006" s="65"/>
      <c r="N40006" s="71"/>
    </row>
    <row r="40007" spans="2:14">
      <c r="B40007" s="65"/>
      <c r="N40007" s="71"/>
    </row>
    <row r="40008" spans="2:14">
      <c r="B40008" s="65"/>
      <c r="N40008" s="71"/>
    </row>
    <row r="40009" spans="2:14">
      <c r="B40009" s="65"/>
      <c r="N40009" s="71"/>
    </row>
    <row r="40010" spans="2:14">
      <c r="B40010" s="65"/>
      <c r="N40010" s="71"/>
    </row>
    <row r="40011" spans="2:14">
      <c r="B40011" s="65"/>
      <c r="N40011" s="71"/>
    </row>
    <row r="40012" spans="2:14">
      <c r="B40012" s="65"/>
      <c r="N40012" s="71"/>
    </row>
    <row r="40013" spans="2:14">
      <c r="B40013" s="65"/>
      <c r="N40013" s="71"/>
    </row>
    <row r="40014" spans="2:14">
      <c r="B40014" s="65"/>
      <c r="N40014" s="71"/>
    </row>
    <row r="40015" spans="2:14">
      <c r="B40015" s="65"/>
      <c r="N40015" s="71"/>
    </row>
    <row r="40016" spans="2:14">
      <c r="B40016" s="65"/>
      <c r="N40016" s="71"/>
    </row>
    <row r="40017" spans="2:14">
      <c r="B40017" s="65"/>
      <c r="N40017" s="71"/>
    </row>
    <row r="40018" spans="2:14">
      <c r="B40018" s="65"/>
      <c r="N40018" s="71"/>
    </row>
    <row r="40019" spans="2:14">
      <c r="B40019" s="65"/>
      <c r="N40019" s="71"/>
    </row>
    <row r="40020" spans="2:14">
      <c r="B40020" s="65"/>
      <c r="N40020" s="71"/>
    </row>
    <row r="40021" spans="2:14">
      <c r="B40021" s="65"/>
      <c r="N40021" s="71"/>
    </row>
    <row r="40022" spans="2:14">
      <c r="B40022" s="65"/>
      <c r="N40022" s="71"/>
    </row>
    <row r="40023" spans="2:14">
      <c r="B40023" s="65"/>
      <c r="N40023" s="71"/>
    </row>
    <row r="40024" spans="2:14">
      <c r="B40024" s="65"/>
      <c r="N40024" s="71"/>
    </row>
    <row r="40025" spans="2:14">
      <c r="B40025" s="65"/>
      <c r="N40025" s="71"/>
    </row>
    <row r="40026" spans="2:14">
      <c r="B40026" s="65"/>
      <c r="N40026" s="71"/>
    </row>
    <row r="40027" spans="2:14">
      <c r="B40027" s="65"/>
      <c r="N40027" s="71"/>
    </row>
    <row r="40028" spans="2:14">
      <c r="B40028" s="65"/>
      <c r="N40028" s="71"/>
    </row>
    <row r="40029" spans="2:14">
      <c r="B40029" s="65"/>
      <c r="N40029" s="71"/>
    </row>
    <row r="40030" spans="2:14">
      <c r="B40030" s="65"/>
      <c r="N40030" s="71"/>
    </row>
    <row r="40031" spans="2:14">
      <c r="B40031" s="65"/>
      <c r="N40031" s="71"/>
    </row>
    <row r="40032" spans="2:14">
      <c r="B40032" s="65"/>
      <c r="N40032" s="71"/>
    </row>
    <row r="40033" spans="2:14">
      <c r="B40033" s="65"/>
      <c r="N40033" s="71"/>
    </row>
    <row r="40034" spans="2:14">
      <c r="B40034" s="65"/>
      <c r="N40034" s="71"/>
    </row>
    <row r="40035" spans="2:14">
      <c r="B40035" s="65"/>
      <c r="N40035" s="71"/>
    </row>
    <row r="40036" spans="2:14">
      <c r="B40036" s="65"/>
      <c r="N40036" s="71"/>
    </row>
    <row r="40037" spans="2:14">
      <c r="B40037" s="65"/>
      <c r="N40037" s="71"/>
    </row>
    <row r="40038" spans="2:14">
      <c r="B40038" s="65"/>
      <c r="N40038" s="71"/>
    </row>
    <row r="40039" spans="2:14">
      <c r="B40039" s="65"/>
      <c r="N40039" s="71"/>
    </row>
    <row r="40040" spans="2:14">
      <c r="B40040" s="65"/>
      <c r="N40040" s="71"/>
    </row>
    <row r="40041" spans="2:14">
      <c r="B40041" s="65"/>
      <c r="N40041" s="71"/>
    </row>
    <row r="40042" spans="2:14">
      <c r="B40042" s="65"/>
      <c r="N40042" s="71"/>
    </row>
    <row r="40043" spans="2:14">
      <c r="B40043" s="65"/>
      <c r="N40043" s="71"/>
    </row>
    <row r="40044" spans="2:14">
      <c r="B40044" s="65"/>
      <c r="N40044" s="71"/>
    </row>
    <row r="40045" spans="2:14">
      <c r="B40045" s="65"/>
      <c r="N40045" s="71"/>
    </row>
    <row r="40046" spans="2:14">
      <c r="B40046" s="65"/>
      <c r="N40046" s="71"/>
    </row>
    <row r="40047" spans="2:14">
      <c r="B40047" s="65"/>
      <c r="N40047" s="71"/>
    </row>
    <row r="40048" spans="2:14">
      <c r="B40048" s="65"/>
      <c r="N40048" s="71"/>
    </row>
    <row r="40049" spans="2:14">
      <c r="B40049" s="65"/>
      <c r="N40049" s="71"/>
    </row>
    <row r="40050" spans="2:14">
      <c r="B40050" s="65"/>
      <c r="N40050" s="71"/>
    </row>
    <row r="40051" spans="2:14">
      <c r="B40051" s="65"/>
      <c r="N40051" s="71"/>
    </row>
    <row r="40052" spans="2:14">
      <c r="B40052" s="65"/>
      <c r="N40052" s="71"/>
    </row>
    <row r="40053" spans="2:14">
      <c r="B40053" s="65"/>
      <c r="N40053" s="71"/>
    </row>
    <row r="40054" spans="2:14">
      <c r="B40054" s="65"/>
      <c r="N40054" s="71"/>
    </row>
    <row r="40055" spans="2:14">
      <c r="B40055" s="65"/>
      <c r="N40055" s="71"/>
    </row>
    <row r="40056" spans="2:14">
      <c r="B40056" s="65"/>
      <c r="N40056" s="71"/>
    </row>
    <row r="40057" spans="2:14">
      <c r="B40057" s="65"/>
      <c r="N40057" s="71"/>
    </row>
    <row r="40058" spans="2:14">
      <c r="B40058" s="65"/>
      <c r="N40058" s="71"/>
    </row>
    <row r="40059" spans="2:14">
      <c r="B40059" s="65"/>
      <c r="N40059" s="71"/>
    </row>
    <row r="40060" spans="2:14">
      <c r="B40060" s="65"/>
      <c r="N40060" s="71"/>
    </row>
    <row r="40061" spans="2:14">
      <c r="B40061" s="65"/>
      <c r="N40061" s="71"/>
    </row>
    <row r="40062" spans="2:14">
      <c r="B40062" s="65"/>
      <c r="N40062" s="71"/>
    </row>
    <row r="40063" spans="2:14">
      <c r="B40063" s="65"/>
      <c r="N40063" s="71"/>
    </row>
    <row r="40064" spans="2:14">
      <c r="B40064" s="65"/>
      <c r="N40064" s="71"/>
    </row>
    <row r="40065" spans="2:14">
      <c r="B40065" s="65"/>
      <c r="N40065" s="71"/>
    </row>
    <row r="40066" spans="2:14">
      <c r="B40066" s="65"/>
      <c r="N40066" s="71"/>
    </row>
    <row r="40067" spans="2:14">
      <c r="B40067" s="65"/>
      <c r="N40067" s="71"/>
    </row>
    <row r="40068" spans="2:14">
      <c r="B40068" s="65"/>
      <c r="N40068" s="71"/>
    </row>
    <row r="40069" spans="2:14">
      <c r="B40069" s="65"/>
      <c r="N40069" s="71"/>
    </row>
    <row r="40070" spans="2:14">
      <c r="B40070" s="65"/>
      <c r="N40070" s="71"/>
    </row>
    <row r="40071" spans="2:14">
      <c r="B40071" s="65"/>
      <c r="N40071" s="71"/>
    </row>
    <row r="40072" spans="2:14">
      <c r="B40072" s="65"/>
      <c r="N40072" s="71"/>
    </row>
    <row r="40073" spans="2:14">
      <c r="B40073" s="65"/>
      <c r="N40073" s="71"/>
    </row>
    <row r="40074" spans="2:14">
      <c r="B40074" s="65"/>
      <c r="N40074" s="71"/>
    </row>
    <row r="40075" spans="2:14">
      <c r="B40075" s="65"/>
      <c r="N40075" s="71"/>
    </row>
    <row r="40076" spans="2:14">
      <c r="B40076" s="65"/>
      <c r="N40076" s="71"/>
    </row>
    <row r="40077" spans="2:14">
      <c r="B40077" s="65"/>
      <c r="N40077" s="71"/>
    </row>
    <row r="40078" spans="2:14">
      <c r="B40078" s="65"/>
      <c r="N40078" s="71"/>
    </row>
    <row r="40079" spans="2:14">
      <c r="B40079" s="65"/>
      <c r="N40079" s="71"/>
    </row>
    <row r="40080" spans="2:14">
      <c r="B40080" s="65"/>
      <c r="N40080" s="71"/>
    </row>
    <row r="40081" spans="2:14">
      <c r="B40081" s="65"/>
      <c r="N40081" s="71"/>
    </row>
    <row r="40082" spans="2:14">
      <c r="B40082" s="65"/>
      <c r="N40082" s="71"/>
    </row>
    <row r="40083" spans="2:14">
      <c r="B40083" s="65"/>
      <c r="N40083" s="71"/>
    </row>
    <row r="40084" spans="2:14">
      <c r="B40084" s="65"/>
      <c r="N40084" s="71"/>
    </row>
    <row r="40085" spans="2:14">
      <c r="B40085" s="65"/>
      <c r="N40085" s="71"/>
    </row>
    <row r="40086" spans="2:14">
      <c r="B40086" s="65"/>
      <c r="N40086" s="71"/>
    </row>
    <row r="40087" spans="2:14">
      <c r="B40087" s="65"/>
      <c r="N40087" s="71"/>
    </row>
    <row r="40088" spans="2:14">
      <c r="B40088" s="65"/>
      <c r="N40088" s="71"/>
    </row>
    <row r="40089" spans="2:14">
      <c r="B40089" s="65"/>
      <c r="N40089" s="71"/>
    </row>
    <row r="40090" spans="2:14">
      <c r="B40090" s="65"/>
      <c r="N40090" s="71"/>
    </row>
    <row r="40091" spans="2:14">
      <c r="B40091" s="65"/>
      <c r="N40091" s="71"/>
    </row>
    <row r="40092" spans="2:14">
      <c r="B40092" s="65"/>
      <c r="N40092" s="71"/>
    </row>
    <row r="40093" spans="2:14">
      <c r="B40093" s="65"/>
      <c r="N40093" s="71"/>
    </row>
    <row r="40094" spans="2:14">
      <c r="B40094" s="65"/>
      <c r="N40094" s="71"/>
    </row>
    <row r="40095" spans="2:14">
      <c r="B40095" s="65"/>
      <c r="N40095" s="71"/>
    </row>
    <row r="40096" spans="2:14">
      <c r="B40096" s="65"/>
      <c r="N40096" s="71"/>
    </row>
    <row r="40097" spans="2:14">
      <c r="B40097" s="65"/>
      <c r="N40097" s="71"/>
    </row>
    <row r="40098" spans="2:14">
      <c r="B40098" s="65"/>
      <c r="N40098" s="71"/>
    </row>
    <row r="40099" spans="2:14">
      <c r="B40099" s="65"/>
      <c r="N40099" s="71"/>
    </row>
    <row r="40100" spans="2:14">
      <c r="B40100" s="65"/>
      <c r="N40100" s="71"/>
    </row>
    <row r="40101" spans="2:14">
      <c r="B40101" s="65"/>
      <c r="N40101" s="71"/>
    </row>
    <row r="40102" spans="2:14">
      <c r="B40102" s="65"/>
      <c r="N40102" s="71"/>
    </row>
    <row r="40103" spans="2:14">
      <c r="B40103" s="65"/>
      <c r="N40103" s="71"/>
    </row>
    <row r="40104" spans="2:14">
      <c r="B40104" s="65"/>
      <c r="N40104" s="71"/>
    </row>
    <row r="40105" spans="2:14">
      <c r="B40105" s="65"/>
      <c r="N40105" s="71"/>
    </row>
    <row r="40106" spans="2:14">
      <c r="B40106" s="65"/>
      <c r="N40106" s="71"/>
    </row>
    <row r="40107" spans="2:14">
      <c r="B40107" s="65"/>
      <c r="N40107" s="71"/>
    </row>
    <row r="40108" spans="2:14">
      <c r="B40108" s="65"/>
      <c r="N40108" s="71"/>
    </row>
    <row r="40109" spans="2:14">
      <c r="B40109" s="65"/>
      <c r="N40109" s="71"/>
    </row>
    <row r="40110" spans="2:14">
      <c r="B40110" s="65"/>
      <c r="N40110" s="71"/>
    </row>
    <row r="40111" spans="2:14">
      <c r="B40111" s="65"/>
      <c r="N40111" s="71"/>
    </row>
    <row r="40112" spans="2:14">
      <c r="B40112" s="65"/>
      <c r="N40112" s="71"/>
    </row>
    <row r="40113" spans="2:14">
      <c r="B40113" s="65"/>
      <c r="N40113" s="71"/>
    </row>
    <row r="40114" spans="2:14">
      <c r="B40114" s="65"/>
      <c r="N40114" s="71"/>
    </row>
    <row r="40115" spans="2:14">
      <c r="B40115" s="65"/>
      <c r="N40115" s="71"/>
    </row>
    <row r="40116" spans="2:14">
      <c r="B40116" s="65"/>
      <c r="N40116" s="71"/>
    </row>
    <row r="40117" spans="2:14">
      <c r="B40117" s="65"/>
      <c r="N40117" s="71"/>
    </row>
    <row r="40118" spans="2:14">
      <c r="B40118" s="65"/>
      <c r="N40118" s="71"/>
    </row>
    <row r="40119" spans="2:14">
      <c r="B40119" s="65"/>
      <c r="N40119" s="71"/>
    </row>
    <row r="40120" spans="2:14">
      <c r="B40120" s="65"/>
      <c r="N40120" s="71"/>
    </row>
    <row r="40121" spans="2:14">
      <c r="B40121" s="65"/>
      <c r="N40121" s="71"/>
    </row>
    <row r="40122" spans="2:14">
      <c r="B40122" s="65"/>
      <c r="N40122" s="71"/>
    </row>
    <row r="40123" spans="2:14">
      <c r="B40123" s="65"/>
      <c r="N40123" s="71"/>
    </row>
    <row r="40124" spans="2:14">
      <c r="B40124" s="65"/>
      <c r="N40124" s="71"/>
    </row>
    <row r="40125" spans="2:14">
      <c r="B40125" s="65"/>
      <c r="N40125" s="71"/>
    </row>
    <row r="40126" spans="2:14">
      <c r="B40126" s="65"/>
      <c r="N40126" s="71"/>
    </row>
    <row r="40127" spans="2:14">
      <c r="B40127" s="65"/>
      <c r="N40127" s="71"/>
    </row>
    <row r="40128" spans="2:14">
      <c r="B40128" s="65"/>
      <c r="N40128" s="71"/>
    </row>
    <row r="40129" spans="2:14">
      <c r="B40129" s="65"/>
      <c r="N40129" s="71"/>
    </row>
    <row r="40130" spans="2:14">
      <c r="B40130" s="65"/>
      <c r="N40130" s="71"/>
    </row>
    <row r="40131" spans="2:14">
      <c r="B40131" s="65"/>
      <c r="N40131" s="71"/>
    </row>
    <row r="40132" spans="2:14">
      <c r="B40132" s="65"/>
      <c r="N40132" s="71"/>
    </row>
    <row r="40133" spans="2:14">
      <c r="B40133" s="65"/>
      <c r="N40133" s="71"/>
    </row>
    <row r="40134" spans="2:14">
      <c r="B40134" s="65"/>
      <c r="N40134" s="71"/>
    </row>
    <row r="40135" spans="2:14">
      <c r="B40135" s="65"/>
      <c r="N40135" s="71"/>
    </row>
    <row r="40136" spans="2:14">
      <c r="B40136" s="65"/>
      <c r="N40136" s="71"/>
    </row>
    <row r="40137" spans="2:14">
      <c r="B40137" s="65"/>
      <c r="N40137" s="71"/>
    </row>
    <row r="40138" spans="2:14">
      <c r="B40138" s="65"/>
      <c r="N40138" s="71"/>
    </row>
    <row r="40139" spans="2:14">
      <c r="B40139" s="65"/>
      <c r="N40139" s="71"/>
    </row>
    <row r="40140" spans="2:14">
      <c r="B40140" s="65"/>
      <c r="N40140" s="71"/>
    </row>
    <row r="40141" spans="2:14">
      <c r="B40141" s="65"/>
      <c r="N40141" s="71"/>
    </row>
    <row r="40142" spans="2:14">
      <c r="B40142" s="65"/>
      <c r="N40142" s="71"/>
    </row>
    <row r="40143" spans="2:14">
      <c r="B40143" s="65"/>
      <c r="N40143" s="71"/>
    </row>
    <row r="40144" spans="2:14">
      <c r="B40144" s="65"/>
      <c r="N40144" s="71"/>
    </row>
    <row r="40145" spans="2:14">
      <c r="B40145" s="65"/>
      <c r="N40145" s="71"/>
    </row>
    <row r="40146" spans="2:14">
      <c r="B40146" s="65"/>
      <c r="N40146" s="71"/>
    </row>
    <row r="40147" spans="2:14">
      <c r="B40147" s="65"/>
      <c r="N40147" s="71"/>
    </row>
    <row r="40148" spans="2:14">
      <c r="B40148" s="65"/>
      <c r="N40148" s="71"/>
    </row>
    <row r="40149" spans="2:14">
      <c r="B40149" s="65"/>
      <c r="N40149" s="71"/>
    </row>
    <row r="40150" spans="2:14">
      <c r="B40150" s="65"/>
      <c r="N40150" s="71"/>
    </row>
    <row r="40151" spans="2:14">
      <c r="B40151" s="65"/>
      <c r="N40151" s="71"/>
    </row>
    <row r="40152" spans="2:14">
      <c r="B40152" s="65"/>
      <c r="N40152" s="71"/>
    </row>
    <row r="40153" spans="2:14">
      <c r="B40153" s="65"/>
      <c r="N40153" s="71"/>
    </row>
    <row r="40154" spans="2:14">
      <c r="B40154" s="65"/>
      <c r="N40154" s="71"/>
    </row>
    <row r="40155" spans="2:14">
      <c r="B40155" s="65"/>
      <c r="N40155" s="71"/>
    </row>
    <row r="40156" spans="2:14">
      <c r="B40156" s="65"/>
      <c r="N40156" s="71"/>
    </row>
    <row r="40157" spans="2:14">
      <c r="B40157" s="65"/>
      <c r="N40157" s="71"/>
    </row>
    <row r="40158" spans="2:14">
      <c r="B40158" s="65"/>
      <c r="N40158" s="71"/>
    </row>
    <row r="40159" spans="2:14">
      <c r="B40159" s="65"/>
      <c r="N40159" s="71"/>
    </row>
    <row r="40160" spans="2:14">
      <c r="B40160" s="65"/>
      <c r="N40160" s="71"/>
    </row>
    <row r="40161" spans="2:14">
      <c r="B40161" s="65"/>
      <c r="N40161" s="71"/>
    </row>
    <row r="40162" spans="2:14">
      <c r="B40162" s="65"/>
      <c r="N40162" s="71"/>
    </row>
    <row r="40163" spans="2:14">
      <c r="B40163" s="65"/>
      <c r="N40163" s="71"/>
    </row>
    <row r="40164" spans="2:14">
      <c r="B40164" s="65"/>
      <c r="N40164" s="71"/>
    </row>
    <row r="40165" spans="2:14">
      <c r="B40165" s="65"/>
      <c r="N40165" s="71"/>
    </row>
    <row r="40166" spans="2:14">
      <c r="B40166" s="65"/>
      <c r="N40166" s="71"/>
    </row>
    <row r="40167" spans="2:14">
      <c r="B40167" s="65"/>
      <c r="N40167" s="71"/>
    </row>
    <row r="40168" spans="2:14">
      <c r="B40168" s="65"/>
      <c r="N40168" s="71"/>
    </row>
    <row r="40169" spans="2:14">
      <c r="B40169" s="65"/>
      <c r="N40169" s="71"/>
    </row>
    <row r="40170" spans="2:14">
      <c r="B40170" s="65"/>
      <c r="N40170" s="71"/>
    </row>
    <row r="40171" spans="2:14">
      <c r="B40171" s="65"/>
      <c r="N40171" s="71"/>
    </row>
    <row r="40172" spans="2:14">
      <c r="B40172" s="65"/>
      <c r="N40172" s="71"/>
    </row>
    <row r="40173" spans="2:14">
      <c r="B40173" s="65"/>
      <c r="N40173" s="71"/>
    </row>
    <row r="40174" spans="2:14">
      <c r="B40174" s="65"/>
      <c r="N40174" s="71"/>
    </row>
    <row r="40175" spans="2:14">
      <c r="B40175" s="65"/>
      <c r="N40175" s="71"/>
    </row>
    <row r="40176" spans="2:14">
      <c r="B40176" s="65"/>
      <c r="N40176" s="71"/>
    </row>
    <row r="40177" spans="2:14">
      <c r="B40177" s="65"/>
      <c r="N40177" s="71"/>
    </row>
    <row r="40178" spans="2:14">
      <c r="B40178" s="65"/>
      <c r="N40178" s="71"/>
    </row>
    <row r="40179" spans="2:14">
      <c r="B40179" s="65"/>
      <c r="N40179" s="71"/>
    </row>
    <row r="40180" spans="2:14">
      <c r="B40180" s="65"/>
      <c r="N40180" s="71"/>
    </row>
    <row r="40181" spans="2:14">
      <c r="B40181" s="65"/>
      <c r="N40181" s="71"/>
    </row>
    <row r="40182" spans="2:14">
      <c r="B40182" s="65"/>
      <c r="N40182" s="71"/>
    </row>
    <row r="40183" spans="2:14">
      <c r="B40183" s="65"/>
      <c r="N40183" s="71"/>
    </row>
    <row r="40184" spans="2:14">
      <c r="B40184" s="65"/>
      <c r="N40184" s="71"/>
    </row>
    <row r="40185" spans="2:14">
      <c r="B40185" s="65"/>
      <c r="N40185" s="71"/>
    </row>
    <row r="40186" spans="2:14">
      <c r="B40186" s="65"/>
      <c r="N40186" s="71"/>
    </row>
    <row r="40187" spans="2:14">
      <c r="B40187" s="65"/>
      <c r="N40187" s="71"/>
    </row>
    <row r="40188" spans="2:14">
      <c r="B40188" s="65"/>
      <c r="N40188" s="71"/>
    </row>
    <row r="40189" spans="2:14">
      <c r="B40189" s="65"/>
      <c r="N40189" s="71"/>
    </row>
    <row r="40190" spans="2:14">
      <c r="B40190" s="65"/>
      <c r="N40190" s="71"/>
    </row>
    <row r="40191" spans="2:14">
      <c r="B40191" s="65"/>
      <c r="N40191" s="71"/>
    </row>
    <row r="40192" spans="2:14">
      <c r="B40192" s="65"/>
      <c r="N40192" s="71"/>
    </row>
    <row r="40193" spans="2:14">
      <c r="B40193" s="65"/>
      <c r="N40193" s="71"/>
    </row>
    <row r="40194" spans="2:14">
      <c r="B40194" s="65"/>
      <c r="N40194" s="71"/>
    </row>
    <row r="40195" spans="2:14">
      <c r="B40195" s="65"/>
      <c r="N40195" s="71"/>
    </row>
    <row r="40196" spans="2:14">
      <c r="B40196" s="65"/>
      <c r="N40196" s="71"/>
    </row>
    <row r="40197" spans="2:14">
      <c r="B40197" s="65"/>
      <c r="N40197" s="71"/>
    </row>
    <row r="40198" spans="2:14">
      <c r="B40198" s="65"/>
      <c r="N40198" s="71"/>
    </row>
    <row r="40199" spans="2:14">
      <c r="B40199" s="65"/>
      <c r="N40199" s="71"/>
    </row>
    <row r="40200" spans="2:14">
      <c r="B40200" s="65"/>
      <c r="N40200" s="71"/>
    </row>
    <row r="40201" spans="2:14">
      <c r="B40201" s="65"/>
      <c r="N40201" s="71"/>
    </row>
    <row r="40202" spans="2:14">
      <c r="B40202" s="65"/>
      <c r="N40202" s="71"/>
    </row>
    <row r="40203" spans="2:14">
      <c r="B40203" s="65"/>
      <c r="N40203" s="71"/>
    </row>
    <row r="40204" spans="2:14">
      <c r="B40204" s="65"/>
      <c r="N40204" s="71"/>
    </row>
    <row r="40205" spans="2:14">
      <c r="B40205" s="65"/>
      <c r="N40205" s="71"/>
    </row>
    <row r="40206" spans="2:14">
      <c r="B40206" s="65"/>
      <c r="N40206" s="71"/>
    </row>
    <row r="40207" spans="2:14">
      <c r="B40207" s="65"/>
      <c r="N40207" s="71"/>
    </row>
    <row r="40208" spans="2:14">
      <c r="B40208" s="65"/>
      <c r="N40208" s="71"/>
    </row>
    <row r="40209" spans="2:14">
      <c r="B40209" s="65"/>
      <c r="N40209" s="71"/>
    </row>
    <row r="40210" spans="2:14">
      <c r="B40210" s="65"/>
      <c r="N40210" s="71"/>
    </row>
    <row r="40211" spans="2:14">
      <c r="B40211" s="65"/>
      <c r="N40211" s="71"/>
    </row>
    <row r="40212" spans="2:14">
      <c r="B40212" s="65"/>
      <c r="N40212" s="71"/>
    </row>
    <row r="40213" spans="2:14">
      <c r="B40213" s="65"/>
      <c r="N40213" s="71"/>
    </row>
    <row r="40214" spans="2:14">
      <c r="B40214" s="65"/>
      <c r="N40214" s="71"/>
    </row>
    <row r="40215" spans="2:14">
      <c r="B40215" s="65"/>
      <c r="N40215" s="71"/>
    </row>
    <row r="40216" spans="2:14">
      <c r="B40216" s="65"/>
      <c r="N40216" s="71"/>
    </row>
    <row r="40217" spans="2:14">
      <c r="B40217" s="65"/>
      <c r="N40217" s="71"/>
    </row>
    <row r="40218" spans="2:14">
      <c r="B40218" s="65"/>
      <c r="N40218" s="71"/>
    </row>
    <row r="40219" spans="2:14">
      <c r="B40219" s="65"/>
      <c r="N40219" s="71"/>
    </row>
    <row r="40220" spans="2:14">
      <c r="B40220" s="65"/>
      <c r="N40220" s="71"/>
    </row>
    <row r="40221" spans="2:14">
      <c r="B40221" s="65"/>
      <c r="N40221" s="71"/>
    </row>
    <row r="40222" spans="2:14">
      <c r="B40222" s="65"/>
      <c r="N40222" s="71"/>
    </row>
    <row r="40223" spans="2:14">
      <c r="B40223" s="65"/>
      <c r="N40223" s="71"/>
    </row>
    <row r="40224" spans="2:14">
      <c r="B40224" s="65"/>
      <c r="N40224" s="71"/>
    </row>
    <row r="40225" spans="2:14">
      <c r="B40225" s="65"/>
      <c r="N40225" s="71"/>
    </row>
    <row r="40226" spans="2:14">
      <c r="B40226" s="65"/>
      <c r="N40226" s="71"/>
    </row>
    <row r="40227" spans="2:14">
      <c r="B40227" s="65"/>
      <c r="N40227" s="71"/>
    </row>
    <row r="40228" spans="2:14">
      <c r="B40228" s="65"/>
      <c r="N40228" s="71"/>
    </row>
    <row r="40229" spans="2:14">
      <c r="B40229" s="65"/>
      <c r="N40229" s="71"/>
    </row>
    <row r="40230" spans="2:14">
      <c r="B40230" s="65"/>
      <c r="N40230" s="71"/>
    </row>
    <row r="40231" spans="2:14">
      <c r="B40231" s="65"/>
      <c r="N40231" s="71"/>
    </row>
    <row r="40232" spans="2:14">
      <c r="B40232" s="65"/>
      <c r="N40232" s="71"/>
    </row>
    <row r="40233" spans="2:14">
      <c r="B40233" s="65"/>
      <c r="N40233" s="71"/>
    </row>
    <row r="40234" spans="2:14">
      <c r="B40234" s="65"/>
      <c r="N40234" s="71"/>
    </row>
    <row r="40235" spans="2:14">
      <c r="B40235" s="65"/>
      <c r="N40235" s="71"/>
    </row>
    <row r="40236" spans="2:14">
      <c r="B40236" s="65"/>
      <c r="N40236" s="71"/>
    </row>
    <row r="40237" spans="2:14">
      <c r="B40237" s="65"/>
      <c r="N40237" s="71"/>
    </row>
    <row r="40238" spans="2:14">
      <c r="B40238" s="65"/>
      <c r="N40238" s="71"/>
    </row>
    <row r="40239" spans="2:14">
      <c r="B40239" s="65"/>
      <c r="N40239" s="71"/>
    </row>
    <row r="40240" spans="2:14">
      <c r="B40240" s="65"/>
      <c r="N40240" s="71"/>
    </row>
    <row r="40241" spans="2:14">
      <c r="B40241" s="65"/>
      <c r="N40241" s="71"/>
    </row>
    <row r="40242" spans="2:14">
      <c r="B40242" s="65"/>
      <c r="N40242" s="71"/>
    </row>
    <row r="40243" spans="2:14">
      <c r="B40243" s="65"/>
      <c r="N40243" s="71"/>
    </row>
    <row r="40244" spans="2:14">
      <c r="B40244" s="65"/>
      <c r="N40244" s="71"/>
    </row>
    <row r="40245" spans="2:14">
      <c r="B40245" s="65"/>
      <c r="N40245" s="71"/>
    </row>
    <row r="40246" spans="2:14">
      <c r="B40246" s="65"/>
      <c r="N40246" s="71"/>
    </row>
    <row r="40247" spans="2:14">
      <c r="B40247" s="65"/>
      <c r="N40247" s="71"/>
    </row>
    <row r="40248" spans="2:14">
      <c r="B40248" s="65"/>
      <c r="N40248" s="71"/>
    </row>
    <row r="40249" spans="2:14">
      <c r="B40249" s="65"/>
      <c r="N40249" s="71"/>
    </row>
    <row r="40250" spans="2:14">
      <c r="B40250" s="65"/>
      <c r="N40250" s="71"/>
    </row>
    <row r="40251" spans="2:14">
      <c r="B40251" s="65"/>
      <c r="N40251" s="71"/>
    </row>
    <row r="40252" spans="2:14">
      <c r="B40252" s="65"/>
      <c r="N40252" s="71"/>
    </row>
    <row r="40253" spans="2:14">
      <c r="B40253" s="65"/>
      <c r="N40253" s="71"/>
    </row>
    <row r="40254" spans="2:14">
      <c r="B40254" s="65"/>
      <c r="N40254" s="71"/>
    </row>
    <row r="40255" spans="2:14">
      <c r="B40255" s="65"/>
      <c r="N40255" s="71"/>
    </row>
    <row r="40256" spans="2:14">
      <c r="B40256" s="65"/>
      <c r="N40256" s="71"/>
    </row>
    <row r="40257" spans="2:14">
      <c r="B40257" s="65"/>
      <c r="N40257" s="71"/>
    </row>
    <row r="40258" spans="2:14">
      <c r="B40258" s="65"/>
      <c r="N40258" s="71"/>
    </row>
    <row r="40259" spans="2:14">
      <c r="B40259" s="65"/>
      <c r="N40259" s="71"/>
    </row>
    <row r="40260" spans="2:14">
      <c r="B40260" s="65"/>
      <c r="N40260" s="71"/>
    </row>
    <row r="40261" spans="2:14">
      <c r="B40261" s="65"/>
      <c r="N40261" s="71"/>
    </row>
    <row r="40262" spans="2:14">
      <c r="B40262" s="65"/>
      <c r="N40262" s="71"/>
    </row>
    <row r="40263" spans="2:14">
      <c r="B40263" s="65"/>
      <c r="N40263" s="71"/>
    </row>
    <row r="40264" spans="2:14">
      <c r="B40264" s="65"/>
      <c r="N40264" s="71"/>
    </row>
    <row r="40265" spans="2:14">
      <c r="B40265" s="65"/>
      <c r="N40265" s="71"/>
    </row>
    <row r="40266" spans="2:14">
      <c r="B40266" s="65"/>
      <c r="N40266" s="71"/>
    </row>
    <row r="40267" spans="2:14">
      <c r="B40267" s="65"/>
      <c r="N40267" s="71"/>
    </row>
    <row r="40268" spans="2:14">
      <c r="B40268" s="65"/>
      <c r="N40268" s="71"/>
    </row>
    <row r="40269" spans="2:14">
      <c r="B40269" s="65"/>
      <c r="N40269" s="71"/>
    </row>
    <row r="40270" spans="2:14">
      <c r="B40270" s="65"/>
      <c r="N40270" s="71"/>
    </row>
    <row r="40271" spans="2:14">
      <c r="B40271" s="65"/>
      <c r="N40271" s="71"/>
    </row>
    <row r="40272" spans="2:14">
      <c r="B40272" s="65"/>
      <c r="N40272" s="71"/>
    </row>
    <row r="40273" spans="2:14">
      <c r="B40273" s="65"/>
      <c r="N40273" s="71"/>
    </row>
    <row r="40274" spans="2:14">
      <c r="B40274" s="65"/>
      <c r="N40274" s="71"/>
    </row>
    <row r="40275" spans="2:14">
      <c r="B40275" s="65"/>
      <c r="N40275" s="71"/>
    </row>
    <row r="40276" spans="2:14">
      <c r="B40276" s="65"/>
      <c r="N40276" s="71"/>
    </row>
    <row r="40277" spans="2:14">
      <c r="B40277" s="65"/>
      <c r="N40277" s="71"/>
    </row>
    <row r="40278" spans="2:14">
      <c r="B40278" s="65"/>
      <c r="N40278" s="71"/>
    </row>
    <row r="40279" spans="2:14">
      <c r="B40279" s="65"/>
      <c r="N40279" s="71"/>
    </row>
    <row r="40280" spans="2:14">
      <c r="B40280" s="65"/>
      <c r="N40280" s="71"/>
    </row>
    <row r="40281" spans="2:14">
      <c r="B40281" s="65"/>
      <c r="N40281" s="71"/>
    </row>
    <row r="40282" spans="2:14">
      <c r="B40282" s="65"/>
      <c r="N40282" s="71"/>
    </row>
    <row r="40283" spans="2:14">
      <c r="B40283" s="65"/>
      <c r="N40283" s="71"/>
    </row>
    <row r="40284" spans="2:14">
      <c r="B40284" s="65"/>
      <c r="N40284" s="71"/>
    </row>
    <row r="40285" spans="2:14">
      <c r="B40285" s="65"/>
      <c r="N40285" s="71"/>
    </row>
    <row r="40286" spans="2:14">
      <c r="B40286" s="65"/>
      <c r="N40286" s="71"/>
    </row>
    <row r="40287" spans="2:14">
      <c r="B40287" s="65"/>
      <c r="N40287" s="71"/>
    </row>
    <row r="40288" spans="2:14">
      <c r="B40288" s="65"/>
      <c r="N40288" s="71"/>
    </row>
    <row r="40289" spans="2:14">
      <c r="B40289" s="65"/>
      <c r="N40289" s="71"/>
    </row>
    <row r="40290" spans="2:14">
      <c r="B40290" s="65"/>
      <c r="N40290" s="71"/>
    </row>
    <row r="40291" spans="2:14">
      <c r="B40291" s="65"/>
      <c r="N40291" s="71"/>
    </row>
    <row r="40292" spans="2:14">
      <c r="B40292" s="65"/>
      <c r="N40292" s="71"/>
    </row>
    <row r="40293" spans="2:14">
      <c r="B40293" s="65"/>
      <c r="N40293" s="71"/>
    </row>
    <row r="40294" spans="2:14">
      <c r="B40294" s="65"/>
      <c r="N40294" s="71"/>
    </row>
    <row r="40295" spans="2:14">
      <c r="B40295" s="65"/>
      <c r="N40295" s="71"/>
    </row>
    <row r="40296" spans="2:14">
      <c r="B40296" s="65"/>
      <c r="N40296" s="71"/>
    </row>
    <row r="40297" spans="2:14">
      <c r="B40297" s="65"/>
      <c r="N40297" s="71"/>
    </row>
    <row r="40298" spans="2:14">
      <c r="B40298" s="65"/>
      <c r="N40298" s="71"/>
    </row>
    <row r="40299" spans="2:14">
      <c r="B40299" s="65"/>
      <c r="N40299" s="71"/>
    </row>
    <row r="40300" spans="2:14">
      <c r="B40300" s="65"/>
      <c r="N40300" s="71"/>
    </row>
    <row r="40301" spans="2:14">
      <c r="B40301" s="65"/>
      <c r="N40301" s="71"/>
    </row>
    <row r="40302" spans="2:14">
      <c r="B40302" s="65"/>
      <c r="N40302" s="71"/>
    </row>
    <row r="40303" spans="2:14">
      <c r="B40303" s="65"/>
      <c r="N40303" s="71"/>
    </row>
    <row r="40304" spans="2:14">
      <c r="B40304" s="65"/>
      <c r="N40304" s="71"/>
    </row>
    <row r="40305" spans="2:14">
      <c r="B40305" s="65"/>
      <c r="N40305" s="71"/>
    </row>
    <row r="40306" spans="2:14">
      <c r="B40306" s="65"/>
      <c r="N40306" s="71"/>
    </row>
    <row r="40307" spans="2:14">
      <c r="B40307" s="65"/>
      <c r="N40307" s="71"/>
    </row>
    <row r="40308" spans="2:14">
      <c r="B40308" s="65"/>
      <c r="N40308" s="71"/>
    </row>
    <row r="40309" spans="2:14">
      <c r="B40309" s="65"/>
      <c r="N40309" s="71"/>
    </row>
    <row r="40310" spans="2:14">
      <c r="B40310" s="65"/>
      <c r="N40310" s="71"/>
    </row>
    <row r="40311" spans="2:14">
      <c r="B40311" s="65"/>
      <c r="N40311" s="71"/>
    </row>
    <row r="40312" spans="2:14">
      <c r="B40312" s="65"/>
      <c r="N40312" s="71"/>
    </row>
    <row r="40313" spans="2:14">
      <c r="B40313" s="65"/>
      <c r="N40313" s="71"/>
    </row>
    <row r="40314" spans="2:14">
      <c r="B40314" s="65"/>
      <c r="N40314" s="71"/>
    </row>
    <row r="40315" spans="2:14">
      <c r="B40315" s="65"/>
      <c r="N40315" s="71"/>
    </row>
    <row r="40316" spans="2:14">
      <c r="B40316" s="65"/>
      <c r="N40316" s="71"/>
    </row>
    <row r="40317" spans="2:14">
      <c r="B40317" s="65"/>
      <c r="N40317" s="71"/>
    </row>
    <row r="40318" spans="2:14">
      <c r="B40318" s="65"/>
      <c r="N40318" s="71"/>
    </row>
    <row r="40319" spans="2:14">
      <c r="B40319" s="65"/>
      <c r="N40319" s="71"/>
    </row>
    <row r="40320" spans="2:14">
      <c r="B40320" s="65"/>
      <c r="N40320" s="71"/>
    </row>
    <row r="40321" spans="2:14">
      <c r="B40321" s="65"/>
      <c r="N40321" s="71"/>
    </row>
    <row r="40322" spans="2:14">
      <c r="B40322" s="65"/>
      <c r="N40322" s="71"/>
    </row>
    <row r="40323" spans="2:14">
      <c r="B40323" s="65"/>
      <c r="N40323" s="71"/>
    </row>
    <row r="40324" spans="2:14">
      <c r="B40324" s="65"/>
      <c r="N40324" s="71"/>
    </row>
    <row r="40325" spans="2:14">
      <c r="B40325" s="65"/>
      <c r="N40325" s="71"/>
    </row>
    <row r="40326" spans="2:14">
      <c r="B40326" s="65"/>
      <c r="N40326" s="71"/>
    </row>
    <row r="40327" spans="2:14">
      <c r="B40327" s="65"/>
      <c r="N40327" s="71"/>
    </row>
    <row r="40328" spans="2:14">
      <c r="B40328" s="65"/>
      <c r="N40328" s="71"/>
    </row>
    <row r="40329" spans="2:14">
      <c r="B40329" s="65"/>
      <c r="N40329" s="71"/>
    </row>
    <row r="40330" spans="2:14">
      <c r="B40330" s="65"/>
      <c r="N40330" s="71"/>
    </row>
    <row r="40331" spans="2:14">
      <c r="B40331" s="65"/>
      <c r="N40331" s="71"/>
    </row>
    <row r="40332" spans="2:14">
      <c r="B40332" s="65"/>
      <c r="N40332" s="71"/>
    </row>
    <row r="40333" spans="2:14">
      <c r="B40333" s="65"/>
      <c r="N40333" s="71"/>
    </row>
    <row r="40334" spans="2:14">
      <c r="B40334" s="65"/>
      <c r="N40334" s="71"/>
    </row>
    <row r="40335" spans="2:14">
      <c r="B40335" s="65"/>
      <c r="N40335" s="71"/>
    </row>
    <row r="40336" spans="2:14">
      <c r="B40336" s="65"/>
      <c r="N40336" s="71"/>
    </row>
    <row r="40337" spans="2:14">
      <c r="B40337" s="65"/>
      <c r="N40337" s="71"/>
    </row>
    <row r="40338" spans="2:14">
      <c r="B40338" s="65"/>
      <c r="N40338" s="71"/>
    </row>
    <row r="40339" spans="2:14">
      <c r="B40339" s="65"/>
      <c r="N40339" s="71"/>
    </row>
    <row r="40340" spans="2:14">
      <c r="B40340" s="65"/>
      <c r="N40340" s="71"/>
    </row>
    <row r="40341" spans="2:14">
      <c r="B40341" s="65"/>
      <c r="N40341" s="71"/>
    </row>
    <row r="40342" spans="2:14">
      <c r="B40342" s="65"/>
      <c r="N40342" s="71"/>
    </row>
    <row r="40343" spans="2:14">
      <c r="B40343" s="65"/>
      <c r="N40343" s="71"/>
    </row>
    <row r="40344" spans="2:14">
      <c r="B40344" s="65"/>
      <c r="N40344" s="71"/>
    </row>
    <row r="40345" spans="2:14">
      <c r="B40345" s="65"/>
      <c r="N40345" s="71"/>
    </row>
    <row r="40346" spans="2:14">
      <c r="B40346" s="65"/>
      <c r="N40346" s="71"/>
    </row>
    <row r="40347" spans="2:14">
      <c r="B40347" s="65"/>
      <c r="N40347" s="71"/>
    </row>
    <row r="40348" spans="2:14">
      <c r="B40348" s="65"/>
      <c r="N40348" s="71"/>
    </row>
    <row r="40349" spans="2:14">
      <c r="B40349" s="65"/>
      <c r="N40349" s="71"/>
    </row>
    <row r="40350" spans="2:14">
      <c r="B40350" s="65"/>
      <c r="N40350" s="71"/>
    </row>
    <row r="40351" spans="2:14">
      <c r="B40351" s="65"/>
      <c r="N40351" s="71"/>
    </row>
    <row r="40352" spans="2:14">
      <c r="B40352" s="65"/>
      <c r="N40352" s="71"/>
    </row>
    <row r="40353" spans="2:14">
      <c r="B40353" s="65"/>
      <c r="N40353" s="71"/>
    </row>
    <row r="40354" spans="2:14">
      <c r="B40354" s="65"/>
      <c r="N40354" s="71"/>
    </row>
    <row r="40355" spans="2:14">
      <c r="B40355" s="65"/>
      <c r="N40355" s="71"/>
    </row>
    <row r="40356" spans="2:14">
      <c r="B40356" s="65"/>
      <c r="N40356" s="71"/>
    </row>
    <row r="40357" spans="2:14">
      <c r="B40357" s="65"/>
      <c r="N40357" s="71"/>
    </row>
    <row r="40358" spans="2:14">
      <c r="B40358" s="65"/>
      <c r="N40358" s="71"/>
    </row>
    <row r="40359" spans="2:14">
      <c r="B40359" s="65"/>
      <c r="N40359" s="71"/>
    </row>
    <row r="40360" spans="2:14">
      <c r="B40360" s="65"/>
      <c r="N40360" s="71"/>
    </row>
    <row r="40361" spans="2:14">
      <c r="B40361" s="65"/>
      <c r="N40361" s="71"/>
    </row>
    <row r="40362" spans="2:14">
      <c r="B40362" s="65"/>
      <c r="N40362" s="71"/>
    </row>
    <row r="40363" spans="2:14">
      <c r="B40363" s="65"/>
      <c r="N40363" s="71"/>
    </row>
    <row r="40364" spans="2:14">
      <c r="B40364" s="65"/>
      <c r="N40364" s="71"/>
    </row>
    <row r="40365" spans="2:14">
      <c r="B40365" s="65"/>
      <c r="N40365" s="71"/>
    </row>
    <row r="40366" spans="2:14">
      <c r="B40366" s="65"/>
      <c r="N40366" s="71"/>
    </row>
    <row r="40367" spans="2:14">
      <c r="B40367" s="65"/>
      <c r="N40367" s="71"/>
    </row>
    <row r="40368" spans="2:14">
      <c r="B40368" s="65"/>
      <c r="N40368" s="71"/>
    </row>
    <row r="40369" spans="2:14">
      <c r="B40369" s="65"/>
      <c r="N40369" s="71"/>
    </row>
    <row r="40370" spans="2:14">
      <c r="B40370" s="65"/>
      <c r="N40370" s="71"/>
    </row>
    <row r="40371" spans="2:14">
      <c r="B40371" s="65"/>
      <c r="N40371" s="71"/>
    </row>
    <row r="40372" spans="2:14">
      <c r="B40372" s="65"/>
      <c r="N40372" s="71"/>
    </row>
    <row r="40373" spans="2:14">
      <c r="B40373" s="65"/>
      <c r="N40373" s="71"/>
    </row>
    <row r="40374" spans="2:14">
      <c r="B40374" s="65"/>
      <c r="N40374" s="71"/>
    </row>
    <row r="40375" spans="2:14">
      <c r="B40375" s="65"/>
      <c r="N40375" s="71"/>
    </row>
    <row r="40376" spans="2:14">
      <c r="B40376" s="65"/>
      <c r="N40376" s="71"/>
    </row>
    <row r="40377" spans="2:14">
      <c r="B40377" s="65"/>
      <c r="N40377" s="71"/>
    </row>
    <row r="40378" spans="2:14">
      <c r="B40378" s="65"/>
      <c r="N40378" s="71"/>
    </row>
    <row r="40379" spans="2:14">
      <c r="B40379" s="65"/>
      <c r="N40379" s="71"/>
    </row>
    <row r="40380" spans="2:14">
      <c r="B40380" s="65"/>
      <c r="N40380" s="71"/>
    </row>
    <row r="40381" spans="2:14">
      <c r="B40381" s="65"/>
      <c r="N40381" s="71"/>
    </row>
    <row r="40382" spans="2:14">
      <c r="B40382" s="65"/>
      <c r="N40382" s="71"/>
    </row>
    <row r="40383" spans="2:14">
      <c r="B40383" s="65"/>
      <c r="N40383" s="71"/>
    </row>
    <row r="40384" spans="2:14">
      <c r="B40384" s="65"/>
      <c r="N40384" s="71"/>
    </row>
    <row r="40385" spans="2:14">
      <c r="B40385" s="65"/>
      <c r="N40385" s="71"/>
    </row>
    <row r="40386" spans="2:14">
      <c r="B40386" s="65"/>
      <c r="N40386" s="71"/>
    </row>
    <row r="40387" spans="2:14">
      <c r="B40387" s="65"/>
      <c r="N40387" s="71"/>
    </row>
    <row r="40388" spans="2:14">
      <c r="B40388" s="65"/>
      <c r="N40388" s="71"/>
    </row>
    <row r="40389" spans="2:14">
      <c r="B40389" s="65"/>
      <c r="N40389" s="71"/>
    </row>
    <row r="40390" spans="2:14">
      <c r="B40390" s="65"/>
      <c r="N40390" s="71"/>
    </row>
    <row r="40391" spans="2:14">
      <c r="B40391" s="65"/>
      <c r="N40391" s="71"/>
    </row>
    <row r="40392" spans="2:14">
      <c r="B40392" s="65"/>
      <c r="N40392" s="71"/>
    </row>
    <row r="40393" spans="2:14">
      <c r="B40393" s="65"/>
      <c r="N40393" s="71"/>
    </row>
    <row r="40394" spans="2:14">
      <c r="B40394" s="65"/>
      <c r="N40394" s="71"/>
    </row>
    <row r="40395" spans="2:14">
      <c r="B40395" s="65"/>
      <c r="N40395" s="71"/>
    </row>
    <row r="40396" spans="2:14">
      <c r="B40396" s="65"/>
      <c r="N40396" s="71"/>
    </row>
    <row r="40397" spans="2:14">
      <c r="B40397" s="65"/>
      <c r="N40397" s="71"/>
    </row>
    <row r="40398" spans="2:14">
      <c r="B40398" s="65"/>
      <c r="N40398" s="71"/>
    </row>
    <row r="40399" spans="2:14">
      <c r="B40399" s="65"/>
      <c r="N40399" s="71"/>
    </row>
    <row r="40400" spans="2:14">
      <c r="B40400" s="65"/>
      <c r="N40400" s="71"/>
    </row>
    <row r="40401" spans="2:14">
      <c r="B40401" s="65"/>
      <c r="N40401" s="71"/>
    </row>
    <row r="40402" spans="2:14">
      <c r="B40402" s="65"/>
      <c r="N40402" s="71"/>
    </row>
    <row r="40403" spans="2:14">
      <c r="B40403" s="65"/>
      <c r="N40403" s="71"/>
    </row>
    <row r="40404" spans="2:14">
      <c r="B40404" s="65"/>
      <c r="N40404" s="71"/>
    </row>
    <row r="40405" spans="2:14">
      <c r="B40405" s="65"/>
      <c r="N40405" s="71"/>
    </row>
    <row r="40406" spans="2:14">
      <c r="B40406" s="65"/>
      <c r="N40406" s="71"/>
    </row>
    <row r="40407" spans="2:14">
      <c r="B40407" s="65"/>
      <c r="N40407" s="71"/>
    </row>
    <row r="40408" spans="2:14">
      <c r="B40408" s="65"/>
      <c r="N40408" s="71"/>
    </row>
    <row r="40409" spans="2:14">
      <c r="B40409" s="65"/>
      <c r="N40409" s="71"/>
    </row>
    <row r="40410" spans="2:14">
      <c r="B40410" s="65"/>
      <c r="N40410" s="71"/>
    </row>
    <row r="40411" spans="2:14">
      <c r="B40411" s="65"/>
      <c r="N40411" s="71"/>
    </row>
    <row r="40412" spans="2:14">
      <c r="B40412" s="65"/>
      <c r="N40412" s="71"/>
    </row>
    <row r="40413" spans="2:14">
      <c r="B40413" s="65"/>
      <c r="N40413" s="71"/>
    </row>
    <row r="40414" spans="2:14">
      <c r="B40414" s="65"/>
      <c r="N40414" s="71"/>
    </row>
    <row r="40415" spans="2:14">
      <c r="B40415" s="65"/>
      <c r="N40415" s="71"/>
    </row>
    <row r="40416" spans="2:14">
      <c r="B40416" s="65"/>
      <c r="N40416" s="71"/>
    </row>
    <row r="40417" spans="2:14">
      <c r="B40417" s="65"/>
      <c r="N40417" s="71"/>
    </row>
    <row r="40418" spans="2:14">
      <c r="B40418" s="65"/>
      <c r="N40418" s="71"/>
    </row>
    <row r="40419" spans="2:14">
      <c r="B40419" s="65"/>
      <c r="N40419" s="71"/>
    </row>
    <row r="40420" spans="2:14">
      <c r="B40420" s="65"/>
      <c r="N40420" s="71"/>
    </row>
    <row r="40421" spans="2:14">
      <c r="B40421" s="65"/>
      <c r="N40421" s="71"/>
    </row>
    <row r="40422" spans="2:14">
      <c r="B40422" s="65"/>
      <c r="N40422" s="71"/>
    </row>
    <row r="40423" spans="2:14">
      <c r="B40423" s="65"/>
      <c r="N40423" s="71"/>
    </row>
    <row r="40424" spans="2:14">
      <c r="B40424" s="65"/>
      <c r="N40424" s="71"/>
    </row>
    <row r="40425" spans="2:14">
      <c r="B40425" s="65"/>
      <c r="N40425" s="71"/>
    </row>
    <row r="40426" spans="2:14">
      <c r="B40426" s="65"/>
      <c r="N40426" s="71"/>
    </row>
    <row r="40427" spans="2:14">
      <c r="B40427" s="65"/>
      <c r="N40427" s="71"/>
    </row>
    <row r="40428" spans="2:14">
      <c r="B40428" s="65"/>
      <c r="N40428" s="71"/>
    </row>
    <row r="40429" spans="2:14">
      <c r="B40429" s="65"/>
      <c r="N40429" s="71"/>
    </row>
    <row r="40430" spans="2:14">
      <c r="B40430" s="65"/>
      <c r="N40430" s="71"/>
    </row>
    <row r="40431" spans="2:14">
      <c r="B40431" s="65"/>
      <c r="N40431" s="71"/>
    </row>
    <row r="40432" spans="2:14">
      <c r="B40432" s="65"/>
      <c r="N40432" s="71"/>
    </row>
    <row r="40433" spans="2:14">
      <c r="B40433" s="65"/>
      <c r="N40433" s="71"/>
    </row>
    <row r="40434" spans="2:14">
      <c r="B40434" s="65"/>
      <c r="N40434" s="71"/>
    </row>
    <row r="40435" spans="2:14">
      <c r="B40435" s="65"/>
      <c r="N40435" s="71"/>
    </row>
    <row r="40436" spans="2:14">
      <c r="B40436" s="65"/>
      <c r="N40436" s="71"/>
    </row>
    <row r="40437" spans="2:14">
      <c r="B40437" s="65"/>
      <c r="N40437" s="71"/>
    </row>
    <row r="40438" spans="2:14">
      <c r="B40438" s="65"/>
      <c r="N40438" s="71"/>
    </row>
    <row r="40439" spans="2:14">
      <c r="B40439" s="65"/>
      <c r="N40439" s="71"/>
    </row>
    <row r="40440" spans="2:14">
      <c r="B40440" s="65"/>
      <c r="N40440" s="71"/>
    </row>
    <row r="40441" spans="2:14">
      <c r="B40441" s="65"/>
      <c r="N40441" s="71"/>
    </row>
    <row r="40442" spans="2:14">
      <c r="B40442" s="65"/>
      <c r="N40442" s="71"/>
    </row>
    <row r="40443" spans="2:14">
      <c r="B40443" s="65"/>
      <c r="N40443" s="71"/>
    </row>
    <row r="40444" spans="2:14">
      <c r="B40444" s="65"/>
      <c r="N40444" s="71"/>
    </row>
    <row r="40445" spans="2:14">
      <c r="B40445" s="65"/>
      <c r="N40445" s="71"/>
    </row>
    <row r="40446" spans="2:14">
      <c r="B40446" s="65"/>
      <c r="N40446" s="71"/>
    </row>
    <row r="40447" spans="2:14">
      <c r="B40447" s="65"/>
      <c r="N40447" s="71"/>
    </row>
    <row r="40448" spans="2:14">
      <c r="B40448" s="65"/>
      <c r="N40448" s="71"/>
    </row>
    <row r="40449" spans="2:14">
      <c r="B40449" s="65"/>
      <c r="N40449" s="71"/>
    </row>
    <row r="40450" spans="2:14">
      <c r="B40450" s="65"/>
      <c r="N40450" s="71"/>
    </row>
    <row r="40451" spans="2:14">
      <c r="B40451" s="65"/>
      <c r="N40451" s="71"/>
    </row>
    <row r="40452" spans="2:14">
      <c r="B40452" s="65"/>
      <c r="N40452" s="71"/>
    </row>
    <row r="40453" spans="2:14">
      <c r="B40453" s="65"/>
      <c r="N40453" s="71"/>
    </row>
    <row r="40454" spans="2:14">
      <c r="B40454" s="65"/>
      <c r="N40454" s="71"/>
    </row>
    <row r="40455" spans="2:14">
      <c r="B40455" s="65"/>
      <c r="N40455" s="71"/>
    </row>
    <row r="40456" spans="2:14">
      <c r="B40456" s="65"/>
      <c r="N40456" s="71"/>
    </row>
    <row r="40457" spans="2:14">
      <c r="B40457" s="65"/>
      <c r="N40457" s="71"/>
    </row>
    <row r="40458" spans="2:14">
      <c r="B40458" s="65"/>
      <c r="N40458" s="71"/>
    </row>
    <row r="40459" spans="2:14">
      <c r="B40459" s="65"/>
      <c r="N40459" s="71"/>
    </row>
    <row r="40460" spans="2:14">
      <c r="B40460" s="65"/>
      <c r="N40460" s="71"/>
    </row>
    <row r="40461" spans="2:14">
      <c r="B40461" s="65"/>
      <c r="N40461" s="71"/>
    </row>
    <row r="40462" spans="2:14">
      <c r="B40462" s="65"/>
      <c r="N40462" s="71"/>
    </row>
    <row r="40463" spans="2:14">
      <c r="B40463" s="65"/>
      <c r="N40463" s="71"/>
    </row>
    <row r="40464" spans="2:14">
      <c r="B40464" s="65"/>
      <c r="N40464" s="71"/>
    </row>
    <row r="40465" spans="2:14">
      <c r="B40465" s="65"/>
      <c r="N40465" s="71"/>
    </row>
    <row r="40466" spans="2:14">
      <c r="B40466" s="65"/>
      <c r="N40466" s="71"/>
    </row>
    <row r="40467" spans="2:14">
      <c r="B40467" s="65"/>
      <c r="N40467" s="71"/>
    </row>
    <row r="40468" spans="2:14">
      <c r="B40468" s="65"/>
      <c r="N40468" s="71"/>
    </row>
    <row r="40469" spans="2:14">
      <c r="B40469" s="65"/>
      <c r="N40469" s="71"/>
    </row>
    <row r="40470" spans="2:14">
      <c r="B40470" s="65"/>
      <c r="N40470" s="71"/>
    </row>
    <row r="40471" spans="2:14">
      <c r="B40471" s="65"/>
      <c r="N40471" s="71"/>
    </row>
    <row r="40472" spans="2:14">
      <c r="B40472" s="65"/>
      <c r="N40472" s="71"/>
    </row>
    <row r="40473" spans="2:14">
      <c r="B40473" s="65"/>
      <c r="N40473" s="71"/>
    </row>
    <row r="40474" spans="2:14">
      <c r="B40474" s="65"/>
      <c r="N40474" s="71"/>
    </row>
    <row r="40475" spans="2:14">
      <c r="B40475" s="65"/>
      <c r="N40475" s="71"/>
    </row>
    <row r="40476" spans="2:14">
      <c r="B40476" s="65"/>
      <c r="N40476" s="71"/>
    </row>
    <row r="40477" spans="2:14">
      <c r="B40477" s="65"/>
      <c r="N40477" s="71"/>
    </row>
    <row r="40478" spans="2:14">
      <c r="B40478" s="65"/>
      <c r="N40478" s="71"/>
    </row>
    <row r="40479" spans="2:14">
      <c r="B40479" s="65"/>
      <c r="N40479" s="71"/>
    </row>
    <row r="40480" spans="2:14">
      <c r="B40480" s="65"/>
      <c r="N40480" s="71"/>
    </row>
    <row r="40481" spans="2:14">
      <c r="B40481" s="65"/>
      <c r="N40481" s="71"/>
    </row>
    <row r="40482" spans="2:14">
      <c r="B40482" s="65"/>
      <c r="N40482" s="71"/>
    </row>
    <row r="40483" spans="2:14">
      <c r="B40483" s="65"/>
      <c r="N40483" s="71"/>
    </row>
    <row r="40484" spans="2:14">
      <c r="B40484" s="65"/>
      <c r="N40484" s="71"/>
    </row>
    <row r="40485" spans="2:14">
      <c r="B40485" s="65"/>
      <c r="N40485" s="71"/>
    </row>
    <row r="40486" spans="2:14">
      <c r="B40486" s="65"/>
      <c r="N40486" s="71"/>
    </row>
    <row r="40487" spans="2:14">
      <c r="B40487" s="65"/>
      <c r="N40487" s="71"/>
    </row>
    <row r="40488" spans="2:14">
      <c r="B40488" s="65"/>
      <c r="N40488" s="71"/>
    </row>
    <row r="40489" spans="2:14">
      <c r="B40489" s="65"/>
      <c r="N40489" s="71"/>
    </row>
    <row r="40490" spans="2:14">
      <c r="B40490" s="65"/>
      <c r="N40490" s="71"/>
    </row>
    <row r="40491" spans="2:14">
      <c r="B40491" s="65"/>
      <c r="N40491" s="71"/>
    </row>
    <row r="40492" spans="2:14">
      <c r="B40492" s="65"/>
      <c r="N40492" s="71"/>
    </row>
    <row r="40493" spans="2:14">
      <c r="B40493" s="65"/>
      <c r="N40493" s="71"/>
    </row>
    <row r="40494" spans="2:14">
      <c r="B40494" s="65"/>
      <c r="N40494" s="71"/>
    </row>
    <row r="40495" spans="2:14">
      <c r="B40495" s="65"/>
      <c r="N40495" s="71"/>
    </row>
    <row r="40496" spans="2:14">
      <c r="B40496" s="65"/>
      <c r="N40496" s="71"/>
    </row>
    <row r="40497" spans="2:14">
      <c r="B40497" s="65"/>
      <c r="N40497" s="71"/>
    </row>
    <row r="40498" spans="2:14">
      <c r="B40498" s="65"/>
      <c r="N40498" s="71"/>
    </row>
    <row r="40499" spans="2:14">
      <c r="B40499" s="65"/>
      <c r="N40499" s="71"/>
    </row>
    <row r="40500" spans="2:14">
      <c r="B40500" s="65"/>
      <c r="N40500" s="71"/>
    </row>
    <row r="40501" spans="2:14">
      <c r="B40501" s="65"/>
      <c r="N40501" s="71"/>
    </row>
    <row r="40502" spans="2:14">
      <c r="B40502" s="65"/>
      <c r="N40502" s="71"/>
    </row>
    <row r="40503" spans="2:14">
      <c r="B40503" s="65"/>
      <c r="N40503" s="71"/>
    </row>
    <row r="40504" spans="2:14">
      <c r="B40504" s="65"/>
      <c r="N40504" s="71"/>
    </row>
    <row r="40505" spans="2:14">
      <c r="B40505" s="65"/>
      <c r="N40505" s="71"/>
    </row>
    <row r="40506" spans="2:14">
      <c r="B40506" s="65"/>
      <c r="N40506" s="71"/>
    </row>
    <row r="40507" spans="2:14">
      <c r="B40507" s="65"/>
      <c r="N40507" s="71"/>
    </row>
    <row r="40508" spans="2:14">
      <c r="B40508" s="65"/>
      <c r="N40508" s="71"/>
    </row>
    <row r="40509" spans="2:14">
      <c r="B40509" s="65"/>
      <c r="N40509" s="71"/>
    </row>
    <row r="40510" spans="2:14">
      <c r="B40510" s="65"/>
      <c r="N40510" s="71"/>
    </row>
    <row r="40511" spans="2:14">
      <c r="B40511" s="65"/>
      <c r="N40511" s="71"/>
    </row>
    <row r="40512" spans="2:14">
      <c r="B40512" s="65"/>
      <c r="N40512" s="71"/>
    </row>
    <row r="40513" spans="2:14">
      <c r="B40513" s="65"/>
      <c r="N40513" s="71"/>
    </row>
    <row r="40514" spans="2:14">
      <c r="B40514" s="65"/>
      <c r="N40514" s="71"/>
    </row>
    <row r="40515" spans="2:14">
      <c r="B40515" s="65"/>
      <c r="N40515" s="71"/>
    </row>
    <row r="40516" spans="2:14">
      <c r="B40516" s="65"/>
      <c r="N40516" s="71"/>
    </row>
    <row r="40517" spans="2:14">
      <c r="B40517" s="65"/>
      <c r="N40517" s="71"/>
    </row>
    <row r="40518" spans="2:14">
      <c r="B40518" s="65"/>
      <c r="N40518" s="71"/>
    </row>
    <row r="40519" spans="2:14">
      <c r="B40519" s="65"/>
      <c r="N40519" s="71"/>
    </row>
    <row r="40520" spans="2:14">
      <c r="B40520" s="65"/>
      <c r="N40520" s="71"/>
    </row>
    <row r="40521" spans="2:14">
      <c r="B40521" s="65"/>
      <c r="N40521" s="71"/>
    </row>
    <row r="40522" spans="2:14">
      <c r="B40522" s="65"/>
      <c r="N40522" s="71"/>
    </row>
    <row r="40523" spans="2:14">
      <c r="B40523" s="65"/>
      <c r="N40523" s="71"/>
    </row>
    <row r="40524" spans="2:14">
      <c r="B40524" s="65"/>
      <c r="N40524" s="71"/>
    </row>
    <row r="40525" spans="2:14">
      <c r="B40525" s="65"/>
      <c r="N40525" s="71"/>
    </row>
    <row r="40526" spans="2:14">
      <c r="B40526" s="65"/>
      <c r="N40526" s="71"/>
    </row>
    <row r="40527" spans="2:14">
      <c r="B40527" s="65"/>
      <c r="N40527" s="71"/>
    </row>
    <row r="40528" spans="2:14">
      <c r="B40528" s="65"/>
      <c r="N40528" s="71"/>
    </row>
    <row r="40529" spans="2:14">
      <c r="B40529" s="65"/>
      <c r="N40529" s="71"/>
    </row>
    <row r="40530" spans="2:14">
      <c r="B40530" s="65"/>
      <c r="N40530" s="71"/>
    </row>
    <row r="40531" spans="2:14">
      <c r="B40531" s="65"/>
      <c r="N40531" s="71"/>
    </row>
    <row r="40532" spans="2:14">
      <c r="B40532" s="65"/>
      <c r="N40532" s="71"/>
    </row>
    <row r="40533" spans="2:14">
      <c r="B40533" s="65"/>
      <c r="N40533" s="71"/>
    </row>
    <row r="40534" spans="2:14">
      <c r="B40534" s="65"/>
      <c r="N40534" s="71"/>
    </row>
    <row r="40535" spans="2:14">
      <c r="B40535" s="65"/>
      <c r="N40535" s="71"/>
    </row>
    <row r="40536" spans="2:14">
      <c r="B40536" s="65"/>
      <c r="N40536" s="71"/>
    </row>
    <row r="40537" spans="2:14">
      <c r="B40537" s="65"/>
      <c r="N40537" s="71"/>
    </row>
    <row r="40538" spans="2:14">
      <c r="B40538" s="65"/>
      <c r="N40538" s="71"/>
    </row>
    <row r="40539" spans="2:14">
      <c r="B40539" s="65"/>
      <c r="N40539" s="71"/>
    </row>
    <row r="40540" spans="2:14">
      <c r="B40540" s="65"/>
      <c r="N40540" s="71"/>
    </row>
    <row r="40541" spans="2:14">
      <c r="B40541" s="65"/>
      <c r="N40541" s="71"/>
    </row>
    <row r="40542" spans="2:14">
      <c r="B40542" s="65"/>
      <c r="N40542" s="71"/>
    </row>
    <row r="40543" spans="2:14">
      <c r="B40543" s="65"/>
      <c r="N40543" s="71"/>
    </row>
    <row r="40544" spans="2:14">
      <c r="B40544" s="65"/>
      <c r="N40544" s="71"/>
    </row>
    <row r="40545" spans="2:14">
      <c r="B40545" s="65"/>
      <c r="N40545" s="71"/>
    </row>
    <row r="40546" spans="2:14">
      <c r="B40546" s="65"/>
      <c r="N40546" s="71"/>
    </row>
    <row r="40547" spans="2:14">
      <c r="B40547" s="65"/>
      <c r="N40547" s="71"/>
    </row>
    <row r="40548" spans="2:14">
      <c r="B40548" s="65"/>
      <c r="N40548" s="71"/>
    </row>
    <row r="40549" spans="2:14">
      <c r="B40549" s="65"/>
      <c r="N40549" s="71"/>
    </row>
    <row r="40550" spans="2:14">
      <c r="B40550" s="65"/>
      <c r="N40550" s="71"/>
    </row>
    <row r="40551" spans="2:14">
      <c r="B40551" s="65"/>
      <c r="N40551" s="71"/>
    </row>
    <row r="40552" spans="2:14">
      <c r="B40552" s="65"/>
      <c r="N40552" s="71"/>
    </row>
    <row r="40553" spans="2:14">
      <c r="B40553" s="65"/>
      <c r="N40553" s="71"/>
    </row>
    <row r="40554" spans="2:14">
      <c r="B40554" s="65"/>
      <c r="N40554" s="71"/>
    </row>
    <row r="40555" spans="2:14">
      <c r="B40555" s="65"/>
      <c r="N40555" s="71"/>
    </row>
    <row r="40556" spans="2:14">
      <c r="B40556" s="65"/>
      <c r="N40556" s="71"/>
    </row>
    <row r="40557" spans="2:14">
      <c r="B40557" s="65"/>
      <c r="N40557" s="71"/>
    </row>
    <row r="40558" spans="2:14">
      <c r="B40558" s="65"/>
      <c r="N40558" s="71"/>
    </row>
    <row r="40559" spans="2:14">
      <c r="B40559" s="65"/>
      <c r="N40559" s="71"/>
    </row>
    <row r="40560" spans="2:14">
      <c r="B40560" s="65"/>
      <c r="N40560" s="71"/>
    </row>
    <row r="40561" spans="2:14">
      <c r="B40561" s="65"/>
      <c r="N40561" s="71"/>
    </row>
    <row r="40562" spans="2:14">
      <c r="B40562" s="65"/>
      <c r="N40562" s="71"/>
    </row>
    <row r="40563" spans="2:14">
      <c r="B40563" s="65"/>
      <c r="N40563" s="71"/>
    </row>
    <row r="40564" spans="2:14">
      <c r="B40564" s="65"/>
      <c r="N40564" s="71"/>
    </row>
    <row r="40565" spans="2:14">
      <c r="B40565" s="65"/>
      <c r="N40565" s="71"/>
    </row>
    <row r="40566" spans="2:14">
      <c r="B40566" s="65"/>
      <c r="N40566" s="71"/>
    </row>
    <row r="40567" spans="2:14">
      <c r="B40567" s="65"/>
      <c r="N40567" s="71"/>
    </row>
    <row r="40568" spans="2:14">
      <c r="B40568" s="65"/>
      <c r="N40568" s="71"/>
    </row>
    <row r="40569" spans="2:14">
      <c r="B40569" s="65"/>
      <c r="N40569" s="71"/>
    </row>
    <row r="40570" spans="2:14">
      <c r="B40570" s="65"/>
      <c r="N40570" s="71"/>
    </row>
    <row r="40571" spans="2:14">
      <c r="B40571" s="65"/>
      <c r="N40571" s="71"/>
    </row>
    <row r="40572" spans="2:14">
      <c r="B40572" s="65"/>
      <c r="N40572" s="71"/>
    </row>
    <row r="40573" spans="2:14">
      <c r="B40573" s="65"/>
      <c r="N40573" s="71"/>
    </row>
    <row r="40574" spans="2:14">
      <c r="B40574" s="65"/>
      <c r="N40574" s="71"/>
    </row>
    <row r="40575" spans="2:14">
      <c r="B40575" s="65"/>
      <c r="N40575" s="71"/>
    </row>
    <row r="40576" spans="2:14">
      <c r="B40576" s="65"/>
      <c r="N40576" s="71"/>
    </row>
    <row r="40577" spans="2:14">
      <c r="B40577" s="65"/>
      <c r="N40577" s="71"/>
    </row>
    <row r="40578" spans="2:14">
      <c r="B40578" s="65"/>
      <c r="N40578" s="71"/>
    </row>
    <row r="40579" spans="2:14">
      <c r="B40579" s="65"/>
      <c r="N40579" s="71"/>
    </row>
    <row r="40580" spans="2:14">
      <c r="B40580" s="65"/>
      <c r="N40580" s="71"/>
    </row>
    <row r="40581" spans="2:14">
      <c r="B40581" s="65"/>
      <c r="N40581" s="71"/>
    </row>
    <row r="40582" spans="2:14">
      <c r="B40582" s="65"/>
      <c r="N40582" s="71"/>
    </row>
    <row r="40583" spans="2:14">
      <c r="B40583" s="65"/>
      <c r="N40583" s="71"/>
    </row>
    <row r="40584" spans="2:14">
      <c r="B40584" s="65"/>
      <c r="N40584" s="71"/>
    </row>
    <row r="40585" spans="2:14">
      <c r="B40585" s="65"/>
      <c r="N40585" s="71"/>
    </row>
    <row r="40586" spans="2:14">
      <c r="B40586" s="65"/>
      <c r="N40586" s="71"/>
    </row>
    <row r="40587" spans="2:14">
      <c r="B40587" s="65"/>
      <c r="N40587" s="71"/>
    </row>
    <row r="40588" spans="2:14">
      <c r="B40588" s="65"/>
      <c r="N40588" s="71"/>
    </row>
    <row r="40589" spans="2:14">
      <c r="B40589" s="65"/>
      <c r="N40589" s="71"/>
    </row>
    <row r="40590" spans="2:14">
      <c r="B40590" s="65"/>
      <c r="N40590" s="71"/>
    </row>
    <row r="40591" spans="2:14">
      <c r="B40591" s="65"/>
      <c r="N40591" s="71"/>
    </row>
    <row r="40592" spans="2:14">
      <c r="B40592" s="65"/>
      <c r="N40592" s="71"/>
    </row>
    <row r="40593" spans="2:14">
      <c r="B40593" s="65"/>
      <c r="N40593" s="71"/>
    </row>
    <row r="40594" spans="2:14">
      <c r="B40594" s="65"/>
      <c r="N40594" s="71"/>
    </row>
    <row r="40595" spans="2:14">
      <c r="B40595" s="65"/>
      <c r="N40595" s="71"/>
    </row>
    <row r="40596" spans="2:14">
      <c r="B40596" s="65"/>
      <c r="N40596" s="71"/>
    </row>
    <row r="40597" spans="2:14">
      <c r="B40597" s="65"/>
      <c r="N40597" s="71"/>
    </row>
    <row r="40598" spans="2:14">
      <c r="B40598" s="65"/>
      <c r="N40598" s="71"/>
    </row>
    <row r="40599" spans="2:14">
      <c r="B40599" s="65"/>
      <c r="N40599" s="71"/>
    </row>
    <row r="40600" spans="2:14">
      <c r="B40600" s="65"/>
      <c r="N40600" s="71"/>
    </row>
    <row r="40601" spans="2:14">
      <c r="B40601" s="65"/>
      <c r="N40601" s="71"/>
    </row>
    <row r="40602" spans="2:14">
      <c r="B40602" s="65"/>
      <c r="N40602" s="71"/>
    </row>
    <row r="40603" spans="2:14">
      <c r="B40603" s="65"/>
      <c r="N40603" s="71"/>
    </row>
    <row r="40604" spans="2:14">
      <c r="B40604" s="65"/>
      <c r="N40604" s="71"/>
    </row>
    <row r="40605" spans="2:14">
      <c r="B40605" s="65"/>
      <c r="N40605" s="71"/>
    </row>
    <row r="40606" spans="2:14">
      <c r="B40606" s="65"/>
      <c r="N40606" s="71"/>
    </row>
    <row r="40607" spans="2:14">
      <c r="B40607" s="65"/>
      <c r="N40607" s="71"/>
    </row>
    <row r="40608" spans="2:14">
      <c r="B40608" s="65"/>
      <c r="N40608" s="71"/>
    </row>
    <row r="40609" spans="2:14">
      <c r="B40609" s="65"/>
      <c r="N40609" s="71"/>
    </row>
    <row r="40610" spans="2:14">
      <c r="B40610" s="65"/>
      <c r="N40610" s="71"/>
    </row>
    <row r="40611" spans="2:14">
      <c r="B40611" s="65"/>
      <c r="N40611" s="71"/>
    </row>
    <row r="40612" spans="2:14">
      <c r="B40612" s="65"/>
      <c r="N40612" s="71"/>
    </row>
    <row r="40613" spans="2:14">
      <c r="B40613" s="65"/>
      <c r="N40613" s="71"/>
    </row>
    <row r="40614" spans="2:14">
      <c r="B40614" s="65"/>
      <c r="N40614" s="71"/>
    </row>
    <row r="40615" spans="2:14">
      <c r="B40615" s="65"/>
      <c r="N40615" s="71"/>
    </row>
    <row r="40616" spans="2:14">
      <c r="B40616" s="65"/>
      <c r="N40616" s="71"/>
    </row>
    <row r="40617" spans="2:14">
      <c r="B40617" s="65"/>
      <c r="N40617" s="71"/>
    </row>
    <row r="40618" spans="2:14">
      <c r="B40618" s="65"/>
      <c r="N40618" s="71"/>
    </row>
    <row r="40619" spans="2:14">
      <c r="B40619" s="65"/>
      <c r="N40619" s="71"/>
    </row>
    <row r="40620" spans="2:14">
      <c r="B40620" s="65"/>
      <c r="N40620" s="71"/>
    </row>
    <row r="40621" spans="2:14">
      <c r="B40621" s="65"/>
      <c r="N40621" s="71"/>
    </row>
    <row r="40622" spans="2:14">
      <c r="B40622" s="65"/>
      <c r="N40622" s="71"/>
    </row>
    <row r="40623" spans="2:14">
      <c r="B40623" s="65"/>
      <c r="N40623" s="71"/>
    </row>
    <row r="40624" spans="2:14">
      <c r="B40624" s="65"/>
      <c r="N40624" s="71"/>
    </row>
    <row r="40625" spans="2:14">
      <c r="B40625" s="65"/>
      <c r="N40625" s="71"/>
    </row>
    <row r="40626" spans="2:14">
      <c r="B40626" s="65"/>
      <c r="N40626" s="71"/>
    </row>
    <row r="40627" spans="2:14">
      <c r="B40627" s="65"/>
      <c r="N40627" s="71"/>
    </row>
    <row r="40628" spans="2:14">
      <c r="B40628" s="65"/>
      <c r="N40628" s="71"/>
    </row>
    <row r="40629" spans="2:14">
      <c r="B40629" s="65"/>
      <c r="N40629" s="71"/>
    </row>
    <row r="40630" spans="2:14">
      <c r="B40630" s="65"/>
      <c r="N40630" s="71"/>
    </row>
    <row r="40631" spans="2:14">
      <c r="B40631" s="65"/>
      <c r="N40631" s="71"/>
    </row>
    <row r="40632" spans="2:14">
      <c r="B40632" s="65"/>
      <c r="N40632" s="71"/>
    </row>
    <row r="40633" spans="2:14">
      <c r="B40633" s="65"/>
      <c r="N40633" s="71"/>
    </row>
    <row r="40634" spans="2:14">
      <c r="B40634" s="65"/>
      <c r="N40634" s="71"/>
    </row>
    <row r="40635" spans="2:14">
      <c r="B40635" s="65"/>
      <c r="N40635" s="71"/>
    </row>
    <row r="40636" spans="2:14">
      <c r="B40636" s="65"/>
      <c r="N40636" s="71"/>
    </row>
    <row r="40637" spans="2:14">
      <c r="B40637" s="65"/>
      <c r="N40637" s="71"/>
    </row>
    <row r="40638" spans="2:14">
      <c r="B40638" s="65"/>
      <c r="N40638" s="71"/>
    </row>
    <row r="40639" spans="2:14">
      <c r="B40639" s="65"/>
      <c r="N40639" s="71"/>
    </row>
    <row r="40640" spans="2:14">
      <c r="B40640" s="65"/>
      <c r="N40640" s="71"/>
    </row>
    <row r="40641" spans="2:14">
      <c r="B40641" s="65"/>
      <c r="N40641" s="71"/>
    </row>
    <row r="40642" spans="2:14">
      <c r="B40642" s="65"/>
      <c r="N40642" s="71"/>
    </row>
    <row r="40643" spans="2:14">
      <c r="B40643" s="65"/>
      <c r="N40643" s="71"/>
    </row>
    <row r="40644" spans="2:14">
      <c r="B40644" s="65"/>
      <c r="N40644" s="71"/>
    </row>
    <row r="40645" spans="2:14">
      <c r="B40645" s="65"/>
      <c r="N40645" s="71"/>
    </row>
    <row r="40646" spans="2:14">
      <c r="B40646" s="65"/>
      <c r="N40646" s="71"/>
    </row>
    <row r="40647" spans="2:14">
      <c r="B40647" s="65"/>
      <c r="N40647" s="71"/>
    </row>
    <row r="40648" spans="2:14">
      <c r="B40648" s="65"/>
      <c r="N40648" s="71"/>
    </row>
    <row r="40649" spans="2:14">
      <c r="B40649" s="65"/>
      <c r="N40649" s="71"/>
    </row>
    <row r="40650" spans="2:14">
      <c r="B40650" s="65"/>
      <c r="N40650" s="71"/>
    </row>
    <row r="40651" spans="2:14">
      <c r="B40651" s="65"/>
      <c r="N40651" s="71"/>
    </row>
    <row r="40652" spans="2:14">
      <c r="B40652" s="65"/>
      <c r="N40652" s="71"/>
    </row>
    <row r="40653" spans="2:14">
      <c r="B40653" s="65"/>
      <c r="N40653" s="71"/>
    </row>
    <row r="40654" spans="2:14">
      <c r="B40654" s="65"/>
      <c r="N40654" s="71"/>
    </row>
    <row r="40655" spans="2:14">
      <c r="B40655" s="65"/>
      <c r="N40655" s="71"/>
    </row>
    <row r="40656" spans="2:14">
      <c r="B40656" s="65"/>
      <c r="N40656" s="71"/>
    </row>
    <row r="40657" spans="2:14">
      <c r="B40657" s="65"/>
      <c r="N40657" s="71"/>
    </row>
    <row r="40658" spans="2:14">
      <c r="B40658" s="65"/>
      <c r="N40658" s="71"/>
    </row>
    <row r="40659" spans="2:14">
      <c r="B40659" s="65"/>
      <c r="N40659" s="71"/>
    </row>
    <row r="40660" spans="2:14">
      <c r="B40660" s="65"/>
      <c r="N40660" s="71"/>
    </row>
    <row r="40661" spans="2:14">
      <c r="B40661" s="65"/>
      <c r="N40661" s="71"/>
    </row>
    <row r="40662" spans="2:14">
      <c r="B40662" s="65"/>
      <c r="N40662" s="71"/>
    </row>
    <row r="40663" spans="2:14">
      <c r="B40663" s="65"/>
      <c r="N40663" s="71"/>
    </row>
    <row r="40664" spans="2:14">
      <c r="B40664" s="65"/>
      <c r="N40664" s="71"/>
    </row>
    <row r="40665" spans="2:14">
      <c r="B40665" s="65"/>
      <c r="N40665" s="71"/>
    </row>
    <row r="40666" spans="2:14">
      <c r="B40666" s="65"/>
      <c r="N40666" s="71"/>
    </row>
    <row r="40667" spans="2:14">
      <c r="B40667" s="65"/>
      <c r="N40667" s="71"/>
    </row>
    <row r="40668" spans="2:14">
      <c r="B40668" s="65"/>
      <c r="N40668" s="71"/>
    </row>
    <row r="40669" spans="2:14">
      <c r="B40669" s="65"/>
      <c r="N40669" s="71"/>
    </row>
    <row r="40670" spans="2:14">
      <c r="B40670" s="65"/>
      <c r="N40670" s="71"/>
    </row>
    <row r="40671" spans="2:14">
      <c r="B40671" s="65"/>
      <c r="N40671" s="71"/>
    </row>
    <row r="40672" spans="2:14">
      <c r="B40672" s="65"/>
      <c r="N40672" s="71"/>
    </row>
    <row r="40673" spans="2:14">
      <c r="B40673" s="65"/>
      <c r="N40673" s="71"/>
    </row>
    <row r="40674" spans="2:14">
      <c r="B40674" s="65"/>
      <c r="N40674" s="71"/>
    </row>
    <row r="40675" spans="2:14">
      <c r="B40675" s="65"/>
      <c r="N40675" s="71"/>
    </row>
    <row r="40676" spans="2:14">
      <c r="B40676" s="65"/>
      <c r="N40676" s="71"/>
    </row>
    <row r="40677" spans="2:14">
      <c r="B40677" s="65"/>
      <c r="N40677" s="71"/>
    </row>
    <row r="40678" spans="2:14">
      <c r="B40678" s="65"/>
      <c r="N40678" s="71"/>
    </row>
    <row r="40679" spans="2:14">
      <c r="B40679" s="65"/>
      <c r="N40679" s="71"/>
    </row>
    <row r="40680" spans="2:14">
      <c r="B40680" s="65"/>
      <c r="N40680" s="71"/>
    </row>
    <row r="40681" spans="2:14">
      <c r="B40681" s="65"/>
      <c r="N40681" s="71"/>
    </row>
    <row r="40682" spans="2:14">
      <c r="B40682" s="65"/>
      <c r="N40682" s="71"/>
    </row>
    <row r="40683" spans="2:14">
      <c r="B40683" s="65"/>
      <c r="N40683" s="71"/>
    </row>
    <row r="40684" spans="2:14">
      <c r="B40684" s="65"/>
      <c r="N40684" s="71"/>
    </row>
    <row r="40685" spans="2:14">
      <c r="B40685" s="65"/>
      <c r="N40685" s="71"/>
    </row>
    <row r="40686" spans="2:14">
      <c r="B40686" s="65"/>
      <c r="N40686" s="71"/>
    </row>
    <row r="40687" spans="2:14">
      <c r="B40687" s="65"/>
      <c r="N40687" s="71"/>
    </row>
    <row r="40688" spans="2:14">
      <c r="B40688" s="65"/>
      <c r="N40688" s="71"/>
    </row>
    <row r="40689" spans="2:14">
      <c r="B40689" s="65"/>
      <c r="N40689" s="71"/>
    </row>
    <row r="40690" spans="2:14">
      <c r="B40690" s="65"/>
      <c r="N40690" s="71"/>
    </row>
    <row r="40691" spans="2:14">
      <c r="B40691" s="65"/>
      <c r="N40691" s="71"/>
    </row>
    <row r="40692" spans="2:14">
      <c r="B40692" s="65"/>
      <c r="N40692" s="71"/>
    </row>
    <row r="40693" spans="2:14">
      <c r="B40693" s="65"/>
      <c r="N40693" s="71"/>
    </row>
    <row r="40694" spans="2:14">
      <c r="B40694" s="65"/>
      <c r="N40694" s="71"/>
    </row>
    <row r="40695" spans="2:14">
      <c r="B40695" s="65"/>
      <c r="N40695" s="71"/>
    </row>
    <row r="40696" spans="2:14">
      <c r="B40696" s="65"/>
      <c r="N40696" s="71"/>
    </row>
    <row r="40697" spans="2:14">
      <c r="B40697" s="65"/>
      <c r="N40697" s="71"/>
    </row>
    <row r="40698" spans="2:14">
      <c r="B40698" s="65"/>
      <c r="N40698" s="71"/>
    </row>
    <row r="40699" spans="2:14">
      <c r="B40699" s="65"/>
      <c r="N40699" s="71"/>
    </row>
    <row r="40700" spans="2:14">
      <c r="B40700" s="65"/>
      <c r="N40700" s="71"/>
    </row>
    <row r="40701" spans="2:14">
      <c r="B40701" s="65"/>
      <c r="N40701" s="71"/>
    </row>
    <row r="40702" spans="2:14">
      <c r="B40702" s="65"/>
      <c r="N40702" s="71"/>
    </row>
    <row r="40703" spans="2:14">
      <c r="B40703" s="65"/>
      <c r="N40703" s="71"/>
    </row>
    <row r="40704" spans="2:14">
      <c r="B40704" s="65"/>
      <c r="N40704" s="71"/>
    </row>
    <row r="40705" spans="2:14">
      <c r="B40705" s="65"/>
      <c r="N40705" s="71"/>
    </row>
    <row r="40706" spans="2:14">
      <c r="B40706" s="65"/>
      <c r="N40706" s="71"/>
    </row>
    <row r="40707" spans="2:14">
      <c r="B40707" s="65"/>
      <c r="N40707" s="71"/>
    </row>
    <row r="40708" spans="2:14">
      <c r="B40708" s="65"/>
      <c r="N40708" s="71"/>
    </row>
    <row r="40709" spans="2:14">
      <c r="B40709" s="65"/>
      <c r="N40709" s="71"/>
    </row>
    <row r="40710" spans="2:14">
      <c r="B40710" s="65"/>
      <c r="N40710" s="71"/>
    </row>
    <row r="40711" spans="2:14">
      <c r="B40711" s="65"/>
      <c r="N40711" s="71"/>
    </row>
    <row r="40712" spans="2:14">
      <c r="B40712" s="65"/>
      <c r="N40712" s="71"/>
    </row>
    <row r="40713" spans="2:14">
      <c r="B40713" s="65"/>
      <c r="N40713" s="71"/>
    </row>
    <row r="40714" spans="2:14">
      <c r="B40714" s="65"/>
      <c r="N40714" s="71"/>
    </row>
    <row r="40715" spans="2:14">
      <c r="B40715" s="65"/>
      <c r="N40715" s="71"/>
    </row>
    <row r="40716" spans="2:14">
      <c r="B40716" s="65"/>
      <c r="N40716" s="71"/>
    </row>
    <row r="40717" spans="2:14">
      <c r="B40717" s="65"/>
      <c r="N40717" s="71"/>
    </row>
    <row r="40718" spans="2:14">
      <c r="B40718" s="65"/>
      <c r="N40718" s="71"/>
    </row>
    <row r="40719" spans="2:14">
      <c r="B40719" s="65"/>
      <c r="N40719" s="71"/>
    </row>
    <row r="40720" spans="2:14">
      <c r="B40720" s="65"/>
      <c r="N40720" s="71"/>
    </row>
    <row r="40721" spans="2:14">
      <c r="B40721" s="65"/>
      <c r="N40721" s="71"/>
    </row>
    <row r="40722" spans="2:14">
      <c r="B40722" s="65"/>
      <c r="N40722" s="71"/>
    </row>
    <row r="40723" spans="2:14">
      <c r="B40723" s="65"/>
      <c r="N40723" s="71"/>
    </row>
    <row r="40724" spans="2:14">
      <c r="B40724" s="65"/>
      <c r="N40724" s="71"/>
    </row>
    <row r="40725" spans="2:14">
      <c r="B40725" s="65"/>
      <c r="N40725" s="71"/>
    </row>
    <row r="40726" spans="2:14">
      <c r="B40726" s="65"/>
      <c r="N40726" s="71"/>
    </row>
    <row r="40727" spans="2:14">
      <c r="B40727" s="65"/>
      <c r="N40727" s="71"/>
    </row>
    <row r="40728" spans="2:14">
      <c r="B40728" s="65"/>
      <c r="N40728" s="71"/>
    </row>
    <row r="40729" spans="2:14">
      <c r="B40729" s="65"/>
      <c r="N40729" s="71"/>
    </row>
    <row r="40730" spans="2:14">
      <c r="B40730" s="65"/>
      <c r="N40730" s="71"/>
    </row>
    <row r="40731" spans="2:14">
      <c r="B40731" s="65"/>
      <c r="N40731" s="71"/>
    </row>
    <row r="40732" spans="2:14">
      <c r="B40732" s="65"/>
      <c r="N40732" s="71"/>
    </row>
    <row r="40733" spans="2:14">
      <c r="B40733" s="65"/>
      <c r="N40733" s="71"/>
    </row>
    <row r="40734" spans="2:14">
      <c r="B40734" s="65"/>
      <c r="N40734" s="71"/>
    </row>
    <row r="40735" spans="2:14">
      <c r="B40735" s="65"/>
      <c r="N40735" s="71"/>
    </row>
    <row r="40736" spans="2:14">
      <c r="B40736" s="65"/>
      <c r="N40736" s="71"/>
    </row>
    <row r="40737" spans="2:14">
      <c r="B40737" s="65"/>
      <c r="N40737" s="71"/>
    </row>
    <row r="40738" spans="2:14">
      <c r="B40738" s="65"/>
      <c r="N40738" s="71"/>
    </row>
    <row r="40739" spans="2:14">
      <c r="B40739" s="65"/>
      <c r="N40739" s="71"/>
    </row>
    <row r="40740" spans="2:14">
      <c r="B40740" s="65"/>
      <c r="N40740" s="71"/>
    </row>
    <row r="40741" spans="2:14">
      <c r="B40741" s="65"/>
      <c r="N40741" s="71"/>
    </row>
    <row r="40742" spans="2:14">
      <c r="B40742" s="65"/>
      <c r="N40742" s="71"/>
    </row>
    <row r="40743" spans="2:14">
      <c r="B40743" s="65"/>
      <c r="N40743" s="71"/>
    </row>
    <row r="40744" spans="2:14">
      <c r="B40744" s="65"/>
      <c r="N40744" s="71"/>
    </row>
    <row r="40745" spans="2:14">
      <c r="B40745" s="65"/>
      <c r="N40745" s="71"/>
    </row>
    <row r="40746" spans="2:14">
      <c r="B40746" s="65"/>
      <c r="N40746" s="71"/>
    </row>
    <row r="40747" spans="2:14">
      <c r="B40747" s="65"/>
      <c r="N40747" s="71"/>
    </row>
    <row r="40748" spans="2:14">
      <c r="B40748" s="65"/>
      <c r="N40748" s="71"/>
    </row>
    <row r="40749" spans="2:14">
      <c r="B40749" s="65"/>
      <c r="N40749" s="71"/>
    </row>
    <row r="40750" spans="2:14">
      <c r="B40750" s="65"/>
      <c r="N40750" s="71"/>
    </row>
    <row r="40751" spans="2:14">
      <c r="B40751" s="65"/>
      <c r="N40751" s="71"/>
    </row>
    <row r="40752" spans="2:14">
      <c r="B40752" s="65"/>
      <c r="N40752" s="71"/>
    </row>
    <row r="40753" spans="2:14">
      <c r="B40753" s="65"/>
      <c r="N40753" s="71"/>
    </row>
    <row r="40754" spans="2:14">
      <c r="B40754" s="65"/>
      <c r="N40754" s="71"/>
    </row>
    <row r="40755" spans="2:14">
      <c r="B40755" s="65"/>
      <c r="N40755" s="71"/>
    </row>
    <row r="40756" spans="2:14">
      <c r="B40756" s="65"/>
      <c r="N40756" s="71"/>
    </row>
    <row r="40757" spans="2:14">
      <c r="B40757" s="65"/>
      <c r="N40757" s="71"/>
    </row>
    <row r="40758" spans="2:14">
      <c r="B40758" s="65"/>
      <c r="N40758" s="71"/>
    </row>
    <row r="40759" spans="2:14">
      <c r="B40759" s="65"/>
      <c r="N40759" s="71"/>
    </row>
    <row r="40760" spans="2:14">
      <c r="B40760" s="65"/>
      <c r="N40760" s="71"/>
    </row>
    <row r="40761" spans="2:14">
      <c r="B40761" s="65"/>
      <c r="N40761" s="71"/>
    </row>
    <row r="40762" spans="2:14">
      <c r="B40762" s="65"/>
      <c r="N40762" s="71"/>
    </row>
    <row r="40763" spans="2:14">
      <c r="B40763" s="65"/>
      <c r="N40763" s="71"/>
    </row>
    <row r="40764" spans="2:14">
      <c r="B40764" s="65"/>
      <c r="N40764" s="71"/>
    </row>
    <row r="40765" spans="2:14">
      <c r="B40765" s="65"/>
      <c r="N40765" s="71"/>
    </row>
    <row r="40766" spans="2:14">
      <c r="B40766" s="65"/>
      <c r="N40766" s="71"/>
    </row>
    <row r="40767" spans="2:14">
      <c r="B40767" s="65"/>
      <c r="N40767" s="71"/>
    </row>
    <row r="40768" spans="2:14">
      <c r="B40768" s="65"/>
      <c r="N40768" s="71"/>
    </row>
    <row r="40769" spans="2:14">
      <c r="B40769" s="65"/>
      <c r="N40769" s="71"/>
    </row>
    <row r="40770" spans="2:14">
      <c r="B40770" s="65"/>
      <c r="N40770" s="71"/>
    </row>
    <row r="40771" spans="2:14">
      <c r="B40771" s="65"/>
      <c r="N40771" s="71"/>
    </row>
    <row r="40772" spans="2:14">
      <c r="B40772" s="65"/>
      <c r="N40772" s="71"/>
    </row>
    <row r="40773" spans="2:14">
      <c r="B40773" s="65"/>
      <c r="N40773" s="71"/>
    </row>
    <row r="40774" spans="2:14">
      <c r="B40774" s="65"/>
      <c r="N40774" s="71"/>
    </row>
    <row r="40775" spans="2:14">
      <c r="B40775" s="65"/>
      <c r="N40775" s="71"/>
    </row>
    <row r="40776" spans="2:14">
      <c r="B40776" s="65"/>
      <c r="N40776" s="71"/>
    </row>
    <row r="40777" spans="2:14">
      <c r="B40777" s="65"/>
      <c r="N40777" s="71"/>
    </row>
    <row r="40778" spans="2:14">
      <c r="B40778" s="65"/>
      <c r="N40778" s="71"/>
    </row>
    <row r="40779" spans="2:14">
      <c r="B40779" s="65"/>
      <c r="N40779" s="71"/>
    </row>
    <row r="40780" spans="2:14">
      <c r="B40780" s="65"/>
      <c r="N40780" s="71"/>
    </row>
    <row r="40781" spans="2:14">
      <c r="B40781" s="65"/>
      <c r="N40781" s="71"/>
    </row>
    <row r="40782" spans="2:14">
      <c r="B40782" s="65"/>
      <c r="N40782" s="71"/>
    </row>
    <row r="40783" spans="2:14">
      <c r="B40783" s="65"/>
      <c r="N40783" s="71"/>
    </row>
    <row r="40784" spans="2:14">
      <c r="B40784" s="65"/>
      <c r="N40784" s="71"/>
    </row>
    <row r="40785" spans="2:14">
      <c r="B40785" s="65"/>
      <c r="N40785" s="71"/>
    </row>
    <row r="40786" spans="2:14">
      <c r="B40786" s="65"/>
      <c r="N40786" s="71"/>
    </row>
    <row r="40787" spans="2:14">
      <c r="B40787" s="65"/>
      <c r="N40787" s="71"/>
    </row>
    <row r="40788" spans="2:14">
      <c r="B40788" s="65"/>
      <c r="N40788" s="71"/>
    </row>
    <row r="40789" spans="2:14">
      <c r="B40789" s="65"/>
      <c r="N40789" s="71"/>
    </row>
    <row r="40790" spans="2:14">
      <c r="B40790" s="65"/>
      <c r="N40790" s="71"/>
    </row>
    <row r="40791" spans="2:14">
      <c r="B40791" s="65"/>
      <c r="N40791" s="71"/>
    </row>
    <row r="40792" spans="2:14">
      <c r="B40792" s="65"/>
      <c r="N40792" s="71"/>
    </row>
    <row r="40793" spans="2:14">
      <c r="B40793" s="65"/>
      <c r="N40793" s="71"/>
    </row>
    <row r="40794" spans="2:14">
      <c r="B40794" s="65"/>
      <c r="N40794" s="71"/>
    </row>
    <row r="40795" spans="2:14">
      <c r="B40795" s="65"/>
      <c r="N40795" s="71"/>
    </row>
    <row r="40796" spans="2:14">
      <c r="B40796" s="65"/>
      <c r="N40796" s="71"/>
    </row>
    <row r="40797" spans="2:14">
      <c r="B40797" s="65"/>
      <c r="N40797" s="71"/>
    </row>
    <row r="40798" spans="2:14">
      <c r="B40798" s="65"/>
      <c r="N40798" s="71"/>
    </row>
    <row r="40799" spans="2:14">
      <c r="B40799" s="65"/>
      <c r="N40799" s="71"/>
    </row>
    <row r="40800" spans="2:14">
      <c r="B40800" s="65"/>
      <c r="N40800" s="71"/>
    </row>
    <row r="40801" spans="2:14">
      <c r="B40801" s="65"/>
      <c r="N40801" s="71"/>
    </row>
    <row r="40802" spans="2:14">
      <c r="B40802" s="65"/>
      <c r="N40802" s="71"/>
    </row>
    <row r="40803" spans="2:14">
      <c r="B40803" s="65"/>
      <c r="N40803" s="71"/>
    </row>
    <row r="40804" spans="2:14">
      <c r="B40804" s="65"/>
      <c r="N40804" s="71"/>
    </row>
    <row r="40805" spans="2:14">
      <c r="B40805" s="65"/>
      <c r="N40805" s="71"/>
    </row>
    <row r="40806" spans="2:14">
      <c r="B40806" s="65"/>
      <c r="N40806" s="71"/>
    </row>
    <row r="40807" spans="2:14">
      <c r="B40807" s="65"/>
      <c r="N40807" s="71"/>
    </row>
    <row r="40808" spans="2:14">
      <c r="B40808" s="65"/>
      <c r="N40808" s="71"/>
    </row>
    <row r="40809" spans="2:14">
      <c r="B40809" s="65"/>
      <c r="N40809" s="71"/>
    </row>
    <row r="40810" spans="2:14">
      <c r="B40810" s="65"/>
      <c r="N40810" s="71"/>
    </row>
    <row r="40811" spans="2:14">
      <c r="B40811" s="65"/>
      <c r="N40811" s="71"/>
    </row>
    <row r="40812" spans="2:14">
      <c r="B40812" s="65"/>
      <c r="N40812" s="71"/>
    </row>
    <row r="40813" spans="2:14">
      <c r="B40813" s="65"/>
      <c r="N40813" s="71"/>
    </row>
    <row r="40814" spans="2:14">
      <c r="B40814" s="65"/>
      <c r="N40814" s="71"/>
    </row>
    <row r="40815" spans="2:14">
      <c r="B40815" s="65"/>
      <c r="N40815" s="71"/>
    </row>
    <row r="40816" spans="2:14">
      <c r="B40816" s="65"/>
      <c r="N40816" s="71"/>
    </row>
    <row r="40817" spans="2:14">
      <c r="B40817" s="65"/>
      <c r="N40817" s="71"/>
    </row>
    <row r="40818" spans="2:14">
      <c r="B40818" s="65"/>
      <c r="N40818" s="71"/>
    </row>
    <row r="40819" spans="2:14">
      <c r="B40819" s="65"/>
      <c r="N40819" s="71"/>
    </row>
    <row r="40820" spans="2:14">
      <c r="B40820" s="65"/>
      <c r="N40820" s="71"/>
    </row>
    <row r="40821" spans="2:14">
      <c r="B40821" s="65"/>
      <c r="N40821" s="71"/>
    </row>
    <row r="40822" spans="2:14">
      <c r="B40822" s="65"/>
      <c r="N40822" s="71"/>
    </row>
    <row r="40823" spans="2:14">
      <c r="B40823" s="65"/>
      <c r="N40823" s="71"/>
    </row>
    <row r="40824" spans="2:14">
      <c r="B40824" s="65"/>
      <c r="N40824" s="71"/>
    </row>
    <row r="40825" spans="2:14">
      <c r="B40825" s="65"/>
      <c r="N40825" s="71"/>
    </row>
    <row r="40826" spans="2:14">
      <c r="B40826" s="65"/>
      <c r="N40826" s="71"/>
    </row>
    <row r="40827" spans="2:14">
      <c r="B40827" s="65"/>
      <c r="N40827" s="71"/>
    </row>
    <row r="40828" spans="2:14">
      <c r="B40828" s="65"/>
      <c r="N40828" s="71"/>
    </row>
    <row r="40829" spans="2:14">
      <c r="B40829" s="65"/>
      <c r="N40829" s="71"/>
    </row>
    <row r="40830" spans="2:14">
      <c r="B40830" s="65"/>
      <c r="N40830" s="71"/>
    </row>
    <row r="40831" spans="2:14">
      <c r="B40831" s="65"/>
      <c r="N40831" s="71"/>
    </row>
    <row r="40832" spans="2:14">
      <c r="B40832" s="65"/>
      <c r="N40832" s="71"/>
    </row>
    <row r="40833" spans="2:14">
      <c r="B40833" s="65"/>
      <c r="N40833" s="71"/>
    </row>
    <row r="40834" spans="2:14">
      <c r="B40834" s="65"/>
      <c r="N40834" s="71"/>
    </row>
    <row r="40835" spans="2:14">
      <c r="B40835" s="65"/>
      <c r="N40835" s="71"/>
    </row>
    <row r="40836" spans="2:14">
      <c r="B40836" s="65"/>
      <c r="N40836" s="71"/>
    </row>
    <row r="40837" spans="2:14">
      <c r="B40837" s="65"/>
      <c r="N40837" s="71"/>
    </row>
    <row r="40838" spans="2:14">
      <c r="B40838" s="65"/>
      <c r="N40838" s="71"/>
    </row>
    <row r="40839" spans="2:14">
      <c r="B40839" s="65"/>
      <c r="N40839" s="71"/>
    </row>
    <row r="40840" spans="2:14">
      <c r="B40840" s="65"/>
      <c r="N40840" s="71"/>
    </row>
    <row r="40841" spans="2:14">
      <c r="B40841" s="65"/>
      <c r="N40841" s="71"/>
    </row>
    <row r="40842" spans="2:14">
      <c r="B40842" s="65"/>
      <c r="N40842" s="71"/>
    </row>
    <row r="40843" spans="2:14">
      <c r="B40843" s="65"/>
      <c r="N40843" s="71"/>
    </row>
    <row r="40844" spans="2:14">
      <c r="B40844" s="65"/>
      <c r="N40844" s="71"/>
    </row>
    <row r="40845" spans="2:14">
      <c r="B40845" s="65"/>
      <c r="N40845" s="71"/>
    </row>
    <row r="40846" spans="2:14">
      <c r="B40846" s="65"/>
      <c r="N40846" s="71"/>
    </row>
    <row r="40847" spans="2:14">
      <c r="B40847" s="65"/>
      <c r="N40847" s="71"/>
    </row>
    <row r="40848" spans="2:14">
      <c r="B40848" s="65"/>
      <c r="N40848" s="71"/>
    </row>
    <row r="40849" spans="2:14">
      <c r="B40849" s="65"/>
      <c r="N40849" s="71"/>
    </row>
    <row r="40850" spans="2:14">
      <c r="B40850" s="65"/>
      <c r="N40850" s="71"/>
    </row>
    <row r="40851" spans="2:14">
      <c r="B40851" s="65"/>
      <c r="N40851" s="71"/>
    </row>
    <row r="40852" spans="2:14">
      <c r="B40852" s="65"/>
      <c r="N40852" s="71"/>
    </row>
    <row r="40853" spans="2:14">
      <c r="B40853" s="65"/>
      <c r="N40853" s="71"/>
    </row>
    <row r="40854" spans="2:14">
      <c r="B40854" s="65"/>
      <c r="N40854" s="71"/>
    </row>
    <row r="40855" spans="2:14">
      <c r="B40855" s="65"/>
      <c r="N40855" s="71"/>
    </row>
    <row r="40856" spans="2:14">
      <c r="B40856" s="65"/>
      <c r="N40856" s="71"/>
    </row>
    <row r="40857" spans="2:14">
      <c r="B40857" s="65"/>
      <c r="N40857" s="71"/>
    </row>
    <row r="40858" spans="2:14">
      <c r="B40858" s="65"/>
      <c r="N40858" s="71"/>
    </row>
    <row r="40859" spans="2:14">
      <c r="B40859" s="65"/>
      <c r="N40859" s="71"/>
    </row>
    <row r="40860" spans="2:14">
      <c r="B40860" s="65"/>
      <c r="N40860" s="71"/>
    </row>
    <row r="40861" spans="2:14">
      <c r="B40861" s="65"/>
      <c r="N40861" s="71"/>
    </row>
    <row r="40862" spans="2:14">
      <c r="B40862" s="65"/>
      <c r="N40862" s="71"/>
    </row>
    <row r="40863" spans="2:14">
      <c r="B40863" s="65"/>
      <c r="N40863" s="71"/>
    </row>
    <row r="40864" spans="2:14">
      <c r="B40864" s="65"/>
      <c r="N40864" s="71"/>
    </row>
    <row r="40865" spans="2:14">
      <c r="B40865" s="65"/>
      <c r="N40865" s="71"/>
    </row>
    <row r="40866" spans="2:14">
      <c r="B40866" s="65"/>
      <c r="N40866" s="71"/>
    </row>
    <row r="40867" spans="2:14">
      <c r="B40867" s="65"/>
      <c r="N40867" s="71"/>
    </row>
    <row r="40868" spans="2:14">
      <c r="B40868" s="65"/>
      <c r="N40868" s="71"/>
    </row>
    <row r="40869" spans="2:14">
      <c r="B40869" s="65"/>
      <c r="N40869" s="71"/>
    </row>
    <row r="40870" spans="2:14">
      <c r="B40870" s="65"/>
      <c r="N40870" s="71"/>
    </row>
    <row r="40871" spans="2:14">
      <c r="B40871" s="65"/>
      <c r="N40871" s="71"/>
    </row>
    <row r="40872" spans="2:14">
      <c r="B40872" s="65"/>
      <c r="N40872" s="71"/>
    </row>
    <row r="40873" spans="2:14">
      <c r="B40873" s="65"/>
      <c r="N40873" s="71"/>
    </row>
    <row r="40874" spans="2:14">
      <c r="B40874" s="65"/>
      <c r="N40874" s="71"/>
    </row>
    <row r="40875" spans="2:14">
      <c r="B40875" s="65"/>
      <c r="N40875" s="71"/>
    </row>
    <row r="40876" spans="2:14">
      <c r="B40876" s="65"/>
      <c r="N40876" s="71"/>
    </row>
    <row r="40877" spans="2:14">
      <c r="B40877" s="65"/>
      <c r="N40877" s="71"/>
    </row>
    <row r="40878" spans="2:14">
      <c r="B40878" s="65"/>
      <c r="N40878" s="71"/>
    </row>
    <row r="40879" spans="2:14">
      <c r="B40879" s="65"/>
      <c r="N40879" s="71"/>
    </row>
    <row r="40880" spans="2:14">
      <c r="B40880" s="65"/>
      <c r="N40880" s="71"/>
    </row>
    <row r="40881" spans="2:14">
      <c r="B40881" s="65"/>
      <c r="N40881" s="71"/>
    </row>
    <row r="40882" spans="2:14">
      <c r="B40882" s="65"/>
      <c r="N40882" s="71"/>
    </row>
    <row r="40883" spans="2:14">
      <c r="B40883" s="65"/>
      <c r="N40883" s="71"/>
    </row>
    <row r="40884" spans="2:14">
      <c r="B40884" s="65"/>
      <c r="N40884" s="71"/>
    </row>
    <row r="40885" spans="2:14">
      <c r="B40885" s="65"/>
      <c r="N40885" s="71"/>
    </row>
    <row r="40886" spans="2:14">
      <c r="B40886" s="65"/>
      <c r="N40886" s="71"/>
    </row>
    <row r="40887" spans="2:14">
      <c r="B40887" s="65"/>
      <c r="N40887" s="71"/>
    </row>
    <row r="40888" spans="2:14">
      <c r="B40888" s="65"/>
      <c r="N40888" s="71"/>
    </row>
    <row r="40889" spans="2:14">
      <c r="B40889" s="65"/>
      <c r="N40889" s="71"/>
    </row>
    <row r="40890" spans="2:14">
      <c r="B40890" s="65"/>
      <c r="N40890" s="71"/>
    </row>
    <row r="40891" spans="2:14">
      <c r="B40891" s="65"/>
      <c r="N40891" s="71"/>
    </row>
    <row r="40892" spans="2:14">
      <c r="B40892" s="65"/>
      <c r="N40892" s="71"/>
    </row>
    <row r="40893" spans="2:14">
      <c r="B40893" s="65"/>
      <c r="N40893" s="71"/>
    </row>
    <row r="40894" spans="2:14">
      <c r="B40894" s="65"/>
      <c r="N40894" s="71"/>
    </row>
    <row r="40895" spans="2:14">
      <c r="B40895" s="65"/>
      <c r="N40895" s="71"/>
    </row>
    <row r="40896" spans="2:14">
      <c r="B40896" s="65"/>
      <c r="N40896" s="71"/>
    </row>
    <row r="40897" spans="2:14">
      <c r="B40897" s="65"/>
      <c r="N40897" s="71"/>
    </row>
    <row r="40898" spans="2:14">
      <c r="B40898" s="65"/>
      <c r="N40898" s="71"/>
    </row>
    <row r="40899" spans="2:14">
      <c r="B40899" s="65"/>
      <c r="N40899" s="71"/>
    </row>
    <row r="40900" spans="2:14">
      <c r="B40900" s="65"/>
      <c r="N40900" s="71"/>
    </row>
    <row r="40901" spans="2:14">
      <c r="B40901" s="65"/>
      <c r="N40901" s="71"/>
    </row>
    <row r="40902" spans="2:14">
      <c r="B40902" s="65"/>
      <c r="N40902" s="71"/>
    </row>
    <row r="40903" spans="2:14">
      <c r="B40903" s="65"/>
      <c r="N40903" s="71"/>
    </row>
    <row r="40904" spans="2:14">
      <c r="B40904" s="65"/>
      <c r="N40904" s="71"/>
    </row>
    <row r="40905" spans="2:14">
      <c r="B40905" s="65"/>
      <c r="N40905" s="71"/>
    </row>
    <row r="40906" spans="2:14">
      <c r="B40906" s="65"/>
      <c r="N40906" s="71"/>
    </row>
    <row r="40907" spans="2:14">
      <c r="B40907" s="65"/>
      <c r="N40907" s="71"/>
    </row>
    <row r="40908" spans="2:14">
      <c r="B40908" s="65"/>
      <c r="N40908" s="71"/>
    </row>
    <row r="40909" spans="2:14">
      <c r="B40909" s="65"/>
      <c r="N40909" s="71"/>
    </row>
    <row r="40910" spans="2:14">
      <c r="B40910" s="65"/>
      <c r="N40910" s="71"/>
    </row>
    <row r="40911" spans="2:14">
      <c r="B40911" s="65"/>
      <c r="N40911" s="71"/>
    </row>
    <row r="40912" spans="2:14">
      <c r="B40912" s="65"/>
      <c r="N40912" s="71"/>
    </row>
    <row r="40913" spans="2:14">
      <c r="B40913" s="65"/>
      <c r="N40913" s="71"/>
    </row>
    <row r="40914" spans="2:14">
      <c r="B40914" s="65"/>
      <c r="N40914" s="71"/>
    </row>
    <row r="40915" spans="2:14">
      <c r="B40915" s="65"/>
      <c r="N40915" s="71"/>
    </row>
    <row r="40916" spans="2:14">
      <c r="B40916" s="65"/>
      <c r="N40916" s="71"/>
    </row>
    <row r="40917" spans="2:14">
      <c r="B40917" s="65"/>
      <c r="N40917" s="71"/>
    </row>
    <row r="40918" spans="2:14">
      <c r="B40918" s="65"/>
      <c r="N40918" s="71"/>
    </row>
    <row r="40919" spans="2:14">
      <c r="B40919" s="65"/>
      <c r="N40919" s="71"/>
    </row>
    <row r="40920" spans="2:14">
      <c r="B40920" s="65"/>
      <c r="N40920" s="71"/>
    </row>
    <row r="40921" spans="2:14">
      <c r="B40921" s="65"/>
      <c r="N40921" s="71"/>
    </row>
    <row r="40922" spans="2:14">
      <c r="B40922" s="65"/>
      <c r="N40922" s="71"/>
    </row>
    <row r="40923" spans="2:14">
      <c r="B40923" s="65"/>
      <c r="N40923" s="71"/>
    </row>
    <row r="40924" spans="2:14">
      <c r="B40924" s="65"/>
      <c r="N40924" s="71"/>
    </row>
    <row r="40925" spans="2:14">
      <c r="B40925" s="65"/>
      <c r="N40925" s="71"/>
    </row>
    <row r="40926" spans="2:14">
      <c r="B40926" s="65"/>
      <c r="N40926" s="71"/>
    </row>
    <row r="40927" spans="2:14">
      <c r="B40927" s="65"/>
      <c r="N40927" s="71"/>
    </row>
    <row r="40928" spans="2:14">
      <c r="B40928" s="65"/>
      <c r="N40928" s="71"/>
    </row>
    <row r="40929" spans="2:14">
      <c r="B40929" s="65"/>
      <c r="N40929" s="71"/>
    </row>
    <row r="40930" spans="2:14">
      <c r="B40930" s="65"/>
      <c r="N40930" s="71"/>
    </row>
    <row r="40931" spans="2:14">
      <c r="B40931" s="65"/>
      <c r="N40931" s="71"/>
    </row>
    <row r="40932" spans="2:14">
      <c r="B40932" s="65"/>
      <c r="N40932" s="71"/>
    </row>
    <row r="40933" spans="2:14">
      <c r="B40933" s="65"/>
      <c r="N40933" s="71"/>
    </row>
    <row r="40934" spans="2:14">
      <c r="B40934" s="65"/>
      <c r="N40934" s="71"/>
    </row>
    <row r="40935" spans="2:14">
      <c r="B40935" s="65"/>
      <c r="N40935" s="71"/>
    </row>
    <row r="40936" spans="2:14">
      <c r="B40936" s="65"/>
      <c r="N40936" s="71"/>
    </row>
    <row r="40937" spans="2:14">
      <c r="B40937" s="65"/>
      <c r="N40937" s="71"/>
    </row>
    <row r="40938" spans="2:14">
      <c r="B40938" s="65"/>
      <c r="N40938" s="71"/>
    </row>
    <row r="40939" spans="2:14">
      <c r="B40939" s="65"/>
      <c r="N40939" s="71"/>
    </row>
    <row r="40940" spans="2:14">
      <c r="B40940" s="65"/>
      <c r="N40940" s="71"/>
    </row>
    <row r="40941" spans="2:14">
      <c r="B40941" s="65"/>
      <c r="N40941" s="71"/>
    </row>
    <row r="40942" spans="2:14">
      <c r="B40942" s="65"/>
      <c r="N40942" s="71"/>
    </row>
    <row r="40943" spans="2:14">
      <c r="B40943" s="65"/>
      <c r="N40943" s="71"/>
    </row>
    <row r="40944" spans="2:14">
      <c r="B40944" s="65"/>
      <c r="N40944" s="71"/>
    </row>
    <row r="40945" spans="2:14">
      <c r="B40945" s="65"/>
      <c r="N40945" s="71"/>
    </row>
    <row r="40946" spans="2:14">
      <c r="B40946" s="65"/>
      <c r="N40946" s="71"/>
    </row>
    <row r="40947" spans="2:14">
      <c r="B40947" s="65"/>
      <c r="N40947" s="71"/>
    </row>
    <row r="40948" spans="2:14">
      <c r="B40948" s="65"/>
      <c r="N40948" s="71"/>
    </row>
    <row r="40949" spans="2:14">
      <c r="B40949" s="65"/>
      <c r="N40949" s="71"/>
    </row>
    <row r="40950" spans="2:14">
      <c r="B40950" s="65"/>
      <c r="N40950" s="71"/>
    </row>
    <row r="40951" spans="2:14">
      <c r="B40951" s="65"/>
      <c r="N40951" s="71"/>
    </row>
    <row r="40952" spans="2:14">
      <c r="B40952" s="65"/>
      <c r="N40952" s="71"/>
    </row>
    <row r="40953" spans="2:14">
      <c r="B40953" s="65"/>
      <c r="N40953" s="71"/>
    </row>
    <row r="40954" spans="2:14">
      <c r="B40954" s="65"/>
      <c r="N40954" s="71"/>
    </row>
    <row r="40955" spans="2:14">
      <c r="B40955" s="65"/>
      <c r="N40955" s="71"/>
    </row>
    <row r="40956" spans="2:14">
      <c r="B40956" s="65"/>
      <c r="N40956" s="71"/>
    </row>
    <row r="40957" spans="2:14">
      <c r="B40957" s="65"/>
      <c r="N40957" s="71"/>
    </row>
    <row r="40958" spans="2:14">
      <c r="B40958" s="65"/>
      <c r="N40958" s="71"/>
    </row>
    <row r="40959" spans="2:14">
      <c r="B40959" s="65"/>
      <c r="N40959" s="71"/>
    </row>
    <row r="40960" spans="2:14">
      <c r="B40960" s="65"/>
      <c r="N40960" s="71"/>
    </row>
    <row r="40961" spans="2:14">
      <c r="B40961" s="65"/>
      <c r="N40961" s="71"/>
    </row>
    <row r="40962" spans="2:14">
      <c r="B40962" s="65"/>
      <c r="N40962" s="71"/>
    </row>
    <row r="40963" spans="2:14">
      <c r="B40963" s="65"/>
      <c r="N40963" s="71"/>
    </row>
    <row r="40964" spans="2:14">
      <c r="B40964" s="65"/>
      <c r="N40964" s="71"/>
    </row>
    <row r="40965" spans="2:14">
      <c r="B40965" s="65"/>
      <c r="N40965" s="71"/>
    </row>
    <row r="40966" spans="2:14">
      <c r="B40966" s="65"/>
      <c r="N40966" s="71"/>
    </row>
    <row r="40967" spans="2:14">
      <c r="B40967" s="65"/>
      <c r="N40967" s="71"/>
    </row>
    <row r="40968" spans="2:14">
      <c r="B40968" s="65"/>
      <c r="N40968" s="71"/>
    </row>
    <row r="40969" spans="2:14">
      <c r="B40969" s="65"/>
      <c r="N40969" s="71"/>
    </row>
    <row r="40970" spans="2:14">
      <c r="B40970" s="65"/>
      <c r="N40970" s="71"/>
    </row>
    <row r="40971" spans="2:14">
      <c r="B40971" s="65"/>
      <c r="N40971" s="71"/>
    </row>
    <row r="40972" spans="2:14">
      <c r="B40972" s="65"/>
      <c r="N40972" s="71"/>
    </row>
    <row r="40973" spans="2:14">
      <c r="B40973" s="65"/>
      <c r="N40973" s="71"/>
    </row>
    <row r="40974" spans="2:14">
      <c r="B40974" s="65"/>
      <c r="N40974" s="71"/>
    </row>
    <row r="40975" spans="2:14">
      <c r="B40975" s="65"/>
      <c r="N40975" s="71"/>
    </row>
    <row r="40976" spans="2:14">
      <c r="B40976" s="65"/>
      <c r="N40976" s="71"/>
    </row>
    <row r="40977" spans="2:14">
      <c r="B40977" s="65"/>
      <c r="N40977" s="71"/>
    </row>
    <row r="40978" spans="2:14">
      <c r="B40978" s="65"/>
      <c r="N40978" s="71"/>
    </row>
    <row r="40979" spans="2:14">
      <c r="B40979" s="65"/>
      <c r="N40979" s="71"/>
    </row>
    <row r="40980" spans="2:14">
      <c r="B40980" s="65"/>
      <c r="N40980" s="71"/>
    </row>
    <row r="40981" spans="2:14">
      <c r="B40981" s="65"/>
      <c r="N40981" s="71"/>
    </row>
    <row r="40982" spans="2:14">
      <c r="B40982" s="65"/>
      <c r="N40982" s="71"/>
    </row>
    <row r="40983" spans="2:14">
      <c r="B40983" s="65"/>
      <c r="N40983" s="71"/>
    </row>
    <row r="40984" spans="2:14">
      <c r="B40984" s="65"/>
      <c r="N40984" s="71"/>
    </row>
    <row r="40985" spans="2:14">
      <c r="B40985" s="65"/>
      <c r="N40985" s="71"/>
    </row>
    <row r="40986" spans="2:14">
      <c r="B40986" s="65"/>
      <c r="N40986" s="71"/>
    </row>
    <row r="40987" spans="2:14">
      <c r="B40987" s="65"/>
      <c r="N40987" s="71"/>
    </row>
    <row r="40988" spans="2:14">
      <c r="B40988" s="65"/>
      <c r="N40988" s="71"/>
    </row>
    <row r="40989" spans="2:14">
      <c r="B40989" s="65"/>
      <c r="N40989" s="71"/>
    </row>
    <row r="40990" spans="2:14">
      <c r="B40990" s="65"/>
      <c r="N40990" s="71"/>
    </row>
    <row r="40991" spans="2:14">
      <c r="B40991" s="65"/>
      <c r="N40991" s="71"/>
    </row>
    <row r="40992" spans="2:14">
      <c r="B40992" s="65"/>
      <c r="N40992" s="71"/>
    </row>
    <row r="40993" spans="2:14">
      <c r="B40993" s="65"/>
      <c r="N40993" s="71"/>
    </row>
    <row r="40994" spans="2:14">
      <c r="B40994" s="65"/>
      <c r="N40994" s="71"/>
    </row>
    <row r="40995" spans="2:14">
      <c r="B40995" s="65"/>
      <c r="N40995" s="71"/>
    </row>
    <row r="40996" spans="2:14">
      <c r="B40996" s="65"/>
      <c r="N40996" s="71"/>
    </row>
    <row r="40997" spans="2:14">
      <c r="B40997" s="65"/>
      <c r="N40997" s="71"/>
    </row>
    <row r="40998" spans="2:14">
      <c r="B40998" s="65"/>
      <c r="N40998" s="71"/>
    </row>
    <row r="40999" spans="2:14">
      <c r="B40999" s="65"/>
      <c r="N40999" s="71"/>
    </row>
    <row r="41000" spans="2:14">
      <c r="B41000" s="65"/>
      <c r="N41000" s="71"/>
    </row>
    <row r="41001" spans="2:14">
      <c r="B41001" s="65"/>
      <c r="N41001" s="71"/>
    </row>
    <row r="41002" spans="2:14">
      <c r="B41002" s="65"/>
      <c r="N41002" s="71"/>
    </row>
    <row r="41003" spans="2:14">
      <c r="B41003" s="65"/>
      <c r="N41003" s="71"/>
    </row>
    <row r="41004" spans="2:14">
      <c r="B41004" s="65"/>
      <c r="N41004" s="71"/>
    </row>
    <row r="41005" spans="2:14">
      <c r="B41005" s="65"/>
      <c r="N41005" s="71"/>
    </row>
    <row r="41006" spans="2:14">
      <c r="B41006" s="65"/>
      <c r="N41006" s="71"/>
    </row>
    <row r="41007" spans="2:14">
      <c r="B41007" s="65"/>
      <c r="N41007" s="71"/>
    </row>
    <row r="41008" spans="2:14">
      <c r="B41008" s="65"/>
      <c r="N41008" s="71"/>
    </row>
    <row r="41009" spans="2:14">
      <c r="B41009" s="65"/>
      <c r="N41009" s="71"/>
    </row>
    <row r="41010" spans="2:14">
      <c r="B41010" s="65"/>
      <c r="N41010" s="71"/>
    </row>
    <row r="41011" spans="2:14">
      <c r="B41011" s="65"/>
      <c r="N41011" s="71"/>
    </row>
    <row r="41012" spans="2:14">
      <c r="B41012" s="65"/>
      <c r="N41012" s="71"/>
    </row>
    <row r="41013" spans="2:14">
      <c r="B41013" s="65"/>
      <c r="N41013" s="71"/>
    </row>
    <row r="41014" spans="2:14">
      <c r="B41014" s="65"/>
      <c r="N41014" s="71"/>
    </row>
    <row r="41015" spans="2:14">
      <c r="B41015" s="65"/>
      <c r="N41015" s="71"/>
    </row>
    <row r="41016" spans="2:14">
      <c r="B41016" s="65"/>
      <c r="N41016" s="71"/>
    </row>
    <row r="41017" spans="2:14">
      <c r="B41017" s="65"/>
      <c r="N41017" s="71"/>
    </row>
    <row r="41018" spans="2:14">
      <c r="B41018" s="65"/>
      <c r="N41018" s="71"/>
    </row>
    <row r="41019" spans="2:14">
      <c r="B41019" s="65"/>
      <c r="N41019" s="71"/>
    </row>
    <row r="41020" spans="2:14">
      <c r="B41020" s="65"/>
      <c r="N41020" s="71"/>
    </row>
    <row r="41021" spans="2:14">
      <c r="B41021" s="65"/>
      <c r="N41021" s="71"/>
    </row>
    <row r="41022" spans="2:14">
      <c r="B41022" s="65"/>
      <c r="N41022" s="71"/>
    </row>
    <row r="41023" spans="2:14">
      <c r="B41023" s="65"/>
      <c r="N41023" s="71"/>
    </row>
    <row r="41024" spans="2:14">
      <c r="B41024" s="65"/>
      <c r="N41024" s="71"/>
    </row>
    <row r="41025" spans="2:14">
      <c r="B41025" s="65"/>
      <c r="N41025" s="71"/>
    </row>
    <row r="41026" spans="2:14">
      <c r="B41026" s="65"/>
      <c r="N41026" s="71"/>
    </row>
    <row r="41027" spans="2:14">
      <c r="B41027" s="65"/>
      <c r="N41027" s="71"/>
    </row>
    <row r="41028" spans="2:14">
      <c r="B41028" s="65"/>
      <c r="N41028" s="71"/>
    </row>
    <row r="41029" spans="2:14">
      <c r="B41029" s="65"/>
      <c r="N41029" s="71"/>
    </row>
    <row r="41030" spans="2:14">
      <c r="B41030" s="65"/>
      <c r="N41030" s="71"/>
    </row>
    <row r="41031" spans="2:14">
      <c r="B41031" s="65"/>
      <c r="N41031" s="71"/>
    </row>
    <row r="41032" spans="2:14">
      <c r="B41032" s="65"/>
      <c r="N41032" s="71"/>
    </row>
    <row r="41033" spans="2:14">
      <c r="B41033" s="65"/>
      <c r="N41033" s="71"/>
    </row>
    <row r="41034" spans="2:14">
      <c r="B41034" s="65"/>
      <c r="N41034" s="71"/>
    </row>
    <row r="41035" spans="2:14">
      <c r="B41035" s="65"/>
      <c r="N41035" s="71"/>
    </row>
    <row r="41036" spans="2:14">
      <c r="B41036" s="65"/>
      <c r="N41036" s="71"/>
    </row>
    <row r="41037" spans="2:14">
      <c r="B41037" s="65"/>
      <c r="N41037" s="71"/>
    </row>
    <row r="41038" spans="2:14">
      <c r="B41038" s="65"/>
      <c r="N41038" s="71"/>
    </row>
    <row r="41039" spans="2:14">
      <c r="B41039" s="65"/>
      <c r="N41039" s="71"/>
    </row>
    <row r="41040" spans="2:14">
      <c r="B41040" s="65"/>
      <c r="N41040" s="71"/>
    </row>
    <row r="41041" spans="2:14">
      <c r="B41041" s="65"/>
      <c r="N41041" s="71"/>
    </row>
    <row r="41042" spans="2:14">
      <c r="B41042" s="65"/>
      <c r="N41042" s="71"/>
    </row>
    <row r="41043" spans="2:14">
      <c r="B41043" s="65"/>
      <c r="N41043" s="71"/>
    </row>
    <row r="41044" spans="2:14">
      <c r="B41044" s="65"/>
      <c r="N41044" s="71"/>
    </row>
    <row r="41045" spans="2:14">
      <c r="B41045" s="65"/>
      <c r="N41045" s="71"/>
    </row>
    <row r="41046" spans="2:14">
      <c r="B41046" s="65"/>
      <c r="N41046" s="71"/>
    </row>
    <row r="41047" spans="2:14">
      <c r="B41047" s="65"/>
      <c r="N41047" s="71"/>
    </row>
    <row r="41048" spans="2:14">
      <c r="B41048" s="65"/>
      <c r="N41048" s="71"/>
    </row>
    <row r="41049" spans="2:14">
      <c r="B41049" s="65"/>
      <c r="N41049" s="71"/>
    </row>
    <row r="41050" spans="2:14">
      <c r="B41050" s="65"/>
      <c r="N41050" s="71"/>
    </row>
    <row r="41051" spans="2:14">
      <c r="B41051" s="65"/>
      <c r="N41051" s="71"/>
    </row>
    <row r="41052" spans="2:14">
      <c r="B41052" s="65"/>
      <c r="N41052" s="71"/>
    </row>
    <row r="41053" spans="2:14">
      <c r="B41053" s="65"/>
      <c r="N41053" s="71"/>
    </row>
    <row r="41054" spans="2:14">
      <c r="B41054" s="65"/>
      <c r="N41054" s="71"/>
    </row>
    <row r="41055" spans="2:14">
      <c r="B41055" s="65"/>
      <c r="N41055" s="71"/>
    </row>
    <row r="41056" spans="2:14">
      <c r="B41056" s="65"/>
      <c r="N41056" s="71"/>
    </row>
    <row r="41057" spans="2:14">
      <c r="B41057" s="65"/>
      <c r="N41057" s="71"/>
    </row>
    <row r="41058" spans="2:14">
      <c r="B41058" s="65"/>
      <c r="N41058" s="71"/>
    </row>
    <row r="41059" spans="2:14">
      <c r="B41059" s="65"/>
      <c r="N41059" s="71"/>
    </row>
    <row r="41060" spans="2:14">
      <c r="B41060" s="65"/>
      <c r="N41060" s="71"/>
    </row>
    <row r="41061" spans="2:14">
      <c r="B41061" s="65"/>
      <c r="N41061" s="71"/>
    </row>
    <row r="41062" spans="2:14">
      <c r="B41062" s="65"/>
      <c r="N41062" s="71"/>
    </row>
    <row r="41063" spans="2:14">
      <c r="B41063" s="65"/>
      <c r="N41063" s="71"/>
    </row>
    <row r="41064" spans="2:14">
      <c r="B41064" s="65"/>
      <c r="N41064" s="71"/>
    </row>
    <row r="41065" spans="2:14">
      <c r="B41065" s="65"/>
      <c r="N41065" s="71"/>
    </row>
    <row r="41066" spans="2:14">
      <c r="B41066" s="65"/>
      <c r="N41066" s="71"/>
    </row>
    <row r="41067" spans="2:14">
      <c r="B41067" s="65"/>
      <c r="N41067" s="71"/>
    </row>
    <row r="41068" spans="2:14">
      <c r="B41068" s="65"/>
      <c r="N41068" s="71"/>
    </row>
    <row r="41069" spans="2:14">
      <c r="B41069" s="65"/>
      <c r="N41069" s="71"/>
    </row>
    <row r="41070" spans="2:14">
      <c r="B41070" s="65"/>
      <c r="N41070" s="71"/>
    </row>
    <row r="41071" spans="2:14">
      <c r="B41071" s="65"/>
      <c r="N41071" s="71"/>
    </row>
    <row r="41072" spans="2:14">
      <c r="B41072" s="65"/>
      <c r="N41072" s="71"/>
    </row>
    <row r="41073" spans="2:14">
      <c r="B41073" s="65"/>
      <c r="N41073" s="71"/>
    </row>
    <row r="41074" spans="2:14">
      <c r="B41074" s="65"/>
      <c r="N41074" s="71"/>
    </row>
    <row r="41075" spans="2:14">
      <c r="B41075" s="65"/>
      <c r="N41075" s="71"/>
    </row>
    <row r="41076" spans="2:14">
      <c r="B41076" s="65"/>
      <c r="N41076" s="71"/>
    </row>
    <row r="41077" spans="2:14">
      <c r="B41077" s="65"/>
      <c r="N41077" s="71"/>
    </row>
    <row r="41078" spans="2:14">
      <c r="B41078" s="65"/>
      <c r="N41078" s="71"/>
    </row>
    <row r="41079" spans="2:14">
      <c r="B41079" s="65"/>
      <c r="N41079" s="71"/>
    </row>
    <row r="41080" spans="2:14">
      <c r="B41080" s="65"/>
      <c r="N41080" s="71"/>
    </row>
    <row r="41081" spans="2:14">
      <c r="B41081" s="65"/>
      <c r="N41081" s="71"/>
    </row>
    <row r="41082" spans="2:14">
      <c r="B41082" s="65"/>
      <c r="N41082" s="71"/>
    </row>
    <row r="41083" spans="2:14">
      <c r="B41083" s="65"/>
      <c r="N41083" s="71"/>
    </row>
    <row r="41084" spans="2:14">
      <c r="B41084" s="65"/>
      <c r="N41084" s="71"/>
    </row>
    <row r="41085" spans="2:14">
      <c r="B41085" s="65"/>
      <c r="N41085" s="71"/>
    </row>
    <row r="41086" spans="2:14">
      <c r="B41086" s="65"/>
      <c r="N41086" s="71"/>
    </row>
    <row r="41087" spans="2:14">
      <c r="B41087" s="65"/>
      <c r="N41087" s="71"/>
    </row>
    <row r="41088" spans="2:14">
      <c r="B41088" s="65"/>
      <c r="N41088" s="71"/>
    </row>
    <row r="41089" spans="2:14">
      <c r="B41089" s="65"/>
      <c r="N41089" s="71"/>
    </row>
    <row r="41090" spans="2:14">
      <c r="B41090" s="65"/>
      <c r="N41090" s="71"/>
    </row>
    <row r="41091" spans="2:14">
      <c r="B41091" s="65"/>
      <c r="N41091" s="71"/>
    </row>
    <row r="41092" spans="2:14">
      <c r="B41092" s="65"/>
      <c r="N41092" s="71"/>
    </row>
    <row r="41093" spans="2:14">
      <c r="B41093" s="65"/>
      <c r="N41093" s="71"/>
    </row>
    <row r="41094" spans="2:14">
      <c r="B41094" s="65"/>
      <c r="N41094" s="71"/>
    </row>
    <row r="41095" spans="2:14">
      <c r="B41095" s="65"/>
      <c r="N41095" s="71"/>
    </row>
    <row r="41096" spans="2:14">
      <c r="B41096" s="65"/>
      <c r="N41096" s="71"/>
    </row>
    <row r="41097" spans="2:14">
      <c r="B41097" s="65"/>
      <c r="N41097" s="71"/>
    </row>
    <row r="41098" spans="2:14">
      <c r="B41098" s="65"/>
      <c r="N41098" s="71"/>
    </row>
    <row r="41099" spans="2:14">
      <c r="B41099" s="65"/>
      <c r="N41099" s="71"/>
    </row>
    <row r="41100" spans="2:14">
      <c r="B41100" s="65"/>
      <c r="N41100" s="71"/>
    </row>
    <row r="41101" spans="2:14">
      <c r="B41101" s="65"/>
      <c r="N41101" s="71"/>
    </row>
    <row r="41102" spans="2:14">
      <c r="B41102" s="65"/>
      <c r="N41102" s="71"/>
    </row>
    <row r="41103" spans="2:14">
      <c r="B41103" s="65"/>
      <c r="N41103" s="71"/>
    </row>
    <row r="41104" spans="2:14">
      <c r="B41104" s="65"/>
      <c r="N41104" s="71"/>
    </row>
    <row r="41105" spans="2:14">
      <c r="B41105" s="65"/>
      <c r="N41105" s="71"/>
    </row>
    <row r="41106" spans="2:14">
      <c r="B41106" s="65"/>
      <c r="N41106" s="71"/>
    </row>
    <row r="41107" spans="2:14">
      <c r="B41107" s="65"/>
      <c r="N41107" s="71"/>
    </row>
    <row r="41108" spans="2:14">
      <c r="B41108" s="65"/>
      <c r="N41108" s="71"/>
    </row>
    <row r="41109" spans="2:14">
      <c r="B41109" s="65"/>
      <c r="N41109" s="71"/>
    </row>
    <row r="41110" spans="2:14">
      <c r="B41110" s="65"/>
      <c r="N41110" s="71"/>
    </row>
    <row r="41111" spans="2:14">
      <c r="B41111" s="65"/>
      <c r="N41111" s="71"/>
    </row>
    <row r="41112" spans="2:14">
      <c r="B41112" s="65"/>
      <c r="N41112" s="71"/>
    </row>
    <row r="41113" spans="2:14">
      <c r="B41113" s="65"/>
      <c r="N41113" s="71"/>
    </row>
    <row r="41114" spans="2:14">
      <c r="B41114" s="65"/>
      <c r="N41114" s="71"/>
    </row>
    <row r="41115" spans="2:14">
      <c r="B41115" s="65"/>
      <c r="N41115" s="71"/>
    </row>
    <row r="41116" spans="2:14">
      <c r="B41116" s="65"/>
      <c r="N41116" s="71"/>
    </row>
    <row r="41117" spans="2:14">
      <c r="B41117" s="65"/>
      <c r="N41117" s="71"/>
    </row>
    <row r="41118" spans="2:14">
      <c r="B41118" s="65"/>
      <c r="N41118" s="71"/>
    </row>
    <row r="41119" spans="2:14">
      <c r="B41119" s="65"/>
      <c r="N41119" s="71"/>
    </row>
    <row r="41120" spans="2:14">
      <c r="B41120" s="65"/>
      <c r="N41120" s="71"/>
    </row>
    <row r="41121" spans="2:14">
      <c r="B41121" s="65"/>
      <c r="N41121" s="71"/>
    </row>
    <row r="41122" spans="2:14">
      <c r="B41122" s="65"/>
      <c r="N41122" s="71"/>
    </row>
    <row r="41123" spans="2:14">
      <c r="B41123" s="65"/>
      <c r="N41123" s="71"/>
    </row>
    <row r="41124" spans="2:14">
      <c r="B41124" s="65"/>
      <c r="N41124" s="71"/>
    </row>
    <row r="41125" spans="2:14">
      <c r="B41125" s="65"/>
      <c r="N41125" s="71"/>
    </row>
    <row r="41126" spans="2:14">
      <c r="B41126" s="65"/>
      <c r="N41126" s="71"/>
    </row>
    <row r="41127" spans="2:14">
      <c r="B41127" s="65"/>
      <c r="N41127" s="71"/>
    </row>
    <row r="41128" spans="2:14">
      <c r="B41128" s="65"/>
      <c r="N41128" s="71"/>
    </row>
    <row r="41129" spans="2:14">
      <c r="B41129" s="65"/>
      <c r="N41129" s="71"/>
    </row>
    <row r="41130" spans="2:14">
      <c r="B41130" s="65"/>
      <c r="N41130" s="71"/>
    </row>
    <row r="41131" spans="2:14">
      <c r="B41131" s="65"/>
      <c r="N41131" s="71"/>
    </row>
    <row r="41132" spans="2:14">
      <c r="B41132" s="65"/>
      <c r="N41132" s="71"/>
    </row>
    <row r="41133" spans="2:14">
      <c r="B41133" s="65"/>
      <c r="N41133" s="71"/>
    </row>
    <row r="41134" spans="2:14">
      <c r="B41134" s="65"/>
      <c r="N41134" s="71"/>
    </row>
    <row r="41135" spans="2:14">
      <c r="B41135" s="65"/>
      <c r="N41135" s="71"/>
    </row>
    <row r="41136" spans="2:14">
      <c r="B41136" s="65"/>
      <c r="N41136" s="71"/>
    </row>
    <row r="41137" spans="2:14">
      <c r="B41137" s="65"/>
      <c r="N41137" s="71"/>
    </row>
    <row r="41138" spans="2:14">
      <c r="B41138" s="65"/>
      <c r="N41138" s="71"/>
    </row>
    <row r="41139" spans="2:14">
      <c r="B41139" s="65"/>
      <c r="N41139" s="71"/>
    </row>
    <row r="41140" spans="2:14">
      <c r="B41140" s="65"/>
      <c r="N41140" s="71"/>
    </row>
    <row r="41141" spans="2:14">
      <c r="B41141" s="65"/>
      <c r="N41141" s="71"/>
    </row>
    <row r="41142" spans="2:14">
      <c r="B41142" s="65"/>
      <c r="N41142" s="71"/>
    </row>
    <row r="41143" spans="2:14">
      <c r="B41143" s="65"/>
      <c r="N41143" s="71"/>
    </row>
    <row r="41144" spans="2:14">
      <c r="B41144" s="65"/>
      <c r="N41144" s="71"/>
    </row>
    <row r="41145" spans="2:14">
      <c r="B41145" s="65"/>
      <c r="N41145" s="71"/>
    </row>
    <row r="41146" spans="2:14">
      <c r="B41146" s="65"/>
      <c r="N41146" s="71"/>
    </row>
    <row r="41147" spans="2:14">
      <c r="B41147" s="65"/>
      <c r="N41147" s="71"/>
    </row>
    <row r="41148" spans="2:14">
      <c r="B41148" s="65"/>
      <c r="N41148" s="71"/>
    </row>
    <row r="41149" spans="2:14">
      <c r="B41149" s="65"/>
      <c r="N41149" s="71"/>
    </row>
    <row r="41150" spans="2:14">
      <c r="B41150" s="65"/>
      <c r="N41150" s="71"/>
    </row>
    <row r="41151" spans="2:14">
      <c r="B41151" s="65"/>
      <c r="N41151" s="71"/>
    </row>
    <row r="41152" spans="2:14">
      <c r="B41152" s="65"/>
      <c r="N41152" s="71"/>
    </row>
    <row r="41153" spans="2:14">
      <c r="B41153" s="65"/>
      <c r="N41153" s="71"/>
    </row>
    <row r="41154" spans="2:14">
      <c r="B41154" s="65"/>
      <c r="N41154" s="71"/>
    </row>
    <row r="41155" spans="2:14">
      <c r="B41155" s="65"/>
      <c r="N41155" s="71"/>
    </row>
    <row r="41156" spans="2:14">
      <c r="B41156" s="65"/>
      <c r="N41156" s="71"/>
    </row>
    <row r="41157" spans="2:14">
      <c r="B41157" s="65"/>
      <c r="N41157" s="71"/>
    </row>
    <row r="41158" spans="2:14">
      <c r="B41158" s="65"/>
      <c r="N41158" s="71"/>
    </row>
    <row r="41159" spans="2:14">
      <c r="B41159" s="65"/>
      <c r="N41159" s="71"/>
    </row>
    <row r="41160" spans="2:14">
      <c r="B41160" s="65"/>
      <c r="N41160" s="71"/>
    </row>
    <row r="41161" spans="2:14">
      <c r="B41161" s="65"/>
      <c r="N41161" s="71"/>
    </row>
    <row r="41162" spans="2:14">
      <c r="B41162" s="65"/>
      <c r="N41162" s="71"/>
    </row>
    <row r="41163" spans="2:14">
      <c r="B41163" s="65"/>
      <c r="N41163" s="71"/>
    </row>
    <row r="41164" spans="2:14">
      <c r="B41164" s="65"/>
      <c r="N41164" s="71"/>
    </row>
    <row r="41165" spans="2:14">
      <c r="B41165" s="65"/>
      <c r="N41165" s="71"/>
    </row>
    <row r="41166" spans="2:14">
      <c r="B41166" s="65"/>
      <c r="N41166" s="71"/>
    </row>
    <row r="41167" spans="2:14">
      <c r="B41167" s="65"/>
      <c r="N41167" s="71"/>
    </row>
    <row r="41168" spans="2:14">
      <c r="B41168" s="65"/>
      <c r="N41168" s="71"/>
    </row>
    <row r="41169" spans="2:14">
      <c r="B41169" s="65"/>
      <c r="N41169" s="71"/>
    </row>
    <row r="41170" spans="2:14">
      <c r="B41170" s="65"/>
      <c r="N41170" s="71"/>
    </row>
    <row r="41171" spans="2:14">
      <c r="B41171" s="65"/>
      <c r="N41171" s="71"/>
    </row>
    <row r="41172" spans="2:14">
      <c r="B41172" s="65"/>
      <c r="N41172" s="71"/>
    </row>
    <row r="41173" spans="2:14">
      <c r="B41173" s="65"/>
      <c r="N41173" s="71"/>
    </row>
    <row r="41174" spans="2:14">
      <c r="B41174" s="65"/>
      <c r="N41174" s="71"/>
    </row>
    <row r="41175" spans="2:14">
      <c r="B41175" s="65"/>
      <c r="N41175" s="71"/>
    </row>
    <row r="41176" spans="2:14">
      <c r="B41176" s="65"/>
      <c r="N41176" s="71"/>
    </row>
    <row r="41177" spans="2:14">
      <c r="B41177" s="65"/>
      <c r="N41177" s="71"/>
    </row>
    <row r="41178" spans="2:14">
      <c r="B41178" s="65"/>
      <c r="N41178" s="71"/>
    </row>
    <row r="41179" spans="2:14">
      <c r="B41179" s="65"/>
      <c r="N41179" s="71"/>
    </row>
    <row r="41180" spans="2:14">
      <c r="B41180" s="65"/>
      <c r="N41180" s="71"/>
    </row>
    <row r="41181" spans="2:14">
      <c r="B41181" s="65"/>
      <c r="N41181" s="71"/>
    </row>
    <row r="41182" spans="2:14">
      <c r="B41182" s="65"/>
      <c r="N41182" s="71"/>
    </row>
    <row r="41183" spans="2:14">
      <c r="B41183" s="65"/>
      <c r="N41183" s="71"/>
    </row>
    <row r="41184" spans="2:14">
      <c r="B41184" s="65"/>
      <c r="N41184" s="71"/>
    </row>
    <row r="41185" spans="2:14">
      <c r="B41185" s="65"/>
      <c r="N41185" s="71"/>
    </row>
    <row r="41186" spans="2:14">
      <c r="B41186" s="65"/>
      <c r="N41186" s="71"/>
    </row>
    <row r="41187" spans="2:14">
      <c r="B41187" s="65"/>
      <c r="N41187" s="71"/>
    </row>
    <row r="41188" spans="2:14">
      <c r="B41188" s="65"/>
      <c r="N41188" s="71"/>
    </row>
    <row r="41189" spans="2:14">
      <c r="B41189" s="65"/>
      <c r="N41189" s="71"/>
    </row>
    <row r="41190" spans="2:14">
      <c r="B41190" s="65"/>
      <c r="N41190" s="71"/>
    </row>
    <row r="41191" spans="2:14">
      <c r="B41191" s="65"/>
      <c r="N41191" s="71"/>
    </row>
    <row r="41192" spans="2:14">
      <c r="B41192" s="65"/>
      <c r="N41192" s="71"/>
    </row>
    <row r="41193" spans="2:14">
      <c r="B41193" s="65"/>
      <c r="N41193" s="71"/>
    </row>
    <row r="41194" spans="2:14">
      <c r="B41194" s="65"/>
      <c r="N41194" s="71"/>
    </row>
    <row r="41195" spans="2:14">
      <c r="B41195" s="65"/>
      <c r="N41195" s="71"/>
    </row>
    <row r="41196" spans="2:14">
      <c r="B41196" s="65"/>
      <c r="N41196" s="71"/>
    </row>
    <row r="41197" spans="2:14">
      <c r="B41197" s="65"/>
      <c r="N41197" s="71"/>
    </row>
    <row r="41198" spans="2:14">
      <c r="B41198" s="65"/>
      <c r="N41198" s="71"/>
    </row>
    <row r="41199" spans="2:14">
      <c r="B41199" s="65"/>
      <c r="N41199" s="71"/>
    </row>
    <row r="41200" spans="2:14">
      <c r="B41200" s="65"/>
      <c r="N41200" s="71"/>
    </row>
    <row r="41201" spans="2:14">
      <c r="B41201" s="65"/>
      <c r="N41201" s="71"/>
    </row>
    <row r="41202" spans="2:14">
      <c r="B41202" s="65"/>
      <c r="N41202" s="71"/>
    </row>
    <row r="41203" spans="2:14">
      <c r="B41203" s="65"/>
      <c r="N41203" s="71"/>
    </row>
    <row r="41204" spans="2:14">
      <c r="B41204" s="65"/>
      <c r="N41204" s="71"/>
    </row>
    <row r="41205" spans="2:14">
      <c r="B41205" s="65"/>
      <c r="N41205" s="71"/>
    </row>
    <row r="41206" spans="2:14">
      <c r="B41206" s="65"/>
      <c r="N41206" s="71"/>
    </row>
    <row r="41207" spans="2:14">
      <c r="B41207" s="65"/>
      <c r="N41207" s="71"/>
    </row>
    <row r="41208" spans="2:14">
      <c r="B41208" s="65"/>
      <c r="N41208" s="71"/>
    </row>
    <row r="41209" spans="2:14">
      <c r="B41209" s="65"/>
      <c r="N41209" s="71"/>
    </row>
    <row r="41210" spans="2:14">
      <c r="B41210" s="65"/>
      <c r="N41210" s="71"/>
    </row>
    <row r="41211" spans="2:14">
      <c r="B41211" s="65"/>
      <c r="N41211" s="71"/>
    </row>
    <row r="41212" spans="2:14">
      <c r="B41212" s="65"/>
      <c r="N41212" s="71"/>
    </row>
    <row r="41213" spans="2:14">
      <c r="B41213" s="65"/>
      <c r="N41213" s="71"/>
    </row>
    <row r="41214" spans="2:14">
      <c r="B41214" s="65"/>
      <c r="N41214" s="71"/>
    </row>
    <row r="41215" spans="2:14">
      <c r="B41215" s="65"/>
      <c r="N41215" s="71"/>
    </row>
    <row r="41216" spans="2:14">
      <c r="B41216" s="65"/>
      <c r="N41216" s="71"/>
    </row>
    <row r="41217" spans="2:14">
      <c r="B41217" s="65"/>
      <c r="N41217" s="71"/>
    </row>
    <row r="41218" spans="2:14">
      <c r="B41218" s="65"/>
      <c r="N41218" s="71"/>
    </row>
    <row r="41219" spans="2:14">
      <c r="B41219" s="65"/>
      <c r="N41219" s="71"/>
    </row>
    <row r="41220" spans="2:14">
      <c r="B41220" s="65"/>
      <c r="N41220" s="71"/>
    </row>
    <row r="41221" spans="2:14">
      <c r="B41221" s="65"/>
      <c r="N41221" s="71"/>
    </row>
    <row r="41222" spans="2:14">
      <c r="B41222" s="65"/>
      <c r="N41222" s="71"/>
    </row>
    <row r="41223" spans="2:14">
      <c r="B41223" s="65"/>
      <c r="N41223" s="71"/>
    </row>
    <row r="41224" spans="2:14">
      <c r="B41224" s="65"/>
      <c r="N41224" s="71"/>
    </row>
    <row r="41225" spans="2:14">
      <c r="B41225" s="65"/>
      <c r="N41225" s="71"/>
    </row>
    <row r="41226" spans="2:14">
      <c r="B41226" s="65"/>
      <c r="N41226" s="71"/>
    </row>
    <row r="41227" spans="2:14">
      <c r="B41227" s="65"/>
      <c r="N41227" s="71"/>
    </row>
    <row r="41228" spans="2:14">
      <c r="B41228" s="65"/>
      <c r="N41228" s="71"/>
    </row>
    <row r="41229" spans="2:14">
      <c r="B41229" s="65"/>
      <c r="N41229" s="71"/>
    </row>
    <row r="41230" spans="2:14">
      <c r="B41230" s="65"/>
      <c r="N41230" s="71"/>
    </row>
    <row r="41231" spans="2:14">
      <c r="B41231" s="65"/>
      <c r="N41231" s="71"/>
    </row>
    <row r="41232" spans="2:14">
      <c r="B41232" s="65"/>
      <c r="N41232" s="71"/>
    </row>
    <row r="41233" spans="2:14">
      <c r="B41233" s="65"/>
      <c r="N41233" s="71"/>
    </row>
    <row r="41234" spans="2:14">
      <c r="B41234" s="65"/>
      <c r="N41234" s="71"/>
    </row>
    <row r="41235" spans="2:14">
      <c r="B41235" s="65"/>
      <c r="N41235" s="71"/>
    </row>
    <row r="41236" spans="2:14">
      <c r="B41236" s="65"/>
      <c r="N41236" s="71"/>
    </row>
    <row r="41237" spans="2:14">
      <c r="B41237" s="65"/>
      <c r="N41237" s="71"/>
    </row>
    <row r="41238" spans="2:14">
      <c r="B41238" s="65"/>
      <c r="N41238" s="71"/>
    </row>
    <row r="41239" spans="2:14">
      <c r="B41239" s="65"/>
      <c r="N41239" s="71"/>
    </row>
    <row r="41240" spans="2:14">
      <c r="B41240" s="65"/>
      <c r="N41240" s="71"/>
    </row>
    <row r="41241" spans="2:14">
      <c r="B41241" s="65"/>
      <c r="N41241" s="71"/>
    </row>
    <row r="41242" spans="2:14">
      <c r="B41242" s="65"/>
      <c r="N41242" s="71"/>
    </row>
    <row r="41243" spans="2:14">
      <c r="B41243" s="65"/>
      <c r="N41243" s="71"/>
    </row>
    <row r="41244" spans="2:14">
      <c r="B41244" s="65"/>
      <c r="N41244" s="71"/>
    </row>
    <row r="41245" spans="2:14">
      <c r="B41245" s="65"/>
      <c r="N41245" s="71"/>
    </row>
    <row r="41246" spans="2:14">
      <c r="B41246" s="65"/>
      <c r="N41246" s="71"/>
    </row>
    <row r="41247" spans="2:14">
      <c r="B41247" s="65"/>
      <c r="N41247" s="71"/>
    </row>
    <row r="41248" spans="2:14">
      <c r="B41248" s="65"/>
      <c r="N41248" s="71"/>
    </row>
    <row r="41249" spans="2:14">
      <c r="B41249" s="65"/>
      <c r="N41249" s="71"/>
    </row>
    <row r="41250" spans="2:14">
      <c r="B41250" s="65"/>
      <c r="N41250" s="71"/>
    </row>
    <row r="41251" spans="2:14">
      <c r="B41251" s="65"/>
      <c r="N41251" s="71"/>
    </row>
    <row r="41252" spans="2:14">
      <c r="B41252" s="65"/>
      <c r="N41252" s="71"/>
    </row>
    <row r="41253" spans="2:14">
      <c r="B41253" s="65"/>
      <c r="N41253" s="71"/>
    </row>
    <row r="41254" spans="2:14">
      <c r="B41254" s="65"/>
      <c r="N41254" s="71"/>
    </row>
    <row r="41255" spans="2:14">
      <c r="B41255" s="65"/>
      <c r="N41255" s="71"/>
    </row>
    <row r="41256" spans="2:14">
      <c r="B41256" s="65"/>
      <c r="N41256" s="71"/>
    </row>
    <row r="41257" spans="2:14">
      <c r="B41257" s="65"/>
      <c r="N41257" s="71"/>
    </row>
    <row r="41258" spans="2:14">
      <c r="B41258" s="65"/>
      <c r="N41258" s="71"/>
    </row>
    <row r="41259" spans="2:14">
      <c r="B41259" s="65"/>
      <c r="N41259" s="71"/>
    </row>
    <row r="41260" spans="2:14">
      <c r="B41260" s="65"/>
      <c r="N41260" s="71"/>
    </row>
    <row r="41261" spans="2:14">
      <c r="B41261" s="65"/>
      <c r="N41261" s="71"/>
    </row>
    <row r="41262" spans="2:14">
      <c r="B41262" s="65"/>
      <c r="N41262" s="71"/>
    </row>
    <row r="41263" spans="2:14">
      <c r="B41263" s="65"/>
      <c r="N41263" s="71"/>
    </row>
    <row r="41264" spans="2:14">
      <c r="B41264" s="65"/>
      <c r="N41264" s="71"/>
    </row>
    <row r="41265" spans="2:14">
      <c r="B41265" s="65"/>
      <c r="N41265" s="71"/>
    </row>
    <row r="41266" spans="2:14">
      <c r="B41266" s="65"/>
      <c r="N41266" s="71"/>
    </row>
    <row r="41267" spans="2:14">
      <c r="B41267" s="65"/>
      <c r="N41267" s="71"/>
    </row>
    <row r="41268" spans="2:14">
      <c r="B41268" s="65"/>
      <c r="N41268" s="71"/>
    </row>
    <row r="41269" spans="2:14">
      <c r="B41269" s="65"/>
      <c r="N41269" s="71"/>
    </row>
    <row r="41270" spans="2:14">
      <c r="B41270" s="65"/>
      <c r="N41270" s="71"/>
    </row>
    <row r="41271" spans="2:14">
      <c r="B41271" s="65"/>
      <c r="N41271" s="71"/>
    </row>
    <row r="41272" spans="2:14">
      <c r="B41272" s="65"/>
      <c r="N41272" s="71"/>
    </row>
    <row r="41273" spans="2:14">
      <c r="B41273" s="65"/>
      <c r="N41273" s="71"/>
    </row>
    <row r="41274" spans="2:14">
      <c r="B41274" s="65"/>
      <c r="N41274" s="71"/>
    </row>
    <row r="41275" spans="2:14">
      <c r="B41275" s="65"/>
      <c r="N41275" s="71"/>
    </row>
    <row r="41276" spans="2:14">
      <c r="B41276" s="65"/>
      <c r="N41276" s="71"/>
    </row>
    <row r="41277" spans="2:14">
      <c r="B41277" s="65"/>
      <c r="N41277" s="71"/>
    </row>
    <row r="41278" spans="2:14">
      <c r="B41278" s="65"/>
      <c r="N41278" s="71"/>
    </row>
    <row r="41279" spans="2:14">
      <c r="B41279" s="65"/>
      <c r="N41279" s="71"/>
    </row>
    <row r="41280" spans="2:14">
      <c r="B41280" s="65"/>
      <c r="N41280" s="71"/>
    </row>
    <row r="41281" spans="2:14">
      <c r="B41281" s="65"/>
      <c r="N41281" s="71"/>
    </row>
    <row r="41282" spans="2:14">
      <c r="B41282" s="65"/>
      <c r="N41282" s="71"/>
    </row>
    <row r="41283" spans="2:14">
      <c r="B41283" s="65"/>
      <c r="N41283" s="71"/>
    </row>
    <row r="41284" spans="2:14">
      <c r="B41284" s="65"/>
      <c r="N41284" s="71"/>
    </row>
    <row r="41285" spans="2:14">
      <c r="B41285" s="65"/>
      <c r="N41285" s="71"/>
    </row>
    <row r="41286" spans="2:14">
      <c r="B41286" s="65"/>
      <c r="N41286" s="71"/>
    </row>
    <row r="41287" spans="2:14">
      <c r="B41287" s="65"/>
      <c r="N41287" s="71"/>
    </row>
    <row r="41288" spans="2:14">
      <c r="B41288" s="65"/>
      <c r="N41288" s="71"/>
    </row>
    <row r="41289" spans="2:14">
      <c r="B41289" s="65"/>
      <c r="N41289" s="71"/>
    </row>
    <row r="41290" spans="2:14">
      <c r="B41290" s="65"/>
      <c r="N41290" s="71"/>
    </row>
    <row r="41291" spans="2:14">
      <c r="B41291" s="65"/>
      <c r="N41291" s="71"/>
    </row>
    <row r="41292" spans="2:14">
      <c r="B41292" s="65"/>
      <c r="N41292" s="71"/>
    </row>
    <row r="41293" spans="2:14">
      <c r="B41293" s="65"/>
      <c r="N41293" s="71"/>
    </row>
    <row r="41294" spans="2:14">
      <c r="B41294" s="65"/>
      <c r="N41294" s="71"/>
    </row>
    <row r="41295" spans="2:14">
      <c r="B41295" s="65"/>
      <c r="N41295" s="71"/>
    </row>
    <row r="41296" spans="2:14">
      <c r="B41296" s="65"/>
      <c r="N41296" s="71"/>
    </row>
    <row r="41297" spans="2:14">
      <c r="B41297" s="65"/>
      <c r="N41297" s="71"/>
    </row>
    <row r="41298" spans="2:14">
      <c r="B41298" s="65"/>
      <c r="N41298" s="71"/>
    </row>
    <row r="41299" spans="2:14">
      <c r="B41299" s="65"/>
      <c r="N41299" s="71"/>
    </row>
    <row r="41300" spans="2:14">
      <c r="B41300" s="65"/>
      <c r="N41300" s="71"/>
    </row>
    <row r="41301" spans="2:14">
      <c r="B41301" s="65"/>
      <c r="N41301" s="71"/>
    </row>
    <row r="41302" spans="2:14">
      <c r="B41302" s="65"/>
      <c r="N41302" s="71"/>
    </row>
    <row r="41303" spans="2:14">
      <c r="B41303" s="65"/>
      <c r="N41303" s="71"/>
    </row>
    <row r="41304" spans="2:14">
      <c r="B41304" s="65"/>
      <c r="N41304" s="71"/>
    </row>
    <row r="41305" spans="2:14">
      <c r="B41305" s="65"/>
      <c r="N41305" s="71"/>
    </row>
    <row r="41306" spans="2:14">
      <c r="B41306" s="65"/>
      <c r="N41306" s="71"/>
    </row>
    <row r="41307" spans="2:14">
      <c r="B41307" s="65"/>
      <c r="N41307" s="71"/>
    </row>
    <row r="41308" spans="2:14">
      <c r="B41308" s="65"/>
      <c r="N41308" s="71"/>
    </row>
    <row r="41309" spans="2:14">
      <c r="B41309" s="65"/>
      <c r="N41309" s="71"/>
    </row>
    <row r="41310" spans="2:14">
      <c r="B41310" s="65"/>
      <c r="N41310" s="71"/>
    </row>
    <row r="41311" spans="2:14">
      <c r="B41311" s="65"/>
      <c r="N41311" s="71"/>
    </row>
    <row r="41312" spans="2:14">
      <c r="B41312" s="65"/>
      <c r="N41312" s="71"/>
    </row>
    <row r="41313" spans="2:14">
      <c r="B41313" s="65"/>
      <c r="N41313" s="71"/>
    </row>
    <row r="41314" spans="2:14">
      <c r="B41314" s="65"/>
      <c r="N41314" s="71"/>
    </row>
    <row r="41315" spans="2:14">
      <c r="B41315" s="65"/>
      <c r="N41315" s="71"/>
    </row>
    <row r="41316" spans="2:14">
      <c r="B41316" s="65"/>
      <c r="N41316" s="71"/>
    </row>
    <row r="41317" spans="2:14">
      <c r="B41317" s="65"/>
      <c r="N41317" s="71"/>
    </row>
    <row r="41318" spans="2:14">
      <c r="B41318" s="65"/>
      <c r="N41318" s="71"/>
    </row>
    <row r="41319" spans="2:14">
      <c r="B41319" s="65"/>
      <c r="N41319" s="71"/>
    </row>
    <row r="41320" spans="2:14">
      <c r="B41320" s="65"/>
      <c r="N41320" s="71"/>
    </row>
    <row r="41321" spans="2:14">
      <c r="B41321" s="65"/>
      <c r="N41321" s="71"/>
    </row>
    <row r="41322" spans="2:14">
      <c r="B41322" s="65"/>
      <c r="N41322" s="71"/>
    </row>
    <row r="41323" spans="2:14">
      <c r="B41323" s="65"/>
      <c r="N41323" s="71"/>
    </row>
    <row r="41324" spans="2:14">
      <c r="B41324" s="65"/>
      <c r="N41324" s="71"/>
    </row>
    <row r="41325" spans="2:14">
      <c r="B41325" s="65"/>
      <c r="N41325" s="71"/>
    </row>
    <row r="41326" spans="2:14">
      <c r="B41326" s="65"/>
      <c r="N41326" s="71"/>
    </row>
    <row r="41327" spans="2:14">
      <c r="B41327" s="65"/>
      <c r="N41327" s="71"/>
    </row>
    <row r="41328" spans="2:14">
      <c r="B41328" s="65"/>
      <c r="N41328" s="71"/>
    </row>
    <row r="41329" spans="2:14">
      <c r="B41329" s="65"/>
      <c r="N41329" s="71"/>
    </row>
    <row r="41330" spans="2:14">
      <c r="B41330" s="65"/>
      <c r="N41330" s="71"/>
    </row>
    <row r="41331" spans="2:14">
      <c r="B41331" s="65"/>
      <c r="N41331" s="71"/>
    </row>
    <row r="41332" spans="2:14">
      <c r="B41332" s="65"/>
      <c r="N41332" s="71"/>
    </row>
    <row r="41333" spans="2:14">
      <c r="B41333" s="65"/>
      <c r="N41333" s="71"/>
    </row>
    <row r="41334" spans="2:14">
      <c r="B41334" s="65"/>
      <c r="N41334" s="71"/>
    </row>
    <row r="41335" spans="2:14">
      <c r="B41335" s="65"/>
      <c r="N41335" s="71"/>
    </row>
    <row r="41336" spans="2:14">
      <c r="B41336" s="65"/>
      <c r="N41336" s="71"/>
    </row>
    <row r="41337" spans="2:14">
      <c r="B41337" s="65"/>
      <c r="N41337" s="71"/>
    </row>
    <row r="41338" spans="2:14">
      <c r="B41338" s="65"/>
      <c r="N41338" s="71"/>
    </row>
    <row r="41339" spans="2:14">
      <c r="B41339" s="65"/>
      <c r="N41339" s="71"/>
    </row>
    <row r="41340" spans="2:14">
      <c r="B41340" s="65"/>
      <c r="N41340" s="71"/>
    </row>
    <row r="41341" spans="2:14">
      <c r="B41341" s="65"/>
      <c r="N41341" s="71"/>
    </row>
    <row r="41342" spans="2:14">
      <c r="B41342" s="65"/>
      <c r="N41342" s="71"/>
    </row>
    <row r="41343" spans="2:14">
      <c r="B41343" s="65"/>
      <c r="N41343" s="71"/>
    </row>
    <row r="41344" spans="2:14">
      <c r="B41344" s="65"/>
      <c r="N41344" s="71"/>
    </row>
    <row r="41345" spans="2:14">
      <c r="B41345" s="65"/>
      <c r="N41345" s="71"/>
    </row>
    <row r="41346" spans="2:14">
      <c r="B41346" s="65"/>
      <c r="N41346" s="71"/>
    </row>
    <row r="41347" spans="2:14">
      <c r="B41347" s="65"/>
      <c r="N41347" s="71"/>
    </row>
    <row r="41348" spans="2:14">
      <c r="B41348" s="65"/>
      <c r="N41348" s="71"/>
    </row>
    <row r="41349" spans="2:14">
      <c r="B41349" s="65"/>
      <c r="N41349" s="71"/>
    </row>
    <row r="41350" spans="2:14">
      <c r="B41350" s="65"/>
      <c r="N41350" s="71"/>
    </row>
    <row r="41351" spans="2:14">
      <c r="B41351" s="65"/>
      <c r="N41351" s="71"/>
    </row>
    <row r="41352" spans="2:14">
      <c r="B41352" s="65"/>
      <c r="N41352" s="71"/>
    </row>
    <row r="41353" spans="2:14">
      <c r="B41353" s="65"/>
      <c r="N41353" s="71"/>
    </row>
    <row r="41354" spans="2:14">
      <c r="B41354" s="65"/>
      <c r="N41354" s="71"/>
    </row>
    <row r="41355" spans="2:14">
      <c r="B41355" s="65"/>
      <c r="N41355" s="71"/>
    </row>
    <row r="41356" spans="2:14">
      <c r="B41356" s="65"/>
      <c r="N41356" s="71"/>
    </row>
    <row r="41357" spans="2:14">
      <c r="B41357" s="65"/>
      <c r="N41357" s="71"/>
    </row>
    <row r="41358" spans="2:14">
      <c r="B41358" s="65"/>
      <c r="N41358" s="71"/>
    </row>
    <row r="41359" spans="2:14">
      <c r="B41359" s="65"/>
      <c r="N41359" s="71"/>
    </row>
    <row r="41360" spans="2:14">
      <c r="B41360" s="65"/>
      <c r="N41360" s="71"/>
    </row>
    <row r="41361" spans="2:14">
      <c r="B41361" s="65"/>
      <c r="N41361" s="71"/>
    </row>
    <row r="41362" spans="2:14">
      <c r="B41362" s="65"/>
      <c r="N41362" s="71"/>
    </row>
    <row r="41363" spans="2:14">
      <c r="B41363" s="65"/>
      <c r="N41363" s="71"/>
    </row>
    <row r="41364" spans="2:14">
      <c r="B41364" s="65"/>
      <c r="N41364" s="71"/>
    </row>
    <row r="41365" spans="2:14">
      <c r="B41365" s="65"/>
      <c r="N41365" s="71"/>
    </row>
    <row r="41366" spans="2:14">
      <c r="B41366" s="65"/>
      <c r="N41366" s="71"/>
    </row>
    <row r="41367" spans="2:14">
      <c r="B41367" s="65"/>
      <c r="N41367" s="71"/>
    </row>
    <row r="41368" spans="2:14">
      <c r="B41368" s="65"/>
      <c r="N41368" s="71"/>
    </row>
    <row r="41369" spans="2:14">
      <c r="B41369" s="65"/>
      <c r="N41369" s="71"/>
    </row>
    <row r="41370" spans="2:14">
      <c r="B41370" s="65"/>
      <c r="N41370" s="71"/>
    </row>
    <row r="41371" spans="2:14">
      <c r="B41371" s="65"/>
      <c r="N41371" s="71"/>
    </row>
    <row r="41372" spans="2:14">
      <c r="B41372" s="65"/>
      <c r="N41372" s="71"/>
    </row>
    <row r="41373" spans="2:14">
      <c r="B41373" s="65"/>
      <c r="N41373" s="71"/>
    </row>
    <row r="41374" spans="2:14">
      <c r="B41374" s="65"/>
      <c r="N41374" s="71"/>
    </row>
    <row r="41375" spans="2:14">
      <c r="B41375" s="65"/>
      <c r="N41375" s="71"/>
    </row>
    <row r="41376" spans="2:14">
      <c r="B41376" s="65"/>
      <c r="N41376" s="71"/>
    </row>
    <row r="41377" spans="2:14">
      <c r="B41377" s="65"/>
      <c r="N41377" s="71"/>
    </row>
    <row r="41378" spans="2:14">
      <c r="B41378" s="65"/>
      <c r="N41378" s="71"/>
    </row>
    <row r="41379" spans="2:14">
      <c r="B41379" s="65"/>
      <c r="N41379" s="71"/>
    </row>
    <row r="41380" spans="2:14">
      <c r="B41380" s="65"/>
      <c r="N41380" s="71"/>
    </row>
    <row r="41381" spans="2:14">
      <c r="B41381" s="65"/>
      <c r="N41381" s="71"/>
    </row>
    <row r="41382" spans="2:14">
      <c r="B41382" s="65"/>
      <c r="N41382" s="71"/>
    </row>
    <row r="41383" spans="2:14">
      <c r="B41383" s="65"/>
      <c r="N41383" s="71"/>
    </row>
    <row r="41384" spans="2:14">
      <c r="B41384" s="65"/>
      <c r="N41384" s="71"/>
    </row>
    <row r="41385" spans="2:14">
      <c r="B41385" s="65"/>
      <c r="N41385" s="71"/>
    </row>
    <row r="41386" spans="2:14">
      <c r="B41386" s="65"/>
      <c r="N41386" s="71"/>
    </row>
    <row r="41387" spans="2:14">
      <c r="B41387" s="65"/>
      <c r="N41387" s="71"/>
    </row>
    <row r="41388" spans="2:14">
      <c r="B41388" s="65"/>
      <c r="N41388" s="71"/>
    </row>
    <row r="41389" spans="2:14">
      <c r="B41389" s="65"/>
      <c r="N41389" s="71"/>
    </row>
    <row r="41390" spans="2:14">
      <c r="B41390" s="65"/>
      <c r="N41390" s="71"/>
    </row>
    <row r="41391" spans="2:14">
      <c r="B41391" s="65"/>
      <c r="N41391" s="71"/>
    </row>
    <row r="41392" spans="2:14">
      <c r="B41392" s="65"/>
      <c r="N41392" s="71"/>
    </row>
    <row r="41393" spans="2:14">
      <c r="B41393" s="65"/>
      <c r="N41393" s="71"/>
    </row>
    <row r="41394" spans="2:14">
      <c r="B41394" s="65"/>
      <c r="N41394" s="71"/>
    </row>
    <row r="41395" spans="2:14">
      <c r="B41395" s="65"/>
      <c r="N41395" s="71"/>
    </row>
    <row r="41396" spans="2:14">
      <c r="B41396" s="65"/>
      <c r="N41396" s="71"/>
    </row>
    <row r="41397" spans="2:14">
      <c r="B41397" s="65"/>
      <c r="N41397" s="71"/>
    </row>
    <row r="41398" spans="2:14">
      <c r="B41398" s="65"/>
      <c r="N41398" s="71"/>
    </row>
    <row r="41399" spans="2:14">
      <c r="B41399" s="65"/>
      <c r="N41399" s="71"/>
    </row>
    <row r="41400" spans="2:14">
      <c r="B41400" s="65"/>
      <c r="N41400" s="71"/>
    </row>
    <row r="41401" spans="2:14">
      <c r="B41401" s="65"/>
      <c r="N41401" s="71"/>
    </row>
    <row r="41402" spans="2:14">
      <c r="B41402" s="65"/>
      <c r="N41402" s="71"/>
    </row>
    <row r="41403" spans="2:14">
      <c r="B41403" s="65"/>
      <c r="N41403" s="71"/>
    </row>
    <row r="41404" spans="2:14">
      <c r="B41404" s="65"/>
      <c r="N41404" s="71"/>
    </row>
    <row r="41405" spans="2:14">
      <c r="B41405" s="65"/>
      <c r="N41405" s="71"/>
    </row>
    <row r="41406" spans="2:14">
      <c r="B41406" s="65"/>
      <c r="N41406" s="71"/>
    </row>
    <row r="41407" spans="2:14">
      <c r="B41407" s="65"/>
      <c r="N41407" s="71"/>
    </row>
    <row r="41408" spans="2:14">
      <c r="B41408" s="65"/>
      <c r="N41408" s="71"/>
    </row>
    <row r="41409" spans="2:14">
      <c r="B41409" s="65"/>
      <c r="N41409" s="71"/>
    </row>
    <row r="41410" spans="2:14">
      <c r="B41410" s="65"/>
      <c r="N41410" s="71"/>
    </row>
    <row r="41411" spans="2:14">
      <c r="B41411" s="65"/>
      <c r="N41411" s="71"/>
    </row>
    <row r="41412" spans="2:14">
      <c r="B41412" s="65"/>
      <c r="N41412" s="71"/>
    </row>
    <row r="41413" spans="2:14">
      <c r="B41413" s="65"/>
      <c r="N41413" s="71"/>
    </row>
    <row r="41414" spans="2:14">
      <c r="B41414" s="65"/>
      <c r="N41414" s="71"/>
    </row>
    <row r="41415" spans="2:14">
      <c r="B41415" s="65"/>
      <c r="N41415" s="71"/>
    </row>
    <row r="41416" spans="2:14">
      <c r="B41416" s="65"/>
      <c r="N41416" s="71"/>
    </row>
    <row r="41417" spans="2:14">
      <c r="B41417" s="65"/>
      <c r="N41417" s="71"/>
    </row>
    <row r="41418" spans="2:14">
      <c r="B41418" s="65"/>
      <c r="N41418" s="71"/>
    </row>
    <row r="41419" spans="2:14">
      <c r="B41419" s="65"/>
      <c r="N41419" s="71"/>
    </row>
    <row r="41420" spans="2:14">
      <c r="B41420" s="65"/>
      <c r="N41420" s="71"/>
    </row>
    <row r="41421" spans="2:14">
      <c r="B41421" s="65"/>
      <c r="N41421" s="71"/>
    </row>
    <row r="41422" spans="2:14">
      <c r="B41422" s="65"/>
      <c r="N41422" s="71"/>
    </row>
    <row r="41423" spans="2:14">
      <c r="B41423" s="65"/>
      <c r="N41423" s="71"/>
    </row>
    <row r="41424" spans="2:14">
      <c r="B41424" s="65"/>
      <c r="N41424" s="71"/>
    </row>
    <row r="41425" spans="2:14">
      <c r="B41425" s="65"/>
      <c r="N41425" s="71"/>
    </row>
    <row r="41426" spans="2:14">
      <c r="B41426" s="65"/>
      <c r="N41426" s="71"/>
    </row>
    <row r="41427" spans="2:14">
      <c r="B41427" s="65"/>
      <c r="N41427" s="71"/>
    </row>
    <row r="41428" spans="2:14">
      <c r="B41428" s="65"/>
      <c r="N41428" s="71"/>
    </row>
    <row r="41429" spans="2:14">
      <c r="B41429" s="65"/>
      <c r="N41429" s="71"/>
    </row>
    <row r="41430" spans="2:14">
      <c r="B41430" s="65"/>
      <c r="N41430" s="71"/>
    </row>
    <row r="41431" spans="2:14">
      <c r="B41431" s="65"/>
      <c r="N41431" s="71"/>
    </row>
    <row r="41432" spans="2:14">
      <c r="B41432" s="65"/>
      <c r="N41432" s="71"/>
    </row>
    <row r="41433" spans="2:14">
      <c r="B41433" s="65"/>
      <c r="N41433" s="71"/>
    </row>
    <row r="41434" spans="2:14">
      <c r="B41434" s="65"/>
      <c r="N41434" s="71"/>
    </row>
    <row r="41435" spans="2:14">
      <c r="B41435" s="65"/>
      <c r="N41435" s="71"/>
    </row>
    <row r="41436" spans="2:14">
      <c r="B41436" s="65"/>
      <c r="N41436" s="71"/>
    </row>
    <row r="41437" spans="2:14">
      <c r="B41437" s="65"/>
      <c r="N41437" s="71"/>
    </row>
    <row r="41438" spans="2:14">
      <c r="B41438" s="65"/>
      <c r="N41438" s="71"/>
    </row>
    <row r="41439" spans="2:14">
      <c r="B41439" s="65"/>
      <c r="N41439" s="71"/>
    </row>
    <row r="41440" spans="2:14">
      <c r="B41440" s="65"/>
      <c r="N41440" s="71"/>
    </row>
    <row r="41441" spans="2:14">
      <c r="B41441" s="65"/>
      <c r="N41441" s="71"/>
    </row>
    <row r="41442" spans="2:14">
      <c r="B41442" s="65"/>
      <c r="N41442" s="71"/>
    </row>
    <row r="41443" spans="2:14">
      <c r="B41443" s="65"/>
      <c r="N41443" s="71"/>
    </row>
    <row r="41444" spans="2:14">
      <c r="B41444" s="65"/>
      <c r="N41444" s="71"/>
    </row>
    <row r="41445" spans="2:14">
      <c r="B41445" s="65"/>
      <c r="N41445" s="71"/>
    </row>
    <row r="41446" spans="2:14">
      <c r="B41446" s="65"/>
      <c r="N41446" s="71"/>
    </row>
    <row r="41447" spans="2:14">
      <c r="B41447" s="65"/>
      <c r="N41447" s="71"/>
    </row>
    <row r="41448" spans="2:14">
      <c r="B41448" s="65"/>
      <c r="N41448" s="71"/>
    </row>
    <row r="41449" spans="2:14">
      <c r="B41449" s="65"/>
      <c r="N41449" s="71"/>
    </row>
    <row r="41450" spans="2:14">
      <c r="B41450" s="65"/>
      <c r="N41450" s="71"/>
    </row>
    <row r="41451" spans="2:14">
      <c r="B41451" s="65"/>
      <c r="N41451" s="71"/>
    </row>
    <row r="41452" spans="2:14">
      <c r="B41452" s="65"/>
      <c r="N41452" s="71"/>
    </row>
    <row r="41453" spans="2:14">
      <c r="B41453" s="65"/>
      <c r="N41453" s="71"/>
    </row>
    <row r="41454" spans="2:14">
      <c r="B41454" s="65"/>
      <c r="N41454" s="71"/>
    </row>
    <row r="41455" spans="2:14">
      <c r="B41455" s="65"/>
      <c r="N41455" s="71"/>
    </row>
    <row r="41456" spans="2:14">
      <c r="B41456" s="65"/>
      <c r="N41456" s="71"/>
    </row>
    <row r="41457" spans="2:14">
      <c r="B41457" s="65"/>
      <c r="N41457" s="71"/>
    </row>
    <row r="41458" spans="2:14">
      <c r="B41458" s="65"/>
      <c r="N41458" s="71"/>
    </row>
    <row r="41459" spans="2:14">
      <c r="B41459" s="65"/>
      <c r="N41459" s="71"/>
    </row>
    <row r="41460" spans="2:14">
      <c r="B41460" s="65"/>
      <c r="N41460" s="71"/>
    </row>
    <row r="41461" spans="2:14">
      <c r="B41461" s="65"/>
      <c r="N41461" s="71"/>
    </row>
    <row r="41462" spans="2:14">
      <c r="B41462" s="65"/>
      <c r="N41462" s="71"/>
    </row>
    <row r="41463" spans="2:14">
      <c r="B41463" s="65"/>
      <c r="N41463" s="71"/>
    </row>
    <row r="41464" spans="2:14">
      <c r="B41464" s="65"/>
      <c r="N41464" s="71"/>
    </row>
    <row r="41465" spans="2:14">
      <c r="B41465" s="65"/>
      <c r="N41465" s="71"/>
    </row>
    <row r="41466" spans="2:14">
      <c r="B41466" s="65"/>
      <c r="N41466" s="71"/>
    </row>
    <row r="41467" spans="2:14">
      <c r="B41467" s="65"/>
      <c r="N41467" s="71"/>
    </row>
    <row r="41468" spans="2:14">
      <c r="B41468" s="65"/>
      <c r="N41468" s="71"/>
    </row>
    <row r="41469" spans="2:14">
      <c r="B41469" s="65"/>
      <c r="N41469" s="71"/>
    </row>
    <row r="41470" spans="2:14">
      <c r="B41470" s="65"/>
      <c r="N41470" s="71"/>
    </row>
    <row r="41471" spans="2:14">
      <c r="B41471" s="65"/>
      <c r="N41471" s="71"/>
    </row>
    <row r="41472" spans="2:14">
      <c r="B41472" s="65"/>
      <c r="N41472" s="71"/>
    </row>
    <row r="41473" spans="2:14">
      <c r="B41473" s="65"/>
      <c r="N41473" s="71"/>
    </row>
    <row r="41474" spans="2:14">
      <c r="B41474" s="65"/>
      <c r="N41474" s="71"/>
    </row>
    <row r="41475" spans="2:14">
      <c r="B41475" s="65"/>
      <c r="N41475" s="71"/>
    </row>
    <row r="41476" spans="2:14">
      <c r="B41476" s="65"/>
      <c r="N41476" s="71"/>
    </row>
    <row r="41477" spans="2:14">
      <c r="B41477" s="65"/>
      <c r="N41477" s="71"/>
    </row>
    <row r="41478" spans="2:14">
      <c r="B41478" s="65"/>
      <c r="N41478" s="71"/>
    </row>
    <row r="41479" spans="2:14">
      <c r="B41479" s="65"/>
      <c r="N41479" s="71"/>
    </row>
    <row r="41480" spans="2:14">
      <c r="B41480" s="65"/>
      <c r="N41480" s="71"/>
    </row>
    <row r="41481" spans="2:14">
      <c r="B41481" s="65"/>
      <c r="N41481" s="71"/>
    </row>
    <row r="41482" spans="2:14">
      <c r="B41482" s="65"/>
      <c r="N41482" s="71"/>
    </row>
    <row r="41483" spans="2:14">
      <c r="B41483" s="65"/>
      <c r="N41483" s="71"/>
    </row>
    <row r="41484" spans="2:14">
      <c r="B41484" s="65"/>
      <c r="N41484" s="71"/>
    </row>
    <row r="41485" spans="2:14">
      <c r="B41485" s="65"/>
      <c r="N41485" s="71"/>
    </row>
    <row r="41486" spans="2:14">
      <c r="B41486" s="65"/>
      <c r="N41486" s="71"/>
    </row>
    <row r="41487" spans="2:14">
      <c r="B41487" s="65"/>
      <c r="N41487" s="71"/>
    </row>
    <row r="41488" spans="2:14">
      <c r="B41488" s="65"/>
      <c r="N41488" s="71"/>
    </row>
    <row r="41489" spans="2:14">
      <c r="B41489" s="65"/>
      <c r="N41489" s="71"/>
    </row>
    <row r="41490" spans="2:14">
      <c r="B41490" s="65"/>
      <c r="N41490" s="71"/>
    </row>
    <row r="41491" spans="2:14">
      <c r="B41491" s="65"/>
      <c r="N41491" s="71"/>
    </row>
    <row r="41492" spans="2:14">
      <c r="B41492" s="65"/>
      <c r="N41492" s="71"/>
    </row>
    <row r="41493" spans="2:14">
      <c r="B41493" s="65"/>
      <c r="N41493" s="71"/>
    </row>
    <row r="41494" spans="2:14">
      <c r="B41494" s="65"/>
      <c r="N41494" s="71"/>
    </row>
    <row r="41495" spans="2:14">
      <c r="B41495" s="65"/>
      <c r="N41495" s="71"/>
    </row>
    <row r="41496" spans="2:14">
      <c r="B41496" s="65"/>
      <c r="N41496" s="71"/>
    </row>
    <row r="41497" spans="2:14">
      <c r="B41497" s="65"/>
      <c r="N41497" s="71"/>
    </row>
    <row r="41498" spans="2:14">
      <c r="B41498" s="65"/>
      <c r="N41498" s="71"/>
    </row>
    <row r="41499" spans="2:14">
      <c r="B41499" s="65"/>
      <c r="N41499" s="71"/>
    </row>
    <row r="41500" spans="2:14">
      <c r="B41500" s="65"/>
      <c r="N41500" s="71"/>
    </row>
    <row r="41501" spans="2:14">
      <c r="B41501" s="65"/>
      <c r="N41501" s="71"/>
    </row>
    <row r="41502" spans="2:14">
      <c r="B41502" s="65"/>
      <c r="N41502" s="71"/>
    </row>
    <row r="41503" spans="2:14">
      <c r="B41503" s="65"/>
      <c r="N41503" s="71"/>
    </row>
    <row r="41504" spans="2:14">
      <c r="B41504" s="65"/>
      <c r="N41504" s="71"/>
    </row>
    <row r="41505" spans="2:14">
      <c r="B41505" s="65"/>
      <c r="N41505" s="71"/>
    </row>
    <row r="41506" spans="2:14">
      <c r="B41506" s="65"/>
      <c r="N41506" s="71"/>
    </row>
    <row r="41507" spans="2:14">
      <c r="B41507" s="65"/>
      <c r="N41507" s="71"/>
    </row>
    <row r="41508" spans="2:14">
      <c r="B41508" s="65"/>
      <c r="N41508" s="71"/>
    </row>
    <row r="41509" spans="2:14">
      <c r="B41509" s="65"/>
      <c r="N41509" s="71"/>
    </row>
    <row r="41510" spans="2:14">
      <c r="B41510" s="65"/>
      <c r="N41510" s="71"/>
    </row>
    <row r="41511" spans="2:14">
      <c r="B41511" s="65"/>
      <c r="N41511" s="71"/>
    </row>
    <row r="41512" spans="2:14">
      <c r="B41512" s="65"/>
      <c r="N41512" s="71"/>
    </row>
    <row r="41513" spans="2:14">
      <c r="B41513" s="65"/>
      <c r="N41513" s="71"/>
    </row>
    <row r="41514" spans="2:14">
      <c r="B41514" s="65"/>
      <c r="N41514" s="71"/>
    </row>
    <row r="41515" spans="2:14">
      <c r="B41515" s="65"/>
      <c r="N41515" s="71"/>
    </row>
    <row r="41516" spans="2:14">
      <c r="B41516" s="65"/>
      <c r="N41516" s="71"/>
    </row>
    <row r="41517" spans="2:14">
      <c r="B41517" s="65"/>
      <c r="N41517" s="71"/>
    </row>
    <row r="41518" spans="2:14">
      <c r="B41518" s="65"/>
      <c r="N41518" s="71"/>
    </row>
    <row r="41519" spans="2:14">
      <c r="B41519" s="65"/>
      <c r="N41519" s="71"/>
    </row>
    <row r="41520" spans="2:14">
      <c r="B41520" s="65"/>
      <c r="N41520" s="71"/>
    </row>
    <row r="41521" spans="2:14">
      <c r="B41521" s="65"/>
      <c r="N41521" s="71"/>
    </row>
    <row r="41522" spans="2:14">
      <c r="B41522" s="65"/>
      <c r="N41522" s="71"/>
    </row>
    <row r="41523" spans="2:14">
      <c r="B41523" s="65"/>
      <c r="N41523" s="71"/>
    </row>
    <row r="41524" spans="2:14">
      <c r="B41524" s="65"/>
      <c r="N41524" s="71"/>
    </row>
    <row r="41525" spans="2:14">
      <c r="B41525" s="65"/>
      <c r="N41525" s="71"/>
    </row>
    <row r="41526" spans="2:14">
      <c r="B41526" s="65"/>
      <c r="N41526" s="71"/>
    </row>
    <row r="41527" spans="2:14">
      <c r="B41527" s="65"/>
      <c r="N41527" s="71"/>
    </row>
    <row r="41528" spans="2:14">
      <c r="B41528" s="65"/>
      <c r="N41528" s="71"/>
    </row>
    <row r="41529" spans="2:14">
      <c r="B41529" s="65"/>
      <c r="N41529" s="71"/>
    </row>
    <row r="41530" spans="2:14">
      <c r="B41530" s="65"/>
      <c r="N41530" s="71"/>
    </row>
    <row r="41531" spans="2:14">
      <c r="B41531" s="65"/>
      <c r="N41531" s="71"/>
    </row>
    <row r="41532" spans="2:14">
      <c r="B41532" s="65"/>
      <c r="N41532" s="71"/>
    </row>
    <row r="41533" spans="2:14">
      <c r="B41533" s="65"/>
      <c r="N41533" s="71"/>
    </row>
    <row r="41534" spans="2:14">
      <c r="B41534" s="65"/>
      <c r="N41534" s="71"/>
    </row>
    <row r="41535" spans="2:14">
      <c r="B41535" s="65"/>
      <c r="N41535" s="71"/>
    </row>
    <row r="41536" spans="2:14">
      <c r="B41536" s="65"/>
      <c r="N41536" s="71"/>
    </row>
    <row r="41537" spans="2:14">
      <c r="B41537" s="65"/>
      <c r="N41537" s="71"/>
    </row>
    <row r="41538" spans="2:14">
      <c r="B41538" s="65"/>
      <c r="N41538" s="71"/>
    </row>
    <row r="41539" spans="2:14">
      <c r="B41539" s="65"/>
      <c r="N41539" s="71"/>
    </row>
    <row r="41540" spans="2:14">
      <c r="B41540" s="65"/>
      <c r="N41540" s="71"/>
    </row>
    <row r="41541" spans="2:14">
      <c r="B41541" s="65"/>
      <c r="N41541" s="71"/>
    </row>
    <row r="41542" spans="2:14">
      <c r="B41542" s="65"/>
      <c r="N41542" s="71"/>
    </row>
    <row r="41543" spans="2:14">
      <c r="B41543" s="65"/>
      <c r="N41543" s="71"/>
    </row>
    <row r="41544" spans="2:14">
      <c r="B41544" s="65"/>
      <c r="N41544" s="71"/>
    </row>
    <row r="41545" spans="2:14">
      <c r="B41545" s="65"/>
      <c r="N41545" s="71"/>
    </row>
    <row r="41546" spans="2:14">
      <c r="B41546" s="65"/>
      <c r="N41546" s="71"/>
    </row>
    <row r="41547" spans="2:14">
      <c r="B41547" s="65"/>
      <c r="N41547" s="71"/>
    </row>
    <row r="41548" spans="2:14">
      <c r="B41548" s="65"/>
      <c r="N41548" s="71"/>
    </row>
    <row r="41549" spans="2:14">
      <c r="B41549" s="65"/>
      <c r="N41549" s="71"/>
    </row>
    <row r="41550" spans="2:14">
      <c r="B41550" s="65"/>
      <c r="N41550" s="71"/>
    </row>
    <row r="41551" spans="2:14">
      <c r="B41551" s="65"/>
      <c r="N41551" s="71"/>
    </row>
    <row r="41552" spans="2:14">
      <c r="B41552" s="65"/>
      <c r="N41552" s="71"/>
    </row>
    <row r="41553" spans="2:14">
      <c r="B41553" s="65"/>
      <c r="N41553" s="71"/>
    </row>
    <row r="41554" spans="2:14">
      <c r="B41554" s="65"/>
      <c r="N41554" s="71"/>
    </row>
    <row r="41555" spans="2:14">
      <c r="B41555" s="65"/>
      <c r="N41555" s="71"/>
    </row>
    <row r="41556" spans="2:14">
      <c r="B41556" s="65"/>
      <c r="N41556" s="71"/>
    </row>
    <row r="41557" spans="2:14">
      <c r="B41557" s="65"/>
      <c r="N41557" s="71"/>
    </row>
    <row r="41558" spans="2:14">
      <c r="B41558" s="65"/>
      <c r="N41558" s="71"/>
    </row>
    <row r="41559" spans="2:14">
      <c r="B41559" s="65"/>
      <c r="N41559" s="71"/>
    </row>
    <row r="41560" spans="2:14">
      <c r="B41560" s="65"/>
      <c r="N41560" s="71"/>
    </row>
    <row r="41561" spans="2:14">
      <c r="B41561" s="65"/>
      <c r="N41561" s="71"/>
    </row>
    <row r="41562" spans="2:14">
      <c r="B41562" s="65"/>
      <c r="N41562" s="71"/>
    </row>
    <row r="41563" spans="2:14">
      <c r="B41563" s="65"/>
      <c r="N41563" s="71"/>
    </row>
    <row r="41564" spans="2:14">
      <c r="B41564" s="65"/>
      <c r="N41564" s="71"/>
    </row>
    <row r="41565" spans="2:14">
      <c r="B41565" s="65"/>
      <c r="N41565" s="71"/>
    </row>
    <row r="41566" spans="2:14">
      <c r="B41566" s="65"/>
      <c r="N41566" s="71"/>
    </row>
    <row r="41567" spans="2:14">
      <c r="B41567" s="65"/>
      <c r="N41567" s="71"/>
    </row>
    <row r="41568" spans="2:14">
      <c r="B41568" s="65"/>
      <c r="N41568" s="71"/>
    </row>
    <row r="41569" spans="2:14">
      <c r="B41569" s="65"/>
      <c r="N41569" s="71"/>
    </row>
    <row r="41570" spans="2:14">
      <c r="B41570" s="65"/>
      <c r="N41570" s="71"/>
    </row>
    <row r="41571" spans="2:14">
      <c r="B41571" s="65"/>
      <c r="N41571" s="71"/>
    </row>
    <row r="41572" spans="2:14">
      <c r="B41572" s="65"/>
      <c r="N41572" s="71"/>
    </row>
    <row r="41573" spans="2:14">
      <c r="B41573" s="65"/>
      <c r="N41573" s="71"/>
    </row>
    <row r="41574" spans="2:14">
      <c r="B41574" s="65"/>
      <c r="N41574" s="71"/>
    </row>
    <row r="41575" spans="2:14">
      <c r="B41575" s="65"/>
      <c r="N41575" s="71"/>
    </row>
    <row r="41576" spans="2:14">
      <c r="B41576" s="65"/>
      <c r="N41576" s="71"/>
    </row>
    <row r="41577" spans="2:14">
      <c r="B41577" s="65"/>
      <c r="N41577" s="71"/>
    </row>
    <row r="41578" spans="2:14">
      <c r="B41578" s="65"/>
      <c r="N41578" s="71"/>
    </row>
    <row r="41579" spans="2:14">
      <c r="B41579" s="65"/>
      <c r="N41579" s="71"/>
    </row>
    <row r="41580" spans="2:14">
      <c r="B41580" s="65"/>
      <c r="N41580" s="71"/>
    </row>
    <row r="41581" spans="2:14">
      <c r="B41581" s="65"/>
      <c r="N41581" s="71"/>
    </row>
    <row r="41582" spans="2:14">
      <c r="B41582" s="65"/>
      <c r="N41582" s="71"/>
    </row>
    <row r="41583" spans="2:14">
      <c r="B41583" s="65"/>
      <c r="N41583" s="71"/>
    </row>
    <row r="41584" spans="2:14">
      <c r="B41584" s="65"/>
      <c r="N41584" s="71"/>
    </row>
    <row r="41585" spans="2:14">
      <c r="B41585" s="65"/>
      <c r="N41585" s="71"/>
    </row>
    <row r="41586" spans="2:14">
      <c r="B41586" s="65"/>
      <c r="N41586" s="71"/>
    </row>
    <row r="41587" spans="2:14">
      <c r="B41587" s="65"/>
      <c r="N41587" s="71"/>
    </row>
    <row r="41588" spans="2:14">
      <c r="B41588" s="65"/>
      <c r="N41588" s="71"/>
    </row>
    <row r="41589" spans="2:14">
      <c r="B41589" s="65"/>
      <c r="N41589" s="71"/>
    </row>
    <row r="41590" spans="2:14">
      <c r="B41590" s="65"/>
      <c r="N41590" s="71"/>
    </row>
    <row r="41591" spans="2:14">
      <c r="B41591" s="65"/>
      <c r="N41591" s="71"/>
    </row>
    <row r="41592" spans="2:14">
      <c r="B41592" s="65"/>
      <c r="N41592" s="71"/>
    </row>
    <row r="41593" spans="2:14">
      <c r="B41593" s="65"/>
      <c r="N41593" s="71"/>
    </row>
    <row r="41594" spans="2:14">
      <c r="B41594" s="65"/>
      <c r="N41594" s="71"/>
    </row>
    <row r="41595" spans="2:14">
      <c r="B41595" s="65"/>
      <c r="N41595" s="71"/>
    </row>
    <row r="41596" spans="2:14">
      <c r="B41596" s="65"/>
      <c r="N41596" s="71"/>
    </row>
    <row r="41597" spans="2:14">
      <c r="B41597" s="65"/>
      <c r="N41597" s="71"/>
    </row>
    <row r="41598" spans="2:14">
      <c r="B41598" s="65"/>
      <c r="N41598" s="71"/>
    </row>
    <row r="41599" spans="2:14">
      <c r="B41599" s="65"/>
      <c r="N41599" s="71"/>
    </row>
    <row r="41600" spans="2:14">
      <c r="B41600" s="65"/>
      <c r="N41600" s="71"/>
    </row>
    <row r="41601" spans="2:14">
      <c r="B41601" s="65"/>
      <c r="N41601" s="71"/>
    </row>
    <row r="41602" spans="2:14">
      <c r="B41602" s="65"/>
      <c r="N41602" s="71"/>
    </row>
    <row r="41603" spans="2:14">
      <c r="B41603" s="65"/>
      <c r="N41603" s="71"/>
    </row>
    <row r="41604" spans="2:14">
      <c r="B41604" s="65"/>
      <c r="N41604" s="71"/>
    </row>
    <row r="41605" spans="2:14">
      <c r="B41605" s="65"/>
      <c r="N41605" s="71"/>
    </row>
    <row r="41606" spans="2:14">
      <c r="B41606" s="65"/>
      <c r="N41606" s="71"/>
    </row>
    <row r="41607" spans="2:14">
      <c r="B41607" s="65"/>
      <c r="N41607" s="71"/>
    </row>
    <row r="41608" spans="2:14">
      <c r="B41608" s="65"/>
      <c r="N41608" s="71"/>
    </row>
    <row r="41609" spans="2:14">
      <c r="B41609" s="65"/>
      <c r="N41609" s="71"/>
    </row>
    <row r="41610" spans="2:14">
      <c r="B41610" s="65"/>
      <c r="N41610" s="71"/>
    </row>
    <row r="41611" spans="2:14">
      <c r="B41611" s="65"/>
      <c r="N41611" s="71"/>
    </row>
    <row r="41612" spans="2:14">
      <c r="B41612" s="65"/>
      <c r="N41612" s="71"/>
    </row>
    <row r="41613" spans="2:14">
      <c r="B41613" s="65"/>
      <c r="N41613" s="71"/>
    </row>
    <row r="41614" spans="2:14">
      <c r="B41614" s="65"/>
      <c r="N41614" s="71"/>
    </row>
    <row r="41615" spans="2:14">
      <c r="B41615" s="65"/>
      <c r="N41615" s="71"/>
    </row>
    <row r="41616" spans="2:14">
      <c r="B41616" s="65"/>
      <c r="N41616" s="71"/>
    </row>
    <row r="41617" spans="2:14">
      <c r="B41617" s="65"/>
      <c r="N41617" s="71"/>
    </row>
    <row r="41618" spans="2:14">
      <c r="B41618" s="65"/>
      <c r="N41618" s="71"/>
    </row>
    <row r="41619" spans="2:14">
      <c r="B41619" s="65"/>
      <c r="N41619" s="71"/>
    </row>
    <row r="41620" spans="2:14">
      <c r="B41620" s="65"/>
      <c r="N41620" s="71"/>
    </row>
    <row r="41621" spans="2:14">
      <c r="B41621" s="65"/>
      <c r="N41621" s="71"/>
    </row>
    <row r="41622" spans="2:14">
      <c r="B41622" s="65"/>
      <c r="N41622" s="71"/>
    </row>
    <row r="41623" spans="2:14">
      <c r="B41623" s="65"/>
      <c r="N41623" s="71"/>
    </row>
    <row r="41624" spans="2:14">
      <c r="B41624" s="65"/>
      <c r="N41624" s="71"/>
    </row>
    <row r="41625" spans="2:14">
      <c r="B41625" s="65"/>
      <c r="N41625" s="71"/>
    </row>
    <row r="41626" spans="2:14">
      <c r="B41626" s="65"/>
      <c r="N41626" s="71"/>
    </row>
    <row r="41627" spans="2:14">
      <c r="B41627" s="65"/>
      <c r="N41627" s="71"/>
    </row>
    <row r="41628" spans="2:14">
      <c r="B41628" s="65"/>
      <c r="N41628" s="71"/>
    </row>
    <row r="41629" spans="2:14">
      <c r="B41629" s="65"/>
      <c r="N41629" s="71"/>
    </row>
    <row r="41630" spans="2:14">
      <c r="B41630" s="65"/>
      <c r="N41630" s="71"/>
    </row>
    <row r="41631" spans="2:14">
      <c r="B41631" s="65"/>
      <c r="N41631" s="71"/>
    </row>
    <row r="41632" spans="2:14">
      <c r="B41632" s="65"/>
      <c r="N41632" s="71"/>
    </row>
    <row r="41633" spans="2:14">
      <c r="B41633" s="65"/>
      <c r="N41633" s="71"/>
    </row>
    <row r="41634" spans="2:14">
      <c r="B41634" s="65"/>
      <c r="N41634" s="71"/>
    </row>
    <row r="41635" spans="2:14">
      <c r="B41635" s="65"/>
      <c r="N41635" s="71"/>
    </row>
    <row r="41636" spans="2:14">
      <c r="B41636" s="65"/>
      <c r="N41636" s="71"/>
    </row>
    <row r="41637" spans="2:14">
      <c r="B41637" s="65"/>
      <c r="N41637" s="71"/>
    </row>
    <row r="41638" spans="2:14">
      <c r="B41638" s="65"/>
      <c r="N41638" s="71"/>
    </row>
    <row r="41639" spans="2:14">
      <c r="B41639" s="65"/>
      <c r="N41639" s="71"/>
    </row>
    <row r="41640" spans="2:14">
      <c r="B41640" s="65"/>
      <c r="N41640" s="71"/>
    </row>
    <row r="41641" spans="2:14">
      <c r="B41641" s="65"/>
      <c r="N41641" s="71"/>
    </row>
    <row r="41642" spans="2:14">
      <c r="B41642" s="65"/>
      <c r="N41642" s="71"/>
    </row>
    <row r="41643" spans="2:14">
      <c r="B41643" s="65"/>
      <c r="N41643" s="71"/>
    </row>
    <row r="41644" spans="2:14">
      <c r="B41644" s="65"/>
      <c r="N41644" s="71"/>
    </row>
    <row r="41645" spans="2:14">
      <c r="B41645" s="65"/>
      <c r="N41645" s="71"/>
    </row>
    <row r="41646" spans="2:14">
      <c r="B41646" s="65"/>
      <c r="N41646" s="71"/>
    </row>
    <row r="41647" spans="2:14">
      <c r="B41647" s="65"/>
      <c r="N41647" s="71"/>
    </row>
    <row r="41648" spans="2:14">
      <c r="B41648" s="65"/>
      <c r="N41648" s="71"/>
    </row>
    <row r="41649" spans="2:14">
      <c r="B41649" s="65"/>
      <c r="N41649" s="71"/>
    </row>
    <row r="41650" spans="2:14">
      <c r="B41650" s="65"/>
      <c r="N41650" s="71"/>
    </row>
    <row r="41651" spans="2:14">
      <c r="B41651" s="65"/>
      <c r="N41651" s="71"/>
    </row>
    <row r="41652" spans="2:14">
      <c r="B41652" s="65"/>
      <c r="N41652" s="71"/>
    </row>
    <row r="41653" spans="2:14">
      <c r="B41653" s="65"/>
      <c r="N41653" s="71"/>
    </row>
    <row r="41654" spans="2:14">
      <c r="B41654" s="65"/>
      <c r="N41654" s="71"/>
    </row>
    <row r="41655" spans="2:14">
      <c r="B41655" s="65"/>
      <c r="N41655" s="71"/>
    </row>
    <row r="41656" spans="2:14">
      <c r="B41656" s="65"/>
      <c r="N41656" s="71"/>
    </row>
    <row r="41657" spans="2:14">
      <c r="B41657" s="65"/>
      <c r="N41657" s="71"/>
    </row>
    <row r="41658" spans="2:14">
      <c r="B41658" s="65"/>
      <c r="N41658" s="71"/>
    </row>
    <row r="41659" spans="2:14">
      <c r="B41659" s="65"/>
      <c r="N41659" s="71"/>
    </row>
    <row r="41660" spans="2:14">
      <c r="B41660" s="65"/>
      <c r="N41660" s="71"/>
    </row>
    <row r="41661" spans="2:14">
      <c r="B41661" s="65"/>
      <c r="N41661" s="71"/>
    </row>
    <row r="41662" spans="2:14">
      <c r="B41662" s="65"/>
      <c r="N41662" s="71"/>
    </row>
    <row r="41663" spans="2:14">
      <c r="B41663" s="65"/>
      <c r="N41663" s="71"/>
    </row>
    <row r="41664" spans="2:14">
      <c r="B41664" s="65"/>
      <c r="N41664" s="71"/>
    </row>
    <row r="41665" spans="2:14">
      <c r="B41665" s="65"/>
      <c r="N41665" s="71"/>
    </row>
    <row r="41666" spans="2:14">
      <c r="B41666" s="65"/>
      <c r="N41666" s="71"/>
    </row>
    <row r="41667" spans="2:14">
      <c r="B41667" s="65"/>
      <c r="N41667" s="71"/>
    </row>
    <row r="41668" spans="2:14">
      <c r="B41668" s="65"/>
      <c r="N41668" s="71"/>
    </row>
    <row r="41669" spans="2:14">
      <c r="B41669" s="65"/>
      <c r="N41669" s="71"/>
    </row>
    <row r="41670" spans="2:14">
      <c r="B41670" s="65"/>
      <c r="N41670" s="71"/>
    </row>
    <row r="41671" spans="2:14">
      <c r="B41671" s="65"/>
      <c r="N41671" s="71"/>
    </row>
    <row r="41672" spans="2:14">
      <c r="B41672" s="65"/>
      <c r="N41672" s="71"/>
    </row>
    <row r="41673" spans="2:14">
      <c r="B41673" s="65"/>
      <c r="N41673" s="71"/>
    </row>
    <row r="41674" spans="2:14">
      <c r="B41674" s="65"/>
      <c r="N41674" s="71"/>
    </row>
    <row r="41675" spans="2:14">
      <c r="B41675" s="65"/>
      <c r="N41675" s="71"/>
    </row>
    <row r="41676" spans="2:14">
      <c r="B41676" s="65"/>
      <c r="N41676" s="71"/>
    </row>
    <row r="41677" spans="2:14">
      <c r="B41677" s="65"/>
      <c r="N41677" s="71"/>
    </row>
    <row r="41678" spans="2:14">
      <c r="B41678" s="65"/>
      <c r="N41678" s="71"/>
    </row>
    <row r="41679" spans="2:14">
      <c r="B41679" s="65"/>
      <c r="N41679" s="71"/>
    </row>
    <row r="41680" spans="2:14">
      <c r="B41680" s="65"/>
      <c r="N41680" s="71"/>
    </row>
    <row r="41681" spans="2:14">
      <c r="B41681" s="65"/>
      <c r="N41681" s="71"/>
    </row>
    <row r="41682" spans="2:14">
      <c r="B41682" s="65"/>
      <c r="N41682" s="71"/>
    </row>
    <row r="41683" spans="2:14">
      <c r="B41683" s="65"/>
      <c r="N41683" s="71"/>
    </row>
    <row r="41684" spans="2:14">
      <c r="B41684" s="65"/>
      <c r="N41684" s="71"/>
    </row>
    <row r="41685" spans="2:14">
      <c r="B41685" s="65"/>
      <c r="N41685" s="71"/>
    </row>
    <row r="41686" spans="2:14">
      <c r="B41686" s="65"/>
      <c r="N41686" s="71"/>
    </row>
    <row r="41687" spans="2:14">
      <c r="B41687" s="65"/>
      <c r="N41687" s="71"/>
    </row>
    <row r="41688" spans="2:14">
      <c r="B41688" s="65"/>
      <c r="N41688" s="71"/>
    </row>
    <row r="41689" spans="2:14">
      <c r="B41689" s="65"/>
      <c r="N41689" s="71"/>
    </row>
    <row r="41690" spans="2:14">
      <c r="B41690" s="65"/>
      <c r="N41690" s="71"/>
    </row>
    <row r="41691" spans="2:14">
      <c r="B41691" s="65"/>
      <c r="N41691" s="71"/>
    </row>
    <row r="41692" spans="2:14">
      <c r="B41692" s="65"/>
      <c r="N41692" s="71"/>
    </row>
    <row r="41693" spans="2:14">
      <c r="B41693" s="65"/>
      <c r="N41693" s="71"/>
    </row>
    <row r="41694" spans="2:14">
      <c r="B41694" s="65"/>
      <c r="N41694" s="71"/>
    </row>
    <row r="41695" spans="2:14">
      <c r="B41695" s="65"/>
      <c r="N41695" s="71"/>
    </row>
    <row r="41696" spans="2:14">
      <c r="B41696" s="65"/>
      <c r="N41696" s="71"/>
    </row>
    <row r="41697" spans="2:14">
      <c r="B41697" s="65"/>
      <c r="N41697" s="71"/>
    </row>
    <row r="41698" spans="2:14">
      <c r="B41698" s="65"/>
      <c r="N41698" s="71"/>
    </row>
    <row r="41699" spans="2:14">
      <c r="B41699" s="65"/>
      <c r="N41699" s="71"/>
    </row>
    <row r="41700" spans="2:14">
      <c r="B41700" s="65"/>
      <c r="N41700" s="71"/>
    </row>
    <row r="41701" spans="2:14">
      <c r="B41701" s="65"/>
      <c r="N41701" s="71"/>
    </row>
    <row r="41702" spans="2:14">
      <c r="B41702" s="65"/>
      <c r="N41702" s="71"/>
    </row>
    <row r="41703" spans="2:14">
      <c r="B41703" s="65"/>
      <c r="N41703" s="71"/>
    </row>
    <row r="41704" spans="2:14">
      <c r="B41704" s="65"/>
      <c r="N41704" s="71"/>
    </row>
    <row r="41705" spans="2:14">
      <c r="B41705" s="65"/>
      <c r="N41705" s="71"/>
    </row>
    <row r="41706" spans="2:14">
      <c r="B41706" s="65"/>
      <c r="N41706" s="71"/>
    </row>
    <row r="41707" spans="2:14">
      <c r="B41707" s="65"/>
      <c r="N41707" s="71"/>
    </row>
    <row r="41708" spans="2:14">
      <c r="B41708" s="65"/>
      <c r="N41708" s="71"/>
    </row>
    <row r="41709" spans="2:14">
      <c r="B41709" s="65"/>
      <c r="N41709" s="71"/>
    </row>
    <row r="41710" spans="2:14">
      <c r="B41710" s="65"/>
      <c r="N41710" s="71"/>
    </row>
    <row r="41711" spans="2:14">
      <c r="B41711" s="65"/>
      <c r="N41711" s="71"/>
    </row>
    <row r="41712" spans="2:14">
      <c r="B41712" s="65"/>
      <c r="N41712" s="71"/>
    </row>
    <row r="41713" spans="2:14">
      <c r="B41713" s="65"/>
      <c r="N41713" s="71"/>
    </row>
    <row r="41714" spans="2:14">
      <c r="B41714" s="65"/>
      <c r="N41714" s="71"/>
    </row>
    <row r="41715" spans="2:14">
      <c r="B41715" s="65"/>
      <c r="N41715" s="71"/>
    </row>
    <row r="41716" spans="2:14">
      <c r="B41716" s="65"/>
      <c r="N41716" s="71"/>
    </row>
    <row r="41717" spans="2:14">
      <c r="B41717" s="65"/>
      <c r="N41717" s="71"/>
    </row>
    <row r="41718" spans="2:14">
      <c r="B41718" s="65"/>
      <c r="N41718" s="71"/>
    </row>
    <row r="41719" spans="2:14">
      <c r="B41719" s="65"/>
      <c r="N41719" s="71"/>
    </row>
    <row r="41720" spans="2:14">
      <c r="B41720" s="65"/>
      <c r="N41720" s="71"/>
    </row>
    <row r="41721" spans="2:14">
      <c r="B41721" s="65"/>
      <c r="N41721" s="71"/>
    </row>
    <row r="41722" spans="2:14">
      <c r="B41722" s="65"/>
      <c r="N41722" s="71"/>
    </row>
    <row r="41723" spans="2:14">
      <c r="B41723" s="65"/>
      <c r="N41723" s="71"/>
    </row>
    <row r="41724" spans="2:14">
      <c r="B41724" s="65"/>
      <c r="N41724" s="71"/>
    </row>
    <row r="41725" spans="2:14">
      <c r="B41725" s="65"/>
      <c r="N41725" s="71"/>
    </row>
    <row r="41726" spans="2:14">
      <c r="B41726" s="65"/>
      <c r="N41726" s="71"/>
    </row>
    <row r="41727" spans="2:14">
      <c r="B41727" s="65"/>
      <c r="N41727" s="71"/>
    </row>
    <row r="41728" spans="2:14">
      <c r="B41728" s="65"/>
      <c r="N41728" s="71"/>
    </row>
    <row r="41729" spans="2:14">
      <c r="B41729" s="65"/>
      <c r="N41729" s="71"/>
    </row>
    <row r="41730" spans="2:14">
      <c r="B41730" s="65"/>
      <c r="N41730" s="71"/>
    </row>
    <row r="41731" spans="2:14">
      <c r="B41731" s="65"/>
      <c r="N41731" s="71"/>
    </row>
    <row r="41732" spans="2:14">
      <c r="B41732" s="65"/>
      <c r="N41732" s="71"/>
    </row>
    <row r="41733" spans="2:14">
      <c r="B41733" s="65"/>
      <c r="N41733" s="71"/>
    </row>
    <row r="41734" spans="2:14">
      <c r="B41734" s="65"/>
      <c r="N41734" s="71"/>
    </row>
    <row r="41735" spans="2:14">
      <c r="B41735" s="65"/>
      <c r="N41735" s="71"/>
    </row>
    <row r="41736" spans="2:14">
      <c r="B41736" s="65"/>
      <c r="N41736" s="71"/>
    </row>
    <row r="41737" spans="2:14">
      <c r="B41737" s="65"/>
      <c r="N41737" s="71"/>
    </row>
    <row r="41738" spans="2:14">
      <c r="B41738" s="65"/>
      <c r="N41738" s="71"/>
    </row>
    <row r="41739" spans="2:14">
      <c r="B41739" s="65"/>
      <c r="N41739" s="71"/>
    </row>
    <row r="41740" spans="2:14">
      <c r="B41740" s="65"/>
      <c r="N41740" s="71"/>
    </row>
    <row r="41741" spans="2:14">
      <c r="B41741" s="65"/>
      <c r="N41741" s="71"/>
    </row>
    <row r="41742" spans="2:14">
      <c r="B41742" s="65"/>
      <c r="N41742" s="71"/>
    </row>
    <row r="41743" spans="2:14">
      <c r="B41743" s="65"/>
      <c r="N41743" s="71"/>
    </row>
    <row r="41744" spans="2:14">
      <c r="B41744" s="65"/>
      <c r="N41744" s="71"/>
    </row>
    <row r="41745" spans="2:14">
      <c r="B41745" s="65"/>
      <c r="N41745" s="71"/>
    </row>
    <row r="41746" spans="2:14">
      <c r="B41746" s="65"/>
      <c r="N41746" s="71"/>
    </row>
    <row r="41747" spans="2:14">
      <c r="B41747" s="65"/>
      <c r="N41747" s="71"/>
    </row>
    <row r="41748" spans="2:14">
      <c r="B41748" s="65"/>
      <c r="N41748" s="71"/>
    </row>
    <row r="41749" spans="2:14">
      <c r="B41749" s="65"/>
      <c r="N41749" s="71"/>
    </row>
    <row r="41750" spans="2:14">
      <c r="B41750" s="65"/>
      <c r="N41750" s="71"/>
    </row>
    <row r="41751" spans="2:14">
      <c r="B41751" s="65"/>
      <c r="N41751" s="71"/>
    </row>
    <row r="41752" spans="2:14">
      <c r="B41752" s="65"/>
      <c r="N41752" s="71"/>
    </row>
    <row r="41753" spans="2:14">
      <c r="B41753" s="65"/>
      <c r="N41753" s="71"/>
    </row>
    <row r="41754" spans="2:14">
      <c r="B41754" s="65"/>
      <c r="N41754" s="71"/>
    </row>
    <row r="41755" spans="2:14">
      <c r="B41755" s="65"/>
      <c r="N41755" s="71"/>
    </row>
    <row r="41756" spans="2:14">
      <c r="B41756" s="65"/>
      <c r="N41756" s="71"/>
    </row>
    <row r="41757" spans="2:14">
      <c r="B41757" s="65"/>
      <c r="N41757" s="71"/>
    </row>
    <row r="41758" spans="2:14">
      <c r="B41758" s="65"/>
      <c r="N41758" s="71"/>
    </row>
    <row r="41759" spans="2:14">
      <c r="B41759" s="65"/>
      <c r="N41759" s="71"/>
    </row>
    <row r="41760" spans="2:14">
      <c r="B41760" s="65"/>
      <c r="N41760" s="71"/>
    </row>
    <row r="41761" spans="2:14">
      <c r="B41761" s="65"/>
      <c r="N41761" s="71"/>
    </row>
    <row r="41762" spans="2:14">
      <c r="B41762" s="65"/>
      <c r="N41762" s="71"/>
    </row>
    <row r="41763" spans="2:14">
      <c r="B41763" s="65"/>
      <c r="N41763" s="71"/>
    </row>
    <row r="41764" spans="2:14">
      <c r="B41764" s="65"/>
      <c r="N41764" s="71"/>
    </row>
    <row r="41765" spans="2:14">
      <c r="B41765" s="65"/>
      <c r="N41765" s="71"/>
    </row>
    <row r="41766" spans="2:14">
      <c r="B41766" s="65"/>
      <c r="N41766" s="71"/>
    </row>
    <row r="41767" spans="2:14">
      <c r="B41767" s="65"/>
      <c r="N41767" s="71"/>
    </row>
    <row r="41768" spans="2:14">
      <c r="B41768" s="65"/>
      <c r="N41768" s="71"/>
    </row>
    <row r="41769" spans="2:14">
      <c r="B41769" s="65"/>
      <c r="N41769" s="71"/>
    </row>
    <row r="41770" spans="2:14">
      <c r="B41770" s="65"/>
      <c r="N41770" s="71"/>
    </row>
    <row r="41771" spans="2:14">
      <c r="B41771" s="65"/>
      <c r="N41771" s="71"/>
    </row>
    <row r="41772" spans="2:14">
      <c r="B41772" s="65"/>
      <c r="N41772" s="71"/>
    </row>
    <row r="41773" spans="2:14">
      <c r="B41773" s="65"/>
      <c r="N41773" s="71"/>
    </row>
    <row r="41774" spans="2:14">
      <c r="B41774" s="65"/>
      <c r="N41774" s="71"/>
    </row>
    <row r="41775" spans="2:14">
      <c r="B41775" s="65"/>
      <c r="N41775" s="71"/>
    </row>
    <row r="41776" spans="2:14">
      <c r="B41776" s="65"/>
      <c r="N41776" s="71"/>
    </row>
    <row r="41777" spans="2:14">
      <c r="B41777" s="65"/>
      <c r="N41777" s="71"/>
    </row>
    <row r="41778" spans="2:14">
      <c r="B41778" s="65"/>
      <c r="N41778" s="71"/>
    </row>
    <row r="41779" spans="2:14">
      <c r="B41779" s="65"/>
      <c r="N41779" s="71"/>
    </row>
    <row r="41780" spans="2:14">
      <c r="B41780" s="65"/>
      <c r="N41780" s="71"/>
    </row>
    <row r="41781" spans="2:14">
      <c r="B41781" s="65"/>
      <c r="N41781" s="71"/>
    </row>
    <row r="41782" spans="2:14">
      <c r="B41782" s="65"/>
      <c r="N41782" s="71"/>
    </row>
    <row r="41783" spans="2:14">
      <c r="B41783" s="65"/>
      <c r="N41783" s="71"/>
    </row>
    <row r="41784" spans="2:14">
      <c r="B41784" s="65"/>
      <c r="N41784" s="71"/>
    </row>
    <row r="41785" spans="2:14">
      <c r="B41785" s="65"/>
      <c r="N41785" s="71"/>
    </row>
    <row r="41786" spans="2:14">
      <c r="B41786" s="65"/>
      <c r="N41786" s="71"/>
    </row>
    <row r="41787" spans="2:14">
      <c r="B41787" s="65"/>
      <c r="N41787" s="71"/>
    </row>
    <row r="41788" spans="2:14">
      <c r="B41788" s="65"/>
      <c r="N41788" s="71"/>
    </row>
    <row r="41789" spans="2:14">
      <c r="B41789" s="65"/>
      <c r="N41789" s="71"/>
    </row>
    <row r="41790" spans="2:14">
      <c r="B41790" s="65"/>
      <c r="N41790" s="71"/>
    </row>
    <row r="41791" spans="2:14">
      <c r="B41791" s="65"/>
      <c r="N41791" s="71"/>
    </row>
    <row r="41792" spans="2:14">
      <c r="B41792" s="65"/>
      <c r="N41792" s="71"/>
    </row>
    <row r="41793" spans="2:14">
      <c r="B41793" s="65"/>
      <c r="N41793" s="71"/>
    </row>
    <row r="41794" spans="2:14">
      <c r="B41794" s="65"/>
      <c r="N41794" s="71"/>
    </row>
    <row r="41795" spans="2:14">
      <c r="B41795" s="65"/>
      <c r="N41795" s="71"/>
    </row>
    <row r="41796" spans="2:14">
      <c r="B41796" s="65"/>
      <c r="N41796" s="71"/>
    </row>
    <row r="41797" spans="2:14">
      <c r="B41797" s="65"/>
      <c r="N41797" s="71"/>
    </row>
    <row r="41798" spans="2:14">
      <c r="B41798" s="65"/>
      <c r="N41798" s="71"/>
    </row>
    <row r="41799" spans="2:14">
      <c r="B41799" s="65"/>
      <c r="N41799" s="71"/>
    </row>
    <row r="41800" spans="2:14">
      <c r="B41800" s="65"/>
      <c r="N41800" s="71"/>
    </row>
    <row r="41801" spans="2:14">
      <c r="B41801" s="65"/>
      <c r="N41801" s="71"/>
    </row>
    <row r="41802" spans="2:14">
      <c r="B41802" s="65"/>
      <c r="N41802" s="71"/>
    </row>
    <row r="41803" spans="2:14">
      <c r="B41803" s="65"/>
      <c r="N41803" s="71"/>
    </row>
    <row r="41804" spans="2:14">
      <c r="B41804" s="65"/>
      <c r="N41804" s="71"/>
    </row>
    <row r="41805" spans="2:14">
      <c r="B41805" s="65"/>
      <c r="N41805" s="71"/>
    </row>
    <row r="41806" spans="2:14">
      <c r="B41806" s="65"/>
      <c r="N41806" s="71"/>
    </row>
    <row r="41807" spans="2:14">
      <c r="B41807" s="65"/>
      <c r="N41807" s="71"/>
    </row>
    <row r="41808" spans="2:14">
      <c r="B41808" s="65"/>
      <c r="N41808" s="71"/>
    </row>
    <row r="41809" spans="2:14">
      <c r="B41809" s="65"/>
      <c r="N41809" s="71"/>
    </row>
    <row r="41810" spans="2:14">
      <c r="B41810" s="65"/>
      <c r="N41810" s="71"/>
    </row>
    <row r="41811" spans="2:14">
      <c r="B41811" s="65"/>
      <c r="N41811" s="71"/>
    </row>
    <row r="41812" spans="2:14">
      <c r="B41812" s="65"/>
      <c r="N41812" s="71"/>
    </row>
    <row r="41813" spans="2:14">
      <c r="B41813" s="65"/>
      <c r="N41813" s="71"/>
    </row>
    <row r="41814" spans="2:14">
      <c r="B41814" s="65"/>
      <c r="N41814" s="71"/>
    </row>
    <row r="41815" spans="2:14">
      <c r="B41815" s="65"/>
      <c r="N41815" s="71"/>
    </row>
    <row r="41816" spans="2:14">
      <c r="B41816" s="65"/>
      <c r="N41816" s="71"/>
    </row>
    <row r="41817" spans="2:14">
      <c r="B41817" s="65"/>
      <c r="N41817" s="71"/>
    </row>
    <row r="41818" spans="2:14">
      <c r="B41818" s="65"/>
      <c r="N41818" s="71"/>
    </row>
    <row r="41819" spans="2:14">
      <c r="B41819" s="65"/>
      <c r="N41819" s="71"/>
    </row>
    <row r="41820" spans="2:14">
      <c r="B41820" s="65"/>
      <c r="N41820" s="71"/>
    </row>
    <row r="41821" spans="2:14">
      <c r="B41821" s="65"/>
      <c r="N41821" s="71"/>
    </row>
    <row r="41822" spans="2:14">
      <c r="B41822" s="65"/>
      <c r="N41822" s="71"/>
    </row>
    <row r="41823" spans="2:14">
      <c r="B41823" s="65"/>
      <c r="N41823" s="71"/>
    </row>
    <row r="41824" spans="2:14">
      <c r="B41824" s="65"/>
      <c r="N41824" s="71"/>
    </row>
    <row r="41825" spans="2:14">
      <c r="B41825" s="65"/>
      <c r="N41825" s="71"/>
    </row>
    <row r="41826" spans="2:14">
      <c r="B41826" s="65"/>
      <c r="N41826" s="71"/>
    </row>
    <row r="41827" spans="2:14">
      <c r="B41827" s="65"/>
      <c r="N41827" s="71"/>
    </row>
    <row r="41828" spans="2:14">
      <c r="B41828" s="65"/>
      <c r="N41828" s="71"/>
    </row>
    <row r="41829" spans="2:14">
      <c r="B41829" s="65"/>
      <c r="N41829" s="71"/>
    </row>
    <row r="41830" spans="2:14">
      <c r="B41830" s="65"/>
      <c r="N41830" s="71"/>
    </row>
    <row r="41831" spans="2:14">
      <c r="B41831" s="65"/>
      <c r="N41831" s="71"/>
    </row>
    <row r="41832" spans="2:14">
      <c r="B41832" s="65"/>
      <c r="N41832" s="71"/>
    </row>
    <row r="41833" spans="2:14">
      <c r="B41833" s="65"/>
      <c r="N41833" s="71"/>
    </row>
    <row r="41834" spans="2:14">
      <c r="B41834" s="65"/>
      <c r="N41834" s="71"/>
    </row>
    <row r="41835" spans="2:14">
      <c r="B41835" s="65"/>
      <c r="N41835" s="71"/>
    </row>
    <row r="41836" spans="2:14">
      <c r="B41836" s="65"/>
      <c r="N41836" s="71"/>
    </row>
    <row r="41837" spans="2:14">
      <c r="B41837" s="65"/>
      <c r="N41837" s="71"/>
    </row>
    <row r="41838" spans="2:14">
      <c r="B41838" s="65"/>
      <c r="N41838" s="71"/>
    </row>
    <row r="41839" spans="2:14">
      <c r="B41839" s="65"/>
      <c r="N41839" s="71"/>
    </row>
    <row r="41840" spans="2:14">
      <c r="B41840" s="65"/>
      <c r="N41840" s="71"/>
    </row>
    <row r="41841" spans="2:14">
      <c r="B41841" s="65"/>
      <c r="N41841" s="71"/>
    </row>
    <row r="41842" spans="2:14">
      <c r="B41842" s="65"/>
      <c r="N41842" s="71"/>
    </row>
    <row r="41843" spans="2:14">
      <c r="B41843" s="65"/>
      <c r="N41843" s="71"/>
    </row>
    <row r="41844" spans="2:14">
      <c r="B41844" s="65"/>
      <c r="N41844" s="71"/>
    </row>
    <row r="41845" spans="2:14">
      <c r="B41845" s="65"/>
      <c r="N41845" s="71"/>
    </row>
    <row r="41846" spans="2:14">
      <c r="B41846" s="65"/>
      <c r="N41846" s="71"/>
    </row>
    <row r="41847" spans="2:14">
      <c r="B41847" s="65"/>
      <c r="N41847" s="71"/>
    </row>
    <row r="41848" spans="2:14">
      <c r="B41848" s="65"/>
      <c r="N41848" s="71"/>
    </row>
    <row r="41849" spans="2:14">
      <c r="B41849" s="65"/>
      <c r="N41849" s="71"/>
    </row>
    <row r="41850" spans="2:14">
      <c r="B41850" s="65"/>
      <c r="N41850" s="71"/>
    </row>
    <row r="41851" spans="2:14">
      <c r="B41851" s="65"/>
      <c r="N41851" s="71"/>
    </row>
    <row r="41852" spans="2:14">
      <c r="B41852" s="65"/>
      <c r="N41852" s="71"/>
    </row>
    <row r="41853" spans="2:14">
      <c r="B41853" s="65"/>
      <c r="N41853" s="71"/>
    </row>
    <row r="41854" spans="2:14">
      <c r="B41854" s="65"/>
      <c r="N41854" s="71"/>
    </row>
    <row r="41855" spans="2:14">
      <c r="B41855" s="65"/>
      <c r="N41855" s="71"/>
    </row>
    <row r="41856" spans="2:14">
      <c r="B41856" s="65"/>
      <c r="N41856" s="71"/>
    </row>
    <row r="41857" spans="2:14">
      <c r="B41857" s="65"/>
      <c r="N41857" s="71"/>
    </row>
    <row r="41858" spans="2:14">
      <c r="B41858" s="65"/>
      <c r="N41858" s="71"/>
    </row>
    <row r="41859" spans="2:14">
      <c r="B41859" s="65"/>
      <c r="N41859" s="71"/>
    </row>
    <row r="41860" spans="2:14">
      <c r="B41860" s="65"/>
      <c r="N41860" s="71"/>
    </row>
    <row r="41861" spans="2:14">
      <c r="B41861" s="65"/>
      <c r="N41861" s="71"/>
    </row>
    <row r="41862" spans="2:14">
      <c r="B41862" s="65"/>
      <c r="N41862" s="71"/>
    </row>
    <row r="41863" spans="2:14">
      <c r="B41863" s="65"/>
      <c r="N41863" s="71"/>
    </row>
    <row r="41864" spans="2:14">
      <c r="B41864" s="65"/>
      <c r="N41864" s="71"/>
    </row>
    <row r="41865" spans="2:14">
      <c r="B41865" s="65"/>
      <c r="N41865" s="71"/>
    </row>
    <row r="41866" spans="2:14">
      <c r="B41866" s="65"/>
      <c r="N41866" s="71"/>
    </row>
    <row r="41867" spans="2:14">
      <c r="B41867" s="65"/>
      <c r="N41867" s="71"/>
    </row>
    <row r="41868" spans="2:14">
      <c r="B41868" s="65"/>
      <c r="N41868" s="71"/>
    </row>
    <row r="41869" spans="2:14">
      <c r="B41869" s="65"/>
      <c r="N41869" s="71"/>
    </row>
    <row r="41870" spans="2:14">
      <c r="B41870" s="65"/>
      <c r="N41870" s="71"/>
    </row>
    <row r="41871" spans="2:14">
      <c r="B41871" s="65"/>
      <c r="N41871" s="71"/>
    </row>
    <row r="41872" spans="2:14">
      <c r="B41872" s="65"/>
      <c r="N41872" s="71"/>
    </row>
    <row r="41873" spans="2:14">
      <c r="B41873" s="65"/>
      <c r="N41873" s="71"/>
    </row>
    <row r="41874" spans="2:14">
      <c r="B41874" s="65"/>
      <c r="N41874" s="71"/>
    </row>
    <row r="41875" spans="2:14">
      <c r="B41875" s="65"/>
      <c r="N41875" s="71"/>
    </row>
    <row r="41876" spans="2:14">
      <c r="B41876" s="65"/>
      <c r="N41876" s="71"/>
    </row>
    <row r="41877" spans="2:14">
      <c r="B41877" s="65"/>
      <c r="N41877" s="71"/>
    </row>
    <row r="41878" spans="2:14">
      <c r="B41878" s="65"/>
      <c r="N41878" s="71"/>
    </row>
    <row r="41879" spans="2:14">
      <c r="B41879" s="65"/>
      <c r="N41879" s="71"/>
    </row>
    <row r="41880" spans="2:14">
      <c r="B41880" s="65"/>
      <c r="N41880" s="71"/>
    </row>
    <row r="41881" spans="2:14">
      <c r="B41881" s="65"/>
      <c r="N41881" s="71"/>
    </row>
    <row r="41882" spans="2:14">
      <c r="B41882" s="65"/>
      <c r="N41882" s="71"/>
    </row>
    <row r="41883" spans="2:14">
      <c r="B41883" s="65"/>
      <c r="N41883" s="71"/>
    </row>
    <row r="41884" spans="2:14">
      <c r="B41884" s="65"/>
      <c r="N41884" s="71"/>
    </row>
    <row r="41885" spans="2:14">
      <c r="B41885" s="65"/>
      <c r="N41885" s="71"/>
    </row>
    <row r="41886" spans="2:14">
      <c r="B41886" s="65"/>
      <c r="N41886" s="71"/>
    </row>
    <row r="41887" spans="2:14">
      <c r="B41887" s="65"/>
      <c r="N41887" s="71"/>
    </row>
    <row r="41888" spans="2:14">
      <c r="B41888" s="65"/>
      <c r="N41888" s="71"/>
    </row>
    <row r="41889" spans="2:14">
      <c r="B41889" s="65"/>
      <c r="N41889" s="71"/>
    </row>
    <row r="41890" spans="2:14">
      <c r="B41890" s="65"/>
      <c r="N41890" s="71"/>
    </row>
    <row r="41891" spans="2:14">
      <c r="B41891" s="65"/>
      <c r="N41891" s="71"/>
    </row>
    <row r="41892" spans="2:14">
      <c r="B41892" s="65"/>
      <c r="N41892" s="71"/>
    </row>
    <row r="41893" spans="2:14">
      <c r="B41893" s="65"/>
      <c r="N41893" s="71"/>
    </row>
    <row r="41894" spans="2:14">
      <c r="B41894" s="65"/>
      <c r="N41894" s="71"/>
    </row>
    <row r="41895" spans="2:14">
      <c r="B41895" s="65"/>
      <c r="N41895" s="71"/>
    </row>
    <row r="41896" spans="2:14">
      <c r="B41896" s="65"/>
      <c r="N41896" s="71"/>
    </row>
    <row r="41897" spans="2:14">
      <c r="B41897" s="65"/>
      <c r="N41897" s="71"/>
    </row>
    <row r="41898" spans="2:14">
      <c r="B41898" s="65"/>
      <c r="N41898" s="71"/>
    </row>
    <row r="41899" spans="2:14">
      <c r="B41899" s="65"/>
      <c r="N41899" s="71"/>
    </row>
    <row r="41900" spans="2:14">
      <c r="B41900" s="65"/>
      <c r="N41900" s="71"/>
    </row>
    <row r="41901" spans="2:14">
      <c r="B41901" s="65"/>
      <c r="N41901" s="71"/>
    </row>
    <row r="41902" spans="2:14">
      <c r="B41902" s="65"/>
      <c r="N41902" s="71"/>
    </row>
    <row r="41903" spans="2:14">
      <c r="B41903" s="65"/>
      <c r="N41903" s="71"/>
    </row>
    <row r="41904" spans="2:14">
      <c r="B41904" s="65"/>
      <c r="N41904" s="71"/>
    </row>
    <row r="41905" spans="2:14">
      <c r="B41905" s="65"/>
      <c r="N41905" s="71"/>
    </row>
    <row r="41906" spans="2:14">
      <c r="B41906" s="65"/>
      <c r="N41906" s="71"/>
    </row>
    <row r="41907" spans="2:14">
      <c r="B41907" s="65"/>
      <c r="N41907" s="71"/>
    </row>
    <row r="41908" spans="2:14">
      <c r="B41908" s="65"/>
      <c r="N41908" s="71"/>
    </row>
    <row r="41909" spans="2:14">
      <c r="B41909" s="65"/>
      <c r="N41909" s="71"/>
    </row>
    <row r="41910" spans="2:14">
      <c r="B41910" s="65"/>
      <c r="N41910" s="71"/>
    </row>
    <row r="41911" spans="2:14">
      <c r="B41911" s="65"/>
      <c r="N41911" s="71"/>
    </row>
    <row r="41912" spans="2:14">
      <c r="B41912" s="65"/>
      <c r="N41912" s="71"/>
    </row>
    <row r="41913" spans="2:14">
      <c r="B41913" s="65"/>
      <c r="N41913" s="71"/>
    </row>
    <row r="41914" spans="2:14">
      <c r="B41914" s="65"/>
      <c r="N41914" s="71"/>
    </row>
    <row r="41915" spans="2:14">
      <c r="B41915" s="65"/>
      <c r="N41915" s="71"/>
    </row>
    <row r="41916" spans="2:14">
      <c r="B41916" s="65"/>
      <c r="N41916" s="71"/>
    </row>
    <row r="41917" spans="2:14">
      <c r="B41917" s="65"/>
      <c r="N41917" s="71"/>
    </row>
    <row r="41918" spans="2:14">
      <c r="B41918" s="65"/>
      <c r="N41918" s="71"/>
    </row>
    <row r="41919" spans="2:14">
      <c r="B41919" s="65"/>
      <c r="N41919" s="71"/>
    </row>
    <row r="41920" spans="2:14">
      <c r="B41920" s="65"/>
      <c r="N41920" s="71"/>
    </row>
    <row r="41921" spans="2:14">
      <c r="B41921" s="65"/>
      <c r="N41921" s="71"/>
    </row>
    <row r="41922" spans="2:14">
      <c r="B41922" s="65"/>
      <c r="N41922" s="71"/>
    </row>
    <row r="41923" spans="2:14">
      <c r="B41923" s="65"/>
      <c r="N41923" s="71"/>
    </row>
    <row r="41924" spans="2:14">
      <c r="B41924" s="65"/>
      <c r="N41924" s="71"/>
    </row>
    <row r="41925" spans="2:14">
      <c r="B41925" s="65"/>
      <c r="N41925" s="71"/>
    </row>
    <row r="41926" spans="2:14">
      <c r="B41926" s="65"/>
      <c r="N41926" s="71"/>
    </row>
    <row r="41927" spans="2:14">
      <c r="B41927" s="65"/>
      <c r="N41927" s="71"/>
    </row>
    <row r="41928" spans="2:14">
      <c r="B41928" s="65"/>
      <c r="N41928" s="71"/>
    </row>
    <row r="41929" spans="2:14">
      <c r="B41929" s="65"/>
      <c r="N41929" s="71"/>
    </row>
    <row r="41930" spans="2:14">
      <c r="B41930" s="65"/>
      <c r="N41930" s="71"/>
    </row>
    <row r="41931" spans="2:14">
      <c r="B41931" s="65"/>
      <c r="N41931" s="71"/>
    </row>
    <row r="41932" spans="2:14">
      <c r="B41932" s="65"/>
      <c r="N41932" s="71"/>
    </row>
    <row r="41933" spans="2:14">
      <c r="B41933" s="65"/>
      <c r="N41933" s="71"/>
    </row>
    <row r="41934" spans="2:14">
      <c r="B41934" s="65"/>
      <c r="N41934" s="71"/>
    </row>
    <row r="41935" spans="2:14">
      <c r="B41935" s="65"/>
      <c r="N41935" s="71"/>
    </row>
    <row r="41936" spans="2:14">
      <c r="B41936" s="65"/>
      <c r="N41936" s="71"/>
    </row>
    <row r="41937" spans="2:14">
      <c r="B41937" s="65"/>
      <c r="N41937" s="71"/>
    </row>
    <row r="41938" spans="2:14">
      <c r="B41938" s="65"/>
      <c r="N41938" s="71"/>
    </row>
    <row r="41939" spans="2:14">
      <c r="B41939" s="65"/>
      <c r="N41939" s="71"/>
    </row>
    <row r="41940" spans="2:14">
      <c r="B41940" s="65"/>
      <c r="N41940" s="71"/>
    </row>
    <row r="41941" spans="2:14">
      <c r="B41941" s="65"/>
      <c r="N41941" s="71"/>
    </row>
    <row r="41942" spans="2:14">
      <c r="B41942" s="65"/>
      <c r="N41942" s="71"/>
    </row>
    <row r="41943" spans="2:14">
      <c r="B41943" s="65"/>
      <c r="N41943" s="71"/>
    </row>
    <row r="41944" spans="2:14">
      <c r="B41944" s="65"/>
      <c r="N41944" s="71"/>
    </row>
    <row r="41945" spans="2:14">
      <c r="B41945" s="65"/>
      <c r="N41945" s="71"/>
    </row>
    <row r="41946" spans="2:14">
      <c r="B41946" s="65"/>
      <c r="N41946" s="71"/>
    </row>
    <row r="41947" spans="2:14">
      <c r="B41947" s="65"/>
      <c r="N41947" s="71"/>
    </row>
    <row r="41948" spans="2:14">
      <c r="B41948" s="65"/>
      <c r="N41948" s="71"/>
    </row>
    <row r="41949" spans="2:14">
      <c r="B41949" s="65"/>
      <c r="N41949" s="71"/>
    </row>
    <row r="41950" spans="2:14">
      <c r="B41950" s="65"/>
      <c r="N41950" s="71"/>
    </row>
    <row r="41951" spans="2:14">
      <c r="B41951" s="65"/>
      <c r="N41951" s="71"/>
    </row>
    <row r="41952" spans="2:14">
      <c r="B41952" s="65"/>
      <c r="N41952" s="71"/>
    </row>
    <row r="41953" spans="2:14">
      <c r="B41953" s="65"/>
      <c r="N41953" s="71"/>
    </row>
    <row r="41954" spans="2:14">
      <c r="B41954" s="65"/>
      <c r="N41954" s="71"/>
    </row>
    <row r="41955" spans="2:14">
      <c r="B41955" s="65"/>
      <c r="N41955" s="71"/>
    </row>
    <row r="41956" spans="2:14">
      <c r="B41956" s="65"/>
      <c r="N41956" s="71"/>
    </row>
    <row r="41957" spans="2:14">
      <c r="B41957" s="65"/>
      <c r="N41957" s="71"/>
    </row>
    <row r="41958" spans="2:14">
      <c r="B41958" s="65"/>
      <c r="N41958" s="71"/>
    </row>
    <row r="41959" spans="2:14">
      <c r="B41959" s="65"/>
      <c r="N41959" s="71"/>
    </row>
    <row r="41960" spans="2:14">
      <c r="B41960" s="65"/>
      <c r="N41960" s="71"/>
    </row>
    <row r="41961" spans="2:14">
      <c r="B41961" s="65"/>
      <c r="N41961" s="71"/>
    </row>
    <row r="41962" spans="2:14">
      <c r="B41962" s="65"/>
      <c r="N41962" s="71"/>
    </row>
    <row r="41963" spans="2:14">
      <c r="B41963" s="65"/>
      <c r="N41963" s="71"/>
    </row>
    <row r="41964" spans="2:14">
      <c r="B41964" s="65"/>
      <c r="N41964" s="71"/>
    </row>
    <row r="41965" spans="2:14">
      <c r="B41965" s="65"/>
      <c r="N41965" s="71"/>
    </row>
    <row r="41966" spans="2:14">
      <c r="B41966" s="65"/>
      <c r="N41966" s="71"/>
    </row>
    <row r="41967" spans="2:14">
      <c r="B41967" s="65"/>
      <c r="N41967" s="71"/>
    </row>
    <row r="41968" spans="2:14">
      <c r="B41968" s="65"/>
      <c r="N41968" s="71"/>
    </row>
    <row r="41969" spans="2:14">
      <c r="B41969" s="65"/>
      <c r="N41969" s="71"/>
    </row>
    <row r="41970" spans="2:14">
      <c r="B41970" s="65"/>
      <c r="N41970" s="71"/>
    </row>
    <row r="41971" spans="2:14">
      <c r="B41971" s="65"/>
      <c r="N41971" s="71"/>
    </row>
    <row r="41972" spans="2:14">
      <c r="B41972" s="65"/>
      <c r="N41972" s="71"/>
    </row>
    <row r="41973" spans="2:14">
      <c r="B41973" s="65"/>
      <c r="N41973" s="71"/>
    </row>
    <row r="41974" spans="2:14">
      <c r="B41974" s="65"/>
      <c r="N41974" s="71"/>
    </row>
    <row r="41975" spans="2:14">
      <c r="B41975" s="65"/>
      <c r="N41975" s="71"/>
    </row>
    <row r="41976" spans="2:14">
      <c r="B41976" s="65"/>
      <c r="N41976" s="71"/>
    </row>
    <row r="41977" spans="2:14">
      <c r="B41977" s="65"/>
      <c r="N41977" s="71"/>
    </row>
    <row r="41978" spans="2:14">
      <c r="B41978" s="65"/>
      <c r="N41978" s="71"/>
    </row>
    <row r="41979" spans="2:14">
      <c r="B41979" s="65"/>
      <c r="N41979" s="71"/>
    </row>
    <row r="41980" spans="2:14">
      <c r="B41980" s="65"/>
      <c r="N41980" s="71"/>
    </row>
    <row r="41981" spans="2:14">
      <c r="B41981" s="65"/>
      <c r="N41981" s="71"/>
    </row>
    <row r="41982" spans="2:14">
      <c r="B41982" s="65"/>
      <c r="N41982" s="71"/>
    </row>
    <row r="41983" spans="2:14">
      <c r="B41983" s="65"/>
      <c r="N41983" s="71"/>
    </row>
    <row r="41984" spans="2:14">
      <c r="B41984" s="65"/>
      <c r="N41984" s="71"/>
    </row>
    <row r="41985" spans="2:14">
      <c r="B41985" s="65"/>
      <c r="N41985" s="71"/>
    </row>
    <row r="41986" spans="2:14">
      <c r="B41986" s="65"/>
      <c r="N41986" s="71"/>
    </row>
    <row r="41987" spans="2:14">
      <c r="B41987" s="65"/>
      <c r="N41987" s="71"/>
    </row>
    <row r="41988" spans="2:14">
      <c r="B41988" s="65"/>
      <c r="N41988" s="71"/>
    </row>
    <row r="41989" spans="2:14">
      <c r="B41989" s="65"/>
      <c r="N41989" s="71"/>
    </row>
    <row r="41990" spans="2:14">
      <c r="B41990" s="65"/>
      <c r="N41990" s="71"/>
    </row>
    <row r="41991" spans="2:14">
      <c r="B41991" s="65"/>
      <c r="N41991" s="71"/>
    </row>
    <row r="41992" spans="2:14">
      <c r="B41992" s="65"/>
      <c r="N41992" s="71"/>
    </row>
    <row r="41993" spans="2:14">
      <c r="B41993" s="65"/>
      <c r="N41993" s="71"/>
    </row>
    <row r="41994" spans="2:14">
      <c r="B41994" s="65"/>
      <c r="N41994" s="71"/>
    </row>
    <row r="41995" spans="2:14">
      <c r="B41995" s="65"/>
      <c r="N41995" s="71"/>
    </row>
    <row r="41996" spans="2:14">
      <c r="B41996" s="65"/>
      <c r="N41996" s="71"/>
    </row>
    <row r="41997" spans="2:14">
      <c r="B41997" s="65"/>
      <c r="N41997" s="71"/>
    </row>
    <row r="41998" spans="2:14">
      <c r="B41998" s="65"/>
      <c r="N41998" s="71"/>
    </row>
    <row r="41999" spans="2:14">
      <c r="B41999" s="65"/>
      <c r="N41999" s="71"/>
    </row>
    <row r="42000" spans="2:14">
      <c r="B42000" s="65"/>
      <c r="N42000" s="71"/>
    </row>
    <row r="42001" spans="2:14">
      <c r="B42001" s="65"/>
      <c r="N42001" s="71"/>
    </row>
    <row r="42002" spans="2:14">
      <c r="B42002" s="65"/>
      <c r="N42002" s="71"/>
    </row>
    <row r="42003" spans="2:14">
      <c r="B42003" s="65"/>
      <c r="N42003" s="71"/>
    </row>
    <row r="42004" spans="2:14">
      <c r="B42004" s="65"/>
      <c r="N42004" s="71"/>
    </row>
    <row r="42005" spans="2:14">
      <c r="B42005" s="65"/>
      <c r="N42005" s="71"/>
    </row>
    <row r="42006" spans="2:14">
      <c r="B42006" s="65"/>
      <c r="N42006" s="71"/>
    </row>
    <row r="42007" spans="2:14">
      <c r="B42007" s="65"/>
      <c r="N42007" s="71"/>
    </row>
    <row r="42008" spans="2:14">
      <c r="B42008" s="65"/>
      <c r="N42008" s="71"/>
    </row>
    <row r="42009" spans="2:14">
      <c r="B42009" s="65"/>
      <c r="N42009" s="71"/>
    </row>
    <row r="42010" spans="2:14">
      <c r="B42010" s="65"/>
      <c r="N42010" s="71"/>
    </row>
    <row r="42011" spans="2:14">
      <c r="B42011" s="65"/>
      <c r="N42011" s="71"/>
    </row>
    <row r="42012" spans="2:14">
      <c r="B42012" s="65"/>
      <c r="N42012" s="71"/>
    </row>
    <row r="42013" spans="2:14">
      <c r="B42013" s="65"/>
      <c r="N42013" s="71"/>
    </row>
    <row r="42014" spans="2:14">
      <c r="B42014" s="65"/>
      <c r="N42014" s="71"/>
    </row>
    <row r="42015" spans="2:14">
      <c r="B42015" s="65"/>
      <c r="N42015" s="71"/>
    </row>
    <row r="42016" spans="2:14">
      <c r="B42016" s="65"/>
      <c r="N42016" s="71"/>
    </row>
    <row r="42017" spans="2:14">
      <c r="B42017" s="65"/>
      <c r="N42017" s="71"/>
    </row>
    <row r="42018" spans="2:14">
      <c r="B42018" s="65"/>
      <c r="N42018" s="71"/>
    </row>
    <row r="42019" spans="2:14">
      <c r="B42019" s="65"/>
      <c r="N42019" s="71"/>
    </row>
    <row r="42020" spans="2:14">
      <c r="B42020" s="65"/>
      <c r="N42020" s="71"/>
    </row>
    <row r="42021" spans="2:14">
      <c r="B42021" s="65"/>
      <c r="N42021" s="71"/>
    </row>
    <row r="42022" spans="2:14">
      <c r="B42022" s="65"/>
      <c r="N42022" s="71"/>
    </row>
    <row r="42023" spans="2:14">
      <c r="B42023" s="65"/>
      <c r="N42023" s="71"/>
    </row>
    <row r="42024" spans="2:14">
      <c r="B42024" s="65"/>
      <c r="N42024" s="71"/>
    </row>
    <row r="42025" spans="2:14">
      <c r="B42025" s="65"/>
      <c r="N42025" s="71"/>
    </row>
    <row r="42026" spans="2:14">
      <c r="B42026" s="65"/>
      <c r="N42026" s="71"/>
    </row>
    <row r="42027" spans="2:14">
      <c r="B42027" s="65"/>
      <c r="N42027" s="71"/>
    </row>
    <row r="42028" spans="2:14">
      <c r="B42028" s="65"/>
      <c r="N42028" s="71"/>
    </row>
    <row r="42029" spans="2:14">
      <c r="B42029" s="65"/>
      <c r="N42029" s="71"/>
    </row>
    <row r="42030" spans="2:14">
      <c r="B42030" s="65"/>
      <c r="N42030" s="71"/>
    </row>
    <row r="42031" spans="2:14">
      <c r="B42031" s="65"/>
      <c r="N42031" s="71"/>
    </row>
    <row r="42032" spans="2:14">
      <c r="B42032" s="65"/>
      <c r="N42032" s="71"/>
    </row>
    <row r="42033" spans="2:14">
      <c r="B42033" s="65"/>
      <c r="N42033" s="71"/>
    </row>
    <row r="42034" spans="2:14">
      <c r="B42034" s="65"/>
      <c r="N42034" s="71"/>
    </row>
    <row r="42035" spans="2:14">
      <c r="B42035" s="65"/>
      <c r="N42035" s="71"/>
    </row>
    <row r="42036" spans="2:14">
      <c r="B42036" s="65"/>
      <c r="N42036" s="71"/>
    </row>
    <row r="42037" spans="2:14">
      <c r="B42037" s="65"/>
      <c r="N42037" s="71"/>
    </row>
    <row r="42038" spans="2:14">
      <c r="B42038" s="65"/>
      <c r="N42038" s="71"/>
    </row>
    <row r="42039" spans="2:14">
      <c r="B42039" s="65"/>
      <c r="N42039" s="71"/>
    </row>
    <row r="42040" spans="2:14">
      <c r="B42040" s="65"/>
      <c r="N42040" s="71"/>
    </row>
    <row r="42041" spans="2:14">
      <c r="B42041" s="65"/>
      <c r="N42041" s="71"/>
    </row>
    <row r="42042" spans="2:14">
      <c r="B42042" s="65"/>
      <c r="N42042" s="71"/>
    </row>
    <row r="42043" spans="2:14">
      <c r="B42043" s="65"/>
      <c r="N42043" s="71"/>
    </row>
    <row r="42044" spans="2:14">
      <c r="B42044" s="65"/>
      <c r="N42044" s="71"/>
    </row>
    <row r="42045" spans="2:14">
      <c r="B42045" s="65"/>
      <c r="N42045" s="71"/>
    </row>
    <row r="42046" spans="2:14">
      <c r="B42046" s="65"/>
      <c r="N42046" s="71"/>
    </row>
    <row r="42047" spans="2:14">
      <c r="B42047" s="65"/>
      <c r="N42047" s="71"/>
    </row>
    <row r="42048" spans="2:14">
      <c r="B42048" s="65"/>
      <c r="N42048" s="71"/>
    </row>
    <row r="42049" spans="2:14">
      <c r="B42049" s="65"/>
      <c r="N42049" s="71"/>
    </row>
    <row r="42050" spans="2:14">
      <c r="B42050" s="65"/>
      <c r="N42050" s="71"/>
    </row>
    <row r="42051" spans="2:14">
      <c r="B42051" s="65"/>
      <c r="N42051" s="71"/>
    </row>
    <row r="42052" spans="2:14">
      <c r="B42052" s="65"/>
      <c r="N42052" s="71"/>
    </row>
    <row r="42053" spans="2:14">
      <c r="B42053" s="65"/>
      <c r="N42053" s="71"/>
    </row>
    <row r="42054" spans="2:14">
      <c r="B42054" s="65"/>
      <c r="N42054" s="71"/>
    </row>
    <row r="42055" spans="2:14">
      <c r="B42055" s="65"/>
      <c r="N42055" s="71"/>
    </row>
    <row r="42056" spans="2:14">
      <c r="B42056" s="65"/>
      <c r="N42056" s="71"/>
    </row>
    <row r="42057" spans="2:14">
      <c r="B42057" s="65"/>
      <c r="N42057" s="71"/>
    </row>
    <row r="42058" spans="2:14">
      <c r="B42058" s="65"/>
      <c r="N42058" s="71"/>
    </row>
    <row r="42059" spans="2:14">
      <c r="B42059" s="65"/>
      <c r="N42059" s="71"/>
    </row>
    <row r="42060" spans="2:14">
      <c r="B42060" s="65"/>
      <c r="N42060" s="71"/>
    </row>
    <row r="42061" spans="2:14">
      <c r="B42061" s="65"/>
      <c r="N42061" s="71"/>
    </row>
    <row r="42062" spans="2:14">
      <c r="B42062" s="65"/>
      <c r="N42062" s="71"/>
    </row>
    <row r="42063" spans="2:14">
      <c r="B42063" s="65"/>
      <c r="N42063" s="71"/>
    </row>
    <row r="42064" spans="2:14">
      <c r="B42064" s="65"/>
      <c r="N42064" s="71"/>
    </row>
    <row r="42065" spans="2:14">
      <c r="B42065" s="65"/>
      <c r="N42065" s="71"/>
    </row>
    <row r="42066" spans="2:14">
      <c r="B42066" s="65"/>
      <c r="N42066" s="71"/>
    </row>
    <row r="42067" spans="2:14">
      <c r="B42067" s="65"/>
      <c r="N42067" s="71"/>
    </row>
    <row r="42068" spans="2:14">
      <c r="B42068" s="65"/>
      <c r="N42068" s="71"/>
    </row>
    <row r="42069" spans="2:14">
      <c r="B42069" s="65"/>
      <c r="N42069" s="71"/>
    </row>
    <row r="42070" spans="2:14">
      <c r="B42070" s="65"/>
      <c r="N42070" s="71"/>
    </row>
    <row r="42071" spans="2:14">
      <c r="B42071" s="65"/>
      <c r="N42071" s="71"/>
    </row>
    <row r="42072" spans="2:14">
      <c r="B42072" s="65"/>
      <c r="N42072" s="71"/>
    </row>
    <row r="42073" spans="2:14">
      <c r="B42073" s="65"/>
      <c r="N42073" s="71"/>
    </row>
    <row r="42074" spans="2:14">
      <c r="B42074" s="65"/>
      <c r="N42074" s="71"/>
    </row>
    <row r="42075" spans="2:14">
      <c r="B42075" s="65"/>
      <c r="N42075" s="71"/>
    </row>
    <row r="42076" spans="2:14">
      <c r="B42076" s="65"/>
      <c r="N42076" s="71"/>
    </row>
    <row r="42077" spans="2:14">
      <c r="B42077" s="65"/>
      <c r="N42077" s="71"/>
    </row>
    <row r="42078" spans="2:14">
      <c r="B42078" s="65"/>
      <c r="N42078" s="71"/>
    </row>
    <row r="42079" spans="2:14">
      <c r="B42079" s="65"/>
      <c r="N42079" s="71"/>
    </row>
    <row r="42080" spans="2:14">
      <c r="B42080" s="65"/>
      <c r="N42080" s="71"/>
    </row>
    <row r="42081" spans="2:14">
      <c r="B42081" s="65"/>
      <c r="N42081" s="71"/>
    </row>
    <row r="42082" spans="2:14">
      <c r="B42082" s="65"/>
      <c r="N42082" s="71"/>
    </row>
    <row r="42083" spans="2:14">
      <c r="B42083" s="65"/>
      <c r="N42083" s="71"/>
    </row>
    <row r="42084" spans="2:14">
      <c r="B42084" s="65"/>
      <c r="N42084" s="71"/>
    </row>
    <row r="42085" spans="2:14">
      <c r="B42085" s="65"/>
      <c r="N42085" s="71"/>
    </row>
    <row r="42086" spans="2:14">
      <c r="B42086" s="65"/>
      <c r="N42086" s="71"/>
    </row>
    <row r="42087" spans="2:14">
      <c r="B42087" s="65"/>
      <c r="N42087" s="71"/>
    </row>
    <row r="42088" spans="2:14">
      <c r="B42088" s="65"/>
      <c r="N42088" s="71"/>
    </row>
    <row r="42089" spans="2:14">
      <c r="B42089" s="65"/>
      <c r="N42089" s="71"/>
    </row>
    <row r="42090" spans="2:14">
      <c r="B42090" s="65"/>
      <c r="N42090" s="71"/>
    </row>
    <row r="42091" spans="2:14">
      <c r="B42091" s="65"/>
      <c r="N42091" s="71"/>
    </row>
    <row r="42092" spans="2:14">
      <c r="B42092" s="65"/>
      <c r="N42092" s="71"/>
    </row>
    <row r="42093" spans="2:14">
      <c r="B42093" s="65"/>
      <c r="N42093" s="71"/>
    </row>
    <row r="42094" spans="2:14">
      <c r="B42094" s="65"/>
      <c r="N42094" s="71"/>
    </row>
    <row r="42095" spans="2:14">
      <c r="B42095" s="65"/>
      <c r="N42095" s="71"/>
    </row>
    <row r="42096" spans="2:14">
      <c r="B42096" s="65"/>
      <c r="N42096" s="71"/>
    </row>
    <row r="42097" spans="2:14">
      <c r="B42097" s="65"/>
      <c r="N42097" s="71"/>
    </row>
    <row r="42098" spans="2:14">
      <c r="B42098" s="65"/>
      <c r="N42098" s="71"/>
    </row>
    <row r="42099" spans="2:14">
      <c r="B42099" s="65"/>
      <c r="N42099" s="71"/>
    </row>
    <row r="42100" spans="2:14">
      <c r="B42100" s="65"/>
      <c r="N42100" s="71"/>
    </row>
    <row r="42101" spans="2:14">
      <c r="B42101" s="65"/>
      <c r="N42101" s="71"/>
    </row>
    <row r="42102" spans="2:14">
      <c r="B42102" s="65"/>
      <c r="N42102" s="71"/>
    </row>
    <row r="42103" spans="2:14">
      <c r="B42103" s="65"/>
      <c r="N42103" s="71"/>
    </row>
    <row r="42104" spans="2:14">
      <c r="B42104" s="65"/>
      <c r="N42104" s="71"/>
    </row>
    <row r="42105" spans="2:14">
      <c r="B42105" s="65"/>
      <c r="N42105" s="71"/>
    </row>
    <row r="42106" spans="2:14">
      <c r="B42106" s="65"/>
      <c r="N42106" s="71"/>
    </row>
    <row r="42107" spans="2:14">
      <c r="B42107" s="65"/>
      <c r="N42107" s="71"/>
    </row>
    <row r="42108" spans="2:14">
      <c r="B42108" s="65"/>
      <c r="N42108" s="71"/>
    </row>
    <row r="42109" spans="2:14">
      <c r="B42109" s="65"/>
      <c r="N42109" s="71"/>
    </row>
    <row r="42110" spans="2:14">
      <c r="B42110" s="65"/>
      <c r="N42110" s="71"/>
    </row>
    <row r="42111" spans="2:14">
      <c r="B42111" s="65"/>
      <c r="N42111" s="71"/>
    </row>
    <row r="42112" spans="2:14">
      <c r="B42112" s="65"/>
      <c r="N42112" s="71"/>
    </row>
    <row r="42113" spans="2:14">
      <c r="B42113" s="65"/>
      <c r="N42113" s="71"/>
    </row>
    <row r="42114" spans="2:14">
      <c r="B42114" s="65"/>
      <c r="N42114" s="71"/>
    </row>
    <row r="42115" spans="2:14">
      <c r="B42115" s="65"/>
      <c r="N42115" s="71"/>
    </row>
    <row r="42116" spans="2:14">
      <c r="B42116" s="65"/>
      <c r="N42116" s="71"/>
    </row>
    <row r="42117" spans="2:14">
      <c r="B42117" s="65"/>
      <c r="N42117" s="71"/>
    </row>
    <row r="42118" spans="2:14">
      <c r="B42118" s="65"/>
      <c r="N42118" s="71"/>
    </row>
    <row r="42119" spans="2:14">
      <c r="B42119" s="65"/>
      <c r="N42119" s="71"/>
    </row>
    <row r="42120" spans="2:14">
      <c r="B42120" s="65"/>
      <c r="N42120" s="71"/>
    </row>
    <row r="42121" spans="2:14">
      <c r="B42121" s="65"/>
      <c r="N42121" s="71"/>
    </row>
    <row r="42122" spans="2:14">
      <c r="B42122" s="65"/>
      <c r="N42122" s="71"/>
    </row>
    <row r="42123" spans="2:14">
      <c r="B42123" s="65"/>
      <c r="N42123" s="71"/>
    </row>
    <row r="42124" spans="2:14">
      <c r="B42124" s="65"/>
      <c r="N42124" s="71"/>
    </row>
    <row r="42125" spans="2:14">
      <c r="B42125" s="65"/>
      <c r="N42125" s="71"/>
    </row>
    <row r="42126" spans="2:14">
      <c r="B42126" s="65"/>
      <c r="N42126" s="71"/>
    </row>
    <row r="42127" spans="2:14">
      <c r="B42127" s="65"/>
      <c r="N42127" s="71"/>
    </row>
    <row r="42128" spans="2:14">
      <c r="B42128" s="65"/>
      <c r="N42128" s="71"/>
    </row>
    <row r="42129" spans="2:14">
      <c r="B42129" s="65"/>
      <c r="N42129" s="71"/>
    </row>
    <row r="42130" spans="2:14">
      <c r="B42130" s="65"/>
      <c r="N42130" s="71"/>
    </row>
    <row r="42131" spans="2:14">
      <c r="B42131" s="65"/>
      <c r="N42131" s="71"/>
    </row>
    <row r="42132" spans="2:14">
      <c r="B42132" s="65"/>
      <c r="N42132" s="71"/>
    </row>
    <row r="42133" spans="2:14">
      <c r="B42133" s="65"/>
      <c r="N42133" s="71"/>
    </row>
    <row r="42134" spans="2:14">
      <c r="B42134" s="65"/>
      <c r="N42134" s="71"/>
    </row>
    <row r="42135" spans="2:14">
      <c r="B42135" s="65"/>
      <c r="N42135" s="71"/>
    </row>
    <row r="42136" spans="2:14">
      <c r="B42136" s="65"/>
      <c r="N42136" s="71"/>
    </row>
    <row r="42137" spans="2:14">
      <c r="B42137" s="65"/>
      <c r="N42137" s="71"/>
    </row>
    <row r="42138" spans="2:14">
      <c r="B42138" s="65"/>
      <c r="N42138" s="71"/>
    </row>
    <row r="42139" spans="2:14">
      <c r="B42139" s="65"/>
      <c r="N42139" s="71"/>
    </row>
    <row r="42140" spans="2:14">
      <c r="B42140" s="65"/>
      <c r="N42140" s="71"/>
    </row>
    <row r="42141" spans="2:14">
      <c r="B42141" s="65"/>
      <c r="N42141" s="71"/>
    </row>
    <row r="42142" spans="2:14">
      <c r="B42142" s="65"/>
      <c r="N42142" s="71"/>
    </row>
    <row r="42143" spans="2:14">
      <c r="B42143" s="65"/>
      <c r="N42143" s="71"/>
    </row>
    <row r="42144" spans="2:14">
      <c r="B42144" s="65"/>
      <c r="N42144" s="71"/>
    </row>
    <row r="42145" spans="2:14">
      <c r="B42145" s="65"/>
      <c r="N42145" s="71"/>
    </row>
    <row r="42146" spans="2:14">
      <c r="B42146" s="65"/>
      <c r="N42146" s="71"/>
    </row>
    <row r="42147" spans="2:14">
      <c r="B42147" s="65"/>
      <c r="N42147" s="71"/>
    </row>
    <row r="42148" spans="2:14">
      <c r="B42148" s="65"/>
      <c r="N42148" s="71"/>
    </row>
    <row r="42149" spans="2:14">
      <c r="B42149" s="65"/>
      <c r="N42149" s="71"/>
    </row>
    <row r="42150" spans="2:14">
      <c r="B42150" s="65"/>
      <c r="N42150" s="71"/>
    </row>
    <row r="42151" spans="2:14">
      <c r="B42151" s="65"/>
      <c r="N42151" s="71"/>
    </row>
    <row r="42152" spans="2:14">
      <c r="B42152" s="65"/>
      <c r="N42152" s="71"/>
    </row>
    <row r="42153" spans="2:14">
      <c r="B42153" s="65"/>
      <c r="N42153" s="71"/>
    </row>
    <row r="42154" spans="2:14">
      <c r="B42154" s="65"/>
      <c r="N42154" s="71"/>
    </row>
    <row r="42155" spans="2:14">
      <c r="B42155" s="65"/>
      <c r="N42155" s="71"/>
    </row>
    <row r="42156" spans="2:14">
      <c r="B42156" s="65"/>
      <c r="N42156" s="71"/>
    </row>
    <row r="42157" spans="2:14">
      <c r="B42157" s="65"/>
      <c r="N42157" s="71"/>
    </row>
    <row r="42158" spans="2:14">
      <c r="B42158" s="65"/>
      <c r="N42158" s="71"/>
    </row>
    <row r="42159" spans="2:14">
      <c r="B42159" s="65"/>
      <c r="N42159" s="71"/>
    </row>
    <row r="42160" spans="2:14">
      <c r="B42160" s="65"/>
      <c r="N42160" s="71"/>
    </row>
    <row r="42161" spans="2:14">
      <c r="B42161" s="65"/>
      <c r="N42161" s="71"/>
    </row>
    <row r="42162" spans="2:14">
      <c r="B42162" s="65"/>
      <c r="N42162" s="71"/>
    </row>
    <row r="42163" spans="2:14">
      <c r="B42163" s="65"/>
      <c r="N42163" s="71"/>
    </row>
    <row r="42164" spans="2:14">
      <c r="B42164" s="65"/>
      <c r="N42164" s="71"/>
    </row>
    <row r="42165" spans="2:14">
      <c r="B42165" s="65"/>
      <c r="N42165" s="71"/>
    </row>
    <row r="42166" spans="2:14">
      <c r="B42166" s="65"/>
      <c r="N42166" s="71"/>
    </row>
    <row r="42167" spans="2:14">
      <c r="B42167" s="65"/>
      <c r="N42167" s="71"/>
    </row>
    <row r="42168" spans="2:14">
      <c r="B42168" s="65"/>
      <c r="N42168" s="71"/>
    </row>
    <row r="42169" spans="2:14">
      <c r="B42169" s="65"/>
      <c r="N42169" s="71"/>
    </row>
    <row r="42170" spans="2:14">
      <c r="B42170" s="65"/>
      <c r="N42170" s="71"/>
    </row>
    <row r="42171" spans="2:14">
      <c r="B42171" s="65"/>
      <c r="N42171" s="71"/>
    </row>
    <row r="42172" spans="2:14">
      <c r="B42172" s="65"/>
      <c r="N42172" s="71"/>
    </row>
    <row r="42173" spans="2:14">
      <c r="B42173" s="65"/>
      <c r="N42173" s="71"/>
    </row>
    <row r="42174" spans="2:14">
      <c r="B42174" s="65"/>
      <c r="N42174" s="71"/>
    </row>
    <row r="42175" spans="2:14">
      <c r="B42175" s="65"/>
      <c r="N42175" s="71"/>
    </row>
    <row r="42176" spans="2:14">
      <c r="B42176" s="65"/>
      <c r="N42176" s="71"/>
    </row>
    <row r="42177" spans="2:14">
      <c r="B42177" s="65"/>
      <c r="N42177" s="71"/>
    </row>
    <row r="42178" spans="2:14">
      <c r="B42178" s="65"/>
      <c r="N42178" s="71"/>
    </row>
    <row r="42179" spans="2:14">
      <c r="B42179" s="65"/>
      <c r="N42179" s="71"/>
    </row>
    <row r="42180" spans="2:14">
      <c r="B42180" s="65"/>
      <c r="N42180" s="71"/>
    </row>
    <row r="42181" spans="2:14">
      <c r="B42181" s="65"/>
      <c r="N42181" s="71"/>
    </row>
    <row r="42182" spans="2:14">
      <c r="B42182" s="65"/>
      <c r="N42182" s="71"/>
    </row>
    <row r="42183" spans="2:14">
      <c r="B42183" s="65"/>
      <c r="N42183" s="71"/>
    </row>
    <row r="42184" spans="2:14">
      <c r="B42184" s="65"/>
      <c r="N42184" s="71"/>
    </row>
    <row r="42185" spans="2:14">
      <c r="B42185" s="65"/>
      <c r="N42185" s="71"/>
    </row>
    <row r="42186" spans="2:14">
      <c r="B42186" s="65"/>
      <c r="N42186" s="71"/>
    </row>
    <row r="42187" spans="2:14">
      <c r="B42187" s="65"/>
      <c r="N42187" s="71"/>
    </row>
    <row r="42188" spans="2:14">
      <c r="B42188" s="65"/>
      <c r="N42188" s="71"/>
    </row>
    <row r="42189" spans="2:14">
      <c r="B42189" s="65"/>
      <c r="N42189" s="71"/>
    </row>
    <row r="42190" spans="2:14">
      <c r="B42190" s="65"/>
      <c r="N42190" s="71"/>
    </row>
    <row r="42191" spans="2:14">
      <c r="B42191" s="65"/>
      <c r="N42191" s="71"/>
    </row>
    <row r="42192" spans="2:14">
      <c r="B42192" s="65"/>
      <c r="N42192" s="71"/>
    </row>
    <row r="42193" spans="2:14">
      <c r="B42193" s="65"/>
      <c r="N42193" s="71"/>
    </row>
    <row r="42194" spans="2:14">
      <c r="B42194" s="65"/>
      <c r="N42194" s="71"/>
    </row>
    <row r="42195" spans="2:14">
      <c r="B42195" s="65"/>
      <c r="N42195" s="71"/>
    </row>
    <row r="42196" spans="2:14">
      <c r="B42196" s="65"/>
      <c r="N42196" s="71"/>
    </row>
    <row r="42197" spans="2:14">
      <c r="B42197" s="65"/>
      <c r="N42197" s="71"/>
    </row>
    <row r="42198" spans="2:14">
      <c r="B42198" s="65"/>
      <c r="N42198" s="71"/>
    </row>
    <row r="42199" spans="2:14">
      <c r="B42199" s="65"/>
      <c r="N42199" s="71"/>
    </row>
    <row r="42200" spans="2:14">
      <c r="B42200" s="65"/>
      <c r="N42200" s="71"/>
    </row>
    <row r="42201" spans="2:14">
      <c r="B42201" s="65"/>
      <c r="N42201" s="71"/>
    </row>
    <row r="42202" spans="2:14">
      <c r="B42202" s="65"/>
      <c r="N42202" s="71"/>
    </row>
    <row r="42203" spans="2:14">
      <c r="B42203" s="65"/>
      <c r="N42203" s="71"/>
    </row>
    <row r="42204" spans="2:14">
      <c r="B42204" s="65"/>
      <c r="N42204" s="71"/>
    </row>
    <row r="42205" spans="2:14">
      <c r="B42205" s="65"/>
      <c r="N42205" s="71"/>
    </row>
    <row r="42206" spans="2:14">
      <c r="B42206" s="65"/>
      <c r="N42206" s="71"/>
    </row>
    <row r="42207" spans="2:14">
      <c r="B42207" s="65"/>
      <c r="N42207" s="71"/>
    </row>
    <row r="42208" spans="2:14">
      <c r="B42208" s="65"/>
      <c r="N42208" s="71"/>
    </row>
    <row r="42209" spans="2:14">
      <c r="B42209" s="65"/>
      <c r="N42209" s="71"/>
    </row>
    <row r="42210" spans="2:14">
      <c r="B42210" s="65"/>
      <c r="N42210" s="71"/>
    </row>
    <row r="42211" spans="2:14">
      <c r="B42211" s="65"/>
      <c r="N42211" s="71"/>
    </row>
    <row r="42212" spans="2:14">
      <c r="B42212" s="65"/>
      <c r="N42212" s="71"/>
    </row>
    <row r="42213" spans="2:14">
      <c r="B42213" s="65"/>
      <c r="N42213" s="71"/>
    </row>
    <row r="42214" spans="2:14">
      <c r="B42214" s="65"/>
      <c r="N42214" s="71"/>
    </row>
    <row r="42215" spans="2:14">
      <c r="B42215" s="65"/>
      <c r="N42215" s="71"/>
    </row>
    <row r="42216" spans="2:14">
      <c r="B42216" s="65"/>
      <c r="N42216" s="71"/>
    </row>
    <row r="42217" spans="2:14">
      <c r="B42217" s="65"/>
      <c r="N42217" s="71"/>
    </row>
    <row r="42218" spans="2:14">
      <c r="B42218" s="65"/>
      <c r="N42218" s="71"/>
    </row>
    <row r="42219" spans="2:14">
      <c r="B42219" s="65"/>
      <c r="N42219" s="71"/>
    </row>
    <row r="42220" spans="2:14">
      <c r="B42220" s="65"/>
      <c r="N42220" s="71"/>
    </row>
    <row r="42221" spans="2:14">
      <c r="B42221" s="65"/>
      <c r="N42221" s="71"/>
    </row>
    <row r="42222" spans="2:14">
      <c r="B42222" s="65"/>
      <c r="N42222" s="71"/>
    </row>
    <row r="42223" spans="2:14">
      <c r="B42223" s="65"/>
      <c r="N42223" s="71"/>
    </row>
    <row r="42224" spans="2:14">
      <c r="B42224" s="65"/>
      <c r="N42224" s="71"/>
    </row>
    <row r="42225" spans="2:14">
      <c r="B42225" s="65"/>
      <c r="N42225" s="71"/>
    </row>
    <row r="42226" spans="2:14">
      <c r="B42226" s="65"/>
      <c r="N42226" s="71"/>
    </row>
    <row r="42227" spans="2:14">
      <c r="B42227" s="65"/>
      <c r="N42227" s="71"/>
    </row>
    <row r="42228" spans="2:14">
      <c r="B42228" s="65"/>
      <c r="N42228" s="71"/>
    </row>
    <row r="42229" spans="2:14">
      <c r="B42229" s="65"/>
      <c r="N42229" s="71"/>
    </row>
    <row r="42230" spans="2:14">
      <c r="B42230" s="65"/>
      <c r="N42230" s="71"/>
    </row>
    <row r="42231" spans="2:14">
      <c r="B42231" s="65"/>
      <c r="N42231" s="71"/>
    </row>
    <row r="42232" spans="2:14">
      <c r="B42232" s="65"/>
      <c r="N42232" s="71"/>
    </row>
    <row r="42233" spans="2:14">
      <c r="B42233" s="65"/>
      <c r="N42233" s="71"/>
    </row>
    <row r="42234" spans="2:14">
      <c r="B42234" s="65"/>
      <c r="N42234" s="71"/>
    </row>
    <row r="42235" spans="2:14">
      <c r="B42235" s="65"/>
      <c r="N42235" s="71"/>
    </row>
    <row r="42236" spans="2:14">
      <c r="B42236" s="65"/>
      <c r="N42236" s="71"/>
    </row>
    <row r="42237" spans="2:14">
      <c r="B42237" s="65"/>
      <c r="N42237" s="71"/>
    </row>
    <row r="42238" spans="2:14">
      <c r="B42238" s="65"/>
      <c r="N42238" s="71"/>
    </row>
    <row r="42239" spans="2:14">
      <c r="B42239" s="65"/>
      <c r="N42239" s="71"/>
    </row>
    <row r="42240" spans="2:14">
      <c r="B42240" s="65"/>
      <c r="N42240" s="71"/>
    </row>
    <row r="42241" spans="2:14">
      <c r="B42241" s="65"/>
      <c r="N42241" s="71"/>
    </row>
    <row r="42242" spans="2:14">
      <c r="B42242" s="65"/>
      <c r="N42242" s="71"/>
    </row>
    <row r="42243" spans="2:14">
      <c r="B42243" s="65"/>
      <c r="N42243" s="71"/>
    </row>
    <row r="42244" spans="2:14">
      <c r="B42244" s="65"/>
      <c r="N42244" s="71"/>
    </row>
    <row r="42245" spans="2:14">
      <c r="B42245" s="65"/>
      <c r="N42245" s="71"/>
    </row>
    <row r="42246" spans="2:14">
      <c r="B42246" s="65"/>
      <c r="N42246" s="71"/>
    </row>
    <row r="42247" spans="2:14">
      <c r="B42247" s="65"/>
      <c r="N42247" s="71"/>
    </row>
    <row r="42248" spans="2:14">
      <c r="B42248" s="65"/>
      <c r="N42248" s="71"/>
    </row>
    <row r="42249" spans="2:14">
      <c r="B42249" s="65"/>
      <c r="N42249" s="71"/>
    </row>
    <row r="42250" spans="2:14">
      <c r="B42250" s="65"/>
      <c r="N42250" s="71"/>
    </row>
    <row r="42251" spans="2:14">
      <c r="B42251" s="65"/>
      <c r="N42251" s="71"/>
    </row>
    <row r="42252" spans="2:14">
      <c r="B42252" s="65"/>
      <c r="N42252" s="71"/>
    </row>
    <row r="42253" spans="2:14">
      <c r="B42253" s="65"/>
      <c r="N42253" s="71"/>
    </row>
    <row r="42254" spans="2:14">
      <c r="B42254" s="65"/>
      <c r="N42254" s="71"/>
    </row>
    <row r="42255" spans="2:14">
      <c r="B42255" s="65"/>
      <c r="N42255" s="71"/>
    </row>
    <row r="42256" spans="2:14">
      <c r="B42256" s="65"/>
      <c r="N42256" s="71"/>
    </row>
    <row r="42257" spans="2:14">
      <c r="B42257" s="65"/>
      <c r="N42257" s="71"/>
    </row>
    <row r="42258" spans="2:14">
      <c r="B42258" s="65"/>
      <c r="N42258" s="71"/>
    </row>
    <row r="42259" spans="2:14">
      <c r="B42259" s="65"/>
      <c r="N42259" s="71"/>
    </row>
    <row r="42260" spans="2:14">
      <c r="B42260" s="65"/>
      <c r="N42260" s="71"/>
    </row>
    <row r="42261" spans="2:14">
      <c r="B42261" s="65"/>
      <c r="N42261" s="71"/>
    </row>
    <row r="42262" spans="2:14">
      <c r="B42262" s="65"/>
      <c r="N42262" s="71"/>
    </row>
    <row r="42263" spans="2:14">
      <c r="B42263" s="65"/>
      <c r="N42263" s="71"/>
    </row>
    <row r="42264" spans="2:14">
      <c r="B42264" s="65"/>
      <c r="N42264" s="71"/>
    </row>
    <row r="42265" spans="2:14">
      <c r="B42265" s="65"/>
      <c r="N42265" s="71"/>
    </row>
    <row r="42266" spans="2:14">
      <c r="B42266" s="65"/>
      <c r="N42266" s="71"/>
    </row>
    <row r="42267" spans="2:14">
      <c r="B42267" s="65"/>
      <c r="N42267" s="71"/>
    </row>
    <row r="42268" spans="2:14">
      <c r="B42268" s="65"/>
      <c r="N42268" s="71"/>
    </row>
    <row r="42269" spans="2:14">
      <c r="B42269" s="65"/>
      <c r="N42269" s="71"/>
    </row>
    <row r="42270" spans="2:14">
      <c r="B42270" s="65"/>
      <c r="N42270" s="71"/>
    </row>
    <row r="42271" spans="2:14">
      <c r="B42271" s="65"/>
      <c r="N42271" s="71"/>
    </row>
    <row r="42272" spans="2:14">
      <c r="B42272" s="65"/>
      <c r="N42272" s="71"/>
    </row>
    <row r="42273" spans="2:14">
      <c r="B42273" s="65"/>
      <c r="N42273" s="71"/>
    </row>
    <row r="42274" spans="2:14">
      <c r="B42274" s="65"/>
      <c r="N42274" s="71"/>
    </row>
    <row r="42275" spans="2:14">
      <c r="B42275" s="65"/>
      <c r="N42275" s="71"/>
    </row>
    <row r="42276" spans="2:14">
      <c r="B42276" s="65"/>
      <c r="N42276" s="71"/>
    </row>
    <row r="42277" spans="2:14">
      <c r="B42277" s="65"/>
      <c r="N42277" s="71"/>
    </row>
    <row r="42278" spans="2:14">
      <c r="B42278" s="65"/>
      <c r="N42278" s="71"/>
    </row>
    <row r="42279" spans="2:14">
      <c r="B42279" s="65"/>
      <c r="N42279" s="71"/>
    </row>
    <row r="42280" spans="2:14">
      <c r="B42280" s="65"/>
      <c r="N42280" s="71"/>
    </row>
    <row r="42281" spans="2:14">
      <c r="B42281" s="65"/>
      <c r="N42281" s="71"/>
    </row>
    <row r="42282" spans="2:14">
      <c r="B42282" s="65"/>
      <c r="N42282" s="71"/>
    </row>
    <row r="42283" spans="2:14">
      <c r="B42283" s="65"/>
      <c r="N42283" s="71"/>
    </row>
    <row r="42284" spans="2:14">
      <c r="B42284" s="65"/>
      <c r="N42284" s="71"/>
    </row>
    <row r="42285" spans="2:14">
      <c r="B42285" s="65"/>
      <c r="N42285" s="71"/>
    </row>
    <row r="42286" spans="2:14">
      <c r="B42286" s="65"/>
      <c r="N42286" s="71"/>
    </row>
    <row r="42287" spans="2:14">
      <c r="B42287" s="65"/>
      <c r="N42287" s="71"/>
    </row>
    <row r="42288" spans="2:14">
      <c r="B42288" s="65"/>
      <c r="N42288" s="71"/>
    </row>
    <row r="42289" spans="2:14">
      <c r="B42289" s="65"/>
      <c r="N42289" s="71"/>
    </row>
    <row r="42290" spans="2:14">
      <c r="B42290" s="65"/>
      <c r="N42290" s="71"/>
    </row>
    <row r="42291" spans="2:14">
      <c r="B42291" s="65"/>
      <c r="N42291" s="71"/>
    </row>
    <row r="42292" spans="2:14">
      <c r="B42292" s="65"/>
      <c r="N42292" s="71"/>
    </row>
    <row r="42293" spans="2:14">
      <c r="B42293" s="65"/>
      <c r="N42293" s="71"/>
    </row>
    <row r="42294" spans="2:14">
      <c r="B42294" s="65"/>
      <c r="N42294" s="71"/>
    </row>
    <row r="42295" spans="2:14">
      <c r="B42295" s="65"/>
      <c r="N42295" s="71"/>
    </row>
    <row r="42296" spans="2:14">
      <c r="B42296" s="65"/>
      <c r="N42296" s="71"/>
    </row>
    <row r="42297" spans="2:14">
      <c r="B42297" s="65"/>
      <c r="N42297" s="71"/>
    </row>
    <row r="42298" spans="2:14">
      <c r="B42298" s="65"/>
      <c r="N42298" s="71"/>
    </row>
    <row r="42299" spans="2:14">
      <c r="B42299" s="65"/>
      <c r="N42299" s="71"/>
    </row>
    <row r="42300" spans="2:14">
      <c r="B42300" s="65"/>
      <c r="N42300" s="71"/>
    </row>
    <row r="42301" spans="2:14">
      <c r="B42301" s="65"/>
      <c r="N42301" s="71"/>
    </row>
    <row r="42302" spans="2:14">
      <c r="B42302" s="65"/>
      <c r="N42302" s="71"/>
    </row>
    <row r="42303" spans="2:14">
      <c r="B42303" s="65"/>
      <c r="N42303" s="71"/>
    </row>
    <row r="42304" spans="2:14">
      <c r="B42304" s="65"/>
      <c r="N42304" s="71"/>
    </row>
    <row r="42305" spans="2:14">
      <c r="B42305" s="65"/>
      <c r="N42305" s="71"/>
    </row>
    <row r="42306" spans="2:14">
      <c r="B42306" s="65"/>
      <c r="N42306" s="71"/>
    </row>
    <row r="42307" spans="2:14">
      <c r="B42307" s="65"/>
      <c r="N42307" s="71"/>
    </row>
    <row r="42308" spans="2:14">
      <c r="B42308" s="65"/>
      <c r="N42308" s="71"/>
    </row>
    <row r="42309" spans="2:14">
      <c r="B42309" s="65"/>
      <c r="N42309" s="71"/>
    </row>
    <row r="42310" spans="2:14">
      <c r="B42310" s="65"/>
      <c r="N42310" s="71"/>
    </row>
    <row r="42311" spans="2:14">
      <c r="B42311" s="65"/>
      <c r="N42311" s="71"/>
    </row>
    <row r="42312" spans="2:14">
      <c r="B42312" s="65"/>
      <c r="N42312" s="71"/>
    </row>
    <row r="42313" spans="2:14">
      <c r="B42313" s="65"/>
      <c r="N42313" s="71"/>
    </row>
    <row r="42314" spans="2:14">
      <c r="B42314" s="65"/>
      <c r="N42314" s="71"/>
    </row>
    <row r="42315" spans="2:14">
      <c r="B42315" s="65"/>
      <c r="N42315" s="71"/>
    </row>
    <row r="42316" spans="2:14">
      <c r="B42316" s="65"/>
      <c r="N42316" s="71"/>
    </row>
    <row r="42317" spans="2:14">
      <c r="B42317" s="65"/>
      <c r="N42317" s="71"/>
    </row>
    <row r="42318" spans="2:14">
      <c r="B42318" s="65"/>
      <c r="N42318" s="71"/>
    </row>
    <row r="42319" spans="2:14">
      <c r="B42319" s="65"/>
      <c r="N42319" s="71"/>
    </row>
    <row r="42320" spans="2:14">
      <c r="B42320" s="65"/>
      <c r="N42320" s="71"/>
    </row>
    <row r="42321" spans="2:14">
      <c r="B42321" s="65"/>
      <c r="N42321" s="71"/>
    </row>
    <row r="42322" spans="2:14">
      <c r="B42322" s="65"/>
      <c r="N42322" s="71"/>
    </row>
    <row r="42323" spans="2:14">
      <c r="B42323" s="65"/>
      <c r="N42323" s="71"/>
    </row>
    <row r="42324" spans="2:14">
      <c r="B42324" s="65"/>
      <c r="N42324" s="71"/>
    </row>
    <row r="42325" spans="2:14">
      <c r="B42325" s="65"/>
      <c r="N42325" s="71"/>
    </row>
    <row r="42326" spans="2:14">
      <c r="B42326" s="65"/>
      <c r="N42326" s="71"/>
    </row>
    <row r="42327" spans="2:14">
      <c r="B42327" s="65"/>
      <c r="N42327" s="71"/>
    </row>
    <row r="42328" spans="2:14">
      <c r="B42328" s="65"/>
      <c r="N42328" s="71"/>
    </row>
    <row r="42329" spans="2:14">
      <c r="B42329" s="65"/>
      <c r="N42329" s="71"/>
    </row>
    <row r="42330" spans="2:14">
      <c r="B42330" s="65"/>
      <c r="N42330" s="71"/>
    </row>
    <row r="42331" spans="2:14">
      <c r="B42331" s="65"/>
      <c r="N42331" s="71"/>
    </row>
    <row r="42332" spans="2:14">
      <c r="B42332" s="65"/>
      <c r="N42332" s="71"/>
    </row>
    <row r="42333" spans="2:14">
      <c r="B42333" s="65"/>
      <c r="N42333" s="71"/>
    </row>
    <row r="42334" spans="2:14">
      <c r="B42334" s="65"/>
      <c r="N42334" s="71"/>
    </row>
    <row r="42335" spans="2:14">
      <c r="B42335" s="65"/>
      <c r="N42335" s="71"/>
    </row>
    <row r="42336" spans="2:14">
      <c r="B42336" s="65"/>
      <c r="N42336" s="71"/>
    </row>
    <row r="42337" spans="2:14">
      <c r="B42337" s="65"/>
      <c r="N42337" s="71"/>
    </row>
    <row r="42338" spans="2:14">
      <c r="B42338" s="65"/>
      <c r="N42338" s="71"/>
    </row>
    <row r="42339" spans="2:14">
      <c r="B42339" s="65"/>
      <c r="N42339" s="71"/>
    </row>
    <row r="42340" spans="2:14">
      <c r="B42340" s="65"/>
      <c r="N42340" s="71"/>
    </row>
    <row r="42341" spans="2:14">
      <c r="B42341" s="65"/>
      <c r="N42341" s="71"/>
    </row>
    <row r="42342" spans="2:14">
      <c r="B42342" s="65"/>
      <c r="N42342" s="71"/>
    </row>
    <row r="42343" spans="2:14">
      <c r="B42343" s="65"/>
      <c r="N42343" s="71"/>
    </row>
    <row r="42344" spans="2:14">
      <c r="B42344" s="65"/>
      <c r="N42344" s="71"/>
    </row>
    <row r="42345" spans="2:14">
      <c r="B42345" s="65"/>
      <c r="N42345" s="71"/>
    </row>
    <row r="42346" spans="2:14">
      <c r="B42346" s="65"/>
      <c r="N42346" s="71"/>
    </row>
    <row r="42347" spans="2:14">
      <c r="B42347" s="65"/>
      <c r="N42347" s="71"/>
    </row>
    <row r="42348" spans="2:14">
      <c r="B42348" s="65"/>
      <c r="N42348" s="71"/>
    </row>
    <row r="42349" spans="2:14">
      <c r="B42349" s="65"/>
      <c r="N42349" s="71"/>
    </row>
    <row r="42350" spans="2:14">
      <c r="B42350" s="65"/>
      <c r="N42350" s="71"/>
    </row>
    <row r="42351" spans="2:14">
      <c r="B42351" s="65"/>
      <c r="N42351" s="71"/>
    </row>
    <row r="42352" spans="2:14">
      <c r="B42352" s="65"/>
      <c r="N42352" s="71"/>
    </row>
    <row r="42353" spans="2:14">
      <c r="B42353" s="65"/>
      <c r="N42353" s="71"/>
    </row>
    <row r="42354" spans="2:14">
      <c r="B42354" s="65"/>
      <c r="N42354" s="71"/>
    </row>
    <row r="42355" spans="2:14">
      <c r="B42355" s="65"/>
      <c r="N42355" s="71"/>
    </row>
    <row r="42356" spans="2:14">
      <c r="B42356" s="65"/>
      <c r="N42356" s="71"/>
    </row>
    <row r="42357" spans="2:14">
      <c r="B42357" s="65"/>
      <c r="N42357" s="71"/>
    </row>
    <row r="42358" spans="2:14">
      <c r="B42358" s="65"/>
      <c r="N42358" s="71"/>
    </row>
    <row r="42359" spans="2:14">
      <c r="B42359" s="65"/>
      <c r="N42359" s="71"/>
    </row>
    <row r="42360" spans="2:14">
      <c r="B42360" s="65"/>
      <c r="N42360" s="71"/>
    </row>
    <row r="42361" spans="2:14">
      <c r="B42361" s="65"/>
      <c r="N42361" s="71"/>
    </row>
    <row r="42362" spans="2:14">
      <c r="B42362" s="65"/>
      <c r="N42362" s="71"/>
    </row>
    <row r="42363" spans="2:14">
      <c r="B42363" s="65"/>
      <c r="N42363" s="71"/>
    </row>
    <row r="42364" spans="2:14">
      <c r="B42364" s="65"/>
      <c r="N42364" s="71"/>
    </row>
    <row r="42365" spans="2:14">
      <c r="B42365" s="65"/>
      <c r="N42365" s="71"/>
    </row>
    <row r="42366" spans="2:14">
      <c r="B42366" s="65"/>
      <c r="N42366" s="71"/>
    </row>
    <row r="42367" spans="2:14">
      <c r="B42367" s="65"/>
      <c r="N42367" s="71"/>
    </row>
    <row r="42368" spans="2:14">
      <c r="B42368" s="65"/>
      <c r="N42368" s="71"/>
    </row>
    <row r="42369" spans="2:14">
      <c r="B42369" s="65"/>
      <c r="N42369" s="71"/>
    </row>
    <row r="42370" spans="2:14">
      <c r="B42370" s="65"/>
      <c r="N42370" s="71"/>
    </row>
    <row r="42371" spans="2:14">
      <c r="B42371" s="65"/>
      <c r="N42371" s="71"/>
    </row>
    <row r="42372" spans="2:14">
      <c r="B42372" s="65"/>
      <c r="N42372" s="71"/>
    </row>
    <row r="42373" spans="2:14">
      <c r="B42373" s="65"/>
      <c r="N42373" s="71"/>
    </row>
    <row r="42374" spans="2:14">
      <c r="B42374" s="65"/>
      <c r="N42374" s="71"/>
    </row>
    <row r="42375" spans="2:14">
      <c r="B42375" s="65"/>
      <c r="N42375" s="71"/>
    </row>
    <row r="42376" spans="2:14">
      <c r="B42376" s="65"/>
      <c r="N42376" s="71"/>
    </row>
    <row r="42377" spans="2:14">
      <c r="B42377" s="65"/>
      <c r="N42377" s="71"/>
    </row>
    <row r="42378" spans="2:14">
      <c r="B42378" s="65"/>
      <c r="N42378" s="71"/>
    </row>
    <row r="42379" spans="2:14">
      <c r="B42379" s="65"/>
      <c r="N42379" s="71"/>
    </row>
    <row r="42380" spans="2:14">
      <c r="B42380" s="65"/>
      <c r="N42380" s="71"/>
    </row>
    <row r="42381" spans="2:14">
      <c r="B42381" s="65"/>
      <c r="N42381" s="71"/>
    </row>
    <row r="42382" spans="2:14">
      <c r="B42382" s="65"/>
      <c r="N42382" s="71"/>
    </row>
    <row r="42383" spans="2:14">
      <c r="B42383" s="65"/>
      <c r="N42383" s="71"/>
    </row>
    <row r="42384" spans="2:14">
      <c r="B42384" s="65"/>
      <c r="N42384" s="71"/>
    </row>
    <row r="42385" spans="2:14">
      <c r="B42385" s="65"/>
      <c r="N42385" s="71"/>
    </row>
    <row r="42386" spans="2:14">
      <c r="B42386" s="65"/>
      <c r="N42386" s="71"/>
    </row>
    <row r="42387" spans="2:14">
      <c r="B42387" s="65"/>
      <c r="N42387" s="71"/>
    </row>
    <row r="42388" spans="2:14">
      <c r="B42388" s="65"/>
      <c r="N42388" s="71"/>
    </row>
    <row r="42389" spans="2:14">
      <c r="B42389" s="65"/>
      <c r="N42389" s="71"/>
    </row>
    <row r="42390" spans="2:14">
      <c r="B42390" s="65"/>
      <c r="N42390" s="71"/>
    </row>
    <row r="42391" spans="2:14">
      <c r="B42391" s="65"/>
      <c r="N42391" s="71"/>
    </row>
    <row r="42392" spans="2:14">
      <c r="B42392" s="65"/>
      <c r="N42392" s="71"/>
    </row>
    <row r="42393" spans="2:14">
      <c r="B42393" s="65"/>
      <c r="N42393" s="71"/>
    </row>
    <row r="42394" spans="2:14">
      <c r="B42394" s="65"/>
      <c r="N42394" s="71"/>
    </row>
    <row r="42395" spans="2:14">
      <c r="B42395" s="65"/>
      <c r="N42395" s="71"/>
    </row>
    <row r="42396" spans="2:14">
      <c r="B42396" s="65"/>
      <c r="N42396" s="71"/>
    </row>
    <row r="42397" spans="2:14">
      <c r="B42397" s="65"/>
      <c r="N42397" s="71"/>
    </row>
    <row r="42398" spans="2:14">
      <c r="B42398" s="65"/>
      <c r="N42398" s="71"/>
    </row>
    <row r="42399" spans="2:14">
      <c r="B42399" s="65"/>
      <c r="N42399" s="71"/>
    </row>
    <row r="42400" spans="2:14">
      <c r="B42400" s="65"/>
      <c r="N42400" s="71"/>
    </row>
    <row r="42401" spans="2:14">
      <c r="B42401" s="65"/>
      <c r="N42401" s="71"/>
    </row>
    <row r="42402" spans="2:14">
      <c r="B42402" s="65"/>
      <c r="N42402" s="71"/>
    </row>
    <row r="42403" spans="2:14">
      <c r="B42403" s="65"/>
      <c r="N42403" s="71"/>
    </row>
    <row r="42404" spans="2:14">
      <c r="B42404" s="65"/>
      <c r="N42404" s="71"/>
    </row>
    <row r="42405" spans="2:14">
      <c r="B42405" s="65"/>
      <c r="N42405" s="71"/>
    </row>
    <row r="42406" spans="2:14">
      <c r="B42406" s="65"/>
      <c r="N42406" s="71"/>
    </row>
    <row r="42407" spans="2:14">
      <c r="B42407" s="65"/>
      <c r="N42407" s="71"/>
    </row>
    <row r="42408" spans="2:14">
      <c r="B42408" s="65"/>
      <c r="N42408" s="71"/>
    </row>
    <row r="42409" spans="2:14">
      <c r="B42409" s="65"/>
      <c r="N42409" s="71"/>
    </row>
    <row r="42410" spans="2:14">
      <c r="B42410" s="65"/>
      <c r="N42410" s="71"/>
    </row>
    <row r="42411" spans="2:14">
      <c r="B42411" s="65"/>
      <c r="N42411" s="71"/>
    </row>
    <row r="42412" spans="2:14">
      <c r="B42412" s="65"/>
      <c r="N42412" s="71"/>
    </row>
    <row r="42413" spans="2:14">
      <c r="B42413" s="65"/>
      <c r="N42413" s="71"/>
    </row>
    <row r="42414" spans="2:14">
      <c r="B42414" s="65"/>
      <c r="N42414" s="71"/>
    </row>
    <row r="42415" spans="2:14">
      <c r="B42415" s="65"/>
      <c r="N42415" s="71"/>
    </row>
    <row r="42416" spans="2:14">
      <c r="B42416" s="65"/>
      <c r="N42416" s="71"/>
    </row>
    <row r="42417" spans="2:14">
      <c r="B42417" s="65"/>
      <c r="N42417" s="71"/>
    </row>
    <row r="42418" spans="2:14">
      <c r="B42418" s="65"/>
      <c r="N42418" s="71"/>
    </row>
    <row r="42419" spans="2:14">
      <c r="B42419" s="65"/>
      <c r="N42419" s="71"/>
    </row>
    <row r="42420" spans="2:14">
      <c r="B42420" s="65"/>
      <c r="N42420" s="71"/>
    </row>
    <row r="42421" spans="2:14">
      <c r="B42421" s="65"/>
      <c r="N42421" s="71"/>
    </row>
    <row r="42422" spans="2:14">
      <c r="B42422" s="65"/>
      <c r="N42422" s="71"/>
    </row>
    <row r="42423" spans="2:14">
      <c r="B42423" s="65"/>
      <c r="N42423" s="71"/>
    </row>
    <row r="42424" spans="2:14">
      <c r="B42424" s="65"/>
      <c r="N42424" s="71"/>
    </row>
    <row r="42425" spans="2:14">
      <c r="B42425" s="65"/>
      <c r="N42425" s="71"/>
    </row>
    <row r="42426" spans="2:14">
      <c r="B42426" s="65"/>
      <c r="N42426" s="71"/>
    </row>
    <row r="42427" spans="2:14">
      <c r="B42427" s="65"/>
      <c r="N42427" s="71"/>
    </row>
    <row r="42428" spans="2:14">
      <c r="B42428" s="65"/>
      <c r="N42428" s="71"/>
    </row>
    <row r="42429" spans="2:14">
      <c r="B42429" s="65"/>
      <c r="N42429" s="71"/>
    </row>
    <row r="42430" spans="2:14">
      <c r="B42430" s="65"/>
      <c r="N42430" s="71"/>
    </row>
    <row r="42431" spans="2:14">
      <c r="B42431" s="65"/>
      <c r="N42431" s="71"/>
    </row>
    <row r="42432" spans="2:14">
      <c r="B42432" s="65"/>
      <c r="N42432" s="71"/>
    </row>
    <row r="42433" spans="2:14">
      <c r="B42433" s="65"/>
      <c r="N42433" s="71"/>
    </row>
    <row r="42434" spans="2:14">
      <c r="B42434" s="65"/>
      <c r="N42434" s="71"/>
    </row>
    <row r="42435" spans="2:14">
      <c r="B42435" s="65"/>
      <c r="N42435" s="71"/>
    </row>
    <row r="42436" spans="2:14">
      <c r="B42436" s="65"/>
      <c r="N42436" s="71"/>
    </row>
    <row r="42437" spans="2:14">
      <c r="B42437" s="65"/>
      <c r="N42437" s="71"/>
    </row>
    <row r="42438" spans="2:14">
      <c r="B42438" s="65"/>
      <c r="N42438" s="71"/>
    </row>
    <row r="42439" spans="2:14">
      <c r="B42439" s="65"/>
      <c r="N42439" s="71"/>
    </row>
    <row r="42440" spans="2:14">
      <c r="B42440" s="65"/>
      <c r="N42440" s="71"/>
    </row>
    <row r="42441" spans="2:14">
      <c r="B42441" s="65"/>
      <c r="N42441" s="71"/>
    </row>
    <row r="42442" spans="2:14">
      <c r="B42442" s="65"/>
      <c r="N42442" s="71"/>
    </row>
    <row r="42443" spans="2:14">
      <c r="B42443" s="65"/>
      <c r="N42443" s="71"/>
    </row>
    <row r="42444" spans="2:14">
      <c r="B42444" s="65"/>
      <c r="N42444" s="71"/>
    </row>
    <row r="42445" spans="2:14">
      <c r="B42445" s="65"/>
      <c r="N42445" s="71"/>
    </row>
    <row r="42446" spans="2:14">
      <c r="B42446" s="65"/>
      <c r="N42446" s="71"/>
    </row>
    <row r="42447" spans="2:14">
      <c r="B42447" s="65"/>
      <c r="N42447" s="71"/>
    </row>
    <row r="42448" spans="2:14">
      <c r="B42448" s="65"/>
      <c r="N42448" s="71"/>
    </row>
    <row r="42449" spans="2:14">
      <c r="B42449" s="65"/>
      <c r="N42449" s="71"/>
    </row>
    <row r="42450" spans="2:14">
      <c r="B42450" s="65"/>
      <c r="N42450" s="71"/>
    </row>
    <row r="42451" spans="2:14">
      <c r="B42451" s="65"/>
      <c r="N42451" s="71"/>
    </row>
    <row r="42452" spans="2:14">
      <c r="B42452" s="65"/>
      <c r="N42452" s="71"/>
    </row>
    <row r="42453" spans="2:14">
      <c r="B42453" s="65"/>
      <c r="N42453" s="71"/>
    </row>
    <row r="42454" spans="2:14">
      <c r="B42454" s="65"/>
      <c r="N42454" s="71"/>
    </row>
    <row r="42455" spans="2:14">
      <c r="B42455" s="65"/>
      <c r="N42455" s="71"/>
    </row>
    <row r="42456" spans="2:14">
      <c r="B42456" s="65"/>
      <c r="N42456" s="71"/>
    </row>
    <row r="42457" spans="2:14">
      <c r="B42457" s="65"/>
      <c r="N42457" s="71"/>
    </row>
    <row r="42458" spans="2:14">
      <c r="B42458" s="65"/>
      <c r="N42458" s="71"/>
    </row>
    <row r="42459" spans="2:14">
      <c r="B42459" s="65"/>
      <c r="N42459" s="71"/>
    </row>
    <row r="42460" spans="2:14">
      <c r="B42460" s="65"/>
      <c r="N42460" s="71"/>
    </row>
    <row r="42461" spans="2:14">
      <c r="B42461" s="65"/>
      <c r="N42461" s="71"/>
    </row>
    <row r="42462" spans="2:14">
      <c r="B42462" s="65"/>
      <c r="N42462" s="71"/>
    </row>
    <row r="42463" spans="2:14">
      <c r="B42463" s="65"/>
      <c r="N42463" s="71"/>
    </row>
    <row r="42464" spans="2:14">
      <c r="B42464" s="65"/>
      <c r="N42464" s="71"/>
    </row>
    <row r="42465" spans="2:14">
      <c r="B42465" s="65"/>
      <c r="N42465" s="71"/>
    </row>
    <row r="42466" spans="2:14">
      <c r="B42466" s="65"/>
      <c r="N42466" s="71"/>
    </row>
    <row r="42467" spans="2:14">
      <c r="B42467" s="65"/>
      <c r="N42467" s="71"/>
    </row>
    <row r="42468" spans="2:14">
      <c r="B42468" s="65"/>
      <c r="N42468" s="71"/>
    </row>
    <row r="42469" spans="2:14">
      <c r="B42469" s="65"/>
      <c r="N42469" s="71"/>
    </row>
    <row r="42470" spans="2:14">
      <c r="B42470" s="65"/>
      <c r="N42470" s="71"/>
    </row>
    <row r="42471" spans="2:14">
      <c r="B42471" s="65"/>
      <c r="N42471" s="71"/>
    </row>
    <row r="42472" spans="2:14">
      <c r="B42472" s="65"/>
      <c r="N42472" s="71"/>
    </row>
    <row r="42473" spans="2:14">
      <c r="B42473" s="65"/>
      <c r="N42473" s="71"/>
    </row>
    <row r="42474" spans="2:14">
      <c r="B42474" s="65"/>
      <c r="N42474" s="71"/>
    </row>
    <row r="42475" spans="2:14">
      <c r="B42475" s="65"/>
      <c r="N42475" s="71"/>
    </row>
    <row r="42476" spans="2:14">
      <c r="B42476" s="65"/>
      <c r="N42476" s="71"/>
    </row>
    <row r="42477" spans="2:14">
      <c r="B42477" s="65"/>
      <c r="N42477" s="71"/>
    </row>
    <row r="42478" spans="2:14">
      <c r="B42478" s="65"/>
      <c r="N42478" s="71"/>
    </row>
    <row r="42479" spans="2:14">
      <c r="B42479" s="65"/>
      <c r="N42479" s="71"/>
    </row>
    <row r="42480" spans="2:14">
      <c r="B42480" s="65"/>
      <c r="N42480" s="71"/>
    </row>
    <row r="42481" spans="2:14">
      <c r="B42481" s="65"/>
      <c r="N42481" s="71"/>
    </row>
    <row r="42482" spans="2:14">
      <c r="B42482" s="65"/>
      <c r="N42482" s="71"/>
    </row>
    <row r="42483" spans="2:14">
      <c r="B42483" s="65"/>
      <c r="N42483" s="71"/>
    </row>
    <row r="42484" spans="2:14">
      <c r="B42484" s="65"/>
      <c r="N42484" s="71"/>
    </row>
    <row r="42485" spans="2:14">
      <c r="B42485" s="65"/>
      <c r="N42485" s="71"/>
    </row>
    <row r="42486" spans="2:14">
      <c r="B42486" s="65"/>
      <c r="N42486" s="71"/>
    </row>
    <row r="42487" spans="2:14">
      <c r="B42487" s="65"/>
      <c r="N42487" s="71"/>
    </row>
    <row r="42488" spans="2:14">
      <c r="B42488" s="65"/>
      <c r="N42488" s="71"/>
    </row>
    <row r="42489" spans="2:14">
      <c r="B42489" s="65"/>
      <c r="N42489" s="71"/>
    </row>
    <row r="42490" spans="2:14">
      <c r="B42490" s="65"/>
      <c r="N42490" s="71"/>
    </row>
    <row r="42491" spans="2:14">
      <c r="B42491" s="65"/>
      <c r="N42491" s="71"/>
    </row>
    <row r="42492" spans="2:14">
      <c r="B42492" s="65"/>
      <c r="N42492" s="71"/>
    </row>
    <row r="42493" spans="2:14">
      <c r="B42493" s="65"/>
      <c r="N42493" s="71"/>
    </row>
    <row r="42494" spans="2:14">
      <c r="B42494" s="65"/>
      <c r="N42494" s="71"/>
    </row>
    <row r="42495" spans="2:14">
      <c r="B42495" s="65"/>
      <c r="N42495" s="71"/>
    </row>
    <row r="42496" spans="2:14">
      <c r="B42496" s="65"/>
      <c r="N42496" s="71"/>
    </row>
    <row r="42497" spans="2:14">
      <c r="B42497" s="65"/>
      <c r="N42497" s="71"/>
    </row>
    <row r="42498" spans="2:14">
      <c r="B42498" s="65"/>
      <c r="N42498" s="71"/>
    </row>
    <row r="42499" spans="2:14">
      <c r="B42499" s="65"/>
      <c r="N42499" s="71"/>
    </row>
    <row r="42500" spans="2:14">
      <c r="B42500" s="65"/>
      <c r="N42500" s="71"/>
    </row>
    <row r="42501" spans="2:14">
      <c r="B42501" s="65"/>
      <c r="N42501" s="71"/>
    </row>
    <row r="42502" spans="2:14">
      <c r="B42502" s="65"/>
      <c r="N42502" s="71"/>
    </row>
    <row r="42503" spans="2:14">
      <c r="B42503" s="65"/>
      <c r="N42503" s="71"/>
    </row>
    <row r="42504" spans="2:14">
      <c r="B42504" s="65"/>
      <c r="N42504" s="71"/>
    </row>
    <row r="42505" spans="2:14">
      <c r="B42505" s="65"/>
      <c r="N42505" s="71"/>
    </row>
    <row r="42506" spans="2:14">
      <c r="B42506" s="65"/>
      <c r="N42506" s="71"/>
    </row>
    <row r="42507" spans="2:14">
      <c r="B42507" s="65"/>
      <c r="N42507" s="71"/>
    </row>
    <row r="42508" spans="2:14">
      <c r="B42508" s="65"/>
      <c r="N42508" s="71"/>
    </row>
    <row r="42509" spans="2:14">
      <c r="B42509" s="65"/>
      <c r="N42509" s="71"/>
    </row>
    <row r="42510" spans="2:14">
      <c r="B42510" s="65"/>
      <c r="N42510" s="71"/>
    </row>
    <row r="42511" spans="2:14">
      <c r="B42511" s="65"/>
      <c r="N42511" s="71"/>
    </row>
    <row r="42512" spans="2:14">
      <c r="B42512" s="65"/>
      <c r="N42512" s="71"/>
    </row>
    <row r="42513" spans="2:14">
      <c r="B42513" s="65"/>
      <c r="N42513" s="71"/>
    </row>
    <row r="42514" spans="2:14">
      <c r="B42514" s="65"/>
      <c r="N42514" s="71"/>
    </row>
    <row r="42515" spans="2:14">
      <c r="B42515" s="65"/>
      <c r="N42515" s="71"/>
    </row>
    <row r="42516" spans="2:14">
      <c r="B42516" s="65"/>
      <c r="N42516" s="71"/>
    </row>
    <row r="42517" spans="2:14">
      <c r="B42517" s="65"/>
      <c r="N42517" s="71"/>
    </row>
    <row r="42518" spans="2:14">
      <c r="B42518" s="65"/>
      <c r="N42518" s="71"/>
    </row>
    <row r="42519" spans="2:14">
      <c r="B42519" s="65"/>
      <c r="N42519" s="71"/>
    </row>
    <row r="42520" spans="2:14">
      <c r="B42520" s="65"/>
      <c r="N42520" s="71"/>
    </row>
    <row r="42521" spans="2:14">
      <c r="B42521" s="65"/>
      <c r="N42521" s="71"/>
    </row>
    <row r="42522" spans="2:14">
      <c r="B42522" s="65"/>
      <c r="N42522" s="71"/>
    </row>
    <row r="42523" spans="2:14">
      <c r="B42523" s="65"/>
      <c r="N42523" s="71"/>
    </row>
    <row r="42524" spans="2:14">
      <c r="B42524" s="65"/>
      <c r="N42524" s="71"/>
    </row>
    <row r="42525" spans="2:14">
      <c r="B42525" s="65"/>
      <c r="N42525" s="71"/>
    </row>
    <row r="42526" spans="2:14">
      <c r="B42526" s="65"/>
      <c r="N42526" s="71"/>
    </row>
    <row r="42527" spans="2:14">
      <c r="B42527" s="65"/>
      <c r="N42527" s="71"/>
    </row>
    <row r="42528" spans="2:14">
      <c r="B42528" s="65"/>
      <c r="N42528" s="71"/>
    </row>
    <row r="42529" spans="2:14">
      <c r="B42529" s="65"/>
      <c r="N42529" s="71"/>
    </row>
    <row r="42530" spans="2:14">
      <c r="B42530" s="65"/>
      <c r="N42530" s="71"/>
    </row>
    <row r="42531" spans="2:14">
      <c r="B42531" s="65"/>
      <c r="N42531" s="71"/>
    </row>
    <row r="42532" spans="2:14">
      <c r="B42532" s="65"/>
      <c r="N42532" s="71"/>
    </row>
    <row r="42533" spans="2:14">
      <c r="B42533" s="65"/>
      <c r="N42533" s="71"/>
    </row>
    <row r="42534" spans="2:14">
      <c r="B42534" s="65"/>
      <c r="N42534" s="71"/>
    </row>
    <row r="42535" spans="2:14">
      <c r="B42535" s="65"/>
      <c r="N42535" s="71"/>
    </row>
    <row r="42536" spans="2:14">
      <c r="B42536" s="65"/>
      <c r="N42536" s="71"/>
    </row>
    <row r="42537" spans="2:14">
      <c r="B42537" s="65"/>
      <c r="N42537" s="71"/>
    </row>
    <row r="42538" spans="2:14">
      <c r="B42538" s="65"/>
      <c r="N42538" s="71"/>
    </row>
    <row r="42539" spans="2:14">
      <c r="B42539" s="65"/>
      <c r="N42539" s="71"/>
    </row>
    <row r="42540" spans="2:14">
      <c r="B42540" s="65"/>
      <c r="N42540" s="71"/>
    </row>
    <row r="42541" spans="2:14">
      <c r="B42541" s="65"/>
      <c r="N42541" s="71"/>
    </row>
    <row r="42542" spans="2:14">
      <c r="B42542" s="65"/>
      <c r="N42542" s="71"/>
    </row>
    <row r="42543" spans="2:14">
      <c r="B42543" s="65"/>
      <c r="N42543" s="71"/>
    </row>
    <row r="42544" spans="2:14">
      <c r="B42544" s="65"/>
      <c r="N42544" s="71"/>
    </row>
    <row r="42545" spans="2:14">
      <c r="B42545" s="65"/>
      <c r="N42545" s="71"/>
    </row>
    <row r="42546" spans="2:14">
      <c r="B42546" s="65"/>
      <c r="N42546" s="71"/>
    </row>
    <row r="42547" spans="2:14">
      <c r="B42547" s="65"/>
      <c r="N42547" s="71"/>
    </row>
    <row r="42548" spans="2:14">
      <c r="B42548" s="65"/>
      <c r="N42548" s="71"/>
    </row>
    <row r="42549" spans="2:14">
      <c r="B42549" s="65"/>
      <c r="N42549" s="71"/>
    </row>
    <row r="42550" spans="2:14">
      <c r="B42550" s="65"/>
      <c r="N42550" s="71"/>
    </row>
    <row r="42551" spans="2:14">
      <c r="B42551" s="65"/>
      <c r="N42551" s="71"/>
    </row>
    <row r="42552" spans="2:14">
      <c r="B42552" s="65"/>
      <c r="N42552" s="71"/>
    </row>
    <row r="42553" spans="2:14">
      <c r="B42553" s="65"/>
      <c r="N42553" s="71"/>
    </row>
    <row r="42554" spans="2:14">
      <c r="B42554" s="65"/>
      <c r="N42554" s="71"/>
    </row>
    <row r="42555" spans="2:14">
      <c r="B42555" s="65"/>
      <c r="N42555" s="71"/>
    </row>
    <row r="42556" spans="2:14">
      <c r="B42556" s="65"/>
      <c r="N42556" s="71"/>
    </row>
    <row r="42557" spans="2:14">
      <c r="B42557" s="65"/>
      <c r="N42557" s="71"/>
    </row>
    <row r="42558" spans="2:14">
      <c r="B42558" s="65"/>
      <c r="N42558" s="71"/>
    </row>
    <row r="42559" spans="2:14">
      <c r="B42559" s="65"/>
      <c r="N42559" s="71"/>
    </row>
    <row r="42560" spans="2:14">
      <c r="B42560" s="65"/>
      <c r="N42560" s="71"/>
    </row>
    <row r="42561" spans="2:14">
      <c r="B42561" s="65"/>
      <c r="N42561" s="71"/>
    </row>
    <row r="42562" spans="2:14">
      <c r="B42562" s="65"/>
      <c r="N42562" s="71"/>
    </row>
    <row r="42563" spans="2:14">
      <c r="B42563" s="65"/>
      <c r="N42563" s="71"/>
    </row>
    <row r="42564" spans="2:14">
      <c r="B42564" s="65"/>
      <c r="N42564" s="71"/>
    </row>
    <row r="42565" spans="2:14">
      <c r="B42565" s="65"/>
      <c r="N42565" s="71"/>
    </row>
    <row r="42566" spans="2:14">
      <c r="B42566" s="65"/>
      <c r="N42566" s="71"/>
    </row>
    <row r="42567" spans="2:14">
      <c r="B42567" s="65"/>
      <c r="N42567" s="71"/>
    </row>
    <row r="42568" spans="2:14">
      <c r="B42568" s="65"/>
      <c r="N42568" s="71"/>
    </row>
    <row r="42569" spans="2:14">
      <c r="B42569" s="65"/>
      <c r="N42569" s="71"/>
    </row>
    <row r="42570" spans="2:14">
      <c r="B42570" s="65"/>
      <c r="N42570" s="71"/>
    </row>
    <row r="42571" spans="2:14">
      <c r="B42571" s="65"/>
      <c r="N42571" s="71"/>
    </row>
    <row r="42572" spans="2:14">
      <c r="B42572" s="65"/>
      <c r="N42572" s="71"/>
    </row>
    <row r="42573" spans="2:14">
      <c r="B42573" s="65"/>
      <c r="N42573" s="71"/>
    </row>
    <row r="42574" spans="2:14">
      <c r="B42574" s="65"/>
      <c r="N42574" s="71"/>
    </row>
    <row r="42575" spans="2:14">
      <c r="B42575" s="65"/>
      <c r="N42575" s="71"/>
    </row>
    <row r="42576" spans="2:14">
      <c r="B42576" s="65"/>
      <c r="N42576" s="71"/>
    </row>
    <row r="42577" spans="2:14">
      <c r="B42577" s="65"/>
      <c r="N42577" s="71"/>
    </row>
    <row r="42578" spans="2:14">
      <c r="B42578" s="65"/>
      <c r="N42578" s="71"/>
    </row>
    <row r="42579" spans="2:14">
      <c r="B42579" s="65"/>
      <c r="N42579" s="71"/>
    </row>
    <row r="42580" spans="2:14">
      <c r="B42580" s="65"/>
      <c r="N42580" s="71"/>
    </row>
    <row r="42581" spans="2:14">
      <c r="B42581" s="65"/>
      <c r="N42581" s="71"/>
    </row>
    <row r="42582" spans="2:14">
      <c r="B42582" s="65"/>
      <c r="N42582" s="71"/>
    </row>
    <row r="42583" spans="2:14">
      <c r="B42583" s="65"/>
      <c r="N42583" s="71"/>
    </row>
    <row r="42584" spans="2:14">
      <c r="B42584" s="65"/>
      <c r="N42584" s="71"/>
    </row>
    <row r="42585" spans="2:14">
      <c r="B42585" s="65"/>
      <c r="N42585" s="71"/>
    </row>
    <row r="42586" spans="2:14">
      <c r="B42586" s="65"/>
      <c r="N42586" s="71"/>
    </row>
    <row r="42587" spans="2:14">
      <c r="B42587" s="65"/>
      <c r="N42587" s="71"/>
    </row>
    <row r="42588" spans="2:14">
      <c r="B42588" s="65"/>
      <c r="N42588" s="71"/>
    </row>
    <row r="42589" spans="2:14">
      <c r="B42589" s="65"/>
      <c r="N42589" s="71"/>
    </row>
    <row r="42590" spans="2:14">
      <c r="B42590" s="65"/>
      <c r="N42590" s="71"/>
    </row>
    <row r="42591" spans="2:14">
      <c r="B42591" s="65"/>
      <c r="N42591" s="71"/>
    </row>
    <row r="42592" spans="2:14">
      <c r="B42592" s="65"/>
      <c r="N42592" s="71"/>
    </row>
    <row r="42593" spans="2:14">
      <c r="B42593" s="65"/>
      <c r="N42593" s="71"/>
    </row>
    <row r="42594" spans="2:14">
      <c r="B42594" s="65"/>
      <c r="N42594" s="71"/>
    </row>
    <row r="42595" spans="2:14">
      <c r="B42595" s="65"/>
      <c r="N42595" s="71"/>
    </row>
    <row r="42596" spans="2:14">
      <c r="B42596" s="65"/>
      <c r="N42596" s="71"/>
    </row>
    <row r="42597" spans="2:14">
      <c r="B42597" s="65"/>
      <c r="N42597" s="71"/>
    </row>
    <row r="42598" spans="2:14">
      <c r="B42598" s="65"/>
      <c r="N42598" s="71"/>
    </row>
    <row r="42599" spans="2:14">
      <c r="B42599" s="65"/>
      <c r="N42599" s="71"/>
    </row>
    <row r="42600" spans="2:14">
      <c r="B42600" s="65"/>
      <c r="N42600" s="71"/>
    </row>
    <row r="42601" spans="2:14">
      <c r="B42601" s="65"/>
      <c r="N42601" s="71"/>
    </row>
    <row r="42602" spans="2:14">
      <c r="B42602" s="65"/>
      <c r="N42602" s="71"/>
    </row>
    <row r="42603" spans="2:14">
      <c r="B42603" s="65"/>
      <c r="N42603" s="71"/>
    </row>
    <row r="42604" spans="2:14">
      <c r="B42604" s="65"/>
      <c r="N42604" s="71"/>
    </row>
    <row r="42605" spans="2:14">
      <c r="B42605" s="65"/>
      <c r="N42605" s="71"/>
    </row>
    <row r="42606" spans="2:14">
      <c r="B42606" s="65"/>
      <c r="N42606" s="71"/>
    </row>
    <row r="42607" spans="2:14">
      <c r="B42607" s="65"/>
      <c r="N42607" s="71"/>
    </row>
    <row r="42608" spans="2:14">
      <c r="B42608" s="65"/>
      <c r="N42608" s="71"/>
    </row>
    <row r="42609" spans="2:14">
      <c r="B42609" s="65"/>
      <c r="N42609" s="71"/>
    </row>
    <row r="42610" spans="2:14">
      <c r="B42610" s="65"/>
      <c r="N42610" s="71"/>
    </row>
    <row r="42611" spans="2:14">
      <c r="B42611" s="65"/>
      <c r="N42611" s="71"/>
    </row>
    <row r="42612" spans="2:14">
      <c r="B42612" s="65"/>
      <c r="N42612" s="71"/>
    </row>
    <row r="42613" spans="2:14">
      <c r="B42613" s="65"/>
      <c r="N42613" s="71"/>
    </row>
    <row r="42614" spans="2:14">
      <c r="B42614" s="65"/>
      <c r="N42614" s="71"/>
    </row>
    <row r="42615" spans="2:14">
      <c r="B42615" s="65"/>
      <c r="N42615" s="71"/>
    </row>
    <row r="42616" spans="2:14">
      <c r="B42616" s="65"/>
      <c r="N42616" s="71"/>
    </row>
    <row r="42617" spans="2:14">
      <c r="B42617" s="65"/>
      <c r="N42617" s="71"/>
    </row>
    <row r="42618" spans="2:14">
      <c r="B42618" s="65"/>
      <c r="N42618" s="71"/>
    </row>
    <row r="42619" spans="2:14">
      <c r="B42619" s="65"/>
      <c r="N42619" s="71"/>
    </row>
    <row r="42620" spans="2:14">
      <c r="B42620" s="65"/>
      <c r="N42620" s="71"/>
    </row>
    <row r="42621" spans="2:14">
      <c r="B42621" s="65"/>
      <c r="N42621" s="71"/>
    </row>
    <row r="42622" spans="2:14">
      <c r="B42622" s="65"/>
      <c r="N42622" s="71"/>
    </row>
    <row r="42623" spans="2:14">
      <c r="B42623" s="65"/>
      <c r="N42623" s="71"/>
    </row>
    <row r="42624" spans="2:14">
      <c r="B42624" s="65"/>
      <c r="N42624" s="71"/>
    </row>
    <row r="42625" spans="2:14">
      <c r="B42625" s="65"/>
      <c r="N42625" s="71"/>
    </row>
    <row r="42626" spans="2:14">
      <c r="B42626" s="65"/>
      <c r="N42626" s="71"/>
    </row>
    <row r="42627" spans="2:14">
      <c r="B42627" s="65"/>
      <c r="N42627" s="71"/>
    </row>
    <row r="42628" spans="2:14">
      <c r="B42628" s="65"/>
      <c r="N42628" s="71"/>
    </row>
    <row r="42629" spans="2:14">
      <c r="B42629" s="65"/>
      <c r="N42629" s="71"/>
    </row>
    <row r="42630" spans="2:14">
      <c r="B42630" s="65"/>
      <c r="N42630" s="71"/>
    </row>
    <row r="42631" spans="2:14">
      <c r="B42631" s="65"/>
      <c r="N42631" s="71"/>
    </row>
    <row r="42632" spans="2:14">
      <c r="B42632" s="65"/>
      <c r="N42632" s="71"/>
    </row>
    <row r="42633" spans="2:14">
      <c r="B42633" s="65"/>
      <c r="N42633" s="71"/>
    </row>
    <row r="42634" spans="2:14">
      <c r="B42634" s="65"/>
      <c r="N42634" s="71"/>
    </row>
    <row r="42635" spans="2:14">
      <c r="B42635" s="65"/>
      <c r="N42635" s="71"/>
    </row>
    <row r="42636" spans="2:14">
      <c r="B42636" s="65"/>
      <c r="N42636" s="71"/>
    </row>
    <row r="42637" spans="2:14">
      <c r="B42637" s="65"/>
      <c r="N42637" s="71"/>
    </row>
    <row r="42638" spans="2:14">
      <c r="B42638" s="65"/>
      <c r="N42638" s="71"/>
    </row>
    <row r="42639" spans="2:14">
      <c r="B42639" s="65"/>
      <c r="N42639" s="71"/>
    </row>
    <row r="42640" spans="2:14">
      <c r="B42640" s="65"/>
      <c r="N42640" s="71"/>
    </row>
    <row r="42641" spans="2:14">
      <c r="B42641" s="65"/>
      <c r="N42641" s="71"/>
    </row>
    <row r="42642" spans="2:14">
      <c r="B42642" s="65"/>
      <c r="N42642" s="71"/>
    </row>
    <row r="42643" spans="2:14">
      <c r="B42643" s="65"/>
      <c r="N42643" s="71"/>
    </row>
    <row r="42644" spans="2:14">
      <c r="B42644" s="65"/>
      <c r="N42644" s="71"/>
    </row>
    <row r="42645" spans="2:14">
      <c r="B42645" s="65"/>
      <c r="N42645" s="71"/>
    </row>
    <row r="42646" spans="2:14">
      <c r="B42646" s="65"/>
      <c r="N42646" s="71"/>
    </row>
    <row r="42647" spans="2:14">
      <c r="B42647" s="65"/>
      <c r="N42647" s="71"/>
    </row>
    <row r="42648" spans="2:14">
      <c r="B42648" s="65"/>
      <c r="N42648" s="71"/>
    </row>
    <row r="42649" spans="2:14">
      <c r="B42649" s="65"/>
      <c r="N42649" s="71"/>
    </row>
    <row r="42650" spans="2:14">
      <c r="B42650" s="65"/>
      <c r="N42650" s="71"/>
    </row>
    <row r="42651" spans="2:14">
      <c r="B42651" s="65"/>
      <c r="N42651" s="71"/>
    </row>
    <row r="42652" spans="2:14">
      <c r="B42652" s="65"/>
      <c r="N42652" s="71"/>
    </row>
    <row r="42653" spans="2:14">
      <c r="B42653" s="65"/>
      <c r="N42653" s="71"/>
    </row>
    <row r="42654" spans="2:14">
      <c r="B42654" s="65"/>
      <c r="N42654" s="71"/>
    </row>
    <row r="42655" spans="2:14">
      <c r="B42655" s="65"/>
      <c r="N42655" s="71"/>
    </row>
    <row r="42656" spans="2:14">
      <c r="B42656" s="65"/>
      <c r="N42656" s="71"/>
    </row>
    <row r="42657" spans="2:14">
      <c r="B42657" s="65"/>
      <c r="N42657" s="71"/>
    </row>
    <row r="42658" spans="2:14">
      <c r="B42658" s="65"/>
      <c r="N42658" s="71"/>
    </row>
    <row r="42659" spans="2:14">
      <c r="B42659" s="65"/>
      <c r="N42659" s="71"/>
    </row>
    <row r="42660" spans="2:14">
      <c r="B42660" s="65"/>
      <c r="N42660" s="71"/>
    </row>
    <row r="42661" spans="2:14">
      <c r="B42661" s="65"/>
      <c r="N42661" s="71"/>
    </row>
    <row r="42662" spans="2:14">
      <c r="B42662" s="65"/>
      <c r="N42662" s="71"/>
    </row>
    <row r="42663" spans="2:14">
      <c r="B42663" s="65"/>
      <c r="N42663" s="71"/>
    </row>
    <row r="42664" spans="2:14">
      <c r="B42664" s="65"/>
      <c r="N42664" s="71"/>
    </row>
    <row r="42665" spans="2:14">
      <c r="B42665" s="65"/>
      <c r="N42665" s="71"/>
    </row>
    <row r="42666" spans="2:14">
      <c r="B42666" s="65"/>
      <c r="N42666" s="71"/>
    </row>
    <row r="42667" spans="2:14">
      <c r="B42667" s="65"/>
      <c r="N42667" s="71"/>
    </row>
    <row r="42668" spans="2:14">
      <c r="B42668" s="65"/>
      <c r="N42668" s="71"/>
    </row>
    <row r="42669" spans="2:14">
      <c r="B42669" s="65"/>
      <c r="N42669" s="71"/>
    </row>
    <row r="42670" spans="2:14">
      <c r="B42670" s="65"/>
      <c r="N42670" s="71"/>
    </row>
    <row r="42671" spans="2:14">
      <c r="B42671" s="65"/>
      <c r="N42671" s="71"/>
    </row>
    <row r="42672" spans="2:14">
      <c r="B42672" s="65"/>
      <c r="N42672" s="71"/>
    </row>
    <row r="42673" spans="2:14">
      <c r="B42673" s="65"/>
      <c r="N42673" s="71"/>
    </row>
    <row r="42674" spans="2:14">
      <c r="B42674" s="65"/>
      <c r="N42674" s="71"/>
    </row>
    <row r="42675" spans="2:14">
      <c r="B42675" s="65"/>
      <c r="N42675" s="71"/>
    </row>
    <row r="42676" spans="2:14">
      <c r="B42676" s="65"/>
      <c r="N42676" s="71"/>
    </row>
    <row r="42677" spans="2:14">
      <c r="B42677" s="65"/>
      <c r="N42677" s="71"/>
    </row>
    <row r="42678" spans="2:14">
      <c r="B42678" s="65"/>
      <c r="N42678" s="71"/>
    </row>
    <row r="42679" spans="2:14">
      <c r="B42679" s="65"/>
      <c r="N42679" s="71"/>
    </row>
    <row r="42680" spans="2:14">
      <c r="B42680" s="65"/>
      <c r="N42680" s="71"/>
    </row>
    <row r="42681" spans="2:14">
      <c r="B42681" s="65"/>
      <c r="N42681" s="71"/>
    </row>
    <row r="42682" spans="2:14">
      <c r="B42682" s="65"/>
      <c r="N42682" s="71"/>
    </row>
    <row r="42683" spans="2:14">
      <c r="B42683" s="65"/>
      <c r="N42683" s="71"/>
    </row>
    <row r="42684" spans="2:14">
      <c r="B42684" s="65"/>
      <c r="N42684" s="71"/>
    </row>
    <row r="42685" spans="2:14">
      <c r="B42685" s="65"/>
      <c r="N42685" s="71"/>
    </row>
    <row r="42686" spans="2:14">
      <c r="B42686" s="65"/>
      <c r="N42686" s="71"/>
    </row>
    <row r="42687" spans="2:14">
      <c r="B42687" s="65"/>
      <c r="N42687" s="71"/>
    </row>
    <row r="42688" spans="2:14">
      <c r="B42688" s="65"/>
      <c r="N42688" s="71"/>
    </row>
    <row r="42689" spans="2:14">
      <c r="B42689" s="65"/>
      <c r="N42689" s="71"/>
    </row>
    <row r="42690" spans="2:14">
      <c r="B42690" s="65"/>
      <c r="N42690" s="71"/>
    </row>
    <row r="42691" spans="2:14">
      <c r="B42691" s="65"/>
      <c r="N42691" s="71"/>
    </row>
    <row r="42692" spans="2:14">
      <c r="B42692" s="65"/>
      <c r="N42692" s="71"/>
    </row>
    <row r="42693" spans="2:14">
      <c r="B42693" s="65"/>
      <c r="N42693" s="71"/>
    </row>
    <row r="42694" spans="2:14">
      <c r="B42694" s="65"/>
      <c r="N42694" s="71"/>
    </row>
    <row r="42695" spans="2:14">
      <c r="B42695" s="65"/>
      <c r="N42695" s="71"/>
    </row>
    <row r="42696" spans="2:14">
      <c r="B42696" s="65"/>
      <c r="N42696" s="71"/>
    </row>
    <row r="42697" spans="2:14">
      <c r="B42697" s="65"/>
      <c r="N42697" s="71"/>
    </row>
    <row r="42698" spans="2:14">
      <c r="B42698" s="65"/>
      <c r="N42698" s="71"/>
    </row>
    <row r="42699" spans="2:14">
      <c r="B42699" s="65"/>
      <c r="N42699" s="71"/>
    </row>
    <row r="42700" spans="2:14">
      <c r="B42700" s="65"/>
      <c r="N42700" s="71"/>
    </row>
    <row r="42701" spans="2:14">
      <c r="B42701" s="65"/>
      <c r="N42701" s="71"/>
    </row>
    <row r="42702" spans="2:14">
      <c r="B42702" s="65"/>
      <c r="N42702" s="71"/>
    </row>
    <row r="42703" spans="2:14">
      <c r="B42703" s="65"/>
      <c r="N42703" s="71"/>
    </row>
    <row r="42704" spans="2:14">
      <c r="B42704" s="65"/>
      <c r="N42704" s="71"/>
    </row>
    <row r="42705" spans="2:14">
      <c r="B42705" s="65"/>
      <c r="N42705" s="71"/>
    </row>
    <row r="42706" spans="2:14">
      <c r="B42706" s="65"/>
      <c r="N42706" s="71"/>
    </row>
    <row r="42707" spans="2:14">
      <c r="B42707" s="65"/>
      <c r="N42707" s="71"/>
    </row>
    <row r="42708" spans="2:14">
      <c r="B42708" s="65"/>
      <c r="N42708" s="71"/>
    </row>
    <row r="42709" spans="2:14">
      <c r="B42709" s="65"/>
      <c r="N42709" s="71"/>
    </row>
    <row r="42710" spans="2:14">
      <c r="B42710" s="65"/>
      <c r="N42710" s="71"/>
    </row>
    <row r="42711" spans="2:14">
      <c r="B42711" s="65"/>
      <c r="N42711" s="71"/>
    </row>
    <row r="42712" spans="2:14">
      <c r="B42712" s="65"/>
      <c r="N42712" s="71"/>
    </row>
    <row r="42713" spans="2:14">
      <c r="B42713" s="65"/>
      <c r="N42713" s="71"/>
    </row>
    <row r="42714" spans="2:14">
      <c r="B42714" s="65"/>
      <c r="N42714" s="71"/>
    </row>
    <row r="42715" spans="2:14">
      <c r="B42715" s="65"/>
      <c r="N42715" s="71"/>
    </row>
    <row r="42716" spans="2:14">
      <c r="B42716" s="65"/>
      <c r="N42716" s="71"/>
    </row>
    <row r="42717" spans="2:14">
      <c r="B42717" s="65"/>
      <c r="N42717" s="71"/>
    </row>
    <row r="42718" spans="2:14">
      <c r="B42718" s="65"/>
      <c r="N42718" s="71"/>
    </row>
    <row r="42719" spans="2:14">
      <c r="B42719" s="65"/>
      <c r="N42719" s="71"/>
    </row>
    <row r="42720" spans="2:14">
      <c r="B42720" s="65"/>
      <c r="N42720" s="71"/>
    </row>
    <row r="42721" spans="2:14">
      <c r="B42721" s="65"/>
      <c r="N42721" s="71"/>
    </row>
    <row r="42722" spans="2:14">
      <c r="B42722" s="65"/>
      <c r="N42722" s="71"/>
    </row>
    <row r="42723" spans="2:14">
      <c r="B42723" s="65"/>
      <c r="N42723" s="71"/>
    </row>
    <row r="42724" spans="2:14">
      <c r="B42724" s="65"/>
      <c r="N42724" s="71"/>
    </row>
    <row r="42725" spans="2:14">
      <c r="B42725" s="65"/>
      <c r="N42725" s="71"/>
    </row>
    <row r="42726" spans="2:14">
      <c r="B42726" s="65"/>
      <c r="N42726" s="71"/>
    </row>
    <row r="42727" spans="2:14">
      <c r="B42727" s="65"/>
      <c r="N42727" s="71"/>
    </row>
    <row r="42728" spans="2:14">
      <c r="B42728" s="65"/>
      <c r="N42728" s="71"/>
    </row>
    <row r="42729" spans="2:14">
      <c r="B42729" s="65"/>
      <c r="N42729" s="71"/>
    </row>
    <row r="42730" spans="2:14">
      <c r="B42730" s="65"/>
      <c r="N42730" s="71"/>
    </row>
    <row r="42731" spans="2:14">
      <c r="B42731" s="65"/>
      <c r="N42731" s="71"/>
    </row>
    <row r="42732" spans="2:14">
      <c r="B42732" s="65"/>
      <c r="N42732" s="71"/>
    </row>
    <row r="42733" spans="2:14">
      <c r="B42733" s="65"/>
      <c r="N42733" s="71"/>
    </row>
    <row r="42734" spans="2:14">
      <c r="B42734" s="65"/>
      <c r="N42734" s="71"/>
    </row>
    <row r="42735" spans="2:14">
      <c r="B42735" s="65"/>
      <c r="N42735" s="71"/>
    </row>
    <row r="42736" spans="2:14">
      <c r="B42736" s="65"/>
      <c r="N42736" s="71"/>
    </row>
    <row r="42737" spans="2:14">
      <c r="B42737" s="65"/>
      <c r="N42737" s="71"/>
    </row>
    <row r="42738" spans="2:14">
      <c r="B42738" s="65"/>
      <c r="N42738" s="71"/>
    </row>
    <row r="42739" spans="2:14">
      <c r="B42739" s="65"/>
      <c r="N42739" s="71"/>
    </row>
    <row r="42740" spans="2:14">
      <c r="B42740" s="65"/>
      <c r="N42740" s="71"/>
    </row>
    <row r="42741" spans="2:14">
      <c r="B42741" s="65"/>
      <c r="N42741" s="71"/>
    </row>
    <row r="42742" spans="2:14">
      <c r="B42742" s="65"/>
      <c r="N42742" s="71"/>
    </row>
    <row r="42743" spans="2:14">
      <c r="B42743" s="65"/>
      <c r="N42743" s="71"/>
    </row>
    <row r="42744" spans="2:14">
      <c r="B42744" s="65"/>
      <c r="N42744" s="71"/>
    </row>
    <row r="42745" spans="2:14">
      <c r="B42745" s="65"/>
      <c r="N42745" s="71"/>
    </row>
    <row r="42746" spans="2:14">
      <c r="B42746" s="65"/>
      <c r="N42746" s="71"/>
    </row>
    <row r="42747" spans="2:14">
      <c r="B42747" s="65"/>
      <c r="N42747" s="71"/>
    </row>
    <row r="42748" spans="2:14">
      <c r="B42748" s="65"/>
      <c r="N42748" s="71"/>
    </row>
    <row r="42749" spans="2:14">
      <c r="B42749" s="65"/>
      <c r="N42749" s="71"/>
    </row>
    <row r="42750" spans="2:14">
      <c r="B42750" s="65"/>
      <c r="N42750" s="71"/>
    </row>
    <row r="42751" spans="2:14">
      <c r="B42751" s="65"/>
      <c r="N42751" s="71"/>
    </row>
    <row r="42752" spans="2:14">
      <c r="B42752" s="65"/>
      <c r="N42752" s="71"/>
    </row>
    <row r="42753" spans="2:14">
      <c r="B42753" s="65"/>
      <c r="N42753" s="71"/>
    </row>
    <row r="42754" spans="2:14">
      <c r="B42754" s="65"/>
      <c r="N42754" s="71"/>
    </row>
    <row r="42755" spans="2:14">
      <c r="B42755" s="65"/>
      <c r="N42755" s="71"/>
    </row>
    <row r="42756" spans="2:14">
      <c r="B42756" s="65"/>
      <c r="N42756" s="71"/>
    </row>
    <row r="42757" spans="2:14">
      <c r="B42757" s="65"/>
      <c r="N42757" s="71"/>
    </row>
    <row r="42758" spans="2:14">
      <c r="B42758" s="65"/>
      <c r="N42758" s="71"/>
    </row>
    <row r="42759" spans="2:14">
      <c r="B42759" s="65"/>
      <c r="N42759" s="71"/>
    </row>
    <row r="42760" spans="2:14">
      <c r="B42760" s="65"/>
      <c r="N42760" s="71"/>
    </row>
    <row r="42761" spans="2:14">
      <c r="B42761" s="65"/>
      <c r="N42761" s="71"/>
    </row>
    <row r="42762" spans="2:14">
      <c r="B42762" s="65"/>
      <c r="N42762" s="71"/>
    </row>
    <row r="42763" spans="2:14">
      <c r="B42763" s="65"/>
      <c r="N42763" s="71"/>
    </row>
    <row r="42764" spans="2:14">
      <c r="B42764" s="65"/>
      <c r="N42764" s="71"/>
    </row>
    <row r="42765" spans="2:14">
      <c r="B42765" s="65"/>
      <c r="N42765" s="71"/>
    </row>
    <row r="42766" spans="2:14">
      <c r="B42766" s="65"/>
      <c r="N42766" s="71"/>
    </row>
    <row r="42767" spans="2:14">
      <c r="B42767" s="65"/>
      <c r="N42767" s="71"/>
    </row>
    <row r="42768" spans="2:14">
      <c r="B42768" s="65"/>
      <c r="N42768" s="71"/>
    </row>
    <row r="42769" spans="2:14">
      <c r="B42769" s="65"/>
      <c r="N42769" s="71"/>
    </row>
    <row r="42770" spans="2:14">
      <c r="B42770" s="65"/>
      <c r="N42770" s="71"/>
    </row>
    <row r="42771" spans="2:14">
      <c r="B42771" s="65"/>
      <c r="N42771" s="71"/>
    </row>
    <row r="42772" spans="2:14">
      <c r="B42772" s="65"/>
      <c r="N42772" s="71"/>
    </row>
    <row r="42773" spans="2:14">
      <c r="B42773" s="65"/>
      <c r="N42773" s="71"/>
    </row>
    <row r="42774" spans="2:14">
      <c r="B42774" s="65"/>
      <c r="N42774" s="71"/>
    </row>
    <row r="42775" spans="2:14">
      <c r="B42775" s="65"/>
      <c r="N42775" s="71"/>
    </row>
    <row r="42776" spans="2:14">
      <c r="B42776" s="65"/>
      <c r="N42776" s="71"/>
    </row>
    <row r="42777" spans="2:14">
      <c r="B42777" s="65"/>
      <c r="N42777" s="71"/>
    </row>
    <row r="42778" spans="2:14">
      <c r="B42778" s="65"/>
      <c r="N42778" s="71"/>
    </row>
    <row r="42779" spans="2:14">
      <c r="B42779" s="65"/>
      <c r="N42779" s="71"/>
    </row>
    <row r="42780" spans="2:14">
      <c r="B42780" s="65"/>
      <c r="N42780" s="71"/>
    </row>
    <row r="42781" spans="2:14">
      <c r="B42781" s="65"/>
      <c r="N42781" s="71"/>
    </row>
    <row r="42782" spans="2:14">
      <c r="B42782" s="65"/>
      <c r="N42782" s="71"/>
    </row>
    <row r="42783" spans="2:14">
      <c r="B42783" s="65"/>
      <c r="N42783" s="71"/>
    </row>
    <row r="42784" spans="2:14">
      <c r="B42784" s="65"/>
      <c r="N42784" s="71"/>
    </row>
    <row r="42785" spans="2:14">
      <c r="B42785" s="65"/>
      <c r="N42785" s="71"/>
    </row>
    <row r="42786" spans="2:14">
      <c r="B42786" s="65"/>
      <c r="N42786" s="71"/>
    </row>
    <row r="42787" spans="2:14">
      <c r="B42787" s="65"/>
      <c r="N42787" s="71"/>
    </row>
    <row r="42788" spans="2:14">
      <c r="B42788" s="65"/>
      <c r="N42788" s="71"/>
    </row>
    <row r="42789" spans="2:14">
      <c r="B42789" s="65"/>
      <c r="N42789" s="71"/>
    </row>
    <row r="42790" spans="2:14">
      <c r="B42790" s="65"/>
      <c r="N42790" s="71"/>
    </row>
    <row r="42791" spans="2:14">
      <c r="B42791" s="65"/>
      <c r="N42791" s="71"/>
    </row>
    <row r="42792" spans="2:14">
      <c r="B42792" s="65"/>
      <c r="N42792" s="71"/>
    </row>
    <row r="42793" spans="2:14">
      <c r="B42793" s="65"/>
      <c r="N42793" s="71"/>
    </row>
    <row r="42794" spans="2:14">
      <c r="B42794" s="65"/>
      <c r="N42794" s="71"/>
    </row>
    <row r="42795" spans="2:14">
      <c r="B42795" s="65"/>
      <c r="N42795" s="71"/>
    </row>
    <row r="42796" spans="2:14">
      <c r="B42796" s="65"/>
      <c r="N42796" s="71"/>
    </row>
    <row r="42797" spans="2:14">
      <c r="B42797" s="65"/>
      <c r="N42797" s="71"/>
    </row>
    <row r="42798" spans="2:14">
      <c r="B42798" s="65"/>
      <c r="N42798" s="71"/>
    </row>
    <row r="42799" spans="2:14">
      <c r="B42799" s="65"/>
      <c r="N42799" s="71"/>
    </row>
    <row r="42800" spans="2:14">
      <c r="B42800" s="65"/>
      <c r="N42800" s="71"/>
    </row>
    <row r="42801" spans="2:14">
      <c r="B42801" s="65"/>
      <c r="N42801" s="71"/>
    </row>
    <row r="42802" spans="2:14">
      <c r="B42802" s="65"/>
      <c r="N42802" s="71"/>
    </row>
    <row r="42803" spans="2:14">
      <c r="B42803" s="65"/>
      <c r="N42803" s="71"/>
    </row>
    <row r="42804" spans="2:14">
      <c r="B42804" s="65"/>
      <c r="N42804" s="71"/>
    </row>
    <row r="42805" spans="2:14">
      <c r="B42805" s="65"/>
      <c r="N42805" s="71"/>
    </row>
    <row r="42806" spans="2:14">
      <c r="B42806" s="65"/>
      <c r="N42806" s="71"/>
    </row>
    <row r="42807" spans="2:14">
      <c r="B42807" s="65"/>
      <c r="N42807" s="71"/>
    </row>
    <row r="42808" spans="2:14">
      <c r="B42808" s="65"/>
      <c r="N42808" s="71"/>
    </row>
    <row r="42809" spans="2:14">
      <c r="B42809" s="65"/>
      <c r="N42809" s="71"/>
    </row>
    <row r="42810" spans="2:14">
      <c r="B42810" s="65"/>
      <c r="N42810" s="71"/>
    </row>
    <row r="42811" spans="2:14">
      <c r="B42811" s="65"/>
      <c r="N42811" s="71"/>
    </row>
    <row r="42812" spans="2:14">
      <c r="B42812" s="65"/>
      <c r="N42812" s="71"/>
    </row>
    <row r="42813" spans="2:14">
      <c r="B42813" s="65"/>
      <c r="N42813" s="71"/>
    </row>
    <row r="42814" spans="2:14">
      <c r="B42814" s="65"/>
      <c r="N42814" s="71"/>
    </row>
    <row r="42815" spans="2:14">
      <c r="B42815" s="65"/>
      <c r="N42815" s="71"/>
    </row>
    <row r="42816" spans="2:14">
      <c r="B42816" s="65"/>
      <c r="N42816" s="71"/>
    </row>
    <row r="42817" spans="2:14">
      <c r="B42817" s="65"/>
      <c r="N42817" s="71"/>
    </row>
    <row r="42818" spans="2:14">
      <c r="B42818" s="65"/>
      <c r="N42818" s="71"/>
    </row>
    <row r="42819" spans="2:14">
      <c r="B42819" s="65"/>
      <c r="N42819" s="71"/>
    </row>
    <row r="42820" spans="2:14">
      <c r="B42820" s="65"/>
      <c r="N42820" s="71"/>
    </row>
    <row r="42821" spans="2:14">
      <c r="B42821" s="65"/>
      <c r="N42821" s="71"/>
    </row>
    <row r="42822" spans="2:14">
      <c r="B42822" s="65"/>
      <c r="N42822" s="71"/>
    </row>
    <row r="42823" spans="2:14">
      <c r="B42823" s="65"/>
      <c r="N42823" s="71"/>
    </row>
    <row r="42824" spans="2:14">
      <c r="B42824" s="65"/>
      <c r="N42824" s="71"/>
    </row>
    <row r="42825" spans="2:14">
      <c r="B42825" s="65"/>
      <c r="N42825" s="71"/>
    </row>
    <row r="42826" spans="2:14">
      <c r="B42826" s="65"/>
      <c r="N42826" s="71"/>
    </row>
    <row r="42827" spans="2:14">
      <c r="B42827" s="65"/>
      <c r="N42827" s="71"/>
    </row>
    <row r="42828" spans="2:14">
      <c r="B42828" s="65"/>
      <c r="N42828" s="71"/>
    </row>
    <row r="42829" spans="2:14">
      <c r="B42829" s="65"/>
      <c r="N42829" s="71"/>
    </row>
    <row r="42830" spans="2:14">
      <c r="B42830" s="65"/>
      <c r="N42830" s="71"/>
    </row>
    <row r="42831" spans="2:14">
      <c r="B42831" s="65"/>
      <c r="N42831" s="71"/>
    </row>
    <row r="42832" spans="2:14">
      <c r="B42832" s="65"/>
      <c r="N42832" s="71"/>
    </row>
    <row r="42833" spans="2:14">
      <c r="B42833" s="65"/>
      <c r="N42833" s="71"/>
    </row>
    <row r="42834" spans="2:14">
      <c r="B42834" s="65"/>
      <c r="N42834" s="71"/>
    </row>
    <row r="42835" spans="2:14">
      <c r="B42835" s="65"/>
      <c r="N42835" s="71"/>
    </row>
    <row r="42836" spans="2:14">
      <c r="B42836" s="65"/>
      <c r="N42836" s="71"/>
    </row>
    <row r="42837" spans="2:14">
      <c r="B42837" s="65"/>
      <c r="N42837" s="71"/>
    </row>
    <row r="42838" spans="2:14">
      <c r="B42838" s="65"/>
      <c r="N42838" s="71"/>
    </row>
    <row r="42839" spans="2:14">
      <c r="B42839" s="65"/>
      <c r="N42839" s="71"/>
    </row>
    <row r="42840" spans="2:14">
      <c r="B42840" s="65"/>
      <c r="N42840" s="71"/>
    </row>
    <row r="42841" spans="2:14">
      <c r="B42841" s="65"/>
      <c r="N42841" s="71"/>
    </row>
    <row r="42842" spans="2:14">
      <c r="B42842" s="65"/>
      <c r="N42842" s="71"/>
    </row>
    <row r="42843" spans="2:14">
      <c r="B42843" s="65"/>
      <c r="N42843" s="71"/>
    </row>
    <row r="42844" spans="2:14">
      <c r="B42844" s="65"/>
      <c r="N42844" s="71"/>
    </row>
    <row r="42845" spans="2:14">
      <c r="B42845" s="65"/>
      <c r="N42845" s="71"/>
    </row>
    <row r="42846" spans="2:14">
      <c r="B42846" s="65"/>
      <c r="N42846" s="71"/>
    </row>
    <row r="42847" spans="2:14">
      <c r="B42847" s="65"/>
      <c r="N42847" s="71"/>
    </row>
    <row r="42848" spans="2:14">
      <c r="B42848" s="65"/>
      <c r="N42848" s="71"/>
    </row>
    <row r="42849" spans="2:14">
      <c r="B42849" s="65"/>
      <c r="N42849" s="71"/>
    </row>
    <row r="42850" spans="2:14">
      <c r="B42850" s="65"/>
      <c r="N42850" s="71"/>
    </row>
    <row r="42851" spans="2:14">
      <c r="B42851" s="65"/>
      <c r="N42851" s="71"/>
    </row>
    <row r="42852" spans="2:14">
      <c r="B42852" s="65"/>
      <c r="N42852" s="71"/>
    </row>
    <row r="42853" spans="2:14">
      <c r="B42853" s="65"/>
      <c r="N42853" s="71"/>
    </row>
    <row r="42854" spans="2:14">
      <c r="B42854" s="65"/>
      <c r="N42854" s="71"/>
    </row>
    <row r="42855" spans="2:14">
      <c r="B42855" s="65"/>
      <c r="N42855" s="71"/>
    </row>
    <row r="42856" spans="2:14">
      <c r="B42856" s="65"/>
      <c r="N42856" s="71"/>
    </row>
    <row r="42857" spans="2:14">
      <c r="B42857" s="65"/>
      <c r="N42857" s="71"/>
    </row>
    <row r="42858" spans="2:14">
      <c r="B42858" s="65"/>
      <c r="N42858" s="71"/>
    </row>
    <row r="42859" spans="2:14">
      <c r="B42859" s="65"/>
      <c r="N42859" s="71"/>
    </row>
    <row r="42860" spans="2:14">
      <c r="B42860" s="65"/>
      <c r="N42860" s="71"/>
    </row>
    <row r="42861" spans="2:14">
      <c r="B42861" s="65"/>
      <c r="N42861" s="71"/>
    </row>
    <row r="42862" spans="2:14">
      <c r="B42862" s="65"/>
      <c r="N42862" s="71"/>
    </row>
    <row r="42863" spans="2:14">
      <c r="B42863" s="65"/>
      <c r="N42863" s="71"/>
    </row>
    <row r="42864" spans="2:14">
      <c r="B42864" s="65"/>
      <c r="N42864" s="71"/>
    </row>
    <row r="42865" spans="2:14">
      <c r="B42865" s="65"/>
      <c r="N42865" s="71"/>
    </row>
    <row r="42866" spans="2:14">
      <c r="B42866" s="65"/>
      <c r="N42866" s="71"/>
    </row>
    <row r="42867" spans="2:14">
      <c r="B42867" s="65"/>
      <c r="N42867" s="71"/>
    </row>
    <row r="42868" spans="2:14">
      <c r="B42868" s="65"/>
      <c r="N42868" s="71"/>
    </row>
    <row r="42869" spans="2:14">
      <c r="B42869" s="65"/>
      <c r="N42869" s="71"/>
    </row>
    <row r="42870" spans="2:14">
      <c r="B42870" s="65"/>
      <c r="N42870" s="71"/>
    </row>
    <row r="42871" spans="2:14">
      <c r="B42871" s="65"/>
      <c r="N42871" s="71"/>
    </row>
    <row r="42872" spans="2:14">
      <c r="B42872" s="65"/>
      <c r="N42872" s="71"/>
    </row>
    <row r="42873" spans="2:14">
      <c r="B42873" s="65"/>
      <c r="N42873" s="71"/>
    </row>
    <row r="42874" spans="2:14">
      <c r="B42874" s="65"/>
      <c r="N42874" s="71"/>
    </row>
    <row r="42875" spans="2:14">
      <c r="B42875" s="65"/>
      <c r="N42875" s="71"/>
    </row>
    <row r="42876" spans="2:14">
      <c r="B42876" s="65"/>
      <c r="N42876" s="71"/>
    </row>
    <row r="42877" spans="2:14">
      <c r="B42877" s="65"/>
      <c r="N42877" s="71"/>
    </row>
    <row r="42878" spans="2:14">
      <c r="B42878" s="65"/>
      <c r="N42878" s="71"/>
    </row>
    <row r="42879" spans="2:14">
      <c r="B42879" s="65"/>
      <c r="N42879" s="71"/>
    </row>
    <row r="42880" spans="2:14">
      <c r="B42880" s="65"/>
      <c r="N42880" s="71"/>
    </row>
    <row r="42881" spans="2:14">
      <c r="B42881" s="65"/>
      <c r="N42881" s="71"/>
    </row>
    <row r="42882" spans="2:14">
      <c r="B42882" s="65"/>
      <c r="N42882" s="71"/>
    </row>
    <row r="42883" spans="2:14">
      <c r="B42883" s="65"/>
      <c r="N42883" s="71"/>
    </row>
    <row r="42884" spans="2:14">
      <c r="B42884" s="65"/>
      <c r="N42884" s="71"/>
    </row>
    <row r="42885" spans="2:14">
      <c r="B42885" s="65"/>
      <c r="N42885" s="71"/>
    </row>
    <row r="42886" spans="2:14">
      <c r="B42886" s="65"/>
      <c r="N42886" s="71"/>
    </row>
    <row r="42887" spans="2:14">
      <c r="B42887" s="65"/>
      <c r="N42887" s="71"/>
    </row>
    <row r="42888" spans="2:14">
      <c r="B42888" s="65"/>
      <c r="N42888" s="71"/>
    </row>
    <row r="42889" spans="2:14">
      <c r="B42889" s="65"/>
      <c r="N42889" s="71"/>
    </row>
    <row r="42890" spans="2:14">
      <c r="B42890" s="65"/>
      <c r="N42890" s="71"/>
    </row>
    <row r="42891" spans="2:14">
      <c r="B42891" s="65"/>
      <c r="N42891" s="71"/>
    </row>
    <row r="42892" spans="2:14">
      <c r="B42892" s="65"/>
      <c r="N42892" s="71"/>
    </row>
    <row r="42893" spans="2:14">
      <c r="B42893" s="65"/>
      <c r="N42893" s="71"/>
    </row>
    <row r="42894" spans="2:14">
      <c r="B42894" s="65"/>
      <c r="N42894" s="71"/>
    </row>
    <row r="42895" spans="2:14">
      <c r="B42895" s="65"/>
      <c r="N42895" s="71"/>
    </row>
    <row r="42896" spans="2:14">
      <c r="B42896" s="65"/>
      <c r="N42896" s="71"/>
    </row>
    <row r="42897" spans="2:14">
      <c r="B42897" s="65"/>
      <c r="N42897" s="71"/>
    </row>
    <row r="42898" spans="2:14">
      <c r="B42898" s="65"/>
      <c r="N42898" s="71"/>
    </row>
    <row r="42899" spans="2:14">
      <c r="B42899" s="65"/>
      <c r="N42899" s="71"/>
    </row>
    <row r="42900" spans="2:14">
      <c r="B42900" s="65"/>
      <c r="N42900" s="71"/>
    </row>
    <row r="42901" spans="2:14">
      <c r="B42901" s="65"/>
      <c r="N42901" s="71"/>
    </row>
    <row r="42902" spans="2:14">
      <c r="B42902" s="65"/>
      <c r="N42902" s="71"/>
    </row>
    <row r="42903" spans="2:14">
      <c r="B42903" s="65"/>
      <c r="N42903" s="71"/>
    </row>
    <row r="42904" spans="2:14">
      <c r="B42904" s="65"/>
      <c r="N42904" s="71"/>
    </row>
    <row r="42905" spans="2:14">
      <c r="B42905" s="65"/>
      <c r="N42905" s="71"/>
    </row>
    <row r="42906" spans="2:14">
      <c r="B42906" s="65"/>
      <c r="N42906" s="71"/>
    </row>
    <row r="42907" spans="2:14">
      <c r="B42907" s="65"/>
      <c r="N42907" s="71"/>
    </row>
    <row r="42908" spans="2:14">
      <c r="B42908" s="65"/>
      <c r="N42908" s="71"/>
    </row>
    <row r="42909" spans="2:14">
      <c r="B42909" s="65"/>
      <c r="N42909" s="71"/>
    </row>
    <row r="42910" spans="2:14">
      <c r="B42910" s="65"/>
      <c r="N42910" s="71"/>
    </row>
    <row r="42911" spans="2:14">
      <c r="B42911" s="65"/>
      <c r="N42911" s="71"/>
    </row>
    <row r="42912" spans="2:14">
      <c r="B42912" s="65"/>
      <c r="N42912" s="71"/>
    </row>
    <row r="42913" spans="2:14">
      <c r="B42913" s="65"/>
      <c r="N42913" s="71"/>
    </row>
    <row r="42914" spans="2:14">
      <c r="B42914" s="65"/>
      <c r="N42914" s="71"/>
    </row>
    <row r="42915" spans="2:14">
      <c r="B42915" s="65"/>
      <c r="N42915" s="71"/>
    </row>
    <row r="42916" spans="2:14">
      <c r="B42916" s="65"/>
      <c r="N42916" s="71"/>
    </row>
    <row r="42917" spans="2:14">
      <c r="B42917" s="65"/>
      <c r="N42917" s="71"/>
    </row>
    <row r="42918" spans="2:14">
      <c r="B42918" s="65"/>
      <c r="N42918" s="71"/>
    </row>
    <row r="42919" spans="2:14">
      <c r="B42919" s="65"/>
      <c r="N42919" s="71"/>
    </row>
    <row r="42920" spans="2:14">
      <c r="B42920" s="65"/>
      <c r="N42920" s="71"/>
    </row>
    <row r="42921" spans="2:14">
      <c r="B42921" s="65"/>
      <c r="N42921" s="71"/>
    </row>
    <row r="42922" spans="2:14">
      <c r="B42922" s="65"/>
      <c r="N42922" s="71"/>
    </row>
    <row r="42923" spans="2:14">
      <c r="B42923" s="65"/>
      <c r="N42923" s="71"/>
    </row>
    <row r="42924" spans="2:14">
      <c r="B42924" s="65"/>
      <c r="N42924" s="71"/>
    </row>
    <row r="42925" spans="2:14">
      <c r="B42925" s="65"/>
      <c r="N42925" s="71"/>
    </row>
    <row r="42926" spans="2:14">
      <c r="B42926" s="65"/>
      <c r="N42926" s="71"/>
    </row>
    <row r="42927" spans="2:14">
      <c r="B42927" s="65"/>
      <c r="N42927" s="71"/>
    </row>
    <row r="42928" spans="2:14">
      <c r="B42928" s="65"/>
      <c r="N42928" s="71"/>
    </row>
    <row r="42929" spans="2:14">
      <c r="B42929" s="65"/>
      <c r="N42929" s="71"/>
    </row>
    <row r="42930" spans="2:14">
      <c r="B42930" s="65"/>
      <c r="N42930" s="71"/>
    </row>
    <row r="42931" spans="2:14">
      <c r="B42931" s="65"/>
      <c r="N42931" s="71"/>
    </row>
    <row r="42932" spans="2:14">
      <c r="B42932" s="65"/>
      <c r="N42932" s="71"/>
    </row>
    <row r="42933" spans="2:14">
      <c r="B42933" s="65"/>
      <c r="N42933" s="71"/>
    </row>
    <row r="42934" spans="2:14">
      <c r="B42934" s="65"/>
      <c r="N42934" s="71"/>
    </row>
    <row r="42935" spans="2:14">
      <c r="B42935" s="65"/>
      <c r="N42935" s="71"/>
    </row>
    <row r="42936" spans="2:14">
      <c r="B42936" s="65"/>
      <c r="N42936" s="71"/>
    </row>
    <row r="42937" spans="2:14">
      <c r="B42937" s="65"/>
      <c r="N42937" s="71"/>
    </row>
    <row r="42938" spans="2:14">
      <c r="B42938" s="65"/>
      <c r="N42938" s="71"/>
    </row>
    <row r="42939" spans="2:14">
      <c r="B42939" s="65"/>
      <c r="N42939" s="71"/>
    </row>
    <row r="42940" spans="2:14">
      <c r="B42940" s="65"/>
      <c r="N42940" s="71"/>
    </row>
    <row r="42941" spans="2:14">
      <c r="B42941" s="65"/>
      <c r="N42941" s="71"/>
    </row>
    <row r="42942" spans="2:14">
      <c r="B42942" s="65"/>
      <c r="N42942" s="71"/>
    </row>
    <row r="42943" spans="2:14">
      <c r="B42943" s="65"/>
      <c r="N42943" s="71"/>
    </row>
    <row r="42944" spans="2:14">
      <c r="B42944" s="65"/>
      <c r="N42944" s="71"/>
    </row>
    <row r="42945" spans="2:14">
      <c r="B42945" s="65"/>
      <c r="N42945" s="71"/>
    </row>
    <row r="42946" spans="2:14">
      <c r="B42946" s="65"/>
      <c r="N42946" s="71"/>
    </row>
    <row r="42947" spans="2:14">
      <c r="B42947" s="65"/>
      <c r="N42947" s="71"/>
    </row>
    <row r="42948" spans="2:14">
      <c r="B42948" s="65"/>
      <c r="N42948" s="71"/>
    </row>
    <row r="42949" spans="2:14">
      <c r="B42949" s="65"/>
      <c r="N42949" s="71"/>
    </row>
    <row r="42950" spans="2:14">
      <c r="B42950" s="65"/>
      <c r="N42950" s="71"/>
    </row>
    <row r="42951" spans="2:14">
      <c r="B42951" s="65"/>
      <c r="N42951" s="71"/>
    </row>
    <row r="42952" spans="2:14">
      <c r="B42952" s="65"/>
      <c r="N42952" s="71"/>
    </row>
    <row r="42953" spans="2:14">
      <c r="B42953" s="65"/>
      <c r="N42953" s="71"/>
    </row>
    <row r="42954" spans="2:14">
      <c r="B42954" s="65"/>
      <c r="N42954" s="71"/>
    </row>
    <row r="42955" spans="2:14">
      <c r="B42955" s="65"/>
      <c r="N42955" s="71"/>
    </row>
    <row r="42956" spans="2:14">
      <c r="B42956" s="65"/>
      <c r="N42956" s="71"/>
    </row>
    <row r="42957" spans="2:14">
      <c r="B42957" s="65"/>
      <c r="N42957" s="71"/>
    </row>
    <row r="42958" spans="2:14">
      <c r="B42958" s="65"/>
      <c r="N42958" s="71"/>
    </row>
    <row r="42959" spans="2:14">
      <c r="B42959" s="65"/>
      <c r="N42959" s="71"/>
    </row>
    <row r="42960" spans="2:14">
      <c r="B42960" s="65"/>
      <c r="N42960" s="71"/>
    </row>
    <row r="42961" spans="2:14">
      <c r="B42961" s="65"/>
      <c r="N42961" s="71"/>
    </row>
    <row r="42962" spans="2:14">
      <c r="B42962" s="65"/>
      <c r="N42962" s="71"/>
    </row>
    <row r="42963" spans="2:14">
      <c r="B42963" s="65"/>
      <c r="N42963" s="71"/>
    </row>
    <row r="42964" spans="2:14">
      <c r="B42964" s="65"/>
      <c r="N42964" s="71"/>
    </row>
    <row r="42965" spans="2:14">
      <c r="B42965" s="65"/>
      <c r="N42965" s="71"/>
    </row>
    <row r="42966" spans="2:14">
      <c r="B42966" s="65"/>
      <c r="N42966" s="71"/>
    </row>
    <row r="42967" spans="2:14">
      <c r="B42967" s="65"/>
      <c r="N42967" s="71"/>
    </row>
    <row r="42968" spans="2:14">
      <c r="B42968" s="65"/>
      <c r="N42968" s="71"/>
    </row>
    <row r="42969" spans="2:14">
      <c r="B42969" s="65"/>
      <c r="N42969" s="71"/>
    </row>
    <row r="42970" spans="2:14">
      <c r="B42970" s="65"/>
      <c r="N42970" s="71"/>
    </row>
    <row r="42971" spans="2:14">
      <c r="B42971" s="65"/>
      <c r="N42971" s="71"/>
    </row>
    <row r="42972" spans="2:14">
      <c r="B42972" s="65"/>
      <c r="N42972" s="71"/>
    </row>
    <row r="42973" spans="2:14">
      <c r="B42973" s="65"/>
      <c r="N42973" s="71"/>
    </row>
    <row r="42974" spans="2:14">
      <c r="B42974" s="65"/>
      <c r="N42974" s="71"/>
    </row>
    <row r="42975" spans="2:14">
      <c r="B42975" s="65"/>
      <c r="N42975" s="71"/>
    </row>
    <row r="42976" spans="2:14">
      <c r="B42976" s="65"/>
      <c r="N42976" s="71"/>
    </row>
    <row r="42977" spans="2:14">
      <c r="B42977" s="65"/>
      <c r="N42977" s="71"/>
    </row>
    <row r="42978" spans="2:14">
      <c r="B42978" s="65"/>
      <c r="N42978" s="71"/>
    </row>
    <row r="42979" spans="2:14">
      <c r="B42979" s="65"/>
      <c r="N42979" s="71"/>
    </row>
    <row r="42980" spans="2:14">
      <c r="B42980" s="65"/>
      <c r="N42980" s="71"/>
    </row>
    <row r="42981" spans="2:14">
      <c r="B42981" s="65"/>
      <c r="N42981" s="71"/>
    </row>
    <row r="42982" spans="2:14">
      <c r="B42982" s="65"/>
      <c r="N42982" s="71"/>
    </row>
    <row r="42983" spans="2:14">
      <c r="B42983" s="65"/>
      <c r="N42983" s="71"/>
    </row>
    <row r="42984" spans="2:14">
      <c r="B42984" s="65"/>
      <c r="N42984" s="71"/>
    </row>
    <row r="42985" spans="2:14">
      <c r="B42985" s="65"/>
      <c r="N42985" s="71"/>
    </row>
    <row r="42986" spans="2:14">
      <c r="B42986" s="65"/>
      <c r="N42986" s="71"/>
    </row>
    <row r="42987" spans="2:14">
      <c r="B42987" s="65"/>
      <c r="N42987" s="71"/>
    </row>
    <row r="42988" spans="2:14">
      <c r="B42988" s="65"/>
      <c r="N42988" s="71"/>
    </row>
    <row r="42989" spans="2:14">
      <c r="B42989" s="65"/>
      <c r="N42989" s="71"/>
    </row>
    <row r="42990" spans="2:14">
      <c r="B42990" s="65"/>
      <c r="N42990" s="71"/>
    </row>
    <row r="42991" spans="2:14">
      <c r="B42991" s="65"/>
      <c r="N42991" s="71"/>
    </row>
    <row r="42992" spans="2:14">
      <c r="B42992" s="65"/>
      <c r="N42992" s="71"/>
    </row>
    <row r="42993" spans="2:14">
      <c r="B42993" s="65"/>
      <c r="N42993" s="71"/>
    </row>
    <row r="42994" spans="2:14">
      <c r="B42994" s="65"/>
      <c r="N42994" s="71"/>
    </row>
    <row r="42995" spans="2:14">
      <c r="B42995" s="65"/>
      <c r="N42995" s="71"/>
    </row>
    <row r="42996" spans="2:14">
      <c r="B42996" s="65"/>
      <c r="N42996" s="71"/>
    </row>
    <row r="42997" spans="2:14">
      <c r="B42997" s="65"/>
      <c r="N42997" s="71"/>
    </row>
    <row r="42998" spans="2:14">
      <c r="B42998" s="65"/>
      <c r="N42998" s="71"/>
    </row>
    <row r="42999" spans="2:14">
      <c r="B42999" s="65"/>
      <c r="N42999" s="71"/>
    </row>
    <row r="43000" spans="2:14">
      <c r="B43000" s="65"/>
      <c r="N43000" s="71"/>
    </row>
    <row r="43001" spans="2:14">
      <c r="B43001" s="65"/>
      <c r="N43001" s="71"/>
    </row>
    <row r="43002" spans="2:14">
      <c r="B43002" s="65"/>
      <c r="N43002" s="71"/>
    </row>
    <row r="43003" spans="2:14">
      <c r="B43003" s="65"/>
      <c r="N43003" s="71"/>
    </row>
    <row r="43004" spans="2:14">
      <c r="B43004" s="65"/>
      <c r="N43004" s="71"/>
    </row>
    <row r="43005" spans="2:14">
      <c r="B43005" s="65"/>
      <c r="N43005" s="71"/>
    </row>
    <row r="43006" spans="2:14">
      <c r="B43006" s="65"/>
      <c r="N43006" s="71"/>
    </row>
    <row r="43007" spans="2:14">
      <c r="B43007" s="65"/>
      <c r="N43007" s="71"/>
    </row>
    <row r="43008" spans="2:14">
      <c r="B43008" s="65"/>
      <c r="N43008" s="71"/>
    </row>
    <row r="43009" spans="2:14">
      <c r="B43009" s="65"/>
      <c r="N43009" s="71"/>
    </row>
    <row r="43010" spans="2:14">
      <c r="B43010" s="65"/>
      <c r="N43010" s="71"/>
    </row>
    <row r="43011" spans="2:14">
      <c r="B43011" s="65"/>
      <c r="N43011" s="71"/>
    </row>
    <row r="43012" spans="2:14">
      <c r="B43012" s="65"/>
      <c r="N43012" s="71"/>
    </row>
    <row r="43013" spans="2:14">
      <c r="B43013" s="65"/>
      <c r="N43013" s="71"/>
    </row>
    <row r="43014" spans="2:14">
      <c r="B43014" s="65"/>
      <c r="N43014" s="71"/>
    </row>
    <row r="43015" spans="2:14">
      <c r="B43015" s="65"/>
      <c r="N43015" s="71"/>
    </row>
    <row r="43016" spans="2:14">
      <c r="B43016" s="65"/>
      <c r="N43016" s="71"/>
    </row>
    <row r="43017" spans="2:14">
      <c r="B43017" s="65"/>
      <c r="N43017" s="71"/>
    </row>
    <row r="43018" spans="2:14">
      <c r="B43018" s="65"/>
      <c r="N43018" s="71"/>
    </row>
    <row r="43019" spans="2:14">
      <c r="B43019" s="65"/>
      <c r="N43019" s="71"/>
    </row>
    <row r="43020" spans="2:14">
      <c r="B43020" s="65"/>
      <c r="N43020" s="71"/>
    </row>
    <row r="43021" spans="2:14">
      <c r="B43021" s="65"/>
      <c r="N43021" s="71"/>
    </row>
    <row r="43022" spans="2:14">
      <c r="B43022" s="65"/>
      <c r="N43022" s="71"/>
    </row>
    <row r="43023" spans="2:14">
      <c r="B43023" s="65"/>
      <c r="N43023" s="71"/>
    </row>
    <row r="43024" spans="2:14">
      <c r="B43024" s="65"/>
      <c r="N43024" s="71"/>
    </row>
    <row r="43025" spans="2:14">
      <c r="B43025" s="65"/>
      <c r="N43025" s="71"/>
    </row>
    <row r="43026" spans="2:14">
      <c r="B43026" s="65"/>
      <c r="N43026" s="71"/>
    </row>
    <row r="43027" spans="2:14">
      <c r="B43027" s="65"/>
      <c r="N43027" s="71"/>
    </row>
    <row r="43028" spans="2:14">
      <c r="B43028" s="65"/>
      <c r="N43028" s="71"/>
    </row>
    <row r="43029" spans="2:14">
      <c r="B43029" s="65"/>
      <c r="N43029" s="71"/>
    </row>
    <row r="43030" spans="2:14">
      <c r="B43030" s="65"/>
      <c r="N43030" s="71"/>
    </row>
    <row r="43031" spans="2:14">
      <c r="B43031" s="65"/>
      <c r="N43031" s="71"/>
    </row>
    <row r="43032" spans="2:14">
      <c r="B43032" s="65"/>
      <c r="N43032" s="71"/>
    </row>
    <row r="43033" spans="2:14">
      <c r="B43033" s="65"/>
      <c r="N43033" s="71"/>
    </row>
    <row r="43034" spans="2:14">
      <c r="B43034" s="65"/>
      <c r="N43034" s="71"/>
    </row>
    <row r="43035" spans="2:14">
      <c r="B43035" s="65"/>
      <c r="N43035" s="71"/>
    </row>
    <row r="43036" spans="2:14">
      <c r="B43036" s="65"/>
      <c r="N43036" s="71"/>
    </row>
    <row r="43037" spans="2:14">
      <c r="B43037" s="65"/>
      <c r="N43037" s="71"/>
    </row>
    <row r="43038" spans="2:14">
      <c r="B43038" s="65"/>
      <c r="N43038" s="71"/>
    </row>
    <row r="43039" spans="2:14">
      <c r="B43039" s="65"/>
      <c r="N43039" s="71"/>
    </row>
    <row r="43040" spans="2:14">
      <c r="B43040" s="65"/>
      <c r="N43040" s="71"/>
    </row>
    <row r="43041" spans="2:14">
      <c r="B43041" s="65"/>
      <c r="N43041" s="71"/>
    </row>
    <row r="43042" spans="2:14">
      <c r="B43042" s="65"/>
      <c r="N43042" s="71"/>
    </row>
    <row r="43043" spans="2:14">
      <c r="B43043" s="65"/>
      <c r="N43043" s="71"/>
    </row>
    <row r="43044" spans="2:14">
      <c r="B43044" s="65"/>
      <c r="N43044" s="71"/>
    </row>
    <row r="43045" spans="2:14">
      <c r="B43045" s="65"/>
      <c r="N43045" s="71"/>
    </row>
    <row r="43046" spans="2:14">
      <c r="B43046" s="65"/>
      <c r="N43046" s="71"/>
    </row>
    <row r="43047" spans="2:14">
      <c r="B43047" s="65"/>
      <c r="N43047" s="71"/>
    </row>
    <row r="43048" spans="2:14">
      <c r="B43048" s="65"/>
      <c r="N43048" s="71"/>
    </row>
    <row r="43049" spans="2:14">
      <c r="B43049" s="65"/>
      <c r="N43049" s="71"/>
    </row>
    <row r="43050" spans="2:14">
      <c r="B43050" s="65"/>
      <c r="N43050" s="71"/>
    </row>
    <row r="43051" spans="2:14">
      <c r="B43051" s="65"/>
      <c r="N43051" s="71"/>
    </row>
    <row r="43052" spans="2:14">
      <c r="B43052" s="65"/>
      <c r="N43052" s="71"/>
    </row>
    <row r="43053" spans="2:14">
      <c r="B43053" s="65"/>
      <c r="N43053" s="71"/>
    </row>
    <row r="43054" spans="2:14">
      <c r="B43054" s="65"/>
      <c r="N43054" s="71"/>
    </row>
    <row r="43055" spans="2:14">
      <c r="B43055" s="65"/>
      <c r="N43055" s="71"/>
    </row>
    <row r="43056" spans="2:14">
      <c r="B43056" s="65"/>
      <c r="N43056" s="71"/>
    </row>
    <row r="43057" spans="2:14">
      <c r="B43057" s="65"/>
      <c r="N43057" s="71"/>
    </row>
    <row r="43058" spans="2:14">
      <c r="B43058" s="65"/>
      <c r="N43058" s="71"/>
    </row>
    <row r="43059" spans="2:14">
      <c r="B43059" s="65"/>
      <c r="N43059" s="71"/>
    </row>
    <row r="43060" spans="2:14">
      <c r="B43060" s="65"/>
      <c r="N43060" s="71"/>
    </row>
    <row r="43061" spans="2:14">
      <c r="B43061" s="65"/>
      <c r="N43061" s="71"/>
    </row>
    <row r="43062" spans="2:14">
      <c r="B43062" s="65"/>
      <c r="N43062" s="71"/>
    </row>
    <row r="43063" spans="2:14">
      <c r="B43063" s="65"/>
      <c r="N43063" s="71"/>
    </row>
    <row r="43064" spans="2:14">
      <c r="B43064" s="65"/>
      <c r="N43064" s="71"/>
    </row>
    <row r="43065" spans="2:14">
      <c r="B43065" s="65"/>
      <c r="N43065" s="71"/>
    </row>
    <row r="43066" spans="2:14">
      <c r="B43066" s="65"/>
      <c r="N43066" s="71"/>
    </row>
    <row r="43067" spans="2:14">
      <c r="B43067" s="65"/>
      <c r="N43067" s="71"/>
    </row>
    <row r="43068" spans="2:14">
      <c r="B43068" s="65"/>
      <c r="N43068" s="71"/>
    </row>
    <row r="43069" spans="2:14">
      <c r="B43069" s="65"/>
      <c r="N43069" s="71"/>
    </row>
    <row r="43070" spans="2:14">
      <c r="B43070" s="65"/>
      <c r="N43070" s="71"/>
    </row>
    <row r="43071" spans="2:14">
      <c r="B43071" s="65"/>
      <c r="N43071" s="71"/>
    </row>
    <row r="43072" spans="2:14">
      <c r="B43072" s="65"/>
      <c r="N43072" s="71"/>
    </row>
    <row r="43073" spans="2:14">
      <c r="B43073" s="65"/>
      <c r="N43073" s="71"/>
    </row>
    <row r="43074" spans="2:14">
      <c r="B43074" s="65"/>
      <c r="N43074" s="71"/>
    </row>
    <row r="43075" spans="2:14">
      <c r="B43075" s="65"/>
      <c r="N43075" s="71"/>
    </row>
    <row r="43076" spans="2:14">
      <c r="B43076" s="65"/>
      <c r="N43076" s="71"/>
    </row>
    <row r="43077" spans="2:14">
      <c r="B43077" s="65"/>
      <c r="N43077" s="71"/>
    </row>
    <row r="43078" spans="2:14">
      <c r="B43078" s="65"/>
      <c r="N43078" s="71"/>
    </row>
    <row r="43079" spans="2:14">
      <c r="B43079" s="65"/>
      <c r="N43079" s="71"/>
    </row>
    <row r="43080" spans="2:14">
      <c r="B43080" s="65"/>
      <c r="N43080" s="71"/>
    </row>
    <row r="43081" spans="2:14">
      <c r="B43081" s="65"/>
      <c r="N43081" s="71"/>
    </row>
    <row r="43082" spans="2:14">
      <c r="B43082" s="65"/>
      <c r="N43082" s="71"/>
    </row>
    <row r="43083" spans="2:14">
      <c r="B43083" s="65"/>
      <c r="N43083" s="71"/>
    </row>
    <row r="43084" spans="2:14">
      <c r="B43084" s="65"/>
      <c r="N43084" s="71"/>
    </row>
    <row r="43085" spans="2:14">
      <c r="B43085" s="65"/>
      <c r="N43085" s="71"/>
    </row>
    <row r="43086" spans="2:14">
      <c r="B43086" s="65"/>
      <c r="N43086" s="71"/>
    </row>
    <row r="43087" spans="2:14">
      <c r="B43087" s="65"/>
      <c r="N43087" s="71"/>
    </row>
    <row r="43088" spans="2:14">
      <c r="B43088" s="65"/>
      <c r="N43088" s="71"/>
    </row>
    <row r="43089" spans="2:14">
      <c r="B43089" s="65"/>
      <c r="N43089" s="71"/>
    </row>
    <row r="43090" spans="2:14">
      <c r="B43090" s="65"/>
      <c r="N43090" s="71"/>
    </row>
    <row r="43091" spans="2:14">
      <c r="B43091" s="65"/>
      <c r="N43091" s="71"/>
    </row>
    <row r="43092" spans="2:14">
      <c r="B43092" s="65"/>
      <c r="N43092" s="71"/>
    </row>
    <row r="43093" spans="2:14">
      <c r="B43093" s="65"/>
      <c r="N43093" s="71"/>
    </row>
    <row r="43094" spans="2:14">
      <c r="B43094" s="65"/>
      <c r="N43094" s="71"/>
    </row>
    <row r="43095" spans="2:14">
      <c r="B43095" s="65"/>
      <c r="N43095" s="71"/>
    </row>
    <row r="43096" spans="2:14">
      <c r="B43096" s="65"/>
      <c r="N43096" s="71"/>
    </row>
    <row r="43097" spans="2:14">
      <c r="B43097" s="65"/>
      <c r="N43097" s="71"/>
    </row>
    <row r="43098" spans="2:14">
      <c r="B43098" s="65"/>
      <c r="N43098" s="71"/>
    </row>
    <row r="43099" spans="2:14">
      <c r="B43099" s="65"/>
      <c r="N43099" s="71"/>
    </row>
    <row r="43100" spans="2:14">
      <c r="B43100" s="65"/>
      <c r="N43100" s="71"/>
    </row>
    <row r="43101" spans="2:14">
      <c r="B43101" s="65"/>
      <c r="N43101" s="71"/>
    </row>
    <row r="43102" spans="2:14">
      <c r="B43102" s="65"/>
      <c r="N43102" s="71"/>
    </row>
    <row r="43103" spans="2:14">
      <c r="B43103" s="65"/>
      <c r="N43103" s="71"/>
    </row>
    <row r="43104" spans="2:14">
      <c r="B43104" s="65"/>
      <c r="N43104" s="71"/>
    </row>
    <row r="43105" spans="2:14">
      <c r="B43105" s="65"/>
      <c r="N43105" s="71"/>
    </row>
    <row r="43106" spans="2:14">
      <c r="B43106" s="65"/>
      <c r="N43106" s="71"/>
    </row>
    <row r="43107" spans="2:14">
      <c r="B43107" s="65"/>
      <c r="N43107" s="71"/>
    </row>
    <row r="43108" spans="2:14">
      <c r="B43108" s="65"/>
      <c r="N43108" s="71"/>
    </row>
    <row r="43109" spans="2:14">
      <c r="B43109" s="65"/>
      <c r="N43109" s="71"/>
    </row>
    <row r="43110" spans="2:14">
      <c r="B43110" s="65"/>
      <c r="N43110" s="71"/>
    </row>
    <row r="43111" spans="2:14">
      <c r="B43111" s="65"/>
      <c r="N43111" s="71"/>
    </row>
    <row r="43112" spans="2:14">
      <c r="B43112" s="65"/>
      <c r="N43112" s="71"/>
    </row>
    <row r="43113" spans="2:14">
      <c r="B43113" s="65"/>
      <c r="N43113" s="71"/>
    </row>
    <row r="43114" spans="2:14">
      <c r="B43114" s="65"/>
      <c r="N43114" s="71"/>
    </row>
    <row r="43115" spans="2:14">
      <c r="B43115" s="65"/>
      <c r="N43115" s="71"/>
    </row>
    <row r="43116" spans="2:14">
      <c r="B43116" s="65"/>
      <c r="N43116" s="71"/>
    </row>
    <row r="43117" spans="2:14">
      <c r="B43117" s="65"/>
      <c r="N43117" s="71"/>
    </row>
    <row r="43118" spans="2:14">
      <c r="B43118" s="65"/>
      <c r="N43118" s="71"/>
    </row>
    <row r="43119" spans="2:14">
      <c r="B43119" s="65"/>
      <c r="N43119" s="71"/>
    </row>
    <row r="43120" spans="2:14">
      <c r="B43120" s="65"/>
      <c r="N43120" s="71"/>
    </row>
    <row r="43121" spans="2:14">
      <c r="B43121" s="65"/>
      <c r="N43121" s="71"/>
    </row>
    <row r="43122" spans="2:14">
      <c r="B43122" s="65"/>
      <c r="N43122" s="71"/>
    </row>
    <row r="43123" spans="2:14">
      <c r="B43123" s="65"/>
      <c r="N43123" s="71"/>
    </row>
    <row r="43124" spans="2:14">
      <c r="B43124" s="65"/>
      <c r="N43124" s="71"/>
    </row>
    <row r="43125" spans="2:14">
      <c r="B43125" s="65"/>
      <c r="N43125" s="71"/>
    </row>
    <row r="43126" spans="2:14">
      <c r="B43126" s="65"/>
      <c r="N43126" s="71"/>
    </row>
    <row r="43127" spans="2:14">
      <c r="B43127" s="65"/>
      <c r="N43127" s="71"/>
    </row>
    <row r="43128" spans="2:14">
      <c r="B43128" s="65"/>
      <c r="N43128" s="71"/>
    </row>
    <row r="43129" spans="2:14">
      <c r="B43129" s="65"/>
      <c r="N43129" s="71"/>
    </row>
    <row r="43130" spans="2:14">
      <c r="B43130" s="65"/>
      <c r="N43130" s="71"/>
    </row>
    <row r="43131" spans="2:14">
      <c r="B43131" s="65"/>
      <c r="N43131" s="71"/>
    </row>
    <row r="43132" spans="2:14">
      <c r="B43132" s="65"/>
      <c r="N43132" s="71"/>
    </row>
    <row r="43133" spans="2:14">
      <c r="B43133" s="65"/>
      <c r="N43133" s="71"/>
    </row>
    <row r="43134" spans="2:14">
      <c r="B43134" s="65"/>
      <c r="N43134" s="71"/>
    </row>
    <row r="43135" spans="2:14">
      <c r="B43135" s="65"/>
      <c r="N43135" s="71"/>
    </row>
    <row r="43136" spans="2:14">
      <c r="B43136" s="65"/>
      <c r="N43136" s="71"/>
    </row>
    <row r="43137" spans="2:14">
      <c r="B43137" s="65"/>
      <c r="N43137" s="71"/>
    </row>
    <row r="43138" spans="2:14">
      <c r="B43138" s="65"/>
      <c r="N43138" s="71"/>
    </row>
    <row r="43139" spans="2:14">
      <c r="B43139" s="65"/>
      <c r="N43139" s="71"/>
    </row>
    <row r="43140" spans="2:14">
      <c r="B43140" s="65"/>
      <c r="N43140" s="71"/>
    </row>
    <row r="43141" spans="2:14">
      <c r="B43141" s="65"/>
      <c r="N43141" s="71"/>
    </row>
    <row r="43142" spans="2:14">
      <c r="B43142" s="65"/>
      <c r="N43142" s="71"/>
    </row>
    <row r="43143" spans="2:14">
      <c r="B43143" s="65"/>
      <c r="N43143" s="71"/>
    </row>
    <row r="43144" spans="2:14">
      <c r="B43144" s="65"/>
      <c r="N43144" s="71"/>
    </row>
    <row r="43145" spans="2:14">
      <c r="B43145" s="65"/>
      <c r="N43145" s="71"/>
    </row>
    <row r="43146" spans="2:14">
      <c r="B43146" s="65"/>
      <c r="N43146" s="71"/>
    </row>
    <row r="43147" spans="2:14">
      <c r="B43147" s="65"/>
      <c r="N43147" s="71"/>
    </row>
    <row r="43148" spans="2:14">
      <c r="B43148" s="65"/>
      <c r="N43148" s="71"/>
    </row>
    <row r="43149" spans="2:14">
      <c r="B43149" s="65"/>
      <c r="N43149" s="71"/>
    </row>
    <row r="43150" spans="2:14">
      <c r="B43150" s="65"/>
      <c r="N43150" s="71"/>
    </row>
    <row r="43151" spans="2:14">
      <c r="B43151" s="65"/>
      <c r="N43151" s="71"/>
    </row>
    <row r="43152" spans="2:14">
      <c r="B43152" s="65"/>
      <c r="N43152" s="71"/>
    </row>
    <row r="43153" spans="2:14">
      <c r="B43153" s="65"/>
      <c r="N43153" s="71"/>
    </row>
    <row r="43154" spans="2:14">
      <c r="B43154" s="65"/>
      <c r="N43154" s="71"/>
    </row>
    <row r="43155" spans="2:14">
      <c r="B43155" s="65"/>
      <c r="N43155" s="71"/>
    </row>
    <row r="43156" spans="2:14">
      <c r="B43156" s="65"/>
      <c r="N43156" s="71"/>
    </row>
    <row r="43157" spans="2:14">
      <c r="B43157" s="65"/>
      <c r="N43157" s="71"/>
    </row>
    <row r="43158" spans="2:14">
      <c r="B43158" s="65"/>
      <c r="N43158" s="71"/>
    </row>
    <row r="43159" spans="2:14">
      <c r="B43159" s="65"/>
      <c r="N43159" s="71"/>
    </row>
    <row r="43160" spans="2:14">
      <c r="B43160" s="65"/>
      <c r="N43160" s="71"/>
    </row>
    <row r="43161" spans="2:14">
      <c r="B43161" s="65"/>
      <c r="N43161" s="71"/>
    </row>
    <row r="43162" spans="2:14">
      <c r="B43162" s="65"/>
      <c r="N43162" s="71"/>
    </row>
    <row r="43163" spans="2:14">
      <c r="B43163" s="65"/>
      <c r="N43163" s="71"/>
    </row>
    <row r="43164" spans="2:14">
      <c r="B43164" s="65"/>
      <c r="N43164" s="71"/>
    </row>
    <row r="43165" spans="2:14">
      <c r="B43165" s="65"/>
      <c r="N43165" s="71"/>
    </row>
    <row r="43166" spans="2:14">
      <c r="B43166" s="65"/>
      <c r="N43166" s="71"/>
    </row>
    <row r="43167" spans="2:14">
      <c r="B43167" s="65"/>
      <c r="N43167" s="71"/>
    </row>
    <row r="43168" spans="2:14">
      <c r="B43168" s="65"/>
      <c r="N43168" s="71"/>
    </row>
    <row r="43169" spans="2:14">
      <c r="B43169" s="65"/>
      <c r="N43169" s="71"/>
    </row>
    <row r="43170" spans="2:14">
      <c r="B43170" s="65"/>
      <c r="N43170" s="71"/>
    </row>
    <row r="43171" spans="2:14">
      <c r="B43171" s="65"/>
      <c r="N43171" s="71"/>
    </row>
    <row r="43172" spans="2:14">
      <c r="B43172" s="65"/>
      <c r="N43172" s="71"/>
    </row>
    <row r="43173" spans="2:14">
      <c r="B43173" s="65"/>
      <c r="N43173" s="71"/>
    </row>
    <row r="43174" spans="2:14">
      <c r="B43174" s="65"/>
      <c r="N43174" s="71"/>
    </row>
    <row r="43175" spans="2:14">
      <c r="B43175" s="65"/>
      <c r="N43175" s="71"/>
    </row>
    <row r="43176" spans="2:14">
      <c r="B43176" s="65"/>
      <c r="N43176" s="71"/>
    </row>
    <row r="43177" spans="2:14">
      <c r="B43177" s="65"/>
      <c r="N43177" s="71"/>
    </row>
    <row r="43178" spans="2:14">
      <c r="B43178" s="65"/>
      <c r="N43178" s="71"/>
    </row>
    <row r="43179" spans="2:14">
      <c r="B43179" s="65"/>
      <c r="N43179" s="71"/>
    </row>
    <row r="43180" spans="2:14">
      <c r="B43180" s="65"/>
      <c r="N43180" s="71"/>
    </row>
    <row r="43181" spans="2:14">
      <c r="B43181" s="65"/>
      <c r="N43181" s="71"/>
    </row>
    <row r="43182" spans="2:14">
      <c r="B43182" s="65"/>
      <c r="N43182" s="71"/>
    </row>
    <row r="43183" spans="2:14">
      <c r="B43183" s="65"/>
      <c r="N43183" s="71"/>
    </row>
    <row r="43184" spans="2:14">
      <c r="B43184" s="65"/>
      <c r="N43184" s="71"/>
    </row>
    <row r="43185" spans="2:14">
      <c r="B43185" s="65"/>
      <c r="N43185" s="71"/>
    </row>
    <row r="43186" spans="2:14">
      <c r="B43186" s="65"/>
      <c r="N43186" s="71"/>
    </row>
    <row r="43187" spans="2:14">
      <c r="B43187" s="65"/>
      <c r="N43187" s="71"/>
    </row>
    <row r="43188" spans="2:14">
      <c r="B43188" s="65"/>
      <c r="N43188" s="71"/>
    </row>
    <row r="43189" spans="2:14">
      <c r="B43189" s="65"/>
      <c r="N43189" s="71"/>
    </row>
    <row r="43190" spans="2:14">
      <c r="B43190" s="65"/>
      <c r="N43190" s="71"/>
    </row>
    <row r="43191" spans="2:14">
      <c r="B43191" s="65"/>
      <c r="N43191" s="71"/>
    </row>
    <row r="43192" spans="2:14">
      <c r="B43192" s="65"/>
      <c r="N43192" s="71"/>
    </row>
    <row r="43193" spans="2:14">
      <c r="B43193" s="65"/>
      <c r="N43193" s="71"/>
    </row>
    <row r="43194" spans="2:14">
      <c r="B43194" s="65"/>
      <c r="N43194" s="71"/>
    </row>
    <row r="43195" spans="2:14">
      <c r="B43195" s="65"/>
      <c r="N43195" s="71"/>
    </row>
    <row r="43196" spans="2:14">
      <c r="B43196" s="65"/>
      <c r="N43196" s="71"/>
    </row>
    <row r="43197" spans="2:14">
      <c r="B43197" s="65"/>
      <c r="N43197" s="71"/>
    </row>
    <row r="43198" spans="2:14">
      <c r="B43198" s="65"/>
      <c r="N43198" s="71"/>
    </row>
    <row r="43199" spans="2:14">
      <c r="B43199" s="65"/>
      <c r="N43199" s="71"/>
    </row>
    <row r="43200" spans="2:14">
      <c r="B43200" s="65"/>
      <c r="N43200" s="71"/>
    </row>
    <row r="43201" spans="2:14">
      <c r="B43201" s="65"/>
      <c r="N43201" s="71"/>
    </row>
    <row r="43202" spans="2:14">
      <c r="B43202" s="65"/>
      <c r="N43202" s="71"/>
    </row>
    <row r="43203" spans="2:14">
      <c r="B43203" s="65"/>
      <c r="N43203" s="71"/>
    </row>
    <row r="43204" spans="2:14">
      <c r="B43204" s="65"/>
      <c r="N43204" s="71"/>
    </row>
    <row r="43205" spans="2:14">
      <c r="B43205" s="65"/>
      <c r="N43205" s="71"/>
    </row>
    <row r="43206" spans="2:14">
      <c r="B43206" s="65"/>
      <c r="N43206" s="71"/>
    </row>
    <row r="43207" spans="2:14">
      <c r="B43207" s="65"/>
      <c r="N43207" s="71"/>
    </row>
    <row r="43208" spans="2:14">
      <c r="B43208" s="65"/>
      <c r="N43208" s="71"/>
    </row>
    <row r="43209" spans="2:14">
      <c r="B43209" s="65"/>
      <c r="N43209" s="71"/>
    </row>
    <row r="43210" spans="2:14">
      <c r="B43210" s="65"/>
      <c r="N43210" s="71"/>
    </row>
    <row r="43211" spans="2:14">
      <c r="B43211" s="65"/>
      <c r="N43211" s="71"/>
    </row>
    <row r="43212" spans="2:14">
      <c r="B43212" s="65"/>
      <c r="N43212" s="71"/>
    </row>
    <row r="43213" spans="2:14">
      <c r="B43213" s="65"/>
      <c r="N43213" s="71"/>
    </row>
    <row r="43214" spans="2:14">
      <c r="B43214" s="65"/>
      <c r="N43214" s="71"/>
    </row>
    <row r="43215" spans="2:14">
      <c r="B43215" s="65"/>
      <c r="N43215" s="71"/>
    </row>
    <row r="43216" spans="2:14">
      <c r="B43216" s="65"/>
      <c r="N43216" s="71"/>
    </row>
    <row r="43217" spans="2:14">
      <c r="B43217" s="65"/>
      <c r="N43217" s="71"/>
    </row>
    <row r="43218" spans="2:14">
      <c r="B43218" s="65"/>
      <c r="N43218" s="71"/>
    </row>
    <row r="43219" spans="2:14">
      <c r="B43219" s="65"/>
      <c r="N43219" s="71"/>
    </row>
    <row r="43220" spans="2:14">
      <c r="B43220" s="65"/>
      <c r="N43220" s="71"/>
    </row>
    <row r="43221" spans="2:14">
      <c r="B43221" s="65"/>
      <c r="N43221" s="71"/>
    </row>
    <row r="43222" spans="2:14">
      <c r="B43222" s="65"/>
      <c r="N43222" s="71"/>
    </row>
    <row r="43223" spans="2:14">
      <c r="B43223" s="65"/>
      <c r="N43223" s="71"/>
    </row>
    <row r="43224" spans="2:14">
      <c r="B43224" s="65"/>
      <c r="N43224" s="71"/>
    </row>
    <row r="43225" spans="2:14">
      <c r="B43225" s="65"/>
      <c r="N43225" s="71"/>
    </row>
    <row r="43226" spans="2:14">
      <c r="B43226" s="65"/>
      <c r="N43226" s="71"/>
    </row>
    <row r="43227" spans="2:14">
      <c r="B43227" s="65"/>
      <c r="N43227" s="71"/>
    </row>
    <row r="43228" spans="2:14">
      <c r="B43228" s="65"/>
      <c r="N43228" s="71"/>
    </row>
    <row r="43229" spans="2:14">
      <c r="B43229" s="65"/>
      <c r="N43229" s="71"/>
    </row>
    <row r="43230" spans="2:14">
      <c r="B43230" s="65"/>
      <c r="N43230" s="71"/>
    </row>
    <row r="43231" spans="2:14">
      <c r="B43231" s="65"/>
      <c r="N43231" s="71"/>
    </row>
    <row r="43232" spans="2:14">
      <c r="B43232" s="65"/>
      <c r="N43232" s="71"/>
    </row>
    <row r="43233" spans="2:14">
      <c r="B43233" s="65"/>
      <c r="N43233" s="71"/>
    </row>
    <row r="43234" spans="2:14">
      <c r="B43234" s="65"/>
      <c r="N43234" s="71"/>
    </row>
    <row r="43235" spans="2:14">
      <c r="B43235" s="65"/>
      <c r="N43235" s="71"/>
    </row>
    <row r="43236" spans="2:14">
      <c r="B43236" s="65"/>
      <c r="N43236" s="71"/>
    </row>
    <row r="43237" spans="2:14">
      <c r="B43237" s="65"/>
      <c r="N43237" s="71"/>
    </row>
    <row r="43238" spans="2:14">
      <c r="B43238" s="65"/>
      <c r="N43238" s="71"/>
    </row>
    <row r="43239" spans="2:14">
      <c r="B43239" s="65"/>
      <c r="N43239" s="71"/>
    </row>
    <row r="43240" spans="2:14">
      <c r="B43240" s="65"/>
      <c r="N43240" s="71"/>
    </row>
    <row r="43241" spans="2:14">
      <c r="B43241" s="65"/>
      <c r="N43241" s="71"/>
    </row>
    <row r="43242" spans="2:14">
      <c r="B43242" s="65"/>
      <c r="N43242" s="71"/>
    </row>
    <row r="43243" spans="2:14">
      <c r="B43243" s="65"/>
      <c r="N43243" s="71"/>
    </row>
    <row r="43244" spans="2:14">
      <c r="B43244" s="65"/>
      <c r="N43244" s="71"/>
    </row>
    <row r="43245" spans="2:14">
      <c r="B43245" s="65"/>
      <c r="N43245" s="71"/>
    </row>
    <row r="43246" spans="2:14">
      <c r="B43246" s="65"/>
      <c r="N43246" s="71"/>
    </row>
    <row r="43247" spans="2:14">
      <c r="B43247" s="65"/>
      <c r="N43247" s="71"/>
    </row>
    <row r="43248" spans="2:14">
      <c r="B43248" s="65"/>
      <c r="N43248" s="71"/>
    </row>
    <row r="43249" spans="2:14">
      <c r="B43249" s="65"/>
      <c r="N43249" s="71"/>
    </row>
    <row r="43250" spans="2:14">
      <c r="B43250" s="65"/>
      <c r="N43250" s="71"/>
    </row>
    <row r="43251" spans="2:14">
      <c r="B43251" s="65"/>
      <c r="N43251" s="71"/>
    </row>
    <row r="43252" spans="2:14">
      <c r="B43252" s="65"/>
      <c r="N43252" s="71"/>
    </row>
    <row r="43253" spans="2:14">
      <c r="B43253" s="65"/>
      <c r="N43253" s="71"/>
    </row>
    <row r="43254" spans="2:14">
      <c r="B43254" s="65"/>
      <c r="N43254" s="71"/>
    </row>
    <row r="43255" spans="2:14">
      <c r="B43255" s="65"/>
      <c r="N43255" s="71"/>
    </row>
    <row r="43256" spans="2:14">
      <c r="B43256" s="65"/>
      <c r="N43256" s="71"/>
    </row>
    <row r="43257" spans="2:14">
      <c r="B43257" s="65"/>
      <c r="N43257" s="71"/>
    </row>
    <row r="43258" spans="2:14">
      <c r="B43258" s="65"/>
      <c r="N43258" s="71"/>
    </row>
    <row r="43259" spans="2:14">
      <c r="B43259" s="65"/>
      <c r="N43259" s="71"/>
    </row>
    <row r="43260" spans="2:14">
      <c r="B43260" s="65"/>
      <c r="N43260" s="71"/>
    </row>
    <row r="43261" spans="2:14">
      <c r="B43261" s="65"/>
      <c r="N43261" s="71"/>
    </row>
    <row r="43262" spans="2:14">
      <c r="B43262" s="65"/>
      <c r="N43262" s="71"/>
    </row>
    <row r="43263" spans="2:14">
      <c r="B43263" s="65"/>
      <c r="N43263" s="71"/>
    </row>
    <row r="43264" spans="2:14">
      <c r="B43264" s="65"/>
      <c r="N43264" s="71"/>
    </row>
    <row r="43265" spans="2:14">
      <c r="B43265" s="65"/>
      <c r="N43265" s="71"/>
    </row>
    <row r="43266" spans="2:14">
      <c r="B43266" s="65"/>
      <c r="N43266" s="71"/>
    </row>
    <row r="43267" spans="2:14">
      <c r="B43267" s="65"/>
      <c r="N43267" s="71"/>
    </row>
    <row r="43268" spans="2:14">
      <c r="B43268" s="65"/>
      <c r="N43268" s="71"/>
    </row>
    <row r="43269" spans="2:14">
      <c r="B43269" s="65"/>
      <c r="N43269" s="71"/>
    </row>
    <row r="43270" spans="2:14">
      <c r="B43270" s="65"/>
      <c r="N43270" s="71"/>
    </row>
    <row r="43271" spans="2:14">
      <c r="B43271" s="65"/>
      <c r="N43271" s="71"/>
    </row>
    <row r="43272" spans="2:14">
      <c r="B43272" s="65"/>
      <c r="N43272" s="71"/>
    </row>
    <row r="43273" spans="2:14">
      <c r="B43273" s="65"/>
      <c r="N43273" s="71"/>
    </row>
    <row r="43274" spans="2:14">
      <c r="B43274" s="65"/>
      <c r="N43274" s="71"/>
    </row>
    <row r="43275" spans="2:14">
      <c r="B43275" s="65"/>
      <c r="N43275" s="71"/>
    </row>
    <row r="43276" spans="2:14">
      <c r="B43276" s="65"/>
      <c r="N43276" s="71"/>
    </row>
    <row r="43277" spans="2:14">
      <c r="B43277" s="65"/>
      <c r="N43277" s="71"/>
    </row>
    <row r="43278" spans="2:14">
      <c r="B43278" s="65"/>
      <c r="N43278" s="71"/>
    </row>
    <row r="43279" spans="2:14">
      <c r="B43279" s="65"/>
      <c r="N43279" s="71"/>
    </row>
    <row r="43280" spans="2:14">
      <c r="B43280" s="65"/>
      <c r="N43280" s="71"/>
    </row>
    <row r="43281" spans="2:14">
      <c r="B43281" s="65"/>
      <c r="N43281" s="71"/>
    </row>
    <row r="43282" spans="2:14">
      <c r="B43282" s="65"/>
      <c r="N43282" s="71"/>
    </row>
    <row r="43283" spans="2:14">
      <c r="B43283" s="65"/>
      <c r="N43283" s="71"/>
    </row>
    <row r="43284" spans="2:14">
      <c r="B43284" s="65"/>
      <c r="N43284" s="71"/>
    </row>
    <row r="43285" spans="2:14">
      <c r="B43285" s="65"/>
      <c r="N43285" s="71"/>
    </row>
    <row r="43286" spans="2:14">
      <c r="B43286" s="65"/>
      <c r="N43286" s="71"/>
    </row>
    <row r="43287" spans="2:14">
      <c r="B43287" s="65"/>
      <c r="N43287" s="71"/>
    </row>
    <row r="43288" spans="2:14">
      <c r="B43288" s="65"/>
      <c r="N43288" s="71"/>
    </row>
    <row r="43289" spans="2:14">
      <c r="B43289" s="65"/>
      <c r="N43289" s="71"/>
    </row>
    <row r="43290" spans="2:14">
      <c r="B43290" s="65"/>
      <c r="N43290" s="71"/>
    </row>
    <row r="43291" spans="2:14">
      <c r="B43291" s="65"/>
      <c r="N43291" s="71"/>
    </row>
    <row r="43292" spans="2:14">
      <c r="B43292" s="65"/>
      <c r="N43292" s="71"/>
    </row>
    <row r="43293" spans="2:14">
      <c r="B43293" s="65"/>
      <c r="N43293" s="71"/>
    </row>
    <row r="43294" spans="2:14">
      <c r="B43294" s="65"/>
      <c r="N43294" s="71"/>
    </row>
    <row r="43295" spans="2:14">
      <c r="B43295" s="65"/>
      <c r="N43295" s="71"/>
    </row>
    <row r="43296" spans="2:14">
      <c r="B43296" s="65"/>
      <c r="N43296" s="71"/>
    </row>
    <row r="43297" spans="2:14">
      <c r="B43297" s="65"/>
      <c r="N43297" s="71"/>
    </row>
    <row r="43298" spans="2:14">
      <c r="B43298" s="65"/>
      <c r="N43298" s="71"/>
    </row>
    <row r="43299" spans="2:14">
      <c r="B43299" s="65"/>
      <c r="N43299" s="71"/>
    </row>
    <row r="43300" spans="2:14">
      <c r="B43300" s="65"/>
      <c r="N43300" s="71"/>
    </row>
    <row r="43301" spans="2:14">
      <c r="B43301" s="65"/>
      <c r="N43301" s="71"/>
    </row>
    <row r="43302" spans="2:14">
      <c r="B43302" s="65"/>
      <c r="N43302" s="71"/>
    </row>
    <row r="43303" spans="2:14">
      <c r="B43303" s="65"/>
      <c r="N43303" s="71"/>
    </row>
    <row r="43304" spans="2:14">
      <c r="B43304" s="65"/>
      <c r="N43304" s="71"/>
    </row>
    <row r="43305" spans="2:14">
      <c r="B43305" s="65"/>
      <c r="N43305" s="71"/>
    </row>
    <row r="43306" spans="2:14">
      <c r="B43306" s="65"/>
      <c r="N43306" s="71"/>
    </row>
    <row r="43307" spans="2:14">
      <c r="B43307" s="65"/>
      <c r="N43307" s="71"/>
    </row>
    <row r="43308" spans="2:14">
      <c r="B43308" s="65"/>
      <c r="N43308" s="71"/>
    </row>
    <row r="43309" spans="2:14">
      <c r="B43309" s="65"/>
      <c r="N43309" s="71"/>
    </row>
    <row r="43310" spans="2:14">
      <c r="B43310" s="65"/>
      <c r="N43310" s="71"/>
    </row>
    <row r="43311" spans="2:14">
      <c r="B43311" s="65"/>
      <c r="N43311" s="71"/>
    </row>
    <row r="43312" spans="2:14">
      <c r="B43312" s="65"/>
      <c r="N43312" s="71"/>
    </row>
    <row r="43313" spans="2:14">
      <c r="B43313" s="65"/>
      <c r="N43313" s="71"/>
    </row>
    <row r="43314" spans="2:14">
      <c r="B43314" s="65"/>
      <c r="N43314" s="71"/>
    </row>
    <row r="43315" spans="2:14">
      <c r="B43315" s="65"/>
      <c r="N43315" s="71"/>
    </row>
    <row r="43316" spans="2:14">
      <c r="B43316" s="65"/>
      <c r="N43316" s="71"/>
    </row>
    <row r="43317" spans="2:14">
      <c r="B43317" s="65"/>
      <c r="N43317" s="71"/>
    </row>
    <row r="43318" spans="2:14">
      <c r="B43318" s="65"/>
      <c r="N43318" s="71"/>
    </row>
    <row r="43319" spans="2:14">
      <c r="B43319" s="65"/>
      <c r="N43319" s="71"/>
    </row>
    <row r="43320" spans="2:14">
      <c r="B43320" s="65"/>
      <c r="N43320" s="71"/>
    </row>
    <row r="43321" spans="2:14">
      <c r="B43321" s="65"/>
      <c r="N43321" s="71"/>
    </row>
    <row r="43322" spans="2:14">
      <c r="B43322" s="65"/>
      <c r="N43322" s="71"/>
    </row>
    <row r="43323" spans="2:14">
      <c r="B43323" s="65"/>
      <c r="N43323" s="71"/>
    </row>
    <row r="43324" spans="2:14">
      <c r="B43324" s="65"/>
      <c r="N43324" s="71"/>
    </row>
    <row r="43325" spans="2:14">
      <c r="B43325" s="65"/>
      <c r="N43325" s="71"/>
    </row>
    <row r="43326" spans="2:14">
      <c r="B43326" s="65"/>
      <c r="N43326" s="71"/>
    </row>
    <row r="43327" spans="2:14">
      <c r="B43327" s="65"/>
      <c r="N43327" s="71"/>
    </row>
    <row r="43328" spans="2:14">
      <c r="B43328" s="65"/>
      <c r="N43328" s="71"/>
    </row>
    <row r="43329" spans="2:14">
      <c r="B43329" s="65"/>
      <c r="N43329" s="71"/>
    </row>
    <row r="43330" spans="2:14">
      <c r="B43330" s="65"/>
      <c r="N43330" s="71"/>
    </row>
    <row r="43331" spans="2:14">
      <c r="B43331" s="65"/>
      <c r="N43331" s="71"/>
    </row>
    <row r="43332" spans="2:14">
      <c r="B43332" s="65"/>
      <c r="N43332" s="71"/>
    </row>
    <row r="43333" spans="2:14">
      <c r="B43333" s="65"/>
      <c r="N43333" s="71"/>
    </row>
    <row r="43334" spans="2:14">
      <c r="B43334" s="65"/>
      <c r="N43334" s="71"/>
    </row>
    <row r="43335" spans="2:14">
      <c r="B43335" s="65"/>
      <c r="N43335" s="71"/>
    </row>
    <row r="43336" spans="2:14">
      <c r="B43336" s="65"/>
      <c r="N43336" s="71"/>
    </row>
    <row r="43337" spans="2:14">
      <c r="B43337" s="65"/>
      <c r="N43337" s="71"/>
    </row>
    <row r="43338" spans="2:14">
      <c r="B43338" s="65"/>
      <c r="N43338" s="71"/>
    </row>
    <row r="43339" spans="2:14">
      <c r="B43339" s="65"/>
      <c r="N43339" s="71"/>
    </row>
    <row r="43340" spans="2:14">
      <c r="B43340" s="65"/>
      <c r="N43340" s="71"/>
    </row>
    <row r="43341" spans="2:14">
      <c r="B43341" s="65"/>
      <c r="N43341" s="71"/>
    </row>
    <row r="43342" spans="2:14">
      <c r="B43342" s="65"/>
      <c r="N43342" s="71"/>
    </row>
    <row r="43343" spans="2:14">
      <c r="B43343" s="65"/>
      <c r="N43343" s="71"/>
    </row>
    <row r="43344" spans="2:14">
      <c r="B43344" s="65"/>
      <c r="N43344" s="71"/>
    </row>
    <row r="43345" spans="2:14">
      <c r="B43345" s="65"/>
      <c r="N43345" s="71"/>
    </row>
    <row r="43346" spans="2:14">
      <c r="B43346" s="65"/>
      <c r="N43346" s="71"/>
    </row>
    <row r="43347" spans="2:14">
      <c r="B43347" s="65"/>
      <c r="N43347" s="71"/>
    </row>
    <row r="43348" spans="2:14">
      <c r="B43348" s="65"/>
      <c r="N43348" s="71"/>
    </row>
    <row r="43349" spans="2:14">
      <c r="B43349" s="65"/>
      <c r="N43349" s="71"/>
    </row>
    <row r="43350" spans="2:14">
      <c r="B43350" s="65"/>
      <c r="N43350" s="71"/>
    </row>
    <row r="43351" spans="2:14">
      <c r="B43351" s="65"/>
      <c r="N43351" s="71"/>
    </row>
    <row r="43352" spans="2:14">
      <c r="B43352" s="65"/>
      <c r="N43352" s="71"/>
    </row>
    <row r="43353" spans="2:14">
      <c r="B43353" s="65"/>
      <c r="N43353" s="71"/>
    </row>
    <row r="43354" spans="2:14">
      <c r="B43354" s="65"/>
      <c r="N43354" s="71"/>
    </row>
    <row r="43355" spans="2:14">
      <c r="B43355" s="65"/>
      <c r="N43355" s="71"/>
    </row>
    <row r="43356" spans="2:14">
      <c r="B43356" s="65"/>
      <c r="N43356" s="71"/>
    </row>
    <row r="43357" spans="2:14">
      <c r="B43357" s="65"/>
      <c r="N43357" s="71"/>
    </row>
    <row r="43358" spans="2:14">
      <c r="B43358" s="65"/>
      <c r="N43358" s="71"/>
    </row>
    <row r="43359" spans="2:14">
      <c r="B43359" s="65"/>
      <c r="N43359" s="71"/>
    </row>
    <row r="43360" spans="2:14">
      <c r="B43360" s="65"/>
      <c r="N43360" s="71"/>
    </row>
    <row r="43361" spans="2:14">
      <c r="B43361" s="65"/>
      <c r="N43361" s="71"/>
    </row>
    <row r="43362" spans="2:14">
      <c r="B43362" s="65"/>
      <c r="N43362" s="71"/>
    </row>
    <row r="43363" spans="2:14">
      <c r="B43363" s="65"/>
      <c r="N43363" s="71"/>
    </row>
    <row r="43364" spans="2:14">
      <c r="B43364" s="65"/>
      <c r="N43364" s="71"/>
    </row>
    <row r="43365" spans="2:14">
      <c r="B43365" s="65"/>
      <c r="N43365" s="71"/>
    </row>
    <row r="43366" spans="2:14">
      <c r="B43366" s="65"/>
      <c r="N43366" s="71"/>
    </row>
    <row r="43367" spans="2:14">
      <c r="B43367" s="65"/>
      <c r="N43367" s="71"/>
    </row>
    <row r="43368" spans="2:14">
      <c r="B43368" s="65"/>
      <c r="N43368" s="71"/>
    </row>
    <row r="43369" spans="2:14">
      <c r="B43369" s="65"/>
      <c r="N43369" s="71"/>
    </row>
    <row r="43370" spans="2:14">
      <c r="B43370" s="65"/>
      <c r="N43370" s="71"/>
    </row>
    <row r="43371" spans="2:14">
      <c r="B43371" s="65"/>
      <c r="N43371" s="71"/>
    </row>
    <row r="43372" spans="2:14">
      <c r="B43372" s="65"/>
      <c r="N43372" s="71"/>
    </row>
    <row r="43373" spans="2:14">
      <c r="B43373" s="65"/>
      <c r="N43373" s="71"/>
    </row>
    <row r="43374" spans="2:14">
      <c r="B43374" s="65"/>
      <c r="N43374" s="71"/>
    </row>
    <row r="43375" spans="2:14">
      <c r="B43375" s="65"/>
      <c r="N43375" s="71"/>
    </row>
    <row r="43376" spans="2:14">
      <c r="B43376" s="65"/>
      <c r="N43376" s="71"/>
    </row>
    <row r="43377" spans="2:14">
      <c r="B43377" s="65"/>
      <c r="N43377" s="71"/>
    </row>
    <row r="43378" spans="2:14">
      <c r="B43378" s="65"/>
      <c r="N43378" s="71"/>
    </row>
    <row r="43379" spans="2:14">
      <c r="B43379" s="65"/>
      <c r="N43379" s="71"/>
    </row>
    <row r="43380" spans="2:14">
      <c r="B43380" s="65"/>
      <c r="N43380" s="71"/>
    </row>
    <row r="43381" spans="2:14">
      <c r="B43381" s="65"/>
      <c r="N43381" s="71"/>
    </row>
    <row r="43382" spans="2:14">
      <c r="B43382" s="65"/>
      <c r="N43382" s="71"/>
    </row>
    <row r="43383" spans="2:14">
      <c r="B43383" s="65"/>
      <c r="N43383" s="71"/>
    </row>
    <row r="43384" spans="2:14">
      <c r="B43384" s="65"/>
      <c r="N43384" s="71"/>
    </row>
    <row r="43385" spans="2:14">
      <c r="B43385" s="65"/>
      <c r="N43385" s="71"/>
    </row>
    <row r="43386" spans="2:14">
      <c r="B43386" s="65"/>
      <c r="N43386" s="71"/>
    </row>
    <row r="43387" spans="2:14">
      <c r="B43387" s="65"/>
      <c r="N43387" s="71"/>
    </row>
    <row r="43388" spans="2:14">
      <c r="B43388" s="65"/>
      <c r="N43388" s="71"/>
    </row>
    <row r="43389" spans="2:14">
      <c r="B43389" s="65"/>
      <c r="N43389" s="71"/>
    </row>
    <row r="43390" spans="2:14">
      <c r="B43390" s="65"/>
      <c r="N43390" s="71"/>
    </row>
    <row r="43391" spans="2:14">
      <c r="B43391" s="65"/>
      <c r="N43391" s="71"/>
    </row>
    <row r="43392" spans="2:14">
      <c r="B43392" s="65"/>
      <c r="N43392" s="71"/>
    </row>
    <row r="43393" spans="2:14">
      <c r="B43393" s="65"/>
      <c r="N43393" s="71"/>
    </row>
    <row r="43394" spans="2:14">
      <c r="B43394" s="65"/>
      <c r="N43394" s="71"/>
    </row>
    <row r="43395" spans="2:14">
      <c r="B43395" s="65"/>
      <c r="N43395" s="71"/>
    </row>
    <row r="43396" spans="2:14">
      <c r="B43396" s="65"/>
      <c r="N43396" s="71"/>
    </row>
    <row r="43397" spans="2:14">
      <c r="B43397" s="65"/>
      <c r="N43397" s="71"/>
    </row>
    <row r="43398" spans="2:14">
      <c r="B43398" s="65"/>
      <c r="N43398" s="71"/>
    </row>
    <row r="43399" spans="2:14">
      <c r="B43399" s="65"/>
      <c r="N43399" s="71"/>
    </row>
    <row r="43400" spans="2:14">
      <c r="B43400" s="65"/>
      <c r="N43400" s="71"/>
    </row>
    <row r="43401" spans="2:14">
      <c r="B43401" s="65"/>
      <c r="N43401" s="71"/>
    </row>
    <row r="43402" spans="2:14">
      <c r="B43402" s="65"/>
      <c r="N43402" s="71"/>
    </row>
    <row r="43403" spans="2:14">
      <c r="B43403" s="65"/>
      <c r="N43403" s="71"/>
    </row>
    <row r="43404" spans="2:14">
      <c r="B43404" s="65"/>
      <c r="N43404" s="71"/>
    </row>
    <row r="43405" spans="2:14">
      <c r="B43405" s="65"/>
      <c r="N43405" s="71"/>
    </row>
    <row r="43406" spans="2:14">
      <c r="B43406" s="65"/>
      <c r="N43406" s="71"/>
    </row>
    <row r="43407" spans="2:14">
      <c r="B43407" s="65"/>
      <c r="N43407" s="71"/>
    </row>
    <row r="43408" spans="2:14">
      <c r="B43408" s="65"/>
      <c r="N43408" s="71"/>
    </row>
    <row r="43409" spans="2:14">
      <c r="B43409" s="65"/>
      <c r="N43409" s="71"/>
    </row>
    <row r="43410" spans="2:14">
      <c r="B43410" s="65"/>
      <c r="N43410" s="71"/>
    </row>
    <row r="43411" spans="2:14">
      <c r="B43411" s="65"/>
      <c r="N43411" s="71"/>
    </row>
    <row r="43412" spans="2:14">
      <c r="B43412" s="65"/>
      <c r="N43412" s="71"/>
    </row>
    <row r="43413" spans="2:14">
      <c r="B43413" s="65"/>
      <c r="N43413" s="71"/>
    </row>
    <row r="43414" spans="2:14">
      <c r="B43414" s="65"/>
      <c r="N43414" s="71"/>
    </row>
    <row r="43415" spans="2:14">
      <c r="B43415" s="65"/>
      <c r="N43415" s="71"/>
    </row>
    <row r="43416" spans="2:14">
      <c r="B43416" s="65"/>
      <c r="N43416" s="71"/>
    </row>
    <row r="43417" spans="2:14">
      <c r="B43417" s="65"/>
      <c r="N43417" s="71"/>
    </row>
    <row r="43418" spans="2:14">
      <c r="B43418" s="65"/>
      <c r="N43418" s="71"/>
    </row>
    <row r="43419" spans="2:14">
      <c r="B43419" s="65"/>
      <c r="N43419" s="71"/>
    </row>
    <row r="43420" spans="2:14">
      <c r="B43420" s="65"/>
      <c r="N43420" s="71"/>
    </row>
    <row r="43421" spans="2:14">
      <c r="B43421" s="65"/>
      <c r="N43421" s="71"/>
    </row>
    <row r="43422" spans="2:14">
      <c r="B43422" s="65"/>
      <c r="N43422" s="71"/>
    </row>
    <row r="43423" spans="2:14">
      <c r="B43423" s="65"/>
      <c r="N43423" s="71"/>
    </row>
    <row r="43424" spans="2:14">
      <c r="B43424" s="65"/>
      <c r="N43424" s="71"/>
    </row>
    <row r="43425" spans="2:14">
      <c r="B43425" s="65"/>
      <c r="N43425" s="71"/>
    </row>
    <row r="43426" spans="2:14">
      <c r="B43426" s="65"/>
      <c r="N43426" s="71"/>
    </row>
    <row r="43427" spans="2:14">
      <c r="B43427" s="65"/>
      <c r="N43427" s="71"/>
    </row>
    <row r="43428" spans="2:14">
      <c r="B43428" s="65"/>
      <c r="N43428" s="71"/>
    </row>
    <row r="43429" spans="2:14">
      <c r="B43429" s="65"/>
      <c r="N43429" s="71"/>
    </row>
    <row r="43430" spans="2:14">
      <c r="B43430" s="65"/>
      <c r="N43430" s="71"/>
    </row>
    <row r="43431" spans="2:14">
      <c r="B43431" s="65"/>
      <c r="N43431" s="71"/>
    </row>
    <row r="43432" spans="2:14">
      <c r="B43432" s="65"/>
      <c r="N43432" s="71"/>
    </row>
    <row r="43433" spans="2:14">
      <c r="B43433" s="65"/>
      <c r="N43433" s="71"/>
    </row>
    <row r="43434" spans="2:14">
      <c r="B43434" s="65"/>
      <c r="N43434" s="71"/>
    </row>
    <row r="43435" spans="2:14">
      <c r="B43435" s="65"/>
      <c r="N43435" s="71"/>
    </row>
    <row r="43436" spans="2:14">
      <c r="B43436" s="65"/>
      <c r="N43436" s="71"/>
    </row>
    <row r="43437" spans="2:14">
      <c r="B43437" s="65"/>
      <c r="N43437" s="71"/>
    </row>
    <row r="43438" spans="2:14">
      <c r="B43438" s="65"/>
      <c r="N43438" s="71"/>
    </row>
    <row r="43439" spans="2:14">
      <c r="B43439" s="65"/>
      <c r="N43439" s="71"/>
    </row>
    <row r="43440" spans="2:14">
      <c r="B43440" s="65"/>
      <c r="N43440" s="71"/>
    </row>
    <row r="43441" spans="2:14">
      <c r="B43441" s="65"/>
      <c r="N43441" s="71"/>
    </row>
    <row r="43442" spans="2:14">
      <c r="B43442" s="65"/>
      <c r="N43442" s="71"/>
    </row>
    <row r="43443" spans="2:14">
      <c r="B43443" s="65"/>
      <c r="N43443" s="71"/>
    </row>
    <row r="43444" spans="2:14">
      <c r="B43444" s="65"/>
      <c r="N43444" s="71"/>
    </row>
    <row r="43445" spans="2:14">
      <c r="B43445" s="65"/>
      <c r="N43445" s="71"/>
    </row>
    <row r="43446" spans="2:14">
      <c r="B43446" s="65"/>
      <c r="N43446" s="71"/>
    </row>
    <row r="43447" spans="2:14">
      <c r="B43447" s="65"/>
      <c r="N43447" s="71"/>
    </row>
    <row r="43448" spans="2:14">
      <c r="B43448" s="65"/>
      <c r="N43448" s="71"/>
    </row>
    <row r="43449" spans="2:14">
      <c r="B43449" s="65"/>
      <c r="N43449" s="71"/>
    </row>
    <row r="43450" spans="2:14">
      <c r="B43450" s="65"/>
      <c r="N43450" s="71"/>
    </row>
    <row r="43451" spans="2:14">
      <c r="B43451" s="65"/>
      <c r="N43451" s="71"/>
    </row>
    <row r="43452" spans="2:14">
      <c r="B43452" s="65"/>
      <c r="N43452" s="71"/>
    </row>
    <row r="43453" spans="2:14">
      <c r="B43453" s="65"/>
      <c r="N43453" s="71"/>
    </row>
    <row r="43454" spans="2:14">
      <c r="B43454" s="65"/>
      <c r="N43454" s="71"/>
    </row>
    <row r="43455" spans="2:14">
      <c r="B43455" s="65"/>
      <c r="N43455" s="71"/>
    </row>
    <row r="43456" spans="2:14">
      <c r="B43456" s="65"/>
      <c r="N43456" s="71"/>
    </row>
    <row r="43457" spans="2:14">
      <c r="B43457" s="65"/>
      <c r="N43457" s="71"/>
    </row>
    <row r="43458" spans="2:14">
      <c r="B43458" s="65"/>
      <c r="N43458" s="71"/>
    </row>
    <row r="43459" spans="2:14">
      <c r="B43459" s="65"/>
      <c r="N43459" s="71"/>
    </row>
    <row r="43460" spans="2:14">
      <c r="B43460" s="65"/>
      <c r="N43460" s="71"/>
    </row>
    <row r="43461" spans="2:14">
      <c r="B43461" s="65"/>
      <c r="N43461" s="71"/>
    </row>
    <row r="43462" spans="2:14">
      <c r="B43462" s="65"/>
      <c r="N43462" s="71"/>
    </row>
    <row r="43463" spans="2:14">
      <c r="B43463" s="65"/>
      <c r="N43463" s="71"/>
    </row>
    <row r="43464" spans="2:14">
      <c r="B43464" s="65"/>
      <c r="N43464" s="71"/>
    </row>
    <row r="43465" spans="2:14">
      <c r="B43465" s="65"/>
      <c r="N43465" s="71"/>
    </row>
    <row r="43466" spans="2:14">
      <c r="B43466" s="65"/>
      <c r="N43466" s="71"/>
    </row>
    <row r="43467" spans="2:14">
      <c r="B43467" s="65"/>
      <c r="N43467" s="71"/>
    </row>
    <row r="43468" spans="2:14">
      <c r="B43468" s="65"/>
      <c r="N43468" s="71"/>
    </row>
    <row r="43469" spans="2:14">
      <c r="B43469" s="65"/>
      <c r="N43469" s="71"/>
    </row>
    <row r="43470" spans="2:14">
      <c r="B43470" s="65"/>
      <c r="N43470" s="71"/>
    </row>
    <row r="43471" spans="2:14">
      <c r="B43471" s="65"/>
      <c r="N43471" s="71"/>
    </row>
    <row r="43472" spans="2:14">
      <c r="B43472" s="65"/>
      <c r="N43472" s="71"/>
    </row>
    <row r="43473" spans="2:14">
      <c r="B43473" s="65"/>
      <c r="N43473" s="71"/>
    </row>
    <row r="43474" spans="2:14">
      <c r="B43474" s="65"/>
      <c r="N43474" s="71"/>
    </row>
    <row r="43475" spans="2:14">
      <c r="B43475" s="65"/>
      <c r="N43475" s="71"/>
    </row>
    <row r="43476" spans="2:14">
      <c r="B43476" s="65"/>
      <c r="N43476" s="71"/>
    </row>
    <row r="43477" spans="2:14">
      <c r="B43477" s="65"/>
      <c r="N43477" s="71"/>
    </row>
    <row r="43478" spans="2:14">
      <c r="B43478" s="65"/>
      <c r="N43478" s="71"/>
    </row>
    <row r="43479" spans="2:14">
      <c r="B43479" s="65"/>
      <c r="N43479" s="71"/>
    </row>
    <row r="43480" spans="2:14">
      <c r="B43480" s="65"/>
      <c r="N43480" s="71"/>
    </row>
    <row r="43481" spans="2:14">
      <c r="B43481" s="65"/>
      <c r="N43481" s="71"/>
    </row>
    <row r="43482" spans="2:14">
      <c r="B43482" s="65"/>
      <c r="N43482" s="71"/>
    </row>
    <row r="43483" spans="2:14">
      <c r="B43483" s="65"/>
      <c r="N43483" s="71"/>
    </row>
    <row r="43484" spans="2:14">
      <c r="B43484" s="65"/>
      <c r="N43484" s="71"/>
    </row>
    <row r="43485" spans="2:14">
      <c r="B43485" s="65"/>
      <c r="N43485" s="71"/>
    </row>
    <row r="43486" spans="2:14">
      <c r="B43486" s="65"/>
      <c r="N43486" s="71"/>
    </row>
    <row r="43487" spans="2:14">
      <c r="B43487" s="65"/>
      <c r="N43487" s="71"/>
    </row>
    <row r="43488" spans="2:14">
      <c r="B43488" s="65"/>
      <c r="N43488" s="71"/>
    </row>
    <row r="43489" spans="2:14">
      <c r="B43489" s="65"/>
      <c r="N43489" s="71"/>
    </row>
    <row r="43490" spans="2:14">
      <c r="B43490" s="65"/>
      <c r="N43490" s="71"/>
    </row>
    <row r="43491" spans="2:14">
      <c r="B43491" s="65"/>
      <c r="N43491" s="71"/>
    </row>
    <row r="43492" spans="2:14">
      <c r="B43492" s="65"/>
      <c r="N43492" s="71"/>
    </row>
    <row r="43493" spans="2:14">
      <c r="B43493" s="65"/>
      <c r="N43493" s="71"/>
    </row>
    <row r="43494" spans="2:14">
      <c r="B43494" s="65"/>
      <c r="N43494" s="71"/>
    </row>
    <row r="43495" spans="2:14">
      <c r="B43495" s="65"/>
      <c r="N43495" s="71"/>
    </row>
    <row r="43496" spans="2:14">
      <c r="B43496" s="65"/>
      <c r="N43496" s="71"/>
    </row>
    <row r="43497" spans="2:14">
      <c r="B43497" s="65"/>
      <c r="N43497" s="71"/>
    </row>
    <row r="43498" spans="2:14">
      <c r="B43498" s="65"/>
      <c r="N43498" s="71"/>
    </row>
    <row r="43499" spans="2:14">
      <c r="B43499" s="65"/>
      <c r="N43499" s="71"/>
    </row>
    <row r="43500" spans="2:14">
      <c r="B43500" s="65"/>
      <c r="N43500" s="71"/>
    </row>
    <row r="43501" spans="2:14">
      <c r="B43501" s="65"/>
      <c r="N43501" s="71"/>
    </row>
    <row r="43502" spans="2:14">
      <c r="B43502" s="65"/>
      <c r="N43502" s="71"/>
    </row>
    <row r="43503" spans="2:14">
      <c r="B43503" s="65"/>
      <c r="N43503" s="71"/>
    </row>
    <row r="43504" spans="2:14">
      <c r="B43504" s="65"/>
      <c r="N43504" s="71"/>
    </row>
    <row r="43505" spans="2:14">
      <c r="B43505" s="65"/>
      <c r="N43505" s="71"/>
    </row>
    <row r="43506" spans="2:14">
      <c r="B43506" s="65"/>
      <c r="N43506" s="71"/>
    </row>
    <row r="43507" spans="2:14">
      <c r="B43507" s="65"/>
      <c r="N43507" s="71"/>
    </row>
    <row r="43508" spans="2:14">
      <c r="B43508" s="65"/>
      <c r="N43508" s="71"/>
    </row>
    <row r="43509" spans="2:14">
      <c r="B43509" s="65"/>
      <c r="N43509" s="71"/>
    </row>
    <row r="43510" spans="2:14">
      <c r="B43510" s="65"/>
      <c r="N43510" s="71"/>
    </row>
    <row r="43511" spans="2:14">
      <c r="B43511" s="65"/>
      <c r="N43511" s="71"/>
    </row>
    <row r="43512" spans="2:14">
      <c r="B43512" s="65"/>
      <c r="N43512" s="71"/>
    </row>
    <row r="43513" spans="2:14">
      <c r="B43513" s="65"/>
      <c r="N43513" s="71"/>
    </row>
    <row r="43514" spans="2:14">
      <c r="B43514" s="65"/>
      <c r="N43514" s="71"/>
    </row>
    <row r="43515" spans="2:14">
      <c r="B43515" s="65"/>
      <c r="N43515" s="71"/>
    </row>
    <row r="43516" spans="2:14">
      <c r="B43516" s="65"/>
      <c r="N43516" s="71"/>
    </row>
    <row r="43517" spans="2:14">
      <c r="B43517" s="65"/>
      <c r="N43517" s="71"/>
    </row>
    <row r="43518" spans="2:14">
      <c r="B43518" s="65"/>
      <c r="N43518" s="71"/>
    </row>
    <row r="43519" spans="2:14">
      <c r="B43519" s="65"/>
      <c r="N43519" s="71"/>
    </row>
    <row r="43520" spans="2:14">
      <c r="B43520" s="65"/>
      <c r="N43520" s="71"/>
    </row>
    <row r="43521" spans="2:14">
      <c r="B43521" s="65"/>
      <c r="N43521" s="71"/>
    </row>
    <row r="43522" spans="2:14">
      <c r="B43522" s="65"/>
      <c r="N43522" s="71"/>
    </row>
    <row r="43523" spans="2:14">
      <c r="B43523" s="65"/>
      <c r="N43523" s="71"/>
    </row>
    <row r="43524" spans="2:14">
      <c r="B43524" s="65"/>
      <c r="N43524" s="71"/>
    </row>
    <row r="43525" spans="2:14">
      <c r="B43525" s="65"/>
      <c r="N43525" s="71"/>
    </row>
    <row r="43526" spans="2:14">
      <c r="B43526" s="65"/>
      <c r="N43526" s="71"/>
    </row>
    <row r="43527" spans="2:14">
      <c r="B43527" s="65"/>
      <c r="N43527" s="71"/>
    </row>
    <row r="43528" spans="2:14">
      <c r="B43528" s="65"/>
      <c r="N43528" s="71"/>
    </row>
    <row r="43529" spans="2:14">
      <c r="B43529" s="65"/>
      <c r="N43529" s="71"/>
    </row>
    <row r="43530" spans="2:14">
      <c r="B43530" s="65"/>
      <c r="N43530" s="71"/>
    </row>
    <row r="43531" spans="2:14">
      <c r="B43531" s="65"/>
      <c r="N43531" s="71"/>
    </row>
    <row r="43532" spans="2:14">
      <c r="B43532" s="65"/>
      <c r="N43532" s="71"/>
    </row>
    <row r="43533" spans="2:14">
      <c r="B43533" s="65"/>
      <c r="N43533" s="71"/>
    </row>
    <row r="43534" spans="2:14">
      <c r="B43534" s="65"/>
      <c r="N43534" s="71"/>
    </row>
    <row r="43535" spans="2:14">
      <c r="B43535" s="65"/>
      <c r="N43535" s="71"/>
    </row>
    <row r="43536" spans="2:14">
      <c r="B43536" s="65"/>
      <c r="N43536" s="71"/>
    </row>
    <row r="43537" spans="2:14">
      <c r="B43537" s="65"/>
      <c r="N43537" s="71"/>
    </row>
    <row r="43538" spans="2:14">
      <c r="B43538" s="65"/>
      <c r="N43538" s="71"/>
    </row>
    <row r="43539" spans="2:14">
      <c r="B43539" s="65"/>
      <c r="N43539" s="71"/>
    </row>
    <row r="43540" spans="2:14">
      <c r="B43540" s="65"/>
      <c r="N43540" s="71"/>
    </row>
    <row r="43541" spans="2:14">
      <c r="B43541" s="65"/>
      <c r="N43541" s="71"/>
    </row>
    <row r="43542" spans="2:14">
      <c r="B43542" s="65"/>
      <c r="N43542" s="71"/>
    </row>
    <row r="43543" spans="2:14">
      <c r="B43543" s="65"/>
      <c r="N43543" s="71"/>
    </row>
    <row r="43544" spans="2:14">
      <c r="B43544" s="65"/>
      <c r="N43544" s="71"/>
    </row>
    <row r="43545" spans="2:14">
      <c r="B43545" s="65"/>
      <c r="N43545" s="71"/>
    </row>
    <row r="43546" spans="2:14">
      <c r="B43546" s="65"/>
      <c r="N43546" s="71"/>
    </row>
    <row r="43547" spans="2:14">
      <c r="B43547" s="65"/>
      <c r="N43547" s="71"/>
    </row>
    <row r="43548" spans="2:14">
      <c r="B43548" s="65"/>
      <c r="N43548" s="71"/>
    </row>
    <row r="43549" spans="2:14">
      <c r="B43549" s="65"/>
      <c r="N43549" s="71"/>
    </row>
    <row r="43550" spans="2:14">
      <c r="B43550" s="65"/>
      <c r="N43550" s="71"/>
    </row>
    <row r="43551" spans="2:14">
      <c r="B43551" s="65"/>
      <c r="N43551" s="71"/>
    </row>
    <row r="43552" spans="2:14">
      <c r="B43552" s="65"/>
      <c r="N43552" s="71"/>
    </row>
    <row r="43553" spans="2:14">
      <c r="B43553" s="65"/>
      <c r="N43553" s="71"/>
    </row>
    <row r="43554" spans="2:14">
      <c r="B43554" s="65"/>
      <c r="N43554" s="71"/>
    </row>
    <row r="43555" spans="2:14">
      <c r="B43555" s="65"/>
      <c r="N43555" s="71"/>
    </row>
    <row r="43556" spans="2:14">
      <c r="B43556" s="65"/>
      <c r="N43556" s="71"/>
    </row>
    <row r="43557" spans="2:14">
      <c r="B43557" s="65"/>
      <c r="N43557" s="71"/>
    </row>
    <row r="43558" spans="2:14">
      <c r="B43558" s="65"/>
      <c r="N43558" s="71"/>
    </row>
    <row r="43559" spans="2:14">
      <c r="B43559" s="65"/>
      <c r="N43559" s="71"/>
    </row>
    <row r="43560" spans="2:14">
      <c r="B43560" s="65"/>
      <c r="N43560" s="71"/>
    </row>
    <row r="43561" spans="2:14">
      <c r="B43561" s="65"/>
      <c r="N43561" s="71"/>
    </row>
    <row r="43562" spans="2:14">
      <c r="B43562" s="65"/>
      <c r="N43562" s="71"/>
    </row>
    <row r="43563" spans="2:14">
      <c r="B43563" s="65"/>
      <c r="N43563" s="71"/>
    </row>
    <row r="43564" spans="2:14">
      <c r="B43564" s="65"/>
      <c r="N43564" s="71"/>
    </row>
    <row r="43565" spans="2:14">
      <c r="B43565" s="65"/>
      <c r="N43565" s="71"/>
    </row>
    <row r="43566" spans="2:14">
      <c r="B43566" s="65"/>
      <c r="N43566" s="71"/>
    </row>
    <row r="43567" spans="2:14">
      <c r="B43567" s="65"/>
      <c r="N43567" s="71"/>
    </row>
    <row r="43568" spans="2:14">
      <c r="B43568" s="65"/>
      <c r="N43568" s="71"/>
    </row>
    <row r="43569" spans="2:14">
      <c r="B43569" s="65"/>
      <c r="N43569" s="71"/>
    </row>
    <row r="43570" spans="2:14">
      <c r="B43570" s="65"/>
      <c r="N43570" s="71"/>
    </row>
    <row r="43571" spans="2:14">
      <c r="B43571" s="65"/>
      <c r="N43571" s="71"/>
    </row>
    <row r="43572" spans="2:14">
      <c r="B43572" s="65"/>
      <c r="N43572" s="71"/>
    </row>
    <row r="43573" spans="2:14">
      <c r="B43573" s="65"/>
      <c r="N43573" s="71"/>
    </row>
    <row r="43574" spans="2:14">
      <c r="B43574" s="65"/>
      <c r="N43574" s="71"/>
    </row>
    <row r="43575" spans="2:14">
      <c r="B43575" s="65"/>
      <c r="N43575" s="71"/>
    </row>
    <row r="43576" spans="2:14">
      <c r="B43576" s="65"/>
      <c r="N43576" s="71"/>
    </row>
    <row r="43577" spans="2:14">
      <c r="B43577" s="65"/>
      <c r="N43577" s="71"/>
    </row>
    <row r="43578" spans="2:14">
      <c r="B43578" s="65"/>
      <c r="N43578" s="71"/>
    </row>
    <row r="43579" spans="2:14">
      <c r="B43579" s="65"/>
      <c r="N43579" s="71"/>
    </row>
    <row r="43580" spans="2:14">
      <c r="B43580" s="65"/>
      <c r="N43580" s="71"/>
    </row>
    <row r="43581" spans="2:14">
      <c r="B43581" s="65"/>
      <c r="N43581" s="71"/>
    </row>
    <row r="43582" spans="2:14">
      <c r="B43582" s="65"/>
      <c r="N43582" s="71"/>
    </row>
    <row r="43583" spans="2:14">
      <c r="B43583" s="65"/>
      <c r="N43583" s="71"/>
    </row>
    <row r="43584" spans="2:14">
      <c r="B43584" s="65"/>
      <c r="N43584" s="71"/>
    </row>
    <row r="43585" spans="2:14">
      <c r="B43585" s="65"/>
      <c r="N43585" s="71"/>
    </row>
    <row r="43586" spans="2:14">
      <c r="B43586" s="65"/>
      <c r="N43586" s="71"/>
    </row>
    <row r="43587" spans="2:14">
      <c r="B43587" s="65"/>
      <c r="N43587" s="71"/>
    </row>
    <row r="43588" spans="2:14">
      <c r="B43588" s="65"/>
      <c r="N43588" s="71"/>
    </row>
    <row r="43589" spans="2:14">
      <c r="B43589" s="65"/>
      <c r="N43589" s="71"/>
    </row>
    <row r="43590" spans="2:14">
      <c r="B43590" s="65"/>
      <c r="N43590" s="71"/>
    </row>
    <row r="43591" spans="2:14">
      <c r="B43591" s="65"/>
      <c r="N43591" s="71"/>
    </row>
    <row r="43592" spans="2:14">
      <c r="B43592" s="65"/>
      <c r="N43592" s="71"/>
    </row>
    <row r="43593" spans="2:14">
      <c r="B43593" s="65"/>
      <c r="N43593" s="71"/>
    </row>
    <row r="43594" spans="2:14">
      <c r="B43594" s="65"/>
      <c r="N43594" s="71"/>
    </row>
    <row r="43595" spans="2:14">
      <c r="B43595" s="65"/>
      <c r="N43595" s="71"/>
    </row>
    <row r="43596" spans="2:14">
      <c r="B43596" s="65"/>
      <c r="N43596" s="71"/>
    </row>
    <row r="43597" spans="2:14">
      <c r="B43597" s="65"/>
      <c r="N43597" s="71"/>
    </row>
    <row r="43598" spans="2:14">
      <c r="B43598" s="65"/>
      <c r="N43598" s="71"/>
    </row>
    <row r="43599" spans="2:14">
      <c r="B43599" s="65"/>
      <c r="N43599" s="71"/>
    </row>
    <row r="43600" spans="2:14">
      <c r="B43600" s="65"/>
      <c r="N43600" s="71"/>
    </row>
    <row r="43601" spans="2:14">
      <c r="B43601" s="65"/>
      <c r="N43601" s="71"/>
    </row>
    <row r="43602" spans="2:14">
      <c r="B43602" s="65"/>
      <c r="N43602" s="71"/>
    </row>
    <row r="43603" spans="2:14">
      <c r="B43603" s="65"/>
      <c r="N43603" s="71"/>
    </row>
    <row r="43604" spans="2:14">
      <c r="B43604" s="65"/>
      <c r="N43604" s="71"/>
    </row>
    <row r="43605" spans="2:14">
      <c r="B43605" s="65"/>
      <c r="N43605" s="71"/>
    </row>
    <row r="43606" spans="2:14">
      <c r="B43606" s="65"/>
      <c r="N43606" s="71"/>
    </row>
    <row r="43607" spans="2:14">
      <c r="B43607" s="65"/>
      <c r="N43607" s="71"/>
    </row>
    <row r="43608" spans="2:14">
      <c r="B43608" s="65"/>
      <c r="N43608" s="71"/>
    </row>
    <row r="43609" spans="2:14">
      <c r="B43609" s="65"/>
      <c r="N43609" s="71"/>
    </row>
    <row r="43610" spans="2:14">
      <c r="B43610" s="65"/>
      <c r="N43610" s="71"/>
    </row>
    <row r="43611" spans="2:14">
      <c r="B43611" s="65"/>
      <c r="N43611" s="71"/>
    </row>
    <row r="43612" spans="2:14">
      <c r="B43612" s="65"/>
      <c r="N43612" s="71"/>
    </row>
    <row r="43613" spans="2:14">
      <c r="B43613" s="65"/>
      <c r="N43613" s="71"/>
    </row>
    <row r="43614" spans="2:14">
      <c r="B43614" s="65"/>
      <c r="N43614" s="71"/>
    </row>
    <row r="43615" spans="2:14">
      <c r="B43615" s="65"/>
      <c r="N43615" s="71"/>
    </row>
    <row r="43616" spans="2:14">
      <c r="B43616" s="65"/>
      <c r="N43616" s="71"/>
    </row>
    <row r="43617" spans="2:14">
      <c r="B43617" s="65"/>
      <c r="N43617" s="71"/>
    </row>
    <row r="43618" spans="2:14">
      <c r="B43618" s="65"/>
      <c r="N43618" s="71"/>
    </row>
    <row r="43619" spans="2:14">
      <c r="B43619" s="65"/>
      <c r="N43619" s="71"/>
    </row>
    <row r="43620" spans="2:14">
      <c r="B43620" s="65"/>
      <c r="N43620" s="71"/>
    </row>
    <row r="43621" spans="2:14">
      <c r="B43621" s="65"/>
      <c r="N43621" s="71"/>
    </row>
    <row r="43622" spans="2:14">
      <c r="B43622" s="65"/>
      <c r="N43622" s="71"/>
    </row>
    <row r="43623" spans="2:14">
      <c r="B43623" s="65"/>
      <c r="N43623" s="71"/>
    </row>
    <row r="43624" spans="2:14">
      <c r="B43624" s="65"/>
      <c r="N43624" s="71"/>
    </row>
    <row r="43625" spans="2:14">
      <c r="B43625" s="65"/>
      <c r="N43625" s="71"/>
    </row>
    <row r="43626" spans="2:14">
      <c r="B43626" s="65"/>
      <c r="N43626" s="71"/>
    </row>
    <row r="43627" spans="2:14">
      <c r="B43627" s="65"/>
      <c r="N43627" s="71"/>
    </row>
    <row r="43628" spans="2:14">
      <c r="B43628" s="65"/>
      <c r="N43628" s="71"/>
    </row>
    <row r="43629" spans="2:14">
      <c r="B43629" s="65"/>
      <c r="N43629" s="71"/>
    </row>
    <row r="43630" spans="2:14">
      <c r="B43630" s="65"/>
      <c r="N43630" s="71"/>
    </row>
    <row r="43631" spans="2:14">
      <c r="B43631" s="65"/>
      <c r="N43631" s="71"/>
    </row>
    <row r="43632" spans="2:14">
      <c r="B43632" s="65"/>
      <c r="N43632" s="71"/>
    </row>
    <row r="43633" spans="2:14">
      <c r="B43633" s="65"/>
      <c r="N43633" s="71"/>
    </row>
    <row r="43634" spans="2:14">
      <c r="B43634" s="65"/>
      <c r="N43634" s="71"/>
    </row>
    <row r="43635" spans="2:14">
      <c r="B43635" s="65"/>
      <c r="N43635" s="71"/>
    </row>
    <row r="43636" spans="2:14">
      <c r="B43636" s="65"/>
      <c r="N43636" s="71"/>
    </row>
    <row r="43637" spans="2:14">
      <c r="B43637" s="65"/>
      <c r="N43637" s="71"/>
    </row>
    <row r="43638" spans="2:14">
      <c r="B43638" s="65"/>
      <c r="N43638" s="71"/>
    </row>
    <row r="43639" spans="2:14">
      <c r="B43639" s="65"/>
      <c r="N43639" s="71"/>
    </row>
    <row r="43640" spans="2:14">
      <c r="B43640" s="65"/>
      <c r="N43640" s="71"/>
    </row>
    <row r="43641" spans="2:14">
      <c r="B43641" s="65"/>
      <c r="N43641" s="71"/>
    </row>
    <row r="43642" spans="2:14">
      <c r="B43642" s="65"/>
      <c r="N43642" s="71"/>
    </row>
    <row r="43643" spans="2:14">
      <c r="B43643" s="65"/>
      <c r="N43643" s="71"/>
    </row>
    <row r="43644" spans="2:14">
      <c r="B43644" s="65"/>
      <c r="N43644" s="71"/>
    </row>
    <row r="43645" spans="2:14">
      <c r="B43645" s="65"/>
      <c r="N43645" s="71"/>
    </row>
    <row r="43646" spans="2:14">
      <c r="B43646" s="65"/>
      <c r="N43646" s="71"/>
    </row>
    <row r="43647" spans="2:14">
      <c r="B43647" s="65"/>
      <c r="N43647" s="71"/>
    </row>
    <row r="43648" spans="2:14">
      <c r="B43648" s="65"/>
      <c r="N43648" s="71"/>
    </row>
    <row r="43649" spans="2:14">
      <c r="B43649" s="65"/>
      <c r="N43649" s="71"/>
    </row>
    <row r="43650" spans="2:14">
      <c r="B43650" s="65"/>
      <c r="N43650" s="71"/>
    </row>
    <row r="43651" spans="2:14">
      <c r="B43651" s="65"/>
      <c r="N43651" s="71"/>
    </row>
    <row r="43652" spans="2:14">
      <c r="B43652" s="65"/>
      <c r="N43652" s="71"/>
    </row>
    <row r="43653" spans="2:14">
      <c r="B43653" s="65"/>
      <c r="N43653" s="71"/>
    </row>
    <row r="43654" spans="2:14">
      <c r="B43654" s="65"/>
      <c r="N43654" s="71"/>
    </row>
    <row r="43655" spans="2:14">
      <c r="B43655" s="65"/>
      <c r="N43655" s="71"/>
    </row>
    <row r="43656" spans="2:14">
      <c r="B43656" s="65"/>
      <c r="N43656" s="71"/>
    </row>
    <row r="43657" spans="2:14">
      <c r="B43657" s="65"/>
      <c r="N43657" s="71"/>
    </row>
    <row r="43658" spans="2:14">
      <c r="B43658" s="65"/>
      <c r="N43658" s="71"/>
    </row>
    <row r="43659" spans="2:14">
      <c r="B43659" s="65"/>
      <c r="N43659" s="71"/>
    </row>
    <row r="43660" spans="2:14">
      <c r="B43660" s="65"/>
      <c r="N43660" s="71"/>
    </row>
    <row r="43661" spans="2:14">
      <c r="B43661" s="65"/>
      <c r="N43661" s="71"/>
    </row>
    <row r="43662" spans="2:14">
      <c r="B43662" s="65"/>
      <c r="N43662" s="71"/>
    </row>
    <row r="43663" spans="2:14">
      <c r="B43663" s="65"/>
      <c r="N43663" s="71"/>
    </row>
    <row r="43664" spans="2:14">
      <c r="B43664" s="65"/>
      <c r="N43664" s="71"/>
    </row>
    <row r="43665" spans="2:14">
      <c r="B43665" s="65"/>
      <c r="N43665" s="71"/>
    </row>
    <row r="43666" spans="2:14">
      <c r="B43666" s="65"/>
      <c r="N43666" s="71"/>
    </row>
    <row r="43667" spans="2:14">
      <c r="B43667" s="65"/>
      <c r="N43667" s="71"/>
    </row>
    <row r="43668" spans="2:14">
      <c r="B43668" s="65"/>
      <c r="N43668" s="71"/>
    </row>
    <row r="43669" spans="2:14">
      <c r="B43669" s="65"/>
      <c r="N43669" s="71"/>
    </row>
    <row r="43670" spans="2:14">
      <c r="B43670" s="65"/>
      <c r="N43670" s="71"/>
    </row>
    <row r="43671" spans="2:14">
      <c r="B43671" s="65"/>
      <c r="N43671" s="71"/>
    </row>
    <row r="43672" spans="2:14">
      <c r="B43672" s="65"/>
      <c r="N43672" s="71"/>
    </row>
    <row r="43673" spans="2:14">
      <c r="B43673" s="65"/>
      <c r="N43673" s="71"/>
    </row>
    <row r="43674" spans="2:14">
      <c r="B43674" s="65"/>
      <c r="N43674" s="71"/>
    </row>
    <row r="43675" spans="2:14">
      <c r="B43675" s="65"/>
      <c r="N43675" s="71"/>
    </row>
    <row r="43676" spans="2:14">
      <c r="B43676" s="65"/>
      <c r="N43676" s="71"/>
    </row>
    <row r="43677" spans="2:14">
      <c r="B43677" s="65"/>
      <c r="N43677" s="71"/>
    </row>
    <row r="43678" spans="2:14">
      <c r="B43678" s="65"/>
      <c r="N43678" s="71"/>
    </row>
    <row r="43679" spans="2:14">
      <c r="B43679" s="65"/>
      <c r="N43679" s="71"/>
    </row>
    <row r="43680" spans="2:14">
      <c r="B43680" s="65"/>
      <c r="N43680" s="71"/>
    </row>
    <row r="43681" spans="2:14">
      <c r="B43681" s="65"/>
      <c r="N43681" s="71"/>
    </row>
    <row r="43682" spans="2:14">
      <c r="B43682" s="65"/>
      <c r="N43682" s="71"/>
    </row>
    <row r="43683" spans="2:14">
      <c r="B43683" s="65"/>
      <c r="N43683" s="71"/>
    </row>
    <row r="43684" spans="2:14">
      <c r="B43684" s="65"/>
      <c r="N43684" s="71"/>
    </row>
    <row r="43685" spans="2:14">
      <c r="B43685" s="65"/>
      <c r="N43685" s="71"/>
    </row>
    <row r="43686" spans="2:14">
      <c r="B43686" s="65"/>
      <c r="N43686" s="71"/>
    </row>
    <row r="43687" spans="2:14">
      <c r="B43687" s="65"/>
      <c r="N43687" s="71"/>
    </row>
    <row r="43688" spans="2:14">
      <c r="B43688" s="65"/>
      <c r="N43688" s="71"/>
    </row>
    <row r="43689" spans="2:14">
      <c r="B43689" s="65"/>
      <c r="N43689" s="71"/>
    </row>
    <row r="43690" spans="2:14">
      <c r="B43690" s="65"/>
      <c r="N43690" s="71"/>
    </row>
    <row r="43691" spans="2:14">
      <c r="B43691" s="65"/>
      <c r="N43691" s="71"/>
    </row>
    <row r="43692" spans="2:14">
      <c r="B43692" s="65"/>
      <c r="N43692" s="71"/>
    </row>
    <row r="43693" spans="2:14">
      <c r="B43693" s="65"/>
      <c r="N43693" s="71"/>
    </row>
    <row r="43694" spans="2:14">
      <c r="B43694" s="65"/>
      <c r="N43694" s="71"/>
    </row>
    <row r="43695" spans="2:14">
      <c r="B43695" s="65"/>
      <c r="N43695" s="71"/>
    </row>
    <row r="43696" spans="2:14">
      <c r="B43696" s="65"/>
      <c r="N43696" s="71"/>
    </row>
    <row r="43697" spans="2:14">
      <c r="B43697" s="65"/>
      <c r="N43697" s="71"/>
    </row>
    <row r="43698" spans="2:14">
      <c r="B43698" s="65"/>
      <c r="N43698" s="71"/>
    </row>
    <row r="43699" spans="2:14">
      <c r="B43699" s="65"/>
      <c r="N43699" s="71"/>
    </row>
    <row r="43700" spans="2:14">
      <c r="B43700" s="65"/>
      <c r="N43700" s="71"/>
    </row>
    <row r="43701" spans="2:14">
      <c r="B43701" s="65"/>
      <c r="N43701" s="71"/>
    </row>
    <row r="43702" spans="2:14">
      <c r="B43702" s="65"/>
      <c r="N43702" s="71"/>
    </row>
    <row r="43703" spans="2:14">
      <c r="B43703" s="65"/>
      <c r="N43703" s="71"/>
    </row>
    <row r="43704" spans="2:14">
      <c r="B43704" s="65"/>
      <c r="N43704" s="71"/>
    </row>
    <row r="43705" spans="2:14">
      <c r="B43705" s="65"/>
      <c r="N43705" s="71"/>
    </row>
    <row r="43706" spans="2:14">
      <c r="B43706" s="65"/>
      <c r="N43706" s="71"/>
    </row>
    <row r="43707" spans="2:14">
      <c r="B43707" s="65"/>
      <c r="N43707" s="71"/>
    </row>
    <row r="43708" spans="2:14">
      <c r="B43708" s="65"/>
      <c r="N43708" s="71"/>
    </row>
    <row r="43709" spans="2:14">
      <c r="B43709" s="65"/>
      <c r="N43709" s="71"/>
    </row>
    <row r="43710" spans="2:14">
      <c r="B43710" s="65"/>
      <c r="N43710" s="71"/>
    </row>
    <row r="43711" spans="2:14">
      <c r="B43711" s="65"/>
      <c r="N43711" s="71"/>
    </row>
    <row r="43712" spans="2:14">
      <c r="B43712" s="65"/>
      <c r="N43712" s="71"/>
    </row>
    <row r="43713" spans="2:14">
      <c r="B43713" s="65"/>
      <c r="N43713" s="71"/>
    </row>
    <row r="43714" spans="2:14">
      <c r="B43714" s="65"/>
      <c r="N43714" s="71"/>
    </row>
    <row r="43715" spans="2:14">
      <c r="B43715" s="65"/>
      <c r="N43715" s="71"/>
    </row>
    <row r="43716" spans="2:14">
      <c r="B43716" s="65"/>
      <c r="N43716" s="71"/>
    </row>
    <row r="43717" spans="2:14">
      <c r="B43717" s="65"/>
      <c r="N43717" s="71"/>
    </row>
    <row r="43718" spans="2:14">
      <c r="B43718" s="65"/>
      <c r="N43718" s="71"/>
    </row>
    <row r="43719" spans="2:14">
      <c r="B43719" s="65"/>
      <c r="N43719" s="71"/>
    </row>
    <row r="43720" spans="2:14">
      <c r="B43720" s="65"/>
      <c r="N43720" s="71"/>
    </row>
    <row r="43721" spans="2:14">
      <c r="B43721" s="65"/>
      <c r="N43721" s="71"/>
    </row>
    <row r="43722" spans="2:14">
      <c r="B43722" s="65"/>
      <c r="N43722" s="71"/>
    </row>
    <row r="43723" spans="2:14">
      <c r="B43723" s="65"/>
      <c r="N43723" s="71"/>
    </row>
    <row r="43724" spans="2:14">
      <c r="B43724" s="65"/>
      <c r="N43724" s="71"/>
    </row>
    <row r="43725" spans="2:14">
      <c r="B43725" s="65"/>
      <c r="N43725" s="71"/>
    </row>
    <row r="43726" spans="2:14">
      <c r="B43726" s="65"/>
      <c r="N43726" s="71"/>
    </row>
    <row r="43727" spans="2:14">
      <c r="B43727" s="65"/>
      <c r="N43727" s="71"/>
    </row>
    <row r="43728" spans="2:14">
      <c r="B43728" s="65"/>
      <c r="N43728" s="71"/>
    </row>
    <row r="43729" spans="2:14">
      <c r="B43729" s="65"/>
      <c r="N43729" s="71"/>
    </row>
    <row r="43730" spans="2:14">
      <c r="B43730" s="65"/>
      <c r="N43730" s="71"/>
    </row>
    <row r="43731" spans="2:14">
      <c r="B43731" s="65"/>
      <c r="N43731" s="71"/>
    </row>
    <row r="43732" spans="2:14">
      <c r="B43732" s="65"/>
      <c r="N43732" s="71"/>
    </row>
    <row r="43733" spans="2:14">
      <c r="B43733" s="65"/>
      <c r="N43733" s="71"/>
    </row>
    <row r="43734" spans="2:14">
      <c r="B43734" s="65"/>
      <c r="N43734" s="71"/>
    </row>
    <row r="43735" spans="2:14">
      <c r="B43735" s="65"/>
      <c r="N43735" s="71"/>
    </row>
    <row r="43736" spans="2:14">
      <c r="B43736" s="65"/>
      <c r="N43736" s="71"/>
    </row>
    <row r="43737" spans="2:14">
      <c r="B43737" s="65"/>
      <c r="N43737" s="71"/>
    </row>
    <row r="43738" spans="2:14">
      <c r="B43738" s="65"/>
      <c r="N43738" s="71"/>
    </row>
    <row r="43739" spans="2:14">
      <c r="B43739" s="65"/>
      <c r="N43739" s="71"/>
    </row>
    <row r="43740" spans="2:14">
      <c r="B43740" s="65"/>
      <c r="N43740" s="71"/>
    </row>
    <row r="43741" spans="2:14">
      <c r="B43741" s="65"/>
      <c r="N43741" s="71"/>
    </row>
    <row r="43742" spans="2:14">
      <c r="B43742" s="65"/>
      <c r="N43742" s="71"/>
    </row>
    <row r="43743" spans="2:14">
      <c r="B43743" s="65"/>
      <c r="N43743" s="71"/>
    </row>
    <row r="43744" spans="2:14">
      <c r="B43744" s="65"/>
      <c r="N43744" s="71"/>
    </row>
    <row r="43745" spans="2:14">
      <c r="B43745" s="65"/>
      <c r="N43745" s="71"/>
    </row>
    <row r="43746" spans="2:14">
      <c r="B43746" s="65"/>
      <c r="N43746" s="71"/>
    </row>
    <row r="43747" spans="2:14">
      <c r="B43747" s="65"/>
      <c r="N43747" s="71"/>
    </row>
    <row r="43748" spans="2:14">
      <c r="B43748" s="65"/>
      <c r="N43748" s="71"/>
    </row>
    <row r="43749" spans="2:14">
      <c r="B43749" s="65"/>
      <c r="N43749" s="71"/>
    </row>
    <row r="43750" spans="2:14">
      <c r="B43750" s="65"/>
      <c r="N43750" s="71"/>
    </row>
    <row r="43751" spans="2:14">
      <c r="B43751" s="65"/>
      <c r="N43751" s="71"/>
    </row>
    <row r="43752" spans="2:14">
      <c r="B43752" s="65"/>
      <c r="N43752" s="71"/>
    </row>
    <row r="43753" spans="2:14">
      <c r="B43753" s="65"/>
      <c r="N43753" s="71"/>
    </row>
    <row r="43754" spans="2:14">
      <c r="B43754" s="65"/>
      <c r="N43754" s="71"/>
    </row>
    <row r="43755" spans="2:14">
      <c r="B43755" s="65"/>
      <c r="N43755" s="71"/>
    </row>
    <row r="43756" spans="2:14">
      <c r="B43756" s="65"/>
      <c r="N43756" s="71"/>
    </row>
    <row r="43757" spans="2:14">
      <c r="B43757" s="65"/>
      <c r="N43757" s="71"/>
    </row>
    <row r="43758" spans="2:14">
      <c r="B43758" s="65"/>
      <c r="N43758" s="71"/>
    </row>
    <row r="43759" spans="2:14">
      <c r="B43759" s="65"/>
      <c r="N43759" s="71"/>
    </row>
    <row r="43760" spans="2:14">
      <c r="B43760" s="65"/>
      <c r="N43760" s="71"/>
    </row>
    <row r="43761" spans="2:14">
      <c r="B43761" s="65"/>
      <c r="N43761" s="71"/>
    </row>
    <row r="43762" spans="2:14">
      <c r="B43762" s="65"/>
      <c r="N43762" s="71"/>
    </row>
    <row r="43763" spans="2:14">
      <c r="B43763" s="65"/>
      <c r="N43763" s="71"/>
    </row>
    <row r="43764" spans="2:14">
      <c r="B43764" s="65"/>
      <c r="N43764" s="71"/>
    </row>
    <row r="43765" spans="2:14">
      <c r="B43765" s="65"/>
      <c r="N43765" s="71"/>
    </row>
    <row r="43766" spans="2:14">
      <c r="B43766" s="65"/>
      <c r="N43766" s="71"/>
    </row>
    <row r="43767" spans="2:14">
      <c r="B43767" s="65"/>
      <c r="N43767" s="71"/>
    </row>
    <row r="43768" spans="2:14">
      <c r="B43768" s="65"/>
      <c r="N43768" s="71"/>
    </row>
    <row r="43769" spans="2:14">
      <c r="B43769" s="65"/>
      <c r="N43769" s="71"/>
    </row>
    <row r="43770" spans="2:14">
      <c r="B43770" s="65"/>
      <c r="N43770" s="71"/>
    </row>
    <row r="43771" spans="2:14">
      <c r="B43771" s="65"/>
      <c r="N43771" s="71"/>
    </row>
    <row r="43772" spans="2:14">
      <c r="B43772" s="65"/>
      <c r="N43772" s="71"/>
    </row>
    <row r="43773" spans="2:14">
      <c r="B43773" s="65"/>
      <c r="N43773" s="71"/>
    </row>
    <row r="43774" spans="2:14">
      <c r="B43774" s="65"/>
      <c r="N43774" s="71"/>
    </row>
    <row r="43775" spans="2:14">
      <c r="B43775" s="65"/>
      <c r="N43775" s="71"/>
    </row>
    <row r="43776" spans="2:14">
      <c r="B43776" s="65"/>
      <c r="N43776" s="71"/>
    </row>
    <row r="43777" spans="2:14">
      <c r="B43777" s="65"/>
      <c r="N43777" s="71"/>
    </row>
    <row r="43778" spans="2:14">
      <c r="B43778" s="65"/>
      <c r="N43778" s="71"/>
    </row>
    <row r="43779" spans="2:14">
      <c r="B43779" s="65"/>
      <c r="N43779" s="71"/>
    </row>
    <row r="43780" spans="2:14">
      <c r="B43780" s="65"/>
      <c r="N43780" s="71"/>
    </row>
    <row r="43781" spans="2:14">
      <c r="B43781" s="65"/>
      <c r="N43781" s="71"/>
    </row>
    <row r="43782" spans="2:14">
      <c r="B43782" s="65"/>
      <c r="N43782" s="71"/>
    </row>
    <row r="43783" spans="2:14">
      <c r="B43783" s="65"/>
      <c r="N43783" s="71"/>
    </row>
    <row r="43784" spans="2:14">
      <c r="B43784" s="65"/>
      <c r="N43784" s="71"/>
    </row>
    <row r="43785" spans="2:14">
      <c r="B43785" s="65"/>
      <c r="N43785" s="71"/>
    </row>
    <row r="43786" spans="2:14">
      <c r="B43786" s="65"/>
      <c r="N43786" s="71"/>
    </row>
    <row r="43787" spans="2:14">
      <c r="B43787" s="65"/>
      <c r="N43787" s="71"/>
    </row>
    <row r="43788" spans="2:14">
      <c r="B43788" s="65"/>
      <c r="N43788" s="71"/>
    </row>
    <row r="43789" spans="2:14">
      <c r="B43789" s="65"/>
      <c r="N43789" s="71"/>
    </row>
    <row r="43790" spans="2:14">
      <c r="B43790" s="65"/>
      <c r="N43790" s="71"/>
    </row>
    <row r="43791" spans="2:14">
      <c r="B43791" s="65"/>
      <c r="N43791" s="71"/>
    </row>
    <row r="43792" spans="2:14">
      <c r="B43792" s="65"/>
      <c r="N43792" s="71"/>
    </row>
    <row r="43793" spans="2:14">
      <c r="B43793" s="65"/>
      <c r="N43793" s="71"/>
    </row>
    <row r="43794" spans="2:14">
      <c r="B43794" s="65"/>
      <c r="N43794" s="71"/>
    </row>
    <row r="43795" spans="2:14">
      <c r="B43795" s="65"/>
      <c r="N43795" s="71"/>
    </row>
    <row r="43796" spans="2:14">
      <c r="B43796" s="65"/>
      <c r="N43796" s="71"/>
    </row>
    <row r="43797" spans="2:14">
      <c r="B43797" s="65"/>
      <c r="N43797" s="71"/>
    </row>
    <row r="43798" spans="2:14">
      <c r="B43798" s="65"/>
      <c r="N43798" s="71"/>
    </row>
    <row r="43799" spans="2:14">
      <c r="B43799" s="65"/>
      <c r="N43799" s="71"/>
    </row>
    <row r="43800" spans="2:14">
      <c r="B43800" s="65"/>
      <c r="N43800" s="71"/>
    </row>
    <row r="43801" spans="2:14">
      <c r="B43801" s="65"/>
      <c r="N43801" s="71"/>
    </row>
    <row r="43802" spans="2:14">
      <c r="B43802" s="65"/>
      <c r="N43802" s="71"/>
    </row>
    <row r="43803" spans="2:14">
      <c r="B43803" s="65"/>
      <c r="N43803" s="71"/>
    </row>
    <row r="43804" spans="2:14">
      <c r="B43804" s="65"/>
      <c r="N43804" s="71"/>
    </row>
    <row r="43805" spans="2:14">
      <c r="B43805" s="65"/>
      <c r="N43805" s="71"/>
    </row>
    <row r="43806" spans="2:14">
      <c r="B43806" s="65"/>
      <c r="N43806" s="71"/>
    </row>
    <row r="43807" spans="2:14">
      <c r="B43807" s="65"/>
      <c r="N43807" s="71"/>
    </row>
    <row r="43808" spans="2:14">
      <c r="B43808" s="65"/>
      <c r="N43808" s="71"/>
    </row>
    <row r="43809" spans="2:14">
      <c r="B43809" s="65"/>
      <c r="N43809" s="71"/>
    </row>
    <row r="43810" spans="2:14">
      <c r="B43810" s="65"/>
      <c r="N43810" s="71"/>
    </row>
    <row r="43811" spans="2:14">
      <c r="B43811" s="65"/>
      <c r="N43811" s="71"/>
    </row>
    <row r="43812" spans="2:14">
      <c r="B43812" s="65"/>
      <c r="N43812" s="71"/>
    </row>
    <row r="43813" spans="2:14">
      <c r="B43813" s="65"/>
      <c r="N43813" s="71"/>
    </row>
    <row r="43814" spans="2:14">
      <c r="B43814" s="65"/>
      <c r="N43814" s="71"/>
    </row>
    <row r="43815" spans="2:14">
      <c r="B43815" s="65"/>
      <c r="N43815" s="71"/>
    </row>
    <row r="43816" spans="2:14">
      <c r="B43816" s="65"/>
      <c r="N43816" s="71"/>
    </row>
    <row r="43817" spans="2:14">
      <c r="B43817" s="65"/>
      <c r="N43817" s="71"/>
    </row>
    <row r="43818" spans="2:14">
      <c r="B43818" s="65"/>
      <c r="N43818" s="71"/>
    </row>
    <row r="43819" spans="2:14">
      <c r="B43819" s="65"/>
      <c r="N43819" s="71"/>
    </row>
    <row r="43820" spans="2:14">
      <c r="B43820" s="65"/>
      <c r="N43820" s="71"/>
    </row>
    <row r="43821" spans="2:14">
      <c r="B43821" s="65"/>
      <c r="N43821" s="71"/>
    </row>
    <row r="43822" spans="2:14">
      <c r="B43822" s="65"/>
      <c r="N43822" s="71"/>
    </row>
    <row r="43823" spans="2:14">
      <c r="B43823" s="65"/>
      <c r="N43823" s="71"/>
    </row>
    <row r="43824" spans="2:14">
      <c r="B43824" s="65"/>
      <c r="N43824" s="71"/>
    </row>
    <row r="43825" spans="2:14">
      <c r="B43825" s="65"/>
      <c r="N43825" s="71"/>
    </row>
    <row r="43826" spans="2:14">
      <c r="B43826" s="65"/>
      <c r="N43826" s="71"/>
    </row>
    <row r="43827" spans="2:14">
      <c r="B43827" s="65"/>
      <c r="N43827" s="71"/>
    </row>
    <row r="43828" spans="2:14">
      <c r="B43828" s="65"/>
      <c r="N43828" s="71"/>
    </row>
    <row r="43829" spans="2:14">
      <c r="B43829" s="65"/>
      <c r="N43829" s="71"/>
    </row>
    <row r="43830" spans="2:14">
      <c r="B43830" s="65"/>
      <c r="N43830" s="71"/>
    </row>
    <row r="43831" spans="2:14">
      <c r="B43831" s="65"/>
      <c r="N43831" s="71"/>
    </row>
    <row r="43832" spans="2:14">
      <c r="B43832" s="65"/>
      <c r="N43832" s="71"/>
    </row>
    <row r="43833" spans="2:14">
      <c r="B43833" s="65"/>
      <c r="N43833" s="71"/>
    </row>
    <row r="43834" spans="2:14">
      <c r="B43834" s="65"/>
      <c r="N43834" s="71"/>
    </row>
    <row r="43835" spans="2:14">
      <c r="B43835" s="65"/>
      <c r="N43835" s="71"/>
    </row>
    <row r="43836" spans="2:14">
      <c r="B43836" s="65"/>
      <c r="N43836" s="71"/>
    </row>
    <row r="43837" spans="2:14">
      <c r="B43837" s="65"/>
      <c r="N43837" s="71"/>
    </row>
    <row r="43838" spans="2:14">
      <c r="B43838" s="65"/>
      <c r="N43838" s="71"/>
    </row>
    <row r="43839" spans="2:14">
      <c r="B43839" s="65"/>
      <c r="N43839" s="71"/>
    </row>
    <row r="43840" spans="2:14">
      <c r="B43840" s="65"/>
      <c r="N43840" s="71"/>
    </row>
    <row r="43841" spans="2:14">
      <c r="B43841" s="65"/>
      <c r="N43841" s="71"/>
    </row>
    <row r="43842" spans="2:14">
      <c r="B43842" s="65"/>
      <c r="N43842" s="71"/>
    </row>
    <row r="43843" spans="2:14">
      <c r="B43843" s="65"/>
      <c r="N43843" s="71"/>
    </row>
    <row r="43844" spans="2:14">
      <c r="B43844" s="65"/>
      <c r="N43844" s="71"/>
    </row>
    <row r="43845" spans="2:14">
      <c r="B43845" s="65"/>
      <c r="N43845" s="71"/>
    </row>
    <row r="43846" spans="2:14">
      <c r="B43846" s="65"/>
      <c r="N43846" s="71"/>
    </row>
    <row r="43847" spans="2:14">
      <c r="B43847" s="65"/>
      <c r="N43847" s="71"/>
    </row>
    <row r="43848" spans="2:14">
      <c r="B43848" s="65"/>
      <c r="N43848" s="71"/>
    </row>
    <row r="43849" spans="2:14">
      <c r="B43849" s="65"/>
      <c r="N43849" s="71"/>
    </row>
    <row r="43850" spans="2:14">
      <c r="B43850" s="65"/>
      <c r="N43850" s="71"/>
    </row>
    <row r="43851" spans="2:14">
      <c r="B43851" s="65"/>
      <c r="N43851" s="71"/>
    </row>
    <row r="43852" spans="2:14">
      <c r="B43852" s="65"/>
      <c r="N43852" s="71"/>
    </row>
    <row r="43853" spans="2:14">
      <c r="B43853" s="65"/>
      <c r="N43853" s="71"/>
    </row>
    <row r="43854" spans="2:14">
      <c r="B43854" s="65"/>
      <c r="N43854" s="71"/>
    </row>
    <row r="43855" spans="2:14">
      <c r="B43855" s="65"/>
      <c r="N43855" s="71"/>
    </row>
    <row r="43856" spans="2:14">
      <c r="B43856" s="65"/>
      <c r="N43856" s="71"/>
    </row>
    <row r="43857" spans="2:14">
      <c r="B43857" s="65"/>
      <c r="N43857" s="71"/>
    </row>
    <row r="43858" spans="2:14">
      <c r="B43858" s="65"/>
      <c r="N43858" s="71"/>
    </row>
    <row r="43859" spans="2:14">
      <c r="B43859" s="65"/>
      <c r="N43859" s="71"/>
    </row>
    <row r="43860" spans="2:14">
      <c r="B43860" s="65"/>
      <c r="N43860" s="71"/>
    </row>
    <row r="43861" spans="2:14">
      <c r="B43861" s="65"/>
      <c r="N43861" s="71"/>
    </row>
    <row r="43862" spans="2:14">
      <c r="B43862" s="65"/>
      <c r="N43862" s="71"/>
    </row>
    <row r="43863" spans="2:14">
      <c r="B43863" s="65"/>
      <c r="N43863" s="71"/>
    </row>
    <row r="43864" spans="2:14">
      <c r="B43864" s="65"/>
      <c r="N43864" s="71"/>
    </row>
    <row r="43865" spans="2:14">
      <c r="B43865" s="65"/>
      <c r="N43865" s="71"/>
    </row>
    <row r="43866" spans="2:14">
      <c r="B43866" s="65"/>
      <c r="N43866" s="71"/>
    </row>
    <row r="43867" spans="2:14">
      <c r="B43867" s="65"/>
      <c r="N43867" s="71"/>
    </row>
    <row r="43868" spans="2:14">
      <c r="B43868" s="65"/>
      <c r="N43868" s="71"/>
    </row>
    <row r="43869" spans="2:14">
      <c r="B43869" s="65"/>
      <c r="N43869" s="71"/>
    </row>
    <row r="43870" spans="2:14">
      <c r="B43870" s="65"/>
      <c r="N43870" s="71"/>
    </row>
    <row r="43871" spans="2:14">
      <c r="B43871" s="65"/>
      <c r="N43871" s="71"/>
    </row>
    <row r="43872" spans="2:14">
      <c r="B43872" s="65"/>
      <c r="N43872" s="71"/>
    </row>
    <row r="43873" spans="2:14">
      <c r="B43873" s="65"/>
      <c r="N43873" s="71"/>
    </row>
    <row r="43874" spans="2:14">
      <c r="B43874" s="65"/>
      <c r="N43874" s="71"/>
    </row>
    <row r="43875" spans="2:14">
      <c r="B43875" s="65"/>
      <c r="N43875" s="71"/>
    </row>
    <row r="43876" spans="2:14">
      <c r="B43876" s="65"/>
      <c r="N43876" s="71"/>
    </row>
    <row r="43877" spans="2:14">
      <c r="B43877" s="65"/>
      <c r="N43877" s="71"/>
    </row>
    <row r="43878" spans="2:14">
      <c r="B43878" s="65"/>
      <c r="N43878" s="71"/>
    </row>
    <row r="43879" spans="2:14">
      <c r="B43879" s="65"/>
      <c r="N43879" s="71"/>
    </row>
    <row r="43880" spans="2:14">
      <c r="B43880" s="65"/>
      <c r="N43880" s="71"/>
    </row>
    <row r="43881" spans="2:14">
      <c r="B43881" s="65"/>
      <c r="N43881" s="71"/>
    </row>
    <row r="43882" spans="2:14">
      <c r="B43882" s="65"/>
      <c r="N43882" s="71"/>
    </row>
    <row r="43883" spans="2:14">
      <c r="B43883" s="65"/>
      <c r="N43883" s="71"/>
    </row>
    <row r="43884" spans="2:14">
      <c r="B43884" s="65"/>
      <c r="N43884" s="71"/>
    </row>
    <row r="43885" spans="2:14">
      <c r="B43885" s="65"/>
      <c r="N43885" s="71"/>
    </row>
    <row r="43886" spans="2:14">
      <c r="B43886" s="65"/>
      <c r="N43886" s="71"/>
    </row>
    <row r="43887" spans="2:14">
      <c r="B43887" s="65"/>
      <c r="N43887" s="71"/>
    </row>
    <row r="43888" spans="2:14">
      <c r="B43888" s="65"/>
      <c r="N43888" s="71"/>
    </row>
    <row r="43889" spans="2:14">
      <c r="B43889" s="65"/>
      <c r="N43889" s="71"/>
    </row>
    <row r="43890" spans="2:14">
      <c r="B43890" s="65"/>
      <c r="N43890" s="71"/>
    </row>
    <row r="43891" spans="2:14">
      <c r="B43891" s="65"/>
      <c r="N43891" s="71"/>
    </row>
    <row r="43892" spans="2:14">
      <c r="B43892" s="65"/>
      <c r="N43892" s="71"/>
    </row>
    <row r="43893" spans="2:14">
      <c r="B43893" s="65"/>
      <c r="N43893" s="71"/>
    </row>
    <row r="43894" spans="2:14">
      <c r="B43894" s="65"/>
      <c r="N43894" s="71"/>
    </row>
    <row r="43895" spans="2:14">
      <c r="B43895" s="65"/>
      <c r="N43895" s="71"/>
    </row>
    <row r="43896" spans="2:14">
      <c r="B43896" s="65"/>
      <c r="N43896" s="71"/>
    </row>
    <row r="43897" spans="2:14">
      <c r="B43897" s="65"/>
      <c r="N43897" s="71"/>
    </row>
    <row r="43898" spans="2:14">
      <c r="B43898" s="65"/>
      <c r="N43898" s="71"/>
    </row>
    <row r="43899" spans="2:14">
      <c r="B43899" s="65"/>
      <c r="N43899" s="71"/>
    </row>
    <row r="43900" spans="2:14">
      <c r="B43900" s="65"/>
      <c r="N43900" s="71"/>
    </row>
    <row r="43901" spans="2:14">
      <c r="B43901" s="65"/>
      <c r="N43901" s="71"/>
    </row>
    <row r="43902" spans="2:14">
      <c r="B43902" s="65"/>
      <c r="N43902" s="71"/>
    </row>
    <row r="43903" spans="2:14">
      <c r="B43903" s="65"/>
      <c r="N43903" s="71"/>
    </row>
    <row r="43904" spans="2:14">
      <c r="B43904" s="65"/>
      <c r="N43904" s="71"/>
    </row>
    <row r="43905" spans="2:14">
      <c r="B43905" s="65"/>
      <c r="N43905" s="71"/>
    </row>
    <row r="43906" spans="2:14">
      <c r="B43906" s="65"/>
      <c r="N43906" s="71"/>
    </row>
    <row r="43907" spans="2:14">
      <c r="B43907" s="65"/>
      <c r="N43907" s="71"/>
    </row>
    <row r="43908" spans="2:14">
      <c r="B43908" s="65"/>
      <c r="N43908" s="71"/>
    </row>
    <row r="43909" spans="2:14">
      <c r="B43909" s="65"/>
      <c r="N43909" s="71"/>
    </row>
    <row r="43910" spans="2:14">
      <c r="B43910" s="65"/>
      <c r="N43910" s="71"/>
    </row>
    <row r="43911" spans="2:14">
      <c r="B43911" s="65"/>
      <c r="N43911" s="71"/>
    </row>
    <row r="43912" spans="2:14">
      <c r="B43912" s="65"/>
      <c r="N43912" s="71"/>
    </row>
    <row r="43913" spans="2:14">
      <c r="B43913" s="65"/>
      <c r="N43913" s="71"/>
    </row>
    <row r="43914" spans="2:14">
      <c r="B43914" s="65"/>
      <c r="N43914" s="71"/>
    </row>
    <row r="43915" spans="2:14">
      <c r="B43915" s="65"/>
      <c r="N43915" s="71"/>
    </row>
    <row r="43916" spans="2:14">
      <c r="B43916" s="65"/>
      <c r="N43916" s="71"/>
    </row>
    <row r="43917" spans="2:14">
      <c r="B43917" s="65"/>
      <c r="N43917" s="71"/>
    </row>
    <row r="43918" spans="2:14">
      <c r="B43918" s="65"/>
      <c r="N43918" s="71"/>
    </row>
    <row r="43919" spans="2:14">
      <c r="B43919" s="65"/>
      <c r="N43919" s="71"/>
    </row>
    <row r="43920" spans="2:14">
      <c r="B43920" s="65"/>
      <c r="N43920" s="71"/>
    </row>
    <row r="43921" spans="2:14">
      <c r="B43921" s="65"/>
      <c r="N43921" s="71"/>
    </row>
    <row r="43922" spans="2:14">
      <c r="B43922" s="65"/>
      <c r="N43922" s="71"/>
    </row>
    <row r="43923" spans="2:14">
      <c r="B43923" s="65"/>
      <c r="N43923" s="71"/>
    </row>
    <row r="43924" spans="2:14">
      <c r="B43924" s="65"/>
      <c r="N43924" s="71"/>
    </row>
    <row r="43925" spans="2:14">
      <c r="B43925" s="65"/>
      <c r="N43925" s="71"/>
    </row>
    <row r="43926" spans="2:14">
      <c r="B43926" s="65"/>
      <c r="N43926" s="71"/>
    </row>
    <row r="43927" spans="2:14">
      <c r="B43927" s="65"/>
      <c r="N43927" s="71"/>
    </row>
    <row r="43928" spans="2:14">
      <c r="B43928" s="65"/>
      <c r="N43928" s="71"/>
    </row>
    <row r="43929" spans="2:14">
      <c r="B43929" s="65"/>
      <c r="N43929" s="71"/>
    </row>
    <row r="43930" spans="2:14">
      <c r="B43930" s="65"/>
      <c r="N43930" s="71"/>
    </row>
    <row r="43931" spans="2:14">
      <c r="B43931" s="65"/>
      <c r="N43931" s="71"/>
    </row>
    <row r="43932" spans="2:14">
      <c r="B43932" s="65"/>
      <c r="N43932" s="71"/>
    </row>
    <row r="43933" spans="2:14">
      <c r="B43933" s="65"/>
      <c r="N43933" s="71"/>
    </row>
    <row r="43934" spans="2:14">
      <c r="B43934" s="65"/>
      <c r="N43934" s="71"/>
    </row>
    <row r="43935" spans="2:14">
      <c r="B43935" s="65"/>
      <c r="N43935" s="71"/>
    </row>
    <row r="43936" spans="2:14">
      <c r="B43936" s="65"/>
      <c r="N43936" s="71"/>
    </row>
    <row r="43937" spans="2:14">
      <c r="B43937" s="65"/>
      <c r="N43937" s="71"/>
    </row>
    <row r="43938" spans="2:14">
      <c r="B43938" s="65"/>
      <c r="N43938" s="71"/>
    </row>
    <row r="43939" spans="2:14">
      <c r="B43939" s="65"/>
      <c r="N43939" s="71"/>
    </row>
    <row r="43940" spans="2:14">
      <c r="B43940" s="65"/>
      <c r="N43940" s="71"/>
    </row>
    <row r="43941" spans="2:14">
      <c r="B43941" s="65"/>
      <c r="N43941" s="71"/>
    </row>
    <row r="43942" spans="2:14">
      <c r="B43942" s="65"/>
      <c r="N43942" s="71"/>
    </row>
    <row r="43943" spans="2:14">
      <c r="B43943" s="65"/>
      <c r="N43943" s="71"/>
    </row>
    <row r="43944" spans="2:14">
      <c r="B43944" s="65"/>
      <c r="N43944" s="71"/>
    </row>
    <row r="43945" spans="2:14">
      <c r="B43945" s="65"/>
      <c r="N43945" s="71"/>
    </row>
    <row r="43946" spans="2:14">
      <c r="B43946" s="65"/>
      <c r="N43946" s="71"/>
    </row>
    <row r="43947" spans="2:14">
      <c r="B43947" s="65"/>
      <c r="N43947" s="71"/>
    </row>
    <row r="43948" spans="2:14">
      <c r="B43948" s="65"/>
      <c r="N43948" s="71"/>
    </row>
    <row r="43949" spans="2:14">
      <c r="B43949" s="65"/>
      <c r="N43949" s="71"/>
    </row>
    <row r="43950" spans="2:14">
      <c r="B43950" s="65"/>
      <c r="N43950" s="71"/>
    </row>
    <row r="43951" spans="2:14">
      <c r="B43951" s="65"/>
      <c r="N43951" s="71"/>
    </row>
    <row r="43952" spans="2:14">
      <c r="B43952" s="65"/>
      <c r="N43952" s="71"/>
    </row>
    <row r="43953" spans="2:14">
      <c r="B43953" s="65"/>
      <c r="N43953" s="71"/>
    </row>
    <row r="43954" spans="2:14">
      <c r="B43954" s="65"/>
      <c r="N43954" s="71"/>
    </row>
    <row r="43955" spans="2:14">
      <c r="B43955" s="65"/>
      <c r="N43955" s="71"/>
    </row>
    <row r="43956" spans="2:14">
      <c r="B43956" s="65"/>
      <c r="N43956" s="71"/>
    </row>
    <row r="43957" spans="2:14">
      <c r="B43957" s="65"/>
      <c r="N43957" s="71"/>
    </row>
    <row r="43958" spans="2:14">
      <c r="B43958" s="65"/>
      <c r="N43958" s="71"/>
    </row>
    <row r="43959" spans="2:14">
      <c r="B43959" s="65"/>
      <c r="N43959" s="71"/>
    </row>
    <row r="43960" spans="2:14">
      <c r="B43960" s="65"/>
      <c r="N43960" s="71"/>
    </row>
    <row r="43961" spans="2:14">
      <c r="B43961" s="65"/>
      <c r="N43961" s="71"/>
    </row>
    <row r="43962" spans="2:14">
      <c r="B43962" s="65"/>
      <c r="N43962" s="71"/>
    </row>
    <row r="43963" spans="2:14">
      <c r="B43963" s="65"/>
      <c r="N43963" s="71"/>
    </row>
    <row r="43964" spans="2:14">
      <c r="B43964" s="65"/>
      <c r="N43964" s="71"/>
    </row>
    <row r="43965" spans="2:14">
      <c r="B43965" s="65"/>
      <c r="N43965" s="71"/>
    </row>
    <row r="43966" spans="2:14">
      <c r="B43966" s="65"/>
      <c r="N43966" s="71"/>
    </row>
    <row r="43967" spans="2:14">
      <c r="B43967" s="65"/>
      <c r="N43967" s="71"/>
    </row>
    <row r="43968" spans="2:14">
      <c r="B43968" s="65"/>
      <c r="N43968" s="71"/>
    </row>
    <row r="43969" spans="2:14">
      <c r="B43969" s="65"/>
      <c r="N43969" s="71"/>
    </row>
    <row r="43970" spans="2:14">
      <c r="B43970" s="65"/>
      <c r="N43970" s="71"/>
    </row>
    <row r="43971" spans="2:14">
      <c r="B43971" s="65"/>
      <c r="N43971" s="71"/>
    </row>
    <row r="43972" spans="2:14">
      <c r="B43972" s="65"/>
      <c r="N43972" s="71"/>
    </row>
    <row r="43973" spans="2:14">
      <c r="B43973" s="65"/>
      <c r="N43973" s="71"/>
    </row>
    <row r="43974" spans="2:14">
      <c r="B43974" s="65"/>
      <c r="N43974" s="71"/>
    </row>
    <row r="43975" spans="2:14">
      <c r="B43975" s="65"/>
      <c r="N43975" s="71"/>
    </row>
    <row r="43976" spans="2:14">
      <c r="B43976" s="65"/>
      <c r="N43976" s="71"/>
    </row>
    <row r="43977" spans="2:14">
      <c r="B43977" s="65"/>
      <c r="N43977" s="71"/>
    </row>
    <row r="43978" spans="2:14">
      <c r="B43978" s="65"/>
      <c r="N43978" s="71"/>
    </row>
    <row r="43979" spans="2:14">
      <c r="B43979" s="65"/>
      <c r="N43979" s="71"/>
    </row>
    <row r="43980" spans="2:14">
      <c r="B43980" s="65"/>
      <c r="N43980" s="71"/>
    </row>
    <row r="43981" spans="2:14">
      <c r="B43981" s="65"/>
      <c r="N43981" s="71"/>
    </row>
    <row r="43982" spans="2:14">
      <c r="B43982" s="65"/>
      <c r="N43982" s="71"/>
    </row>
    <row r="43983" spans="2:14">
      <c r="B43983" s="65"/>
      <c r="N43983" s="71"/>
    </row>
    <row r="43984" spans="2:14">
      <c r="B43984" s="65"/>
      <c r="N43984" s="71"/>
    </row>
    <row r="43985" spans="2:14">
      <c r="B43985" s="65"/>
      <c r="N43985" s="71"/>
    </row>
    <row r="43986" spans="2:14">
      <c r="B43986" s="65"/>
      <c r="N43986" s="71"/>
    </row>
    <row r="43987" spans="2:14">
      <c r="B43987" s="65"/>
      <c r="N43987" s="71"/>
    </row>
    <row r="43988" spans="2:14">
      <c r="B43988" s="65"/>
      <c r="N43988" s="71"/>
    </row>
    <row r="43989" spans="2:14">
      <c r="B43989" s="65"/>
      <c r="N43989" s="71"/>
    </row>
    <row r="43990" spans="2:14">
      <c r="B43990" s="65"/>
      <c r="N43990" s="71"/>
    </row>
    <row r="43991" spans="2:14">
      <c r="B43991" s="65"/>
      <c r="N43991" s="71"/>
    </row>
    <row r="43992" spans="2:14">
      <c r="B43992" s="65"/>
      <c r="N43992" s="71"/>
    </row>
    <row r="43993" spans="2:14">
      <c r="B43993" s="65"/>
      <c r="N43993" s="71"/>
    </row>
    <row r="43994" spans="2:14">
      <c r="B43994" s="65"/>
      <c r="N43994" s="71"/>
    </row>
    <row r="43995" spans="2:14">
      <c r="B43995" s="65"/>
      <c r="N43995" s="71"/>
    </row>
    <row r="43996" spans="2:14">
      <c r="B43996" s="65"/>
      <c r="N43996" s="71"/>
    </row>
    <row r="43997" spans="2:14">
      <c r="B43997" s="65"/>
      <c r="N43997" s="71"/>
    </row>
    <row r="43998" spans="2:14">
      <c r="B43998" s="65"/>
      <c r="N43998" s="71"/>
    </row>
    <row r="43999" spans="2:14">
      <c r="B43999" s="65"/>
      <c r="N43999" s="71"/>
    </row>
    <row r="44000" spans="2:14">
      <c r="B44000" s="65"/>
      <c r="N44000" s="71"/>
    </row>
    <row r="44001" spans="2:14">
      <c r="B44001" s="65"/>
      <c r="N44001" s="71"/>
    </row>
    <row r="44002" spans="2:14">
      <c r="B44002" s="65"/>
      <c r="N44002" s="71"/>
    </row>
    <row r="44003" spans="2:14">
      <c r="B44003" s="65"/>
      <c r="N44003" s="71"/>
    </row>
    <row r="44004" spans="2:14">
      <c r="B44004" s="65"/>
      <c r="N44004" s="71"/>
    </row>
    <row r="44005" spans="2:14">
      <c r="B44005" s="65"/>
      <c r="N44005" s="71"/>
    </row>
    <row r="44006" spans="2:14">
      <c r="B44006" s="65"/>
      <c r="N44006" s="71"/>
    </row>
    <row r="44007" spans="2:14">
      <c r="B44007" s="65"/>
      <c r="N44007" s="71"/>
    </row>
    <row r="44008" spans="2:14">
      <c r="B44008" s="65"/>
      <c r="N44008" s="71"/>
    </row>
    <row r="44009" spans="2:14">
      <c r="B44009" s="65"/>
      <c r="N44009" s="71"/>
    </row>
    <row r="44010" spans="2:14">
      <c r="B44010" s="65"/>
      <c r="N44010" s="71"/>
    </row>
    <row r="44011" spans="2:14">
      <c r="B44011" s="65"/>
      <c r="N44011" s="71"/>
    </row>
    <row r="44012" spans="2:14">
      <c r="B44012" s="65"/>
      <c r="N44012" s="71"/>
    </row>
    <row r="44013" spans="2:14">
      <c r="B44013" s="65"/>
      <c r="N44013" s="71"/>
    </row>
    <row r="44014" spans="2:14">
      <c r="B44014" s="65"/>
      <c r="N44014" s="71"/>
    </row>
    <row r="44015" spans="2:14">
      <c r="B44015" s="65"/>
      <c r="N44015" s="71"/>
    </row>
    <row r="44016" spans="2:14">
      <c r="B44016" s="65"/>
      <c r="N44016" s="71"/>
    </row>
    <row r="44017" spans="2:14">
      <c r="B44017" s="65"/>
      <c r="N44017" s="71"/>
    </row>
    <row r="44018" spans="2:14">
      <c r="B44018" s="65"/>
      <c r="N44018" s="71"/>
    </row>
    <row r="44019" spans="2:14">
      <c r="B44019" s="65"/>
      <c r="N44019" s="71"/>
    </row>
    <row r="44020" spans="2:14">
      <c r="B44020" s="65"/>
      <c r="N44020" s="71"/>
    </row>
    <row r="44021" spans="2:14">
      <c r="B44021" s="65"/>
      <c r="N44021" s="71"/>
    </row>
    <row r="44022" spans="2:14">
      <c r="B44022" s="65"/>
      <c r="N44022" s="71"/>
    </row>
    <row r="44023" spans="2:14">
      <c r="B44023" s="65"/>
      <c r="N44023" s="71"/>
    </row>
    <row r="44024" spans="2:14">
      <c r="B44024" s="65"/>
      <c r="N44024" s="71"/>
    </row>
    <row r="44025" spans="2:14">
      <c r="B44025" s="65"/>
      <c r="N44025" s="71"/>
    </row>
    <row r="44026" spans="2:14">
      <c r="B44026" s="65"/>
      <c r="N44026" s="71"/>
    </row>
    <row r="44027" spans="2:14">
      <c r="B44027" s="65"/>
      <c r="N44027" s="71"/>
    </row>
    <row r="44028" spans="2:14">
      <c r="B44028" s="65"/>
      <c r="N44028" s="71"/>
    </row>
    <row r="44029" spans="2:14">
      <c r="B44029" s="65"/>
      <c r="N44029" s="71"/>
    </row>
    <row r="44030" spans="2:14">
      <c r="B44030" s="65"/>
      <c r="N44030" s="71"/>
    </row>
    <row r="44031" spans="2:14">
      <c r="B44031" s="65"/>
      <c r="N44031" s="71"/>
    </row>
    <row r="44032" spans="2:14">
      <c r="B44032" s="65"/>
      <c r="N44032" s="71"/>
    </row>
    <row r="44033" spans="2:14">
      <c r="B44033" s="65"/>
      <c r="N44033" s="71"/>
    </row>
    <row r="44034" spans="2:14">
      <c r="B44034" s="65"/>
      <c r="N44034" s="71"/>
    </row>
    <row r="44035" spans="2:14">
      <c r="B44035" s="65"/>
      <c r="N44035" s="71"/>
    </row>
    <row r="44036" spans="2:14">
      <c r="B44036" s="65"/>
      <c r="N44036" s="71"/>
    </row>
    <row r="44037" spans="2:14">
      <c r="B44037" s="65"/>
      <c r="N44037" s="71"/>
    </row>
    <row r="44038" spans="2:14">
      <c r="B44038" s="65"/>
      <c r="N44038" s="71"/>
    </row>
    <row r="44039" spans="2:14">
      <c r="B44039" s="65"/>
      <c r="N44039" s="71"/>
    </row>
    <row r="44040" spans="2:14">
      <c r="B44040" s="65"/>
      <c r="N44040" s="71"/>
    </row>
    <row r="44041" spans="2:14">
      <c r="B44041" s="65"/>
      <c r="N44041" s="71"/>
    </row>
    <row r="44042" spans="2:14">
      <c r="B44042" s="65"/>
      <c r="N44042" s="71"/>
    </row>
    <row r="44043" spans="2:14">
      <c r="B44043" s="65"/>
      <c r="N44043" s="71"/>
    </row>
    <row r="44044" spans="2:14">
      <c r="B44044" s="65"/>
      <c r="N44044" s="71"/>
    </row>
    <row r="44045" spans="2:14">
      <c r="B44045" s="65"/>
      <c r="N44045" s="71"/>
    </row>
    <row r="44046" spans="2:14">
      <c r="B44046" s="65"/>
      <c r="N44046" s="71"/>
    </row>
    <row r="44047" spans="2:14">
      <c r="B44047" s="65"/>
      <c r="N44047" s="71"/>
    </row>
    <row r="44048" spans="2:14">
      <c r="B44048" s="65"/>
      <c r="N44048" s="71"/>
    </row>
    <row r="44049" spans="2:14">
      <c r="B44049" s="65"/>
      <c r="N44049" s="71"/>
    </row>
    <row r="44050" spans="2:14">
      <c r="B44050" s="65"/>
      <c r="N44050" s="71"/>
    </row>
    <row r="44051" spans="2:14">
      <c r="B44051" s="65"/>
      <c r="N44051" s="71"/>
    </row>
    <row r="44052" spans="2:14">
      <c r="B44052" s="65"/>
      <c r="N44052" s="71"/>
    </row>
    <row r="44053" spans="2:14">
      <c r="B44053" s="65"/>
      <c r="N44053" s="71"/>
    </row>
    <row r="44054" spans="2:14">
      <c r="B44054" s="65"/>
      <c r="N44054" s="71"/>
    </row>
    <row r="44055" spans="2:14">
      <c r="B44055" s="65"/>
      <c r="N44055" s="71"/>
    </row>
    <row r="44056" spans="2:14">
      <c r="B44056" s="65"/>
      <c r="N44056" s="71"/>
    </row>
    <row r="44057" spans="2:14">
      <c r="B44057" s="65"/>
      <c r="N44057" s="71"/>
    </row>
    <row r="44058" spans="2:14">
      <c r="B44058" s="65"/>
      <c r="N44058" s="71"/>
    </row>
    <row r="44059" spans="2:14">
      <c r="B44059" s="65"/>
      <c r="N44059" s="71"/>
    </row>
    <row r="44060" spans="2:14">
      <c r="B44060" s="65"/>
      <c r="N44060" s="71"/>
    </row>
    <row r="44061" spans="2:14">
      <c r="B44061" s="65"/>
      <c r="N44061" s="71"/>
    </row>
    <row r="44062" spans="2:14">
      <c r="B44062" s="65"/>
      <c r="N44062" s="71"/>
    </row>
    <row r="44063" spans="2:14">
      <c r="B44063" s="65"/>
      <c r="N44063" s="71"/>
    </row>
    <row r="44064" spans="2:14">
      <c r="B44064" s="65"/>
      <c r="N44064" s="71"/>
    </row>
    <row r="44065" spans="2:14">
      <c r="B44065" s="65"/>
      <c r="N44065" s="71"/>
    </row>
    <row r="44066" spans="2:14">
      <c r="B44066" s="65"/>
      <c r="N44066" s="71"/>
    </row>
    <row r="44067" spans="2:14">
      <c r="B44067" s="65"/>
      <c r="N44067" s="71"/>
    </row>
    <row r="44068" spans="2:14">
      <c r="B44068" s="65"/>
      <c r="N44068" s="71"/>
    </row>
    <row r="44069" spans="2:14">
      <c r="B44069" s="65"/>
      <c r="N44069" s="71"/>
    </row>
    <row r="44070" spans="2:14">
      <c r="B44070" s="65"/>
      <c r="N44070" s="71"/>
    </row>
    <row r="44071" spans="2:14">
      <c r="B44071" s="65"/>
      <c r="N44071" s="71"/>
    </row>
    <row r="44072" spans="2:14">
      <c r="B44072" s="65"/>
      <c r="N44072" s="71"/>
    </row>
    <row r="44073" spans="2:14">
      <c r="B44073" s="65"/>
      <c r="N44073" s="71"/>
    </row>
    <row r="44074" spans="2:14">
      <c r="B44074" s="65"/>
      <c r="N44074" s="71"/>
    </row>
    <row r="44075" spans="2:14">
      <c r="B44075" s="65"/>
      <c r="N44075" s="71"/>
    </row>
    <row r="44076" spans="2:14">
      <c r="B44076" s="65"/>
      <c r="N44076" s="71"/>
    </row>
    <row r="44077" spans="2:14">
      <c r="B44077" s="65"/>
      <c r="N44077" s="71"/>
    </row>
    <row r="44078" spans="2:14">
      <c r="B44078" s="65"/>
      <c r="N44078" s="71"/>
    </row>
    <row r="44079" spans="2:14">
      <c r="B44079" s="65"/>
      <c r="N44079" s="71"/>
    </row>
    <row r="44080" spans="2:14">
      <c r="B44080" s="65"/>
      <c r="N44080" s="71"/>
    </row>
    <row r="44081" spans="2:14">
      <c r="B44081" s="65"/>
      <c r="N44081" s="71"/>
    </row>
    <row r="44082" spans="2:14">
      <c r="B44082" s="65"/>
      <c r="N44082" s="71"/>
    </row>
    <row r="44083" spans="2:14">
      <c r="B44083" s="65"/>
      <c r="N44083" s="71"/>
    </row>
    <row r="44084" spans="2:14">
      <c r="B44084" s="65"/>
      <c r="N44084" s="71"/>
    </row>
    <row r="44085" spans="2:14">
      <c r="B44085" s="65"/>
      <c r="N44085" s="71"/>
    </row>
    <row r="44086" spans="2:14">
      <c r="B44086" s="65"/>
      <c r="N44086" s="71"/>
    </row>
    <row r="44087" spans="2:14">
      <c r="B44087" s="65"/>
      <c r="N44087" s="71"/>
    </row>
    <row r="44088" spans="2:14">
      <c r="B44088" s="65"/>
      <c r="N44088" s="71"/>
    </row>
    <row r="44089" spans="2:14">
      <c r="B44089" s="65"/>
      <c r="N44089" s="71"/>
    </row>
    <row r="44090" spans="2:14">
      <c r="B44090" s="65"/>
      <c r="N44090" s="71"/>
    </row>
    <row r="44091" spans="2:14">
      <c r="B44091" s="65"/>
      <c r="N44091" s="71"/>
    </row>
    <row r="44092" spans="2:14">
      <c r="B44092" s="65"/>
      <c r="N44092" s="71"/>
    </row>
    <row r="44093" spans="2:14">
      <c r="B44093" s="65"/>
      <c r="N44093" s="71"/>
    </row>
    <row r="44094" spans="2:14">
      <c r="B44094" s="65"/>
      <c r="N44094" s="71"/>
    </row>
    <row r="44095" spans="2:14">
      <c r="B44095" s="65"/>
      <c r="N44095" s="71"/>
    </row>
    <row r="44096" spans="2:14">
      <c r="B44096" s="65"/>
      <c r="N44096" s="71"/>
    </row>
    <row r="44097" spans="2:14">
      <c r="B44097" s="65"/>
      <c r="N44097" s="71"/>
    </row>
    <row r="44098" spans="2:14">
      <c r="B44098" s="65"/>
      <c r="N44098" s="71"/>
    </row>
    <row r="44099" spans="2:14">
      <c r="B44099" s="65"/>
      <c r="N44099" s="71"/>
    </row>
    <row r="44100" spans="2:14">
      <c r="B44100" s="65"/>
      <c r="N44100" s="71"/>
    </row>
    <row r="44101" spans="2:14">
      <c r="B44101" s="65"/>
      <c r="N44101" s="71"/>
    </row>
    <row r="44102" spans="2:14">
      <c r="B44102" s="65"/>
      <c r="N44102" s="71"/>
    </row>
    <row r="44103" spans="2:14">
      <c r="B44103" s="65"/>
      <c r="N44103" s="71"/>
    </row>
    <row r="44104" spans="2:14">
      <c r="B44104" s="65"/>
      <c r="N44104" s="71"/>
    </row>
    <row r="44105" spans="2:14">
      <c r="B44105" s="65"/>
      <c r="N44105" s="71"/>
    </row>
    <row r="44106" spans="2:14">
      <c r="B44106" s="65"/>
      <c r="N44106" s="71"/>
    </row>
    <row r="44107" spans="2:14">
      <c r="B44107" s="65"/>
      <c r="N44107" s="71"/>
    </row>
    <row r="44108" spans="2:14">
      <c r="B44108" s="65"/>
      <c r="N44108" s="71"/>
    </row>
    <row r="44109" spans="2:14">
      <c r="B44109" s="65"/>
      <c r="N44109" s="71"/>
    </row>
    <row r="44110" spans="2:14">
      <c r="B44110" s="65"/>
      <c r="N44110" s="71"/>
    </row>
    <row r="44111" spans="2:14">
      <c r="B44111" s="65"/>
      <c r="N44111" s="71"/>
    </row>
    <row r="44112" spans="2:14">
      <c r="B44112" s="65"/>
      <c r="N44112" s="71"/>
    </row>
    <row r="44113" spans="2:14">
      <c r="B44113" s="65"/>
      <c r="N44113" s="71"/>
    </row>
    <row r="44114" spans="2:14">
      <c r="B44114" s="65"/>
      <c r="N44114" s="71"/>
    </row>
    <row r="44115" spans="2:14">
      <c r="B44115" s="65"/>
      <c r="N44115" s="71"/>
    </row>
    <row r="44116" spans="2:14">
      <c r="B44116" s="65"/>
      <c r="N44116" s="71"/>
    </row>
    <row r="44117" spans="2:14">
      <c r="B44117" s="65"/>
      <c r="N44117" s="71"/>
    </row>
    <row r="44118" spans="2:14">
      <c r="B44118" s="65"/>
      <c r="N44118" s="71"/>
    </row>
    <row r="44119" spans="2:14">
      <c r="B44119" s="65"/>
      <c r="N44119" s="71"/>
    </row>
    <row r="44120" spans="2:14">
      <c r="B44120" s="65"/>
      <c r="N44120" s="71"/>
    </row>
    <row r="44121" spans="2:14">
      <c r="B44121" s="65"/>
      <c r="N44121" s="71"/>
    </row>
    <row r="44122" spans="2:14">
      <c r="B44122" s="65"/>
      <c r="N44122" s="71"/>
    </row>
    <row r="44123" spans="2:14">
      <c r="B44123" s="65"/>
      <c r="N44123" s="71"/>
    </row>
    <row r="44124" spans="2:14">
      <c r="B44124" s="65"/>
      <c r="N44124" s="71"/>
    </row>
    <row r="44125" spans="2:14">
      <c r="B44125" s="65"/>
      <c r="N44125" s="71"/>
    </row>
    <row r="44126" spans="2:14">
      <c r="B44126" s="65"/>
      <c r="N44126" s="71"/>
    </row>
    <row r="44127" spans="2:14">
      <c r="B44127" s="65"/>
      <c r="N44127" s="71"/>
    </row>
    <row r="44128" spans="2:14">
      <c r="B44128" s="65"/>
      <c r="N44128" s="71"/>
    </row>
    <row r="44129" spans="2:14">
      <c r="B44129" s="65"/>
      <c r="N44129" s="71"/>
    </row>
    <row r="44130" spans="2:14">
      <c r="B44130" s="65"/>
      <c r="N44130" s="71"/>
    </row>
    <row r="44131" spans="2:14">
      <c r="B44131" s="65"/>
      <c r="N44131" s="71"/>
    </row>
    <row r="44132" spans="2:14">
      <c r="B44132" s="65"/>
      <c r="N44132" s="71"/>
    </row>
    <row r="44133" spans="2:14">
      <c r="B44133" s="65"/>
      <c r="N44133" s="71"/>
    </row>
    <row r="44134" spans="2:14">
      <c r="B44134" s="65"/>
      <c r="N44134" s="71"/>
    </row>
    <row r="44135" spans="2:14">
      <c r="B44135" s="65"/>
      <c r="N44135" s="71"/>
    </row>
    <row r="44136" spans="2:14">
      <c r="B44136" s="65"/>
      <c r="N44136" s="71"/>
    </row>
    <row r="44137" spans="2:14">
      <c r="B44137" s="65"/>
      <c r="N44137" s="71"/>
    </row>
    <row r="44138" spans="2:14">
      <c r="B44138" s="65"/>
      <c r="N44138" s="71"/>
    </row>
    <row r="44139" spans="2:14">
      <c r="B44139" s="65"/>
      <c r="N44139" s="71"/>
    </row>
    <row r="44140" spans="2:14">
      <c r="B44140" s="65"/>
      <c r="N44140" s="71"/>
    </row>
    <row r="44141" spans="2:14">
      <c r="B44141" s="65"/>
      <c r="N44141" s="71"/>
    </row>
    <row r="44142" spans="2:14">
      <c r="B44142" s="65"/>
      <c r="N44142" s="71"/>
    </row>
    <row r="44143" spans="2:14">
      <c r="B44143" s="65"/>
      <c r="N44143" s="71"/>
    </row>
    <row r="44144" spans="2:14">
      <c r="B44144" s="65"/>
      <c r="N44144" s="71"/>
    </row>
    <row r="44145" spans="2:14">
      <c r="B44145" s="65"/>
      <c r="N44145" s="71"/>
    </row>
    <row r="44146" spans="2:14">
      <c r="B44146" s="65"/>
      <c r="N44146" s="71"/>
    </row>
    <row r="44147" spans="2:14">
      <c r="B44147" s="65"/>
      <c r="N44147" s="71"/>
    </row>
    <row r="44148" spans="2:14">
      <c r="B44148" s="65"/>
      <c r="N44148" s="71"/>
    </row>
    <row r="44149" spans="2:14">
      <c r="B44149" s="65"/>
      <c r="N44149" s="71"/>
    </row>
    <row r="44150" spans="2:14">
      <c r="B44150" s="65"/>
      <c r="N44150" s="71"/>
    </row>
    <row r="44151" spans="2:14">
      <c r="B44151" s="65"/>
      <c r="N44151" s="71"/>
    </row>
    <row r="44152" spans="2:14">
      <c r="B44152" s="65"/>
      <c r="N44152" s="71"/>
    </row>
    <row r="44153" spans="2:14">
      <c r="B44153" s="65"/>
      <c r="N44153" s="71"/>
    </row>
    <row r="44154" spans="2:14">
      <c r="B44154" s="65"/>
      <c r="N44154" s="71"/>
    </row>
    <row r="44155" spans="2:14">
      <c r="B44155" s="65"/>
      <c r="N44155" s="71"/>
    </row>
    <row r="44156" spans="2:14">
      <c r="B44156" s="65"/>
      <c r="N44156" s="71"/>
    </row>
    <row r="44157" spans="2:14">
      <c r="B44157" s="65"/>
      <c r="N44157" s="71"/>
    </row>
    <row r="44158" spans="2:14">
      <c r="B44158" s="65"/>
      <c r="N44158" s="71"/>
    </row>
    <row r="44159" spans="2:14">
      <c r="B44159" s="65"/>
      <c r="N44159" s="71"/>
    </row>
    <row r="44160" spans="2:14">
      <c r="B44160" s="65"/>
      <c r="N44160" s="71"/>
    </row>
    <row r="44161" spans="2:14">
      <c r="B44161" s="65"/>
      <c r="N44161" s="71"/>
    </row>
    <row r="44162" spans="2:14">
      <c r="B44162" s="65"/>
      <c r="N44162" s="71"/>
    </row>
    <row r="44163" spans="2:14">
      <c r="B44163" s="65"/>
      <c r="N44163" s="71"/>
    </row>
    <row r="44164" spans="2:14">
      <c r="B44164" s="65"/>
      <c r="N44164" s="71"/>
    </row>
    <row r="44165" spans="2:14">
      <c r="B44165" s="65"/>
      <c r="N44165" s="71"/>
    </row>
    <row r="44166" spans="2:14">
      <c r="B44166" s="65"/>
      <c r="N44166" s="71"/>
    </row>
    <row r="44167" spans="2:14">
      <c r="B44167" s="65"/>
      <c r="N44167" s="71"/>
    </row>
    <row r="44168" spans="2:14">
      <c r="B44168" s="65"/>
      <c r="N44168" s="71"/>
    </row>
    <row r="44169" spans="2:14">
      <c r="B44169" s="65"/>
      <c r="N44169" s="71"/>
    </row>
    <row r="44170" spans="2:14">
      <c r="B44170" s="65"/>
      <c r="N44170" s="71"/>
    </row>
    <row r="44171" spans="2:14">
      <c r="B44171" s="65"/>
      <c r="N44171" s="71"/>
    </row>
    <row r="44172" spans="2:14">
      <c r="B44172" s="65"/>
      <c r="N44172" s="71"/>
    </row>
    <row r="44173" spans="2:14">
      <c r="B44173" s="65"/>
      <c r="N44173" s="71"/>
    </row>
    <row r="44174" spans="2:14">
      <c r="B44174" s="65"/>
      <c r="N44174" s="71"/>
    </row>
    <row r="44175" spans="2:14">
      <c r="B44175" s="65"/>
      <c r="N44175" s="71"/>
    </row>
    <row r="44176" spans="2:14">
      <c r="B44176" s="65"/>
      <c r="N44176" s="71"/>
    </row>
    <row r="44177" spans="2:14">
      <c r="B44177" s="65"/>
      <c r="N44177" s="71"/>
    </row>
    <row r="44178" spans="2:14">
      <c r="B44178" s="65"/>
      <c r="N44178" s="71"/>
    </row>
    <row r="44179" spans="2:14">
      <c r="B44179" s="65"/>
      <c r="N44179" s="71"/>
    </row>
    <row r="44180" spans="2:14">
      <c r="B44180" s="65"/>
      <c r="N44180" s="71"/>
    </row>
    <row r="44181" spans="2:14">
      <c r="B44181" s="65"/>
      <c r="N44181" s="71"/>
    </row>
    <row r="44182" spans="2:14">
      <c r="B44182" s="65"/>
      <c r="N44182" s="71"/>
    </row>
    <row r="44183" spans="2:14">
      <c r="B44183" s="65"/>
      <c r="N44183" s="71"/>
    </row>
    <row r="44184" spans="2:14">
      <c r="B44184" s="65"/>
      <c r="N44184" s="71"/>
    </row>
    <row r="44185" spans="2:14">
      <c r="B44185" s="65"/>
      <c r="N44185" s="71"/>
    </row>
    <row r="44186" spans="2:14">
      <c r="B44186" s="65"/>
      <c r="N44186" s="71"/>
    </row>
    <row r="44187" spans="2:14">
      <c r="B44187" s="65"/>
      <c r="N44187" s="71"/>
    </row>
    <row r="44188" spans="2:14">
      <c r="B44188" s="65"/>
      <c r="N44188" s="71"/>
    </row>
    <row r="44189" spans="2:14">
      <c r="B44189" s="65"/>
      <c r="N44189" s="71"/>
    </row>
    <row r="44190" spans="2:14">
      <c r="B44190" s="65"/>
      <c r="N44190" s="71"/>
    </row>
    <row r="44191" spans="2:14">
      <c r="B44191" s="65"/>
      <c r="N44191" s="71"/>
    </row>
    <row r="44192" spans="2:14">
      <c r="B44192" s="65"/>
      <c r="N44192" s="71"/>
    </row>
    <row r="44193" spans="2:14">
      <c r="B44193" s="65"/>
      <c r="N44193" s="71"/>
    </row>
    <row r="44194" spans="2:14">
      <c r="B44194" s="65"/>
      <c r="N44194" s="71"/>
    </row>
    <row r="44195" spans="2:14">
      <c r="B44195" s="65"/>
      <c r="N44195" s="71"/>
    </row>
    <row r="44196" spans="2:14">
      <c r="B44196" s="65"/>
      <c r="N44196" s="71"/>
    </row>
    <row r="44197" spans="2:14">
      <c r="B44197" s="65"/>
      <c r="N44197" s="71"/>
    </row>
    <row r="44198" spans="2:14">
      <c r="B44198" s="65"/>
      <c r="N44198" s="71"/>
    </row>
    <row r="44199" spans="2:14">
      <c r="B44199" s="65"/>
      <c r="N44199" s="71"/>
    </row>
    <row r="44200" spans="2:14">
      <c r="B44200" s="65"/>
      <c r="N44200" s="71"/>
    </row>
    <row r="44201" spans="2:14">
      <c r="B44201" s="65"/>
      <c r="N44201" s="71"/>
    </row>
    <row r="44202" spans="2:14">
      <c r="B44202" s="65"/>
      <c r="N44202" s="71"/>
    </row>
    <row r="44203" spans="2:14">
      <c r="B44203" s="65"/>
      <c r="N44203" s="71"/>
    </row>
    <row r="44204" spans="2:14">
      <c r="B44204" s="65"/>
      <c r="N44204" s="71"/>
    </row>
    <row r="44205" spans="2:14">
      <c r="B44205" s="65"/>
      <c r="N44205" s="71"/>
    </row>
    <row r="44206" spans="2:14">
      <c r="B44206" s="65"/>
      <c r="N44206" s="71"/>
    </row>
    <row r="44207" spans="2:14">
      <c r="B44207" s="65"/>
      <c r="N44207" s="71"/>
    </row>
    <row r="44208" spans="2:14">
      <c r="B44208" s="65"/>
      <c r="N44208" s="71"/>
    </row>
    <row r="44209" spans="2:14">
      <c r="B44209" s="65"/>
      <c r="N44209" s="71"/>
    </row>
    <row r="44210" spans="2:14">
      <c r="B44210" s="65"/>
      <c r="N44210" s="71"/>
    </row>
    <row r="44211" spans="2:14">
      <c r="B44211" s="65"/>
      <c r="N44211" s="71"/>
    </row>
    <row r="44212" spans="2:14">
      <c r="B44212" s="65"/>
      <c r="N44212" s="71"/>
    </row>
    <row r="44213" spans="2:14">
      <c r="B44213" s="65"/>
      <c r="N44213" s="71"/>
    </row>
    <row r="44214" spans="2:14">
      <c r="B44214" s="65"/>
      <c r="N44214" s="71"/>
    </row>
    <row r="44215" spans="2:14">
      <c r="B44215" s="65"/>
      <c r="N44215" s="71"/>
    </row>
    <row r="44216" spans="2:14">
      <c r="B44216" s="65"/>
      <c r="N44216" s="71"/>
    </row>
    <row r="44217" spans="2:14">
      <c r="B44217" s="65"/>
      <c r="N44217" s="71"/>
    </row>
    <row r="44218" spans="2:14">
      <c r="B44218" s="65"/>
      <c r="N44218" s="71"/>
    </row>
    <row r="44219" spans="2:14">
      <c r="B44219" s="65"/>
      <c r="N44219" s="71"/>
    </row>
    <row r="44220" spans="2:14">
      <c r="B44220" s="65"/>
      <c r="N44220" s="71"/>
    </row>
    <row r="44221" spans="2:14">
      <c r="B44221" s="65"/>
      <c r="N44221" s="71"/>
    </row>
    <row r="44222" spans="2:14">
      <c r="B44222" s="65"/>
      <c r="N44222" s="71"/>
    </row>
    <row r="44223" spans="2:14">
      <c r="B44223" s="65"/>
      <c r="N44223" s="71"/>
    </row>
    <row r="44224" spans="2:14">
      <c r="B44224" s="65"/>
      <c r="N44224" s="71"/>
    </row>
    <row r="44225" spans="2:14">
      <c r="B44225" s="65"/>
      <c r="N44225" s="71"/>
    </row>
    <row r="44226" spans="2:14">
      <c r="B44226" s="65"/>
      <c r="N44226" s="71"/>
    </row>
    <row r="44227" spans="2:14">
      <c r="B44227" s="65"/>
      <c r="N44227" s="71"/>
    </row>
    <row r="44228" spans="2:14">
      <c r="B44228" s="65"/>
      <c r="N44228" s="71"/>
    </row>
    <row r="44229" spans="2:14">
      <c r="B44229" s="65"/>
      <c r="N44229" s="71"/>
    </row>
    <row r="44230" spans="2:14">
      <c r="B44230" s="65"/>
      <c r="N44230" s="71"/>
    </row>
    <row r="44231" spans="2:14">
      <c r="B44231" s="65"/>
      <c r="N44231" s="71"/>
    </row>
    <row r="44232" spans="2:14">
      <c r="B44232" s="65"/>
      <c r="N44232" s="71"/>
    </row>
    <row r="44233" spans="2:14">
      <c r="B44233" s="65"/>
      <c r="N44233" s="71"/>
    </row>
    <row r="44234" spans="2:14">
      <c r="B44234" s="65"/>
      <c r="N44234" s="71"/>
    </row>
    <row r="44235" spans="2:14">
      <c r="B44235" s="65"/>
      <c r="N44235" s="71"/>
    </row>
    <row r="44236" spans="2:14">
      <c r="B44236" s="65"/>
      <c r="N44236" s="71"/>
    </row>
    <row r="44237" spans="2:14">
      <c r="B44237" s="65"/>
      <c r="N44237" s="71"/>
    </row>
    <row r="44238" spans="2:14">
      <c r="B44238" s="65"/>
      <c r="N44238" s="71"/>
    </row>
    <row r="44239" spans="2:14">
      <c r="B44239" s="65"/>
      <c r="N44239" s="71"/>
    </row>
    <row r="44240" spans="2:14">
      <c r="B44240" s="65"/>
      <c r="N44240" s="71"/>
    </row>
    <row r="44241" spans="2:14">
      <c r="B44241" s="65"/>
      <c r="N44241" s="71"/>
    </row>
    <row r="44242" spans="2:14">
      <c r="B44242" s="65"/>
      <c r="N44242" s="71"/>
    </row>
    <row r="44243" spans="2:14">
      <c r="B44243" s="65"/>
      <c r="N44243" s="71"/>
    </row>
    <row r="44244" spans="2:14">
      <c r="B44244" s="65"/>
      <c r="N44244" s="71"/>
    </row>
    <row r="44245" spans="2:14">
      <c r="B44245" s="65"/>
      <c r="N44245" s="71"/>
    </row>
    <row r="44246" spans="2:14">
      <c r="B44246" s="65"/>
      <c r="N44246" s="71"/>
    </row>
    <row r="44247" spans="2:14">
      <c r="B44247" s="65"/>
      <c r="N44247" s="71"/>
    </row>
    <row r="44248" spans="2:14">
      <c r="B44248" s="65"/>
      <c r="N44248" s="71"/>
    </row>
    <row r="44249" spans="2:14">
      <c r="B44249" s="65"/>
      <c r="N44249" s="71"/>
    </row>
    <row r="44250" spans="2:14">
      <c r="B44250" s="65"/>
      <c r="N44250" s="71"/>
    </row>
    <row r="44251" spans="2:14">
      <c r="B44251" s="65"/>
      <c r="N44251" s="71"/>
    </row>
    <row r="44252" spans="2:14">
      <c r="B44252" s="65"/>
      <c r="N44252" s="71"/>
    </row>
    <row r="44253" spans="2:14">
      <c r="B44253" s="65"/>
      <c r="N44253" s="71"/>
    </row>
    <row r="44254" spans="2:14">
      <c r="B44254" s="65"/>
      <c r="N44254" s="71"/>
    </row>
    <row r="44255" spans="2:14">
      <c r="B44255" s="65"/>
      <c r="N44255" s="71"/>
    </row>
    <row r="44256" spans="2:14">
      <c r="B44256" s="65"/>
      <c r="N44256" s="71"/>
    </row>
    <row r="44257" spans="2:14">
      <c r="B44257" s="65"/>
      <c r="N44257" s="71"/>
    </row>
    <row r="44258" spans="2:14">
      <c r="B44258" s="65"/>
      <c r="N44258" s="71"/>
    </row>
    <row r="44259" spans="2:14">
      <c r="B44259" s="65"/>
      <c r="N44259" s="71"/>
    </row>
    <row r="44260" spans="2:14">
      <c r="B44260" s="65"/>
      <c r="N44260" s="71"/>
    </row>
    <row r="44261" spans="2:14">
      <c r="B44261" s="65"/>
      <c r="N44261" s="71"/>
    </row>
    <row r="44262" spans="2:14">
      <c r="B44262" s="65"/>
      <c r="N44262" s="71"/>
    </row>
    <row r="44263" spans="2:14">
      <c r="B44263" s="65"/>
      <c r="N44263" s="71"/>
    </row>
    <row r="44264" spans="2:14">
      <c r="B44264" s="65"/>
      <c r="N44264" s="71"/>
    </row>
    <row r="44265" spans="2:14">
      <c r="B44265" s="65"/>
      <c r="N44265" s="71"/>
    </row>
    <row r="44266" spans="2:14">
      <c r="B44266" s="65"/>
      <c r="N44266" s="71"/>
    </row>
    <row r="44267" spans="2:14">
      <c r="B44267" s="65"/>
      <c r="N44267" s="71"/>
    </row>
    <row r="44268" spans="2:14">
      <c r="B44268" s="65"/>
      <c r="N44268" s="71"/>
    </row>
    <row r="44269" spans="2:14">
      <c r="B44269" s="65"/>
      <c r="N44269" s="71"/>
    </row>
    <row r="44270" spans="2:14">
      <c r="B44270" s="65"/>
      <c r="N44270" s="71"/>
    </row>
    <row r="44271" spans="2:14">
      <c r="B44271" s="65"/>
      <c r="N44271" s="71"/>
    </row>
    <row r="44272" spans="2:14">
      <c r="B44272" s="65"/>
      <c r="N44272" s="71"/>
    </row>
    <row r="44273" spans="2:14">
      <c r="B44273" s="65"/>
      <c r="N44273" s="71"/>
    </row>
    <row r="44274" spans="2:14">
      <c r="B44274" s="65"/>
      <c r="N44274" s="71"/>
    </row>
    <row r="44275" spans="2:14">
      <c r="B44275" s="65"/>
      <c r="N44275" s="71"/>
    </row>
    <row r="44276" spans="2:14">
      <c r="B44276" s="65"/>
      <c r="N44276" s="71"/>
    </row>
    <row r="44277" spans="2:14">
      <c r="B44277" s="65"/>
      <c r="N44277" s="71"/>
    </row>
    <row r="44278" spans="2:14">
      <c r="B44278" s="65"/>
      <c r="N44278" s="71"/>
    </row>
    <row r="44279" spans="2:14">
      <c r="B44279" s="65"/>
      <c r="N44279" s="71"/>
    </row>
    <row r="44280" spans="2:14">
      <c r="B44280" s="65"/>
      <c r="N44280" s="71"/>
    </row>
    <row r="44281" spans="2:14">
      <c r="B44281" s="65"/>
      <c r="N44281" s="71"/>
    </row>
    <row r="44282" spans="2:14">
      <c r="B44282" s="65"/>
      <c r="N44282" s="71"/>
    </row>
    <row r="44283" spans="2:14">
      <c r="B44283" s="65"/>
      <c r="N44283" s="71"/>
    </row>
    <row r="44284" spans="2:14">
      <c r="B44284" s="65"/>
      <c r="N44284" s="71"/>
    </row>
    <row r="44285" spans="2:14">
      <c r="B44285" s="65"/>
      <c r="N44285" s="71"/>
    </row>
    <row r="44286" spans="2:14">
      <c r="B44286" s="65"/>
      <c r="N44286" s="71"/>
    </row>
    <row r="44287" spans="2:14">
      <c r="B44287" s="65"/>
      <c r="N44287" s="71"/>
    </row>
    <row r="44288" spans="2:14">
      <c r="B44288" s="65"/>
      <c r="N44288" s="71"/>
    </row>
    <row r="44289" spans="2:14">
      <c r="B44289" s="65"/>
      <c r="N44289" s="71"/>
    </row>
    <row r="44290" spans="2:14">
      <c r="B44290" s="65"/>
      <c r="N44290" s="71"/>
    </row>
    <row r="44291" spans="2:14">
      <c r="B44291" s="65"/>
      <c r="N44291" s="71"/>
    </row>
    <row r="44292" spans="2:14">
      <c r="B44292" s="65"/>
      <c r="N44292" s="71"/>
    </row>
    <row r="44293" spans="2:14">
      <c r="B44293" s="65"/>
      <c r="N44293" s="71"/>
    </row>
    <row r="44294" spans="2:14">
      <c r="B44294" s="65"/>
      <c r="N44294" s="71"/>
    </row>
    <row r="44295" spans="2:14">
      <c r="B44295" s="65"/>
      <c r="N44295" s="71"/>
    </row>
    <row r="44296" spans="2:14">
      <c r="B44296" s="65"/>
      <c r="N44296" s="71"/>
    </row>
    <row r="44297" spans="2:14">
      <c r="B44297" s="65"/>
      <c r="N44297" s="71"/>
    </row>
    <row r="44298" spans="2:14">
      <c r="B44298" s="65"/>
      <c r="N44298" s="71"/>
    </row>
    <row r="44299" spans="2:14">
      <c r="B44299" s="65"/>
      <c r="N44299" s="71"/>
    </row>
    <row r="44300" spans="2:14">
      <c r="B44300" s="65"/>
      <c r="N44300" s="71"/>
    </row>
    <row r="44301" spans="2:14">
      <c r="B44301" s="65"/>
      <c r="N44301" s="71"/>
    </row>
    <row r="44302" spans="2:14">
      <c r="B44302" s="65"/>
      <c r="N44302" s="71"/>
    </row>
    <row r="44303" spans="2:14">
      <c r="B44303" s="65"/>
      <c r="N44303" s="71"/>
    </row>
    <row r="44304" spans="2:14">
      <c r="B44304" s="65"/>
      <c r="N44304" s="71"/>
    </row>
    <row r="44305" spans="2:14">
      <c r="B44305" s="65"/>
      <c r="N44305" s="71"/>
    </row>
    <row r="44306" spans="2:14">
      <c r="B44306" s="65"/>
      <c r="N44306" s="71"/>
    </row>
    <row r="44307" spans="2:14">
      <c r="B44307" s="65"/>
      <c r="N44307" s="71"/>
    </row>
    <row r="44308" spans="2:14">
      <c r="B44308" s="65"/>
      <c r="N44308" s="71"/>
    </row>
    <row r="44309" spans="2:14">
      <c r="B44309" s="65"/>
      <c r="N44309" s="71"/>
    </row>
    <row r="44310" spans="2:14">
      <c r="B44310" s="65"/>
      <c r="N44310" s="71"/>
    </row>
    <row r="44311" spans="2:14">
      <c r="B44311" s="65"/>
      <c r="N44311" s="71"/>
    </row>
    <row r="44312" spans="2:14">
      <c r="B44312" s="65"/>
      <c r="N44312" s="71"/>
    </row>
    <row r="44313" spans="2:14">
      <c r="B44313" s="65"/>
      <c r="N44313" s="71"/>
    </row>
    <row r="44314" spans="2:14">
      <c r="B44314" s="65"/>
      <c r="N44314" s="71"/>
    </row>
    <row r="44315" spans="2:14">
      <c r="B44315" s="65"/>
      <c r="N44315" s="71"/>
    </row>
    <row r="44316" spans="2:14">
      <c r="B44316" s="65"/>
      <c r="N44316" s="71"/>
    </row>
    <row r="44317" spans="2:14">
      <c r="B44317" s="65"/>
      <c r="N44317" s="71"/>
    </row>
    <row r="44318" spans="2:14">
      <c r="B44318" s="65"/>
      <c r="N44318" s="71"/>
    </row>
    <row r="44319" spans="2:14">
      <c r="B44319" s="65"/>
      <c r="N44319" s="71"/>
    </row>
    <row r="44320" spans="2:14">
      <c r="B44320" s="65"/>
      <c r="N44320" s="71"/>
    </row>
    <row r="44321" spans="2:14">
      <c r="B44321" s="65"/>
      <c r="N44321" s="71"/>
    </row>
    <row r="44322" spans="2:14">
      <c r="B44322" s="65"/>
      <c r="N44322" s="71"/>
    </row>
    <row r="44323" spans="2:14">
      <c r="B44323" s="65"/>
      <c r="N44323" s="71"/>
    </row>
    <row r="44324" spans="2:14">
      <c r="B44324" s="65"/>
      <c r="N44324" s="71"/>
    </row>
    <row r="44325" spans="2:14">
      <c r="B44325" s="65"/>
      <c r="N44325" s="71"/>
    </row>
    <row r="44326" spans="2:14">
      <c r="B44326" s="65"/>
      <c r="N44326" s="71"/>
    </row>
    <row r="44327" spans="2:14">
      <c r="B44327" s="65"/>
      <c r="N44327" s="71"/>
    </row>
    <row r="44328" spans="2:14">
      <c r="B44328" s="65"/>
      <c r="N44328" s="71"/>
    </row>
    <row r="44329" spans="2:14">
      <c r="B44329" s="65"/>
      <c r="N44329" s="71"/>
    </row>
    <row r="44330" spans="2:14">
      <c r="B44330" s="65"/>
      <c r="N44330" s="71"/>
    </row>
    <row r="44331" spans="2:14">
      <c r="B44331" s="65"/>
      <c r="N44331" s="71"/>
    </row>
    <row r="44332" spans="2:14">
      <c r="B44332" s="65"/>
      <c r="N44332" s="71"/>
    </row>
    <row r="44333" spans="2:14">
      <c r="B44333" s="65"/>
      <c r="N44333" s="71"/>
    </row>
    <row r="44334" spans="2:14">
      <c r="B44334" s="65"/>
      <c r="N44334" s="71"/>
    </row>
    <row r="44335" spans="2:14">
      <c r="B44335" s="65"/>
      <c r="N44335" s="71"/>
    </row>
    <row r="44336" spans="2:14">
      <c r="B44336" s="65"/>
      <c r="N44336" s="71"/>
    </row>
    <row r="44337" spans="2:14">
      <c r="B44337" s="65"/>
      <c r="N44337" s="71"/>
    </row>
    <row r="44338" spans="2:14">
      <c r="B44338" s="65"/>
      <c r="N44338" s="71"/>
    </row>
    <row r="44339" spans="2:14">
      <c r="B44339" s="65"/>
      <c r="N44339" s="71"/>
    </row>
    <row r="44340" spans="2:14">
      <c r="B44340" s="65"/>
      <c r="N44340" s="71"/>
    </row>
    <row r="44341" spans="2:14">
      <c r="B44341" s="65"/>
      <c r="N44341" s="71"/>
    </row>
    <row r="44342" spans="2:14">
      <c r="B44342" s="65"/>
      <c r="N44342" s="71"/>
    </row>
    <row r="44343" spans="2:14">
      <c r="B44343" s="65"/>
      <c r="N44343" s="71"/>
    </row>
    <row r="44344" spans="2:14">
      <c r="B44344" s="65"/>
      <c r="N44344" s="71"/>
    </row>
    <row r="44345" spans="2:14">
      <c r="B44345" s="65"/>
      <c r="N44345" s="71"/>
    </row>
    <row r="44346" spans="2:14">
      <c r="B44346" s="65"/>
      <c r="N44346" s="71"/>
    </row>
    <row r="44347" spans="2:14">
      <c r="B44347" s="65"/>
      <c r="N44347" s="71"/>
    </row>
    <row r="44348" spans="2:14">
      <c r="B44348" s="65"/>
      <c r="N44348" s="71"/>
    </row>
    <row r="44349" spans="2:14">
      <c r="B44349" s="65"/>
      <c r="N44349" s="71"/>
    </row>
    <row r="44350" spans="2:14">
      <c r="B44350" s="65"/>
      <c r="N44350" s="71"/>
    </row>
    <row r="44351" spans="2:14">
      <c r="B44351" s="65"/>
      <c r="N44351" s="71"/>
    </row>
    <row r="44352" spans="2:14">
      <c r="B44352" s="65"/>
      <c r="N44352" s="71"/>
    </row>
    <row r="44353" spans="2:14">
      <c r="B44353" s="65"/>
      <c r="N44353" s="71"/>
    </row>
    <row r="44354" spans="2:14">
      <c r="B44354" s="65"/>
      <c r="N44354" s="71"/>
    </row>
    <row r="44355" spans="2:14">
      <c r="B44355" s="65"/>
      <c r="N44355" s="71"/>
    </row>
    <row r="44356" spans="2:14">
      <c r="B44356" s="65"/>
      <c r="N44356" s="71"/>
    </row>
    <row r="44357" spans="2:14">
      <c r="B44357" s="65"/>
      <c r="N44357" s="71"/>
    </row>
    <row r="44358" spans="2:14">
      <c r="B44358" s="65"/>
      <c r="N44358" s="71"/>
    </row>
    <row r="44359" spans="2:14">
      <c r="B44359" s="65"/>
      <c r="N44359" s="71"/>
    </row>
    <row r="44360" spans="2:14">
      <c r="B44360" s="65"/>
      <c r="N44360" s="71"/>
    </row>
    <row r="44361" spans="2:14">
      <c r="B44361" s="65"/>
      <c r="N44361" s="71"/>
    </row>
    <row r="44362" spans="2:14">
      <c r="B44362" s="65"/>
      <c r="N44362" s="71"/>
    </row>
    <row r="44363" spans="2:14">
      <c r="B44363" s="65"/>
      <c r="N44363" s="71"/>
    </row>
    <row r="44364" spans="2:14">
      <c r="B44364" s="65"/>
      <c r="N44364" s="71"/>
    </row>
    <row r="44365" spans="2:14">
      <c r="B44365" s="65"/>
      <c r="N44365" s="71"/>
    </row>
    <row r="44366" spans="2:14">
      <c r="B44366" s="65"/>
      <c r="N44366" s="71"/>
    </row>
    <row r="44367" spans="2:14">
      <c r="B44367" s="65"/>
      <c r="N44367" s="71"/>
    </row>
    <row r="44368" spans="2:14">
      <c r="B44368" s="65"/>
      <c r="N44368" s="71"/>
    </row>
    <row r="44369" spans="2:14">
      <c r="B44369" s="65"/>
      <c r="N44369" s="71"/>
    </row>
    <row r="44370" spans="2:14">
      <c r="B44370" s="65"/>
      <c r="N44370" s="71"/>
    </row>
    <row r="44371" spans="2:14">
      <c r="B44371" s="65"/>
      <c r="N44371" s="71"/>
    </row>
    <row r="44372" spans="2:14">
      <c r="B44372" s="65"/>
      <c r="N44372" s="71"/>
    </row>
    <row r="44373" spans="2:14">
      <c r="B44373" s="65"/>
      <c r="N44373" s="71"/>
    </row>
    <row r="44374" spans="2:14">
      <c r="B44374" s="65"/>
      <c r="N44374" s="71"/>
    </row>
    <row r="44375" spans="2:14">
      <c r="B44375" s="65"/>
      <c r="N44375" s="71"/>
    </row>
    <row r="44376" spans="2:14">
      <c r="B44376" s="65"/>
      <c r="N44376" s="71"/>
    </row>
    <row r="44377" spans="2:14">
      <c r="B44377" s="65"/>
      <c r="N44377" s="71"/>
    </row>
    <row r="44378" spans="2:14">
      <c r="B44378" s="65"/>
      <c r="N44378" s="71"/>
    </row>
    <row r="44379" spans="2:14">
      <c r="B44379" s="65"/>
      <c r="N44379" s="71"/>
    </row>
    <row r="44380" spans="2:14">
      <c r="B44380" s="65"/>
      <c r="N44380" s="71"/>
    </row>
    <row r="44381" spans="2:14">
      <c r="B44381" s="65"/>
      <c r="N44381" s="71"/>
    </row>
    <row r="44382" spans="2:14">
      <c r="B44382" s="65"/>
      <c r="N44382" s="71"/>
    </row>
    <row r="44383" spans="2:14">
      <c r="B44383" s="65"/>
      <c r="N44383" s="71"/>
    </row>
    <row r="44384" spans="2:14">
      <c r="B44384" s="65"/>
      <c r="N44384" s="71"/>
    </row>
    <row r="44385" spans="2:14">
      <c r="B44385" s="65"/>
      <c r="N44385" s="71"/>
    </row>
    <row r="44386" spans="2:14">
      <c r="B44386" s="65"/>
      <c r="N44386" s="71"/>
    </row>
    <row r="44387" spans="2:14">
      <c r="B44387" s="65"/>
      <c r="N44387" s="71"/>
    </row>
    <row r="44388" spans="2:14">
      <c r="B44388" s="65"/>
      <c r="N44388" s="71"/>
    </row>
    <row r="44389" spans="2:14">
      <c r="B44389" s="65"/>
      <c r="N44389" s="71"/>
    </row>
    <row r="44390" spans="2:14">
      <c r="B44390" s="65"/>
      <c r="N44390" s="71"/>
    </row>
    <row r="44391" spans="2:14">
      <c r="B44391" s="65"/>
      <c r="N44391" s="71"/>
    </row>
    <row r="44392" spans="2:14">
      <c r="B44392" s="65"/>
      <c r="N44392" s="71"/>
    </row>
    <row r="44393" spans="2:14">
      <c r="B44393" s="65"/>
      <c r="N44393" s="71"/>
    </row>
    <row r="44394" spans="2:14">
      <c r="B44394" s="65"/>
      <c r="N44394" s="71"/>
    </row>
    <row r="44395" spans="2:14">
      <c r="B44395" s="65"/>
      <c r="N44395" s="71"/>
    </row>
    <row r="44396" spans="2:14">
      <c r="B44396" s="65"/>
      <c r="N44396" s="71"/>
    </row>
    <row r="44397" spans="2:14">
      <c r="B44397" s="65"/>
      <c r="N44397" s="71"/>
    </row>
    <row r="44398" spans="2:14">
      <c r="B44398" s="65"/>
      <c r="N44398" s="71"/>
    </row>
    <row r="44399" spans="2:14">
      <c r="B44399" s="65"/>
      <c r="N44399" s="71"/>
    </row>
    <row r="44400" spans="2:14">
      <c r="B44400" s="65"/>
      <c r="N44400" s="71"/>
    </row>
    <row r="44401" spans="2:14">
      <c r="B44401" s="65"/>
      <c r="N44401" s="71"/>
    </row>
    <row r="44402" spans="2:14">
      <c r="B44402" s="65"/>
      <c r="N44402" s="71"/>
    </row>
    <row r="44403" spans="2:14">
      <c r="B44403" s="65"/>
      <c r="N44403" s="71"/>
    </row>
    <row r="44404" spans="2:14">
      <c r="B44404" s="65"/>
      <c r="N44404" s="71"/>
    </row>
    <row r="44405" spans="2:14">
      <c r="B44405" s="65"/>
      <c r="N44405" s="71"/>
    </row>
    <row r="44406" spans="2:14">
      <c r="B44406" s="65"/>
      <c r="N44406" s="71"/>
    </row>
    <row r="44407" spans="2:14">
      <c r="B44407" s="65"/>
      <c r="N44407" s="71"/>
    </row>
    <row r="44408" spans="2:14">
      <c r="B44408" s="65"/>
      <c r="N44408" s="71"/>
    </row>
    <row r="44409" spans="2:14">
      <c r="B44409" s="65"/>
      <c r="N44409" s="71"/>
    </row>
    <row r="44410" spans="2:14">
      <c r="B44410" s="65"/>
      <c r="N44410" s="71"/>
    </row>
    <row r="44411" spans="2:14">
      <c r="B44411" s="65"/>
      <c r="N44411" s="71"/>
    </row>
    <row r="44412" spans="2:14">
      <c r="B44412" s="65"/>
      <c r="N44412" s="71"/>
    </row>
    <row r="44413" spans="2:14">
      <c r="B44413" s="65"/>
      <c r="N44413" s="71"/>
    </row>
    <row r="44414" spans="2:14">
      <c r="B44414" s="65"/>
      <c r="N44414" s="71"/>
    </row>
    <row r="44415" spans="2:14">
      <c r="B44415" s="65"/>
      <c r="N44415" s="71"/>
    </row>
    <row r="44416" spans="2:14">
      <c r="B44416" s="65"/>
      <c r="N44416" s="71"/>
    </row>
    <row r="44417" spans="2:14">
      <c r="B44417" s="65"/>
      <c r="N44417" s="71"/>
    </row>
    <row r="44418" spans="2:14">
      <c r="B44418" s="65"/>
      <c r="N44418" s="71"/>
    </row>
    <row r="44419" spans="2:14">
      <c r="B44419" s="65"/>
      <c r="N44419" s="71"/>
    </row>
    <row r="44420" spans="2:14">
      <c r="B44420" s="65"/>
      <c r="N44420" s="71"/>
    </row>
    <row r="44421" spans="2:14">
      <c r="B44421" s="65"/>
      <c r="N44421" s="71"/>
    </row>
    <row r="44422" spans="2:14">
      <c r="B44422" s="65"/>
      <c r="N44422" s="71"/>
    </row>
    <row r="44423" spans="2:14">
      <c r="B44423" s="65"/>
      <c r="N44423" s="71"/>
    </row>
    <row r="44424" spans="2:14">
      <c r="B44424" s="65"/>
      <c r="N44424" s="71"/>
    </row>
    <row r="44425" spans="2:14">
      <c r="B44425" s="65"/>
      <c r="N44425" s="71"/>
    </row>
    <row r="44426" spans="2:14">
      <c r="B44426" s="65"/>
      <c r="N44426" s="71"/>
    </row>
    <row r="44427" spans="2:14">
      <c r="B44427" s="65"/>
      <c r="N44427" s="71"/>
    </row>
    <row r="44428" spans="2:14">
      <c r="B44428" s="65"/>
      <c r="N44428" s="71"/>
    </row>
    <row r="44429" spans="2:14">
      <c r="B44429" s="65"/>
      <c r="N44429" s="71"/>
    </row>
    <row r="44430" spans="2:14">
      <c r="B44430" s="65"/>
      <c r="N44430" s="71"/>
    </row>
    <row r="44431" spans="2:14">
      <c r="B44431" s="65"/>
      <c r="N44431" s="71"/>
    </row>
    <row r="44432" spans="2:14">
      <c r="B44432" s="65"/>
      <c r="N44432" s="71"/>
    </row>
    <row r="44433" spans="2:14">
      <c r="B44433" s="65"/>
      <c r="N44433" s="71"/>
    </row>
    <row r="44434" spans="2:14">
      <c r="B44434" s="65"/>
      <c r="N44434" s="71"/>
    </row>
    <row r="44435" spans="2:14">
      <c r="B44435" s="65"/>
      <c r="N44435" s="71"/>
    </row>
    <row r="44436" spans="2:14">
      <c r="B44436" s="65"/>
      <c r="N44436" s="71"/>
    </row>
    <row r="44437" spans="2:14">
      <c r="B44437" s="65"/>
      <c r="N44437" s="71"/>
    </row>
    <row r="44438" spans="2:14">
      <c r="B44438" s="65"/>
      <c r="N44438" s="71"/>
    </row>
    <row r="44439" spans="2:14">
      <c r="B44439" s="65"/>
      <c r="N44439" s="71"/>
    </row>
    <row r="44440" spans="2:14">
      <c r="B44440" s="65"/>
      <c r="N44440" s="71"/>
    </row>
    <row r="44441" spans="2:14">
      <c r="B44441" s="65"/>
      <c r="N44441" s="71"/>
    </row>
    <row r="44442" spans="2:14">
      <c r="B44442" s="65"/>
      <c r="N44442" s="71"/>
    </row>
    <row r="44443" spans="2:14">
      <c r="B44443" s="65"/>
      <c r="N44443" s="71"/>
    </row>
    <row r="44444" spans="2:14">
      <c r="B44444" s="65"/>
      <c r="N44444" s="71"/>
    </row>
    <row r="44445" spans="2:14">
      <c r="B44445" s="65"/>
      <c r="N44445" s="71"/>
    </row>
    <row r="44446" spans="2:14">
      <c r="B44446" s="65"/>
      <c r="N44446" s="71"/>
    </row>
    <row r="44447" spans="2:14">
      <c r="B44447" s="65"/>
      <c r="N44447" s="71"/>
    </row>
    <row r="44448" spans="2:14">
      <c r="B44448" s="65"/>
      <c r="N44448" s="71"/>
    </row>
    <row r="44449" spans="2:14">
      <c r="B44449" s="65"/>
      <c r="N44449" s="71"/>
    </row>
    <row r="44450" spans="2:14">
      <c r="B44450" s="65"/>
      <c r="N44450" s="71"/>
    </row>
    <row r="44451" spans="2:14">
      <c r="B44451" s="65"/>
      <c r="N44451" s="71"/>
    </row>
    <row r="44452" spans="2:14">
      <c r="B44452" s="65"/>
      <c r="N44452" s="71"/>
    </row>
    <row r="44453" spans="2:14">
      <c r="B44453" s="65"/>
      <c r="N44453" s="71"/>
    </row>
    <row r="44454" spans="2:14">
      <c r="B44454" s="65"/>
      <c r="N44454" s="71"/>
    </row>
    <row r="44455" spans="2:14">
      <c r="B44455" s="65"/>
      <c r="N44455" s="71"/>
    </row>
    <row r="44456" spans="2:14">
      <c r="B44456" s="65"/>
      <c r="N44456" s="71"/>
    </row>
    <row r="44457" spans="2:14">
      <c r="B44457" s="65"/>
      <c r="N44457" s="71"/>
    </row>
    <row r="44458" spans="2:14">
      <c r="B44458" s="65"/>
      <c r="N44458" s="71"/>
    </row>
    <row r="44459" spans="2:14">
      <c r="B44459" s="65"/>
      <c r="N44459" s="71"/>
    </row>
    <row r="44460" spans="2:14">
      <c r="B44460" s="65"/>
      <c r="N44460" s="71"/>
    </row>
    <row r="44461" spans="2:14">
      <c r="B44461" s="65"/>
      <c r="N44461" s="71"/>
    </row>
    <row r="44462" spans="2:14">
      <c r="B44462" s="65"/>
      <c r="N44462" s="71"/>
    </row>
    <row r="44463" spans="2:14">
      <c r="B44463" s="65"/>
      <c r="N44463" s="71"/>
    </row>
    <row r="44464" spans="2:14">
      <c r="B44464" s="65"/>
      <c r="N44464" s="71"/>
    </row>
    <row r="44465" spans="2:14">
      <c r="B44465" s="65"/>
      <c r="N44465" s="71"/>
    </row>
    <row r="44466" spans="2:14">
      <c r="B44466" s="65"/>
      <c r="N44466" s="71"/>
    </row>
    <row r="44467" spans="2:14">
      <c r="B44467" s="65"/>
      <c r="N44467" s="71"/>
    </row>
    <row r="44468" spans="2:14">
      <c r="B44468" s="65"/>
      <c r="N44468" s="71"/>
    </row>
    <row r="44469" spans="2:14">
      <c r="B44469" s="65"/>
      <c r="N44469" s="71"/>
    </row>
    <row r="44470" spans="2:14">
      <c r="B44470" s="65"/>
      <c r="N44470" s="71"/>
    </row>
    <row r="44471" spans="2:14">
      <c r="B44471" s="65"/>
      <c r="N44471" s="71"/>
    </row>
    <row r="44472" spans="2:14">
      <c r="B44472" s="65"/>
      <c r="N44472" s="71"/>
    </row>
    <row r="44473" spans="2:14">
      <c r="B44473" s="65"/>
      <c r="N44473" s="71"/>
    </row>
    <row r="44474" spans="2:14">
      <c r="B44474" s="65"/>
      <c r="N44474" s="71"/>
    </row>
    <row r="44475" spans="2:14">
      <c r="B44475" s="65"/>
      <c r="N44475" s="71"/>
    </row>
    <row r="44476" spans="2:14">
      <c r="B44476" s="65"/>
      <c r="N44476" s="71"/>
    </row>
    <row r="44477" spans="2:14">
      <c r="B44477" s="65"/>
      <c r="N44477" s="71"/>
    </row>
    <row r="44478" spans="2:14">
      <c r="B44478" s="65"/>
      <c r="N44478" s="71"/>
    </row>
    <row r="44479" spans="2:14">
      <c r="B44479" s="65"/>
      <c r="N44479" s="71"/>
    </row>
    <row r="44480" spans="2:14">
      <c r="B44480" s="65"/>
      <c r="N44480" s="71"/>
    </row>
    <row r="44481" spans="2:14">
      <c r="B44481" s="65"/>
      <c r="N44481" s="71"/>
    </row>
    <row r="44482" spans="2:14">
      <c r="B44482" s="65"/>
      <c r="N44482" s="71"/>
    </row>
    <row r="44483" spans="2:14">
      <c r="B44483" s="65"/>
      <c r="N44483" s="71"/>
    </row>
    <row r="44484" spans="2:14">
      <c r="B44484" s="65"/>
      <c r="N44484" s="71"/>
    </row>
    <row r="44485" spans="2:14">
      <c r="B44485" s="65"/>
      <c r="N44485" s="71"/>
    </row>
    <row r="44486" spans="2:14">
      <c r="B44486" s="65"/>
      <c r="N44486" s="71"/>
    </row>
    <row r="44487" spans="2:14">
      <c r="B44487" s="65"/>
      <c r="N44487" s="71"/>
    </row>
    <row r="44488" spans="2:14">
      <c r="B44488" s="65"/>
      <c r="N44488" s="71"/>
    </row>
    <row r="44489" spans="2:14">
      <c r="B44489" s="65"/>
      <c r="N44489" s="71"/>
    </row>
    <row r="44490" spans="2:14">
      <c r="B44490" s="65"/>
      <c r="N44490" s="71"/>
    </row>
    <row r="44491" spans="2:14">
      <c r="B44491" s="65"/>
      <c r="N44491" s="71"/>
    </row>
    <row r="44492" spans="2:14">
      <c r="B44492" s="65"/>
      <c r="N44492" s="71"/>
    </row>
    <row r="44493" spans="2:14">
      <c r="B44493" s="65"/>
      <c r="N44493" s="71"/>
    </row>
    <row r="44494" spans="2:14">
      <c r="B44494" s="65"/>
      <c r="N44494" s="71"/>
    </row>
    <row r="44495" spans="2:14">
      <c r="B44495" s="65"/>
      <c r="N44495" s="71"/>
    </row>
    <row r="44496" spans="2:14">
      <c r="B44496" s="65"/>
      <c r="N44496" s="71"/>
    </row>
    <row r="44497" spans="2:14">
      <c r="B44497" s="65"/>
      <c r="N44497" s="71"/>
    </row>
    <row r="44498" spans="2:14">
      <c r="B44498" s="65"/>
      <c r="N44498" s="71"/>
    </row>
    <row r="44499" spans="2:14">
      <c r="B44499" s="65"/>
      <c r="N44499" s="71"/>
    </row>
    <row r="44500" spans="2:14">
      <c r="B44500" s="65"/>
      <c r="N44500" s="71"/>
    </row>
    <row r="44501" spans="2:14">
      <c r="B44501" s="65"/>
      <c r="N44501" s="71"/>
    </row>
    <row r="44502" spans="2:14">
      <c r="B44502" s="65"/>
      <c r="N44502" s="71"/>
    </row>
    <row r="44503" spans="2:14">
      <c r="B44503" s="65"/>
      <c r="N44503" s="71"/>
    </row>
    <row r="44504" spans="2:14">
      <c r="B44504" s="65"/>
      <c r="N44504" s="71"/>
    </row>
    <row r="44505" spans="2:14">
      <c r="B44505" s="65"/>
      <c r="N44505" s="71"/>
    </row>
    <row r="44506" spans="2:14">
      <c r="B44506" s="65"/>
      <c r="N44506" s="71"/>
    </row>
    <row r="44507" spans="2:14">
      <c r="B44507" s="65"/>
      <c r="N44507" s="71"/>
    </row>
    <row r="44508" spans="2:14">
      <c r="B44508" s="65"/>
      <c r="N44508" s="71"/>
    </row>
    <row r="44509" spans="2:14">
      <c r="B44509" s="65"/>
      <c r="N44509" s="71"/>
    </row>
    <row r="44510" spans="2:14">
      <c r="B44510" s="65"/>
      <c r="N44510" s="71"/>
    </row>
    <row r="44511" spans="2:14">
      <c r="B44511" s="65"/>
      <c r="N44511" s="71"/>
    </row>
    <row r="44512" spans="2:14">
      <c r="B44512" s="65"/>
      <c r="N44512" s="71"/>
    </row>
    <row r="44513" spans="2:14">
      <c r="B44513" s="65"/>
      <c r="N44513" s="71"/>
    </row>
    <row r="44514" spans="2:14">
      <c r="B44514" s="65"/>
      <c r="N44514" s="71"/>
    </row>
    <row r="44515" spans="2:14">
      <c r="B44515" s="65"/>
      <c r="N44515" s="71"/>
    </row>
    <row r="44516" spans="2:14">
      <c r="B44516" s="65"/>
      <c r="N44516" s="71"/>
    </row>
    <row r="44517" spans="2:14">
      <c r="B44517" s="65"/>
      <c r="N44517" s="71"/>
    </row>
    <row r="44518" spans="2:14">
      <c r="B44518" s="65"/>
      <c r="N44518" s="71"/>
    </row>
    <row r="44519" spans="2:14">
      <c r="B44519" s="65"/>
      <c r="N44519" s="71"/>
    </row>
    <row r="44520" spans="2:14">
      <c r="B44520" s="65"/>
      <c r="N44520" s="71"/>
    </row>
    <row r="44521" spans="2:14">
      <c r="B44521" s="65"/>
      <c r="N44521" s="71"/>
    </row>
    <row r="44522" spans="2:14">
      <c r="B44522" s="65"/>
      <c r="N44522" s="71"/>
    </row>
    <row r="44523" spans="2:14">
      <c r="B44523" s="65"/>
      <c r="N44523" s="71"/>
    </row>
    <row r="44524" spans="2:14">
      <c r="B44524" s="65"/>
      <c r="N44524" s="71"/>
    </row>
    <row r="44525" spans="2:14">
      <c r="B44525" s="65"/>
      <c r="N44525" s="71"/>
    </row>
    <row r="44526" spans="2:14">
      <c r="B44526" s="65"/>
      <c r="N44526" s="71"/>
    </row>
    <row r="44527" spans="2:14">
      <c r="B44527" s="65"/>
      <c r="N44527" s="71"/>
    </row>
    <row r="44528" spans="2:14">
      <c r="B44528" s="65"/>
      <c r="N44528" s="71"/>
    </row>
    <row r="44529" spans="2:14">
      <c r="B44529" s="65"/>
      <c r="N44529" s="71"/>
    </row>
    <row r="44530" spans="2:14">
      <c r="B44530" s="65"/>
      <c r="N44530" s="71"/>
    </row>
    <row r="44531" spans="2:14">
      <c r="B44531" s="65"/>
      <c r="N44531" s="71"/>
    </row>
    <row r="44532" spans="2:14">
      <c r="B44532" s="65"/>
      <c r="N44532" s="71"/>
    </row>
    <row r="44533" spans="2:14">
      <c r="B44533" s="65"/>
      <c r="N44533" s="71"/>
    </row>
    <row r="44534" spans="2:14">
      <c r="B44534" s="65"/>
      <c r="N44534" s="71"/>
    </row>
    <row r="44535" spans="2:14">
      <c r="B44535" s="65"/>
      <c r="N44535" s="71"/>
    </row>
    <row r="44536" spans="2:14">
      <c r="B44536" s="65"/>
      <c r="N44536" s="71"/>
    </row>
    <row r="44537" spans="2:14">
      <c r="B44537" s="65"/>
      <c r="N44537" s="71"/>
    </row>
    <row r="44538" spans="2:14">
      <c r="B44538" s="65"/>
      <c r="N44538" s="71"/>
    </row>
    <row r="44539" spans="2:14">
      <c r="B44539" s="65"/>
      <c r="N44539" s="71"/>
    </row>
    <row r="44540" spans="2:14">
      <c r="B44540" s="65"/>
      <c r="N44540" s="71"/>
    </row>
    <row r="44541" spans="2:14">
      <c r="B44541" s="65"/>
      <c r="N44541" s="71"/>
    </row>
    <row r="44542" spans="2:14">
      <c r="B44542" s="65"/>
      <c r="N44542" s="71"/>
    </row>
    <row r="44543" spans="2:14">
      <c r="B44543" s="65"/>
      <c r="N44543" s="71"/>
    </row>
    <row r="44544" spans="2:14">
      <c r="B44544" s="65"/>
      <c r="N44544" s="71"/>
    </row>
    <row r="44545" spans="2:14">
      <c r="B44545" s="65"/>
      <c r="N44545" s="71"/>
    </row>
    <row r="44546" spans="2:14">
      <c r="B44546" s="65"/>
      <c r="N44546" s="71"/>
    </row>
    <row r="44547" spans="2:14">
      <c r="B44547" s="65"/>
      <c r="N44547" s="71"/>
    </row>
    <row r="44548" spans="2:14">
      <c r="B44548" s="65"/>
      <c r="N44548" s="71"/>
    </row>
    <row r="44549" spans="2:14">
      <c r="B44549" s="65"/>
      <c r="N44549" s="71"/>
    </row>
    <row r="44550" spans="2:14">
      <c r="B44550" s="65"/>
      <c r="N44550" s="71"/>
    </row>
    <row r="44551" spans="2:14">
      <c r="B44551" s="65"/>
      <c r="N44551" s="71"/>
    </row>
    <row r="44552" spans="2:14">
      <c r="B44552" s="65"/>
      <c r="N44552" s="71"/>
    </row>
    <row r="44553" spans="2:14">
      <c r="B44553" s="65"/>
      <c r="N44553" s="71"/>
    </row>
    <row r="44554" spans="2:14">
      <c r="B44554" s="65"/>
      <c r="N44554" s="71"/>
    </row>
    <row r="44555" spans="2:14">
      <c r="B44555" s="65"/>
      <c r="N44555" s="71"/>
    </row>
    <row r="44556" spans="2:14">
      <c r="B44556" s="65"/>
      <c r="N44556" s="71"/>
    </row>
    <row r="44557" spans="2:14">
      <c r="B44557" s="65"/>
      <c r="N44557" s="71"/>
    </row>
    <row r="44558" spans="2:14">
      <c r="B44558" s="65"/>
      <c r="N44558" s="71"/>
    </row>
    <row r="44559" spans="2:14">
      <c r="B44559" s="65"/>
      <c r="N44559" s="71"/>
    </row>
    <row r="44560" spans="2:14">
      <c r="B44560" s="65"/>
      <c r="N44560" s="71"/>
    </row>
    <row r="44561" spans="2:14">
      <c r="B44561" s="65"/>
      <c r="N44561" s="71"/>
    </row>
    <row r="44562" spans="2:14">
      <c r="B44562" s="65"/>
      <c r="N44562" s="71"/>
    </row>
    <row r="44563" spans="2:14">
      <c r="B44563" s="65"/>
      <c r="N44563" s="71"/>
    </row>
    <row r="44564" spans="2:14">
      <c r="B44564" s="65"/>
      <c r="N44564" s="71"/>
    </row>
    <row r="44565" spans="2:14">
      <c r="B44565" s="65"/>
      <c r="N44565" s="71"/>
    </row>
    <row r="44566" spans="2:14">
      <c r="B44566" s="65"/>
      <c r="N44566" s="71"/>
    </row>
    <row r="44567" spans="2:14">
      <c r="B44567" s="65"/>
      <c r="N44567" s="71"/>
    </row>
    <row r="44568" spans="2:14">
      <c r="B44568" s="65"/>
      <c r="N44568" s="71"/>
    </row>
    <row r="44569" spans="2:14">
      <c r="B44569" s="65"/>
      <c r="N44569" s="71"/>
    </row>
    <row r="44570" spans="2:14">
      <c r="B44570" s="65"/>
      <c r="N44570" s="71"/>
    </row>
    <row r="44571" spans="2:14">
      <c r="B44571" s="65"/>
      <c r="N44571" s="71"/>
    </row>
    <row r="44572" spans="2:14">
      <c r="B44572" s="65"/>
      <c r="N44572" s="71"/>
    </row>
    <row r="44573" spans="2:14">
      <c r="B44573" s="65"/>
      <c r="N44573" s="71"/>
    </row>
    <row r="44574" spans="2:14">
      <c r="B44574" s="65"/>
      <c r="N44574" s="71"/>
    </row>
    <row r="44575" spans="2:14">
      <c r="B44575" s="65"/>
      <c r="N44575" s="71"/>
    </row>
    <row r="44576" spans="2:14">
      <c r="B44576" s="65"/>
      <c r="N44576" s="71"/>
    </row>
    <row r="44577" spans="2:14">
      <c r="B44577" s="65"/>
      <c r="N44577" s="71"/>
    </row>
    <row r="44578" spans="2:14">
      <c r="B44578" s="65"/>
      <c r="N44578" s="71"/>
    </row>
    <row r="44579" spans="2:14">
      <c r="B44579" s="65"/>
      <c r="N44579" s="71"/>
    </row>
    <row r="44580" spans="2:14">
      <c r="B44580" s="65"/>
      <c r="N44580" s="71"/>
    </row>
    <row r="44581" spans="2:14">
      <c r="B44581" s="65"/>
      <c r="N44581" s="71"/>
    </row>
    <row r="44582" spans="2:14">
      <c r="B44582" s="65"/>
      <c r="N44582" s="71"/>
    </row>
    <row r="44583" spans="2:14">
      <c r="B44583" s="65"/>
      <c r="N44583" s="71"/>
    </row>
    <row r="44584" spans="2:14">
      <c r="B44584" s="65"/>
      <c r="N44584" s="71"/>
    </row>
    <row r="44585" spans="2:14">
      <c r="B44585" s="65"/>
      <c r="N44585" s="71"/>
    </row>
    <row r="44586" spans="2:14">
      <c r="B44586" s="65"/>
      <c r="N44586" s="71"/>
    </row>
    <row r="44587" spans="2:14">
      <c r="B44587" s="65"/>
      <c r="N44587" s="71"/>
    </row>
    <row r="44588" spans="2:14">
      <c r="B44588" s="65"/>
      <c r="N44588" s="71"/>
    </row>
    <row r="44589" spans="2:14">
      <c r="B44589" s="65"/>
      <c r="N44589" s="71"/>
    </row>
    <row r="44590" spans="2:14">
      <c r="B44590" s="65"/>
      <c r="N44590" s="71"/>
    </row>
    <row r="44591" spans="2:14">
      <c r="B44591" s="65"/>
      <c r="N44591" s="71"/>
    </row>
    <row r="44592" spans="2:14">
      <c r="B44592" s="65"/>
      <c r="N44592" s="71"/>
    </row>
    <row r="44593" spans="2:14">
      <c r="B44593" s="65"/>
      <c r="N44593" s="71"/>
    </row>
    <row r="44594" spans="2:14">
      <c r="B44594" s="65"/>
      <c r="N44594" s="71"/>
    </row>
    <row r="44595" spans="2:14">
      <c r="B44595" s="65"/>
      <c r="N44595" s="71"/>
    </row>
    <row r="44596" spans="2:14">
      <c r="B44596" s="65"/>
      <c r="N44596" s="71"/>
    </row>
    <row r="44597" spans="2:14">
      <c r="B44597" s="65"/>
      <c r="N44597" s="71"/>
    </row>
    <row r="44598" spans="2:14">
      <c r="B44598" s="65"/>
      <c r="N44598" s="71"/>
    </row>
    <row r="44599" spans="2:14">
      <c r="B44599" s="65"/>
      <c r="N44599" s="71"/>
    </row>
    <row r="44600" spans="2:14">
      <c r="B44600" s="65"/>
      <c r="N44600" s="71"/>
    </row>
    <row r="44601" spans="2:14">
      <c r="B44601" s="65"/>
      <c r="N44601" s="71"/>
    </row>
    <row r="44602" spans="2:14">
      <c r="B44602" s="65"/>
      <c r="N44602" s="71"/>
    </row>
    <row r="44603" spans="2:14">
      <c r="B44603" s="65"/>
      <c r="N44603" s="71"/>
    </row>
    <row r="44604" spans="2:14">
      <c r="B44604" s="65"/>
      <c r="N44604" s="71"/>
    </row>
    <row r="44605" spans="2:14">
      <c r="B44605" s="65"/>
      <c r="N44605" s="71"/>
    </row>
    <row r="44606" spans="2:14">
      <c r="B44606" s="65"/>
      <c r="N44606" s="71"/>
    </row>
    <row r="44607" spans="2:14">
      <c r="B44607" s="65"/>
      <c r="N44607" s="71"/>
    </row>
    <row r="44608" spans="2:14">
      <c r="B44608" s="65"/>
      <c r="N44608" s="71"/>
    </row>
    <row r="44609" spans="2:14">
      <c r="B44609" s="65"/>
      <c r="N44609" s="71"/>
    </row>
    <row r="44610" spans="2:14">
      <c r="B44610" s="65"/>
      <c r="N44610" s="71"/>
    </row>
    <row r="44611" spans="2:14">
      <c r="B44611" s="65"/>
      <c r="N44611" s="71"/>
    </row>
    <row r="44612" spans="2:14">
      <c r="B44612" s="65"/>
      <c r="N44612" s="71"/>
    </row>
    <row r="44613" spans="2:14">
      <c r="B44613" s="65"/>
      <c r="N44613" s="71"/>
    </row>
    <row r="44614" spans="2:14">
      <c r="B44614" s="65"/>
      <c r="N44614" s="71"/>
    </row>
    <row r="44615" spans="2:14">
      <c r="B44615" s="65"/>
      <c r="N44615" s="71"/>
    </row>
    <row r="44616" spans="2:14">
      <c r="B44616" s="65"/>
      <c r="N44616" s="71"/>
    </row>
    <row r="44617" spans="2:14">
      <c r="B44617" s="65"/>
      <c r="N44617" s="71"/>
    </row>
    <row r="44618" spans="2:14">
      <c r="B44618" s="65"/>
      <c r="N44618" s="71"/>
    </row>
    <row r="44619" spans="2:14">
      <c r="B44619" s="65"/>
      <c r="N44619" s="71"/>
    </row>
    <row r="44620" spans="2:14">
      <c r="B44620" s="65"/>
      <c r="N44620" s="71"/>
    </row>
    <row r="44621" spans="2:14">
      <c r="B44621" s="65"/>
      <c r="N44621" s="71"/>
    </row>
    <row r="44622" spans="2:14">
      <c r="B44622" s="65"/>
      <c r="N44622" s="71"/>
    </row>
    <row r="44623" spans="2:14">
      <c r="B44623" s="65"/>
      <c r="N44623" s="71"/>
    </row>
    <row r="44624" spans="2:14">
      <c r="B44624" s="65"/>
      <c r="N44624" s="71"/>
    </row>
    <row r="44625" spans="2:14">
      <c r="B44625" s="65"/>
      <c r="N44625" s="71"/>
    </row>
    <row r="44626" spans="2:14">
      <c r="B44626" s="65"/>
      <c r="N44626" s="71"/>
    </row>
    <row r="44627" spans="2:14">
      <c r="B44627" s="65"/>
      <c r="N44627" s="71"/>
    </row>
    <row r="44628" spans="2:14">
      <c r="B44628" s="65"/>
      <c r="N44628" s="71"/>
    </row>
    <row r="44629" spans="2:14">
      <c r="B44629" s="65"/>
      <c r="N44629" s="71"/>
    </row>
    <row r="44630" spans="2:14">
      <c r="B44630" s="65"/>
      <c r="N44630" s="71"/>
    </row>
    <row r="44631" spans="2:14">
      <c r="B44631" s="65"/>
      <c r="N44631" s="71"/>
    </row>
    <row r="44632" spans="2:14">
      <c r="B44632" s="65"/>
      <c r="N44632" s="71"/>
    </row>
    <row r="44633" spans="2:14">
      <c r="B44633" s="65"/>
      <c r="N44633" s="71"/>
    </row>
    <row r="44634" spans="2:14">
      <c r="B44634" s="65"/>
      <c r="N44634" s="71"/>
    </row>
    <row r="44635" spans="2:14">
      <c r="B44635" s="65"/>
      <c r="N44635" s="71"/>
    </row>
    <row r="44636" spans="2:14">
      <c r="B44636" s="65"/>
      <c r="N44636" s="71"/>
    </row>
    <row r="44637" spans="2:14">
      <c r="B44637" s="65"/>
      <c r="N44637" s="71"/>
    </row>
    <row r="44638" spans="2:14">
      <c r="B44638" s="65"/>
      <c r="N44638" s="71"/>
    </row>
    <row r="44639" spans="2:14">
      <c r="B44639" s="65"/>
      <c r="N44639" s="71"/>
    </row>
    <row r="44640" spans="2:14">
      <c r="B44640" s="65"/>
      <c r="N44640" s="71"/>
    </row>
    <row r="44641" spans="2:14">
      <c r="B44641" s="65"/>
      <c r="N44641" s="71"/>
    </row>
    <row r="44642" spans="2:14">
      <c r="B44642" s="65"/>
      <c r="N44642" s="71"/>
    </row>
    <row r="44643" spans="2:14">
      <c r="B44643" s="65"/>
      <c r="N44643" s="71"/>
    </row>
    <row r="44644" spans="2:14">
      <c r="B44644" s="65"/>
      <c r="N44644" s="71"/>
    </row>
    <row r="44645" spans="2:14">
      <c r="B44645" s="65"/>
      <c r="N44645" s="71"/>
    </row>
    <row r="44646" spans="2:14">
      <c r="B44646" s="65"/>
      <c r="N44646" s="71"/>
    </row>
    <row r="44647" spans="2:14">
      <c r="B44647" s="65"/>
      <c r="N44647" s="71"/>
    </row>
    <row r="44648" spans="2:14">
      <c r="B44648" s="65"/>
      <c r="N44648" s="71"/>
    </row>
    <row r="44649" spans="2:14">
      <c r="B44649" s="65"/>
      <c r="N44649" s="71"/>
    </row>
    <row r="44650" spans="2:14">
      <c r="B44650" s="65"/>
      <c r="N44650" s="71"/>
    </row>
    <row r="44651" spans="2:14">
      <c r="B44651" s="65"/>
      <c r="N44651" s="71"/>
    </row>
    <row r="44652" spans="2:14">
      <c r="B44652" s="65"/>
      <c r="N44652" s="71"/>
    </row>
    <row r="44653" spans="2:14">
      <c r="B44653" s="65"/>
      <c r="N44653" s="71"/>
    </row>
    <row r="44654" spans="2:14">
      <c r="B44654" s="65"/>
      <c r="N44654" s="71"/>
    </row>
    <row r="44655" spans="2:14">
      <c r="B44655" s="65"/>
      <c r="N44655" s="71"/>
    </row>
    <row r="44656" spans="2:14">
      <c r="B44656" s="65"/>
      <c r="N44656" s="71"/>
    </row>
    <row r="44657" spans="2:14">
      <c r="B44657" s="65"/>
      <c r="N44657" s="71"/>
    </row>
    <row r="44658" spans="2:14">
      <c r="B44658" s="65"/>
      <c r="N44658" s="71"/>
    </row>
    <row r="44659" spans="2:14">
      <c r="B44659" s="65"/>
      <c r="N44659" s="71"/>
    </row>
    <row r="44660" spans="2:14">
      <c r="B44660" s="65"/>
      <c r="N44660" s="71"/>
    </row>
    <row r="44661" spans="2:14">
      <c r="B44661" s="65"/>
      <c r="N44661" s="71"/>
    </row>
    <row r="44662" spans="2:14">
      <c r="B44662" s="65"/>
      <c r="N44662" s="71"/>
    </row>
    <row r="44663" spans="2:14">
      <c r="B44663" s="65"/>
      <c r="N44663" s="71"/>
    </row>
    <row r="44664" spans="2:14">
      <c r="B44664" s="65"/>
      <c r="N44664" s="71"/>
    </row>
    <row r="44665" spans="2:14">
      <c r="B44665" s="65"/>
      <c r="N44665" s="71"/>
    </row>
    <row r="44666" spans="2:14">
      <c r="B44666" s="65"/>
      <c r="N44666" s="71"/>
    </row>
    <row r="44667" spans="2:14">
      <c r="B44667" s="65"/>
      <c r="N44667" s="71"/>
    </row>
    <row r="44668" spans="2:14">
      <c r="B44668" s="65"/>
      <c r="N44668" s="71"/>
    </row>
    <row r="44669" spans="2:14">
      <c r="B44669" s="65"/>
      <c r="N44669" s="71"/>
    </row>
    <row r="44670" spans="2:14">
      <c r="B44670" s="65"/>
      <c r="N44670" s="71"/>
    </row>
    <row r="44671" spans="2:14">
      <c r="B44671" s="65"/>
      <c r="N44671" s="71"/>
    </row>
    <row r="44672" spans="2:14">
      <c r="B44672" s="65"/>
      <c r="N44672" s="71"/>
    </row>
    <row r="44673" spans="2:14">
      <c r="B44673" s="65"/>
      <c r="N44673" s="71"/>
    </row>
    <row r="44674" spans="2:14">
      <c r="B44674" s="65"/>
      <c r="N44674" s="71"/>
    </row>
    <row r="44675" spans="2:14">
      <c r="B44675" s="65"/>
      <c r="N44675" s="71"/>
    </row>
    <row r="44676" spans="2:14">
      <c r="B44676" s="65"/>
      <c r="N44676" s="71"/>
    </row>
    <row r="44677" spans="2:14">
      <c r="B44677" s="65"/>
      <c r="N44677" s="71"/>
    </row>
    <row r="44678" spans="2:14">
      <c r="B44678" s="65"/>
      <c r="N44678" s="71"/>
    </row>
    <row r="44679" spans="2:14">
      <c r="B44679" s="65"/>
      <c r="N44679" s="71"/>
    </row>
    <row r="44680" spans="2:14">
      <c r="B44680" s="65"/>
      <c r="N44680" s="71"/>
    </row>
    <row r="44681" spans="2:14">
      <c r="B44681" s="65"/>
      <c r="N44681" s="71"/>
    </row>
    <row r="44682" spans="2:14">
      <c r="B44682" s="65"/>
      <c r="N44682" s="71"/>
    </row>
    <row r="44683" spans="2:14">
      <c r="B44683" s="65"/>
      <c r="N44683" s="71"/>
    </row>
    <row r="44684" spans="2:14">
      <c r="B44684" s="65"/>
      <c r="N44684" s="71"/>
    </row>
    <row r="44685" spans="2:14">
      <c r="B44685" s="65"/>
      <c r="N44685" s="71"/>
    </row>
    <row r="44686" spans="2:14">
      <c r="B44686" s="65"/>
      <c r="N44686" s="71"/>
    </row>
    <row r="44687" spans="2:14">
      <c r="B44687" s="65"/>
      <c r="N44687" s="71"/>
    </row>
    <row r="44688" spans="2:14">
      <c r="B44688" s="65"/>
      <c r="N44688" s="71"/>
    </row>
    <row r="44689" spans="2:14">
      <c r="B44689" s="65"/>
      <c r="N44689" s="71"/>
    </row>
    <row r="44690" spans="2:14">
      <c r="B44690" s="65"/>
      <c r="N44690" s="71"/>
    </row>
    <row r="44691" spans="2:14">
      <c r="B44691" s="65"/>
      <c r="N44691" s="71"/>
    </row>
    <row r="44692" spans="2:14">
      <c r="B44692" s="65"/>
      <c r="N44692" s="71"/>
    </row>
    <row r="44693" spans="2:14">
      <c r="B44693" s="65"/>
      <c r="N44693" s="71"/>
    </row>
    <row r="44694" spans="2:14">
      <c r="B44694" s="65"/>
      <c r="N44694" s="71"/>
    </row>
    <row r="44695" spans="2:14">
      <c r="B44695" s="65"/>
      <c r="N44695" s="71"/>
    </row>
    <row r="44696" spans="2:14">
      <c r="B44696" s="65"/>
      <c r="N44696" s="71"/>
    </row>
    <row r="44697" spans="2:14">
      <c r="B44697" s="65"/>
      <c r="N44697" s="71"/>
    </row>
    <row r="44698" spans="2:14">
      <c r="B44698" s="65"/>
      <c r="N44698" s="71"/>
    </row>
    <row r="44699" spans="2:14">
      <c r="B44699" s="65"/>
      <c r="N44699" s="71"/>
    </row>
    <row r="44700" spans="2:14">
      <c r="B44700" s="65"/>
      <c r="N44700" s="71"/>
    </row>
    <row r="44701" spans="2:14">
      <c r="B44701" s="65"/>
      <c r="N44701" s="71"/>
    </row>
    <row r="44702" spans="2:14">
      <c r="B44702" s="65"/>
      <c r="N44702" s="71"/>
    </row>
    <row r="44703" spans="2:14">
      <c r="B44703" s="65"/>
      <c r="N44703" s="71"/>
    </row>
    <row r="44704" spans="2:14">
      <c r="B44704" s="65"/>
      <c r="N44704" s="71"/>
    </row>
    <row r="44705" spans="2:14">
      <c r="B44705" s="65"/>
      <c r="N44705" s="71"/>
    </row>
    <row r="44706" spans="2:14">
      <c r="B44706" s="65"/>
      <c r="N44706" s="71"/>
    </row>
    <row r="44707" spans="2:14">
      <c r="B44707" s="65"/>
      <c r="N44707" s="71"/>
    </row>
    <row r="44708" spans="2:14">
      <c r="B44708" s="65"/>
      <c r="N44708" s="71"/>
    </row>
    <row r="44709" spans="2:14">
      <c r="B44709" s="65"/>
      <c r="N44709" s="71"/>
    </row>
    <row r="44710" spans="2:14">
      <c r="B44710" s="65"/>
      <c r="N44710" s="71"/>
    </row>
    <row r="44711" spans="2:14">
      <c r="B44711" s="65"/>
      <c r="N44711" s="71"/>
    </row>
    <row r="44712" spans="2:14">
      <c r="B44712" s="65"/>
      <c r="N44712" s="71"/>
    </row>
    <row r="44713" spans="2:14">
      <c r="B44713" s="65"/>
      <c r="N44713" s="71"/>
    </row>
    <row r="44714" spans="2:14">
      <c r="B44714" s="65"/>
      <c r="N44714" s="71"/>
    </row>
    <row r="44715" spans="2:14">
      <c r="B44715" s="65"/>
      <c r="N44715" s="71"/>
    </row>
    <row r="44716" spans="2:14">
      <c r="B44716" s="65"/>
      <c r="N44716" s="71"/>
    </row>
    <row r="44717" spans="2:14">
      <c r="B44717" s="65"/>
      <c r="N44717" s="71"/>
    </row>
    <row r="44718" spans="2:14">
      <c r="B44718" s="65"/>
      <c r="N44718" s="71"/>
    </row>
    <row r="44719" spans="2:14">
      <c r="B44719" s="65"/>
      <c r="N44719" s="71"/>
    </row>
    <row r="44720" spans="2:14">
      <c r="B44720" s="65"/>
      <c r="N44720" s="71"/>
    </row>
    <row r="44721" spans="2:14">
      <c r="B44721" s="65"/>
      <c r="N44721" s="71"/>
    </row>
    <row r="44722" spans="2:14">
      <c r="B44722" s="65"/>
      <c r="N44722" s="71"/>
    </row>
    <row r="44723" spans="2:14">
      <c r="B44723" s="65"/>
      <c r="N44723" s="71"/>
    </row>
    <row r="44724" spans="2:14">
      <c r="B44724" s="65"/>
      <c r="N44724" s="71"/>
    </row>
    <row r="44725" spans="2:14">
      <c r="B44725" s="65"/>
      <c r="N44725" s="71"/>
    </row>
    <row r="44726" spans="2:14">
      <c r="B44726" s="65"/>
      <c r="N44726" s="71"/>
    </row>
    <row r="44727" spans="2:14">
      <c r="B44727" s="65"/>
      <c r="N44727" s="71"/>
    </row>
    <row r="44728" spans="2:14">
      <c r="B44728" s="65"/>
      <c r="N44728" s="71"/>
    </row>
    <row r="44729" spans="2:14">
      <c r="B44729" s="65"/>
      <c r="N44729" s="71"/>
    </row>
    <row r="44730" spans="2:14">
      <c r="B44730" s="65"/>
      <c r="N44730" s="71"/>
    </row>
    <row r="44731" spans="2:14">
      <c r="B44731" s="65"/>
      <c r="N44731" s="71"/>
    </row>
    <row r="44732" spans="2:14">
      <c r="B44732" s="65"/>
      <c r="N44732" s="71"/>
    </row>
    <row r="44733" spans="2:14">
      <c r="B44733" s="65"/>
      <c r="N44733" s="71"/>
    </row>
    <row r="44734" spans="2:14">
      <c r="B44734" s="65"/>
      <c r="N44734" s="71"/>
    </row>
    <row r="44735" spans="2:14">
      <c r="B44735" s="65"/>
      <c r="N44735" s="71"/>
    </row>
    <row r="44736" spans="2:14">
      <c r="B44736" s="65"/>
      <c r="N44736" s="71"/>
    </row>
    <row r="44737" spans="2:14">
      <c r="B44737" s="65"/>
      <c r="N44737" s="71"/>
    </row>
    <row r="44738" spans="2:14">
      <c r="B44738" s="65"/>
      <c r="N44738" s="71"/>
    </row>
    <row r="44739" spans="2:14">
      <c r="B44739" s="65"/>
      <c r="N44739" s="71"/>
    </row>
    <row r="44740" spans="2:14">
      <c r="B44740" s="65"/>
      <c r="N44740" s="71"/>
    </row>
    <row r="44741" spans="2:14">
      <c r="B44741" s="65"/>
      <c r="N44741" s="71"/>
    </row>
    <row r="44742" spans="2:14">
      <c r="B44742" s="65"/>
      <c r="N44742" s="71"/>
    </row>
    <row r="44743" spans="2:14">
      <c r="B44743" s="65"/>
      <c r="N44743" s="71"/>
    </row>
    <row r="44744" spans="2:14">
      <c r="B44744" s="65"/>
      <c r="N44744" s="71"/>
    </row>
    <row r="44745" spans="2:14">
      <c r="B44745" s="65"/>
      <c r="N44745" s="71"/>
    </row>
    <row r="44746" spans="2:14">
      <c r="B44746" s="65"/>
      <c r="N44746" s="71"/>
    </row>
    <row r="44747" spans="2:14">
      <c r="B44747" s="65"/>
      <c r="N44747" s="71"/>
    </row>
    <row r="44748" spans="2:14">
      <c r="B44748" s="65"/>
      <c r="N44748" s="71"/>
    </row>
    <row r="44749" spans="2:14">
      <c r="B44749" s="65"/>
      <c r="N44749" s="71"/>
    </row>
    <row r="44750" spans="2:14">
      <c r="B44750" s="65"/>
      <c r="N44750" s="71"/>
    </row>
    <row r="44751" spans="2:14">
      <c r="B44751" s="65"/>
      <c r="N44751" s="71"/>
    </row>
    <row r="44752" spans="2:14">
      <c r="B44752" s="65"/>
      <c r="N44752" s="71"/>
    </row>
    <row r="44753" spans="2:14">
      <c r="B44753" s="65"/>
      <c r="N44753" s="71"/>
    </row>
    <row r="44754" spans="2:14">
      <c r="B44754" s="65"/>
      <c r="N44754" s="71"/>
    </row>
    <row r="44755" spans="2:14">
      <c r="B44755" s="65"/>
      <c r="N44755" s="71"/>
    </row>
    <row r="44756" spans="2:14">
      <c r="B44756" s="65"/>
      <c r="N44756" s="71"/>
    </row>
    <row r="44757" spans="2:14">
      <c r="B44757" s="65"/>
      <c r="N44757" s="71"/>
    </row>
    <row r="44758" spans="2:14">
      <c r="B44758" s="65"/>
      <c r="N44758" s="71"/>
    </row>
    <row r="44759" spans="2:14">
      <c r="B44759" s="65"/>
      <c r="N44759" s="71"/>
    </row>
    <row r="44760" spans="2:14">
      <c r="B44760" s="65"/>
      <c r="N44760" s="71"/>
    </row>
    <row r="44761" spans="2:14">
      <c r="B44761" s="65"/>
      <c r="N44761" s="71"/>
    </row>
    <row r="44762" spans="2:14">
      <c r="B44762" s="65"/>
      <c r="N44762" s="71"/>
    </row>
    <row r="44763" spans="2:14">
      <c r="B44763" s="65"/>
      <c r="N44763" s="71"/>
    </row>
    <row r="44764" spans="2:14">
      <c r="B44764" s="65"/>
      <c r="N44764" s="71"/>
    </row>
    <row r="44765" spans="2:14">
      <c r="B44765" s="65"/>
      <c r="N44765" s="71"/>
    </row>
    <row r="44766" spans="2:14">
      <c r="B44766" s="65"/>
      <c r="N44766" s="71"/>
    </row>
    <row r="44767" spans="2:14">
      <c r="B44767" s="65"/>
      <c r="N44767" s="71"/>
    </row>
    <row r="44768" spans="2:14">
      <c r="B44768" s="65"/>
      <c r="N44768" s="71"/>
    </row>
    <row r="44769" spans="2:14">
      <c r="B44769" s="65"/>
      <c r="N44769" s="71"/>
    </row>
    <row r="44770" spans="2:14">
      <c r="B44770" s="65"/>
      <c r="N44770" s="71"/>
    </row>
    <row r="44771" spans="2:14">
      <c r="B44771" s="65"/>
      <c r="N44771" s="71"/>
    </row>
    <row r="44772" spans="2:14">
      <c r="B44772" s="65"/>
      <c r="N44772" s="71"/>
    </row>
    <row r="44773" spans="2:14">
      <c r="B44773" s="65"/>
      <c r="N44773" s="71"/>
    </row>
    <row r="44774" spans="2:14">
      <c r="B44774" s="65"/>
      <c r="N44774" s="71"/>
    </row>
    <row r="44775" spans="2:14">
      <c r="B44775" s="65"/>
      <c r="N44775" s="71"/>
    </row>
    <row r="44776" spans="2:14">
      <c r="B44776" s="65"/>
      <c r="N44776" s="71"/>
    </row>
    <row r="44777" spans="2:14">
      <c r="B44777" s="65"/>
      <c r="N44777" s="71"/>
    </row>
    <row r="44778" spans="2:14">
      <c r="B44778" s="65"/>
      <c r="N44778" s="71"/>
    </row>
    <row r="44779" spans="2:14">
      <c r="B44779" s="65"/>
      <c r="N44779" s="71"/>
    </row>
    <row r="44780" spans="2:14">
      <c r="B44780" s="65"/>
      <c r="N44780" s="71"/>
    </row>
    <row r="44781" spans="2:14">
      <c r="B44781" s="65"/>
      <c r="N44781" s="71"/>
    </row>
    <row r="44782" spans="2:14">
      <c r="B44782" s="65"/>
      <c r="N44782" s="71"/>
    </row>
    <row r="44783" spans="2:14">
      <c r="B44783" s="65"/>
      <c r="N44783" s="71"/>
    </row>
    <row r="44784" spans="2:14">
      <c r="B44784" s="65"/>
      <c r="N44784" s="71"/>
    </row>
    <row r="44785" spans="2:14">
      <c r="B44785" s="65"/>
      <c r="N44785" s="71"/>
    </row>
    <row r="44786" spans="2:14">
      <c r="B44786" s="65"/>
      <c r="N44786" s="71"/>
    </row>
    <row r="44787" spans="2:14">
      <c r="B44787" s="65"/>
      <c r="N44787" s="71"/>
    </row>
    <row r="44788" spans="2:14">
      <c r="B44788" s="65"/>
      <c r="N44788" s="71"/>
    </row>
    <row r="44789" spans="2:14">
      <c r="B44789" s="65"/>
      <c r="N44789" s="71"/>
    </row>
    <row r="44790" spans="2:14">
      <c r="B44790" s="65"/>
      <c r="N44790" s="71"/>
    </row>
    <row r="44791" spans="2:14">
      <c r="B44791" s="65"/>
      <c r="N44791" s="71"/>
    </row>
    <row r="44792" spans="2:14">
      <c r="B44792" s="65"/>
      <c r="N44792" s="71"/>
    </row>
    <row r="44793" spans="2:14">
      <c r="B44793" s="65"/>
      <c r="N44793" s="71"/>
    </row>
    <row r="44794" spans="2:14">
      <c r="B44794" s="65"/>
      <c r="N44794" s="71"/>
    </row>
    <row r="44795" spans="2:14">
      <c r="B44795" s="65"/>
      <c r="N44795" s="71"/>
    </row>
    <row r="44796" spans="2:14">
      <c r="B44796" s="65"/>
      <c r="N44796" s="71"/>
    </row>
    <row r="44797" spans="2:14">
      <c r="B44797" s="65"/>
      <c r="N44797" s="71"/>
    </row>
    <row r="44798" spans="2:14">
      <c r="B44798" s="65"/>
      <c r="N44798" s="71"/>
    </row>
    <row r="44799" spans="2:14">
      <c r="B44799" s="65"/>
      <c r="N44799" s="71"/>
    </row>
    <row r="44800" spans="2:14">
      <c r="B44800" s="65"/>
      <c r="N44800" s="71"/>
    </row>
    <row r="44801" spans="2:14">
      <c r="B44801" s="65"/>
      <c r="N44801" s="71"/>
    </row>
    <row r="44802" spans="2:14">
      <c r="B44802" s="65"/>
      <c r="N44802" s="71"/>
    </row>
    <row r="44803" spans="2:14">
      <c r="B44803" s="65"/>
      <c r="N44803" s="71"/>
    </row>
    <row r="44804" spans="2:14">
      <c r="B44804" s="65"/>
      <c r="N44804" s="71"/>
    </row>
    <row r="44805" spans="2:14">
      <c r="B44805" s="65"/>
      <c r="N44805" s="71"/>
    </row>
    <row r="44806" spans="2:14">
      <c r="B44806" s="65"/>
      <c r="N44806" s="71"/>
    </row>
    <row r="44807" spans="2:14">
      <c r="B44807" s="65"/>
      <c r="N44807" s="71"/>
    </row>
    <row r="44808" spans="2:14">
      <c r="B44808" s="65"/>
      <c r="N44808" s="71"/>
    </row>
    <row r="44809" spans="2:14">
      <c r="B44809" s="65"/>
      <c r="N44809" s="71"/>
    </row>
    <row r="44810" spans="2:14">
      <c r="B44810" s="65"/>
      <c r="N44810" s="71"/>
    </row>
    <row r="44811" spans="2:14">
      <c r="B44811" s="65"/>
      <c r="N44811" s="71"/>
    </row>
    <row r="44812" spans="2:14">
      <c r="B44812" s="65"/>
      <c r="N44812" s="71"/>
    </row>
    <row r="44813" spans="2:14">
      <c r="B44813" s="65"/>
      <c r="N44813" s="71"/>
    </row>
    <row r="44814" spans="2:14">
      <c r="B44814" s="65"/>
      <c r="N44814" s="71"/>
    </row>
    <row r="44815" spans="2:14">
      <c r="B44815" s="65"/>
      <c r="N44815" s="71"/>
    </row>
    <row r="44816" spans="2:14">
      <c r="B44816" s="65"/>
      <c r="N44816" s="71"/>
    </row>
    <row r="44817" spans="2:14">
      <c r="B44817" s="65"/>
      <c r="N44817" s="71"/>
    </row>
    <row r="44818" spans="2:14">
      <c r="B44818" s="65"/>
      <c r="N44818" s="71"/>
    </row>
    <row r="44819" spans="2:14">
      <c r="B44819" s="65"/>
      <c r="N44819" s="71"/>
    </row>
    <row r="44820" spans="2:14">
      <c r="B44820" s="65"/>
      <c r="N44820" s="71"/>
    </row>
    <row r="44821" spans="2:14">
      <c r="B44821" s="65"/>
      <c r="N44821" s="71"/>
    </row>
    <row r="44822" spans="2:14">
      <c r="B44822" s="65"/>
      <c r="N44822" s="71"/>
    </row>
    <row r="44823" spans="2:14">
      <c r="B44823" s="65"/>
      <c r="N44823" s="71"/>
    </row>
    <row r="44824" spans="2:14">
      <c r="B44824" s="65"/>
      <c r="N44824" s="71"/>
    </row>
    <row r="44825" spans="2:14">
      <c r="B44825" s="65"/>
      <c r="N44825" s="71"/>
    </row>
    <row r="44826" spans="2:14">
      <c r="B44826" s="65"/>
      <c r="N44826" s="71"/>
    </row>
    <row r="44827" spans="2:14">
      <c r="B44827" s="65"/>
      <c r="N44827" s="71"/>
    </row>
    <row r="44828" spans="2:14">
      <c r="B44828" s="65"/>
      <c r="N44828" s="71"/>
    </row>
    <row r="44829" spans="2:14">
      <c r="B44829" s="65"/>
      <c r="N44829" s="71"/>
    </row>
    <row r="44830" spans="2:14">
      <c r="B44830" s="65"/>
      <c r="N44830" s="71"/>
    </row>
    <row r="44831" spans="2:14">
      <c r="B44831" s="65"/>
      <c r="N44831" s="71"/>
    </row>
    <row r="44832" spans="2:14">
      <c r="B44832" s="65"/>
      <c r="N44832" s="71"/>
    </row>
    <row r="44833" spans="2:14">
      <c r="B44833" s="65"/>
      <c r="N44833" s="71"/>
    </row>
    <row r="44834" spans="2:14">
      <c r="B44834" s="65"/>
      <c r="N44834" s="71"/>
    </row>
    <row r="44835" spans="2:14">
      <c r="B44835" s="65"/>
      <c r="N44835" s="71"/>
    </row>
    <row r="44836" spans="2:14">
      <c r="B44836" s="65"/>
      <c r="N44836" s="71"/>
    </row>
    <row r="44837" spans="2:14">
      <c r="B44837" s="65"/>
      <c r="N44837" s="71"/>
    </row>
    <row r="44838" spans="2:14">
      <c r="B44838" s="65"/>
      <c r="N44838" s="71"/>
    </row>
    <row r="44839" spans="2:14">
      <c r="B44839" s="65"/>
      <c r="N44839" s="71"/>
    </row>
    <row r="44840" spans="2:14">
      <c r="B44840" s="65"/>
      <c r="N44840" s="71"/>
    </row>
    <row r="44841" spans="2:14">
      <c r="B44841" s="65"/>
      <c r="N44841" s="71"/>
    </row>
    <row r="44842" spans="2:14">
      <c r="B44842" s="65"/>
      <c r="N44842" s="71"/>
    </row>
    <row r="44843" spans="2:14">
      <c r="B44843" s="65"/>
      <c r="N44843" s="71"/>
    </row>
    <row r="44844" spans="2:14">
      <c r="B44844" s="65"/>
      <c r="N44844" s="71"/>
    </row>
    <row r="44845" spans="2:14">
      <c r="B44845" s="65"/>
      <c r="N44845" s="71"/>
    </row>
    <row r="44846" spans="2:14">
      <c r="B44846" s="65"/>
      <c r="N44846" s="71"/>
    </row>
    <row r="44847" spans="2:14">
      <c r="B44847" s="65"/>
      <c r="N44847" s="71"/>
    </row>
    <row r="44848" spans="2:14">
      <c r="B44848" s="65"/>
      <c r="N44848" s="71"/>
    </row>
    <row r="44849" spans="2:14">
      <c r="B44849" s="65"/>
      <c r="N44849" s="71"/>
    </row>
    <row r="44850" spans="2:14">
      <c r="B44850" s="65"/>
      <c r="N44850" s="71"/>
    </row>
    <row r="44851" spans="2:14">
      <c r="B44851" s="65"/>
      <c r="N44851" s="71"/>
    </row>
    <row r="44852" spans="2:14">
      <c r="B44852" s="65"/>
      <c r="N44852" s="71"/>
    </row>
    <row r="44853" spans="2:14">
      <c r="B44853" s="65"/>
      <c r="N44853" s="71"/>
    </row>
    <row r="44854" spans="2:14">
      <c r="B44854" s="65"/>
      <c r="N44854" s="71"/>
    </row>
    <row r="44855" spans="2:14">
      <c r="B44855" s="65"/>
      <c r="N44855" s="71"/>
    </row>
    <row r="44856" spans="2:14">
      <c r="B44856" s="65"/>
      <c r="N44856" s="71"/>
    </row>
    <row r="44857" spans="2:14">
      <c r="B44857" s="65"/>
      <c r="N44857" s="71"/>
    </row>
    <row r="44858" spans="2:14">
      <c r="B44858" s="65"/>
      <c r="N44858" s="71"/>
    </row>
    <row r="44859" spans="2:14">
      <c r="B44859" s="65"/>
      <c r="N44859" s="71"/>
    </row>
    <row r="44860" spans="2:14">
      <c r="B44860" s="65"/>
      <c r="N44860" s="71"/>
    </row>
    <row r="44861" spans="2:14">
      <c r="B44861" s="65"/>
      <c r="N44861" s="71"/>
    </row>
    <row r="44862" spans="2:14">
      <c r="B44862" s="65"/>
      <c r="N44862" s="71"/>
    </row>
    <row r="44863" spans="2:14">
      <c r="B44863" s="65"/>
      <c r="N44863" s="71"/>
    </row>
    <row r="44864" spans="2:14">
      <c r="B44864" s="65"/>
      <c r="N44864" s="71"/>
    </row>
    <row r="44865" spans="2:14">
      <c r="B44865" s="65"/>
      <c r="N44865" s="71"/>
    </row>
    <row r="44866" spans="2:14">
      <c r="B44866" s="65"/>
      <c r="N44866" s="71"/>
    </row>
    <row r="44867" spans="2:14">
      <c r="B44867" s="65"/>
      <c r="N44867" s="71"/>
    </row>
    <row r="44868" spans="2:14">
      <c r="B44868" s="65"/>
      <c r="N44868" s="71"/>
    </row>
    <row r="44869" spans="2:14">
      <c r="B44869" s="65"/>
      <c r="N44869" s="71"/>
    </row>
    <row r="44870" spans="2:14">
      <c r="B44870" s="65"/>
      <c r="N44870" s="71"/>
    </row>
    <row r="44871" spans="2:14">
      <c r="B44871" s="65"/>
      <c r="N44871" s="71"/>
    </row>
    <row r="44872" spans="2:14">
      <c r="B44872" s="65"/>
      <c r="N44872" s="71"/>
    </row>
    <row r="44873" spans="2:14">
      <c r="B44873" s="65"/>
      <c r="N44873" s="71"/>
    </row>
    <row r="44874" spans="2:14">
      <c r="B44874" s="65"/>
      <c r="N44874" s="71"/>
    </row>
    <row r="44875" spans="2:14">
      <c r="B44875" s="65"/>
      <c r="N44875" s="71"/>
    </row>
    <row r="44876" spans="2:14">
      <c r="B44876" s="65"/>
      <c r="N44876" s="71"/>
    </row>
    <row r="44877" spans="2:14">
      <c r="B44877" s="65"/>
      <c r="N44877" s="71"/>
    </row>
    <row r="44878" spans="2:14">
      <c r="B44878" s="65"/>
      <c r="N44878" s="71"/>
    </row>
    <row r="44879" spans="2:14">
      <c r="B44879" s="65"/>
      <c r="N44879" s="71"/>
    </row>
    <row r="44880" spans="2:14">
      <c r="B44880" s="65"/>
      <c r="N44880" s="71"/>
    </row>
    <row r="44881" spans="2:14">
      <c r="B44881" s="65"/>
      <c r="N44881" s="71"/>
    </row>
    <row r="44882" spans="2:14">
      <c r="B44882" s="65"/>
      <c r="N44882" s="71"/>
    </row>
    <row r="44883" spans="2:14">
      <c r="B44883" s="65"/>
      <c r="N44883" s="71"/>
    </row>
    <row r="44884" spans="2:14">
      <c r="B44884" s="65"/>
      <c r="N44884" s="71"/>
    </row>
    <row r="44885" spans="2:14">
      <c r="B44885" s="65"/>
      <c r="N44885" s="71"/>
    </row>
    <row r="44886" spans="2:14">
      <c r="B44886" s="65"/>
      <c r="N44886" s="71"/>
    </row>
    <row r="44887" spans="2:14">
      <c r="B44887" s="65"/>
      <c r="N44887" s="71"/>
    </row>
    <row r="44888" spans="2:14">
      <c r="B44888" s="65"/>
      <c r="N44888" s="71"/>
    </row>
    <row r="44889" spans="2:14">
      <c r="B44889" s="65"/>
      <c r="N44889" s="71"/>
    </row>
    <row r="44890" spans="2:14">
      <c r="B44890" s="65"/>
      <c r="N44890" s="71"/>
    </row>
    <row r="44891" spans="2:14">
      <c r="B44891" s="65"/>
      <c r="N44891" s="71"/>
    </row>
    <row r="44892" spans="2:14">
      <c r="B44892" s="65"/>
      <c r="N44892" s="71"/>
    </row>
    <row r="44893" spans="2:14">
      <c r="B44893" s="65"/>
      <c r="N44893" s="71"/>
    </row>
    <row r="44894" spans="2:14">
      <c r="B44894" s="65"/>
      <c r="N44894" s="71"/>
    </row>
    <row r="44895" spans="2:14">
      <c r="B44895" s="65"/>
      <c r="N44895" s="71"/>
    </row>
    <row r="44896" spans="2:14">
      <c r="B44896" s="65"/>
      <c r="N44896" s="71"/>
    </row>
    <row r="44897" spans="2:14">
      <c r="B44897" s="65"/>
      <c r="N44897" s="71"/>
    </row>
    <row r="44898" spans="2:14">
      <c r="B44898" s="65"/>
      <c r="N44898" s="71"/>
    </row>
    <row r="44899" spans="2:14">
      <c r="B44899" s="65"/>
      <c r="N44899" s="71"/>
    </row>
    <row r="44900" spans="2:14">
      <c r="B44900" s="65"/>
      <c r="N44900" s="71"/>
    </row>
    <row r="44901" spans="2:14">
      <c r="B44901" s="65"/>
      <c r="N44901" s="71"/>
    </row>
    <row r="44902" spans="2:14">
      <c r="B44902" s="65"/>
      <c r="N44902" s="71"/>
    </row>
    <row r="44903" spans="2:14">
      <c r="B44903" s="65"/>
      <c r="N44903" s="71"/>
    </row>
    <row r="44904" spans="2:14">
      <c r="B44904" s="65"/>
      <c r="N44904" s="71"/>
    </row>
    <row r="44905" spans="2:14">
      <c r="B44905" s="65"/>
      <c r="N44905" s="71"/>
    </row>
    <row r="44906" spans="2:14">
      <c r="B44906" s="65"/>
      <c r="N44906" s="71"/>
    </row>
    <row r="44907" spans="2:14">
      <c r="B44907" s="65"/>
      <c r="N44907" s="71"/>
    </row>
    <row r="44908" spans="2:14">
      <c r="B44908" s="65"/>
      <c r="N44908" s="71"/>
    </row>
    <row r="44909" spans="2:14">
      <c r="B44909" s="65"/>
      <c r="N44909" s="71"/>
    </row>
    <row r="44910" spans="2:14">
      <c r="B44910" s="65"/>
      <c r="N44910" s="71"/>
    </row>
    <row r="44911" spans="2:14">
      <c r="B44911" s="65"/>
      <c r="N44911" s="71"/>
    </row>
    <row r="44912" spans="2:14">
      <c r="B44912" s="65"/>
      <c r="N44912" s="71"/>
    </row>
    <row r="44913" spans="2:14">
      <c r="B44913" s="65"/>
      <c r="N44913" s="71"/>
    </row>
    <row r="44914" spans="2:14">
      <c r="B44914" s="65"/>
      <c r="N44914" s="71"/>
    </row>
    <row r="44915" spans="2:14">
      <c r="B44915" s="65"/>
      <c r="N44915" s="71"/>
    </row>
    <row r="44916" spans="2:14">
      <c r="B44916" s="65"/>
      <c r="N44916" s="71"/>
    </row>
    <row r="44917" spans="2:14">
      <c r="B44917" s="65"/>
      <c r="N44917" s="71"/>
    </row>
    <row r="44918" spans="2:14">
      <c r="B44918" s="65"/>
      <c r="N44918" s="71"/>
    </row>
    <row r="44919" spans="2:14">
      <c r="B44919" s="65"/>
      <c r="N44919" s="71"/>
    </row>
    <row r="44920" spans="2:14">
      <c r="B44920" s="65"/>
      <c r="N44920" s="71"/>
    </row>
    <row r="44921" spans="2:14">
      <c r="B44921" s="65"/>
      <c r="N44921" s="71"/>
    </row>
    <row r="44922" spans="2:14">
      <c r="B44922" s="65"/>
      <c r="N44922" s="71"/>
    </row>
    <row r="44923" spans="2:14">
      <c r="B44923" s="65"/>
      <c r="N44923" s="71"/>
    </row>
    <row r="44924" spans="2:14">
      <c r="B44924" s="65"/>
      <c r="N44924" s="71"/>
    </row>
    <row r="44925" spans="2:14">
      <c r="B44925" s="65"/>
      <c r="N44925" s="71"/>
    </row>
    <row r="44926" spans="2:14">
      <c r="B44926" s="65"/>
      <c r="N44926" s="71"/>
    </row>
    <row r="44927" spans="2:14">
      <c r="B44927" s="65"/>
      <c r="N44927" s="71"/>
    </row>
    <row r="44928" spans="2:14">
      <c r="B44928" s="65"/>
      <c r="N44928" s="71"/>
    </row>
    <row r="44929" spans="2:14">
      <c r="B44929" s="65"/>
      <c r="N44929" s="71"/>
    </row>
    <row r="44930" spans="2:14">
      <c r="B44930" s="65"/>
      <c r="N44930" s="71"/>
    </row>
    <row r="44931" spans="2:14">
      <c r="B44931" s="65"/>
      <c r="N44931" s="71"/>
    </row>
    <row r="44932" spans="2:14">
      <c r="B44932" s="65"/>
      <c r="N44932" s="71"/>
    </row>
    <row r="44933" spans="2:14">
      <c r="B44933" s="65"/>
      <c r="N44933" s="71"/>
    </row>
    <row r="44934" spans="2:14">
      <c r="B44934" s="65"/>
      <c r="N44934" s="71"/>
    </row>
    <row r="44935" spans="2:14">
      <c r="B44935" s="65"/>
      <c r="N44935" s="71"/>
    </row>
    <row r="44936" spans="2:14">
      <c r="B44936" s="65"/>
      <c r="N44936" s="71"/>
    </row>
    <row r="44937" spans="2:14">
      <c r="B44937" s="65"/>
      <c r="N44937" s="71"/>
    </row>
    <row r="44938" spans="2:14">
      <c r="B44938" s="65"/>
      <c r="N44938" s="71"/>
    </row>
    <row r="44939" spans="2:14">
      <c r="B44939" s="65"/>
      <c r="N44939" s="71"/>
    </row>
    <row r="44940" spans="2:14">
      <c r="B44940" s="65"/>
      <c r="N44940" s="71"/>
    </row>
    <row r="44941" spans="2:14">
      <c r="B44941" s="65"/>
      <c r="N44941" s="71"/>
    </row>
    <row r="44942" spans="2:14">
      <c r="B44942" s="65"/>
      <c r="N44942" s="71"/>
    </row>
    <row r="44943" spans="2:14">
      <c r="B44943" s="65"/>
      <c r="N44943" s="71"/>
    </row>
    <row r="44944" spans="2:14">
      <c r="B44944" s="65"/>
      <c r="N44944" s="71"/>
    </row>
    <row r="44945" spans="2:14">
      <c r="B44945" s="65"/>
      <c r="N44945" s="71"/>
    </row>
    <row r="44946" spans="2:14">
      <c r="B44946" s="65"/>
      <c r="N44946" s="71"/>
    </row>
    <row r="44947" spans="2:14">
      <c r="B44947" s="65"/>
      <c r="N44947" s="71"/>
    </row>
    <row r="44948" spans="2:14">
      <c r="B44948" s="65"/>
      <c r="N44948" s="71"/>
    </row>
    <row r="44949" spans="2:14">
      <c r="B44949" s="65"/>
      <c r="N44949" s="71"/>
    </row>
    <row r="44950" spans="2:14">
      <c r="B44950" s="65"/>
      <c r="N44950" s="71"/>
    </row>
    <row r="44951" spans="2:14">
      <c r="B44951" s="65"/>
      <c r="N44951" s="71"/>
    </row>
    <row r="44952" spans="2:14">
      <c r="B44952" s="65"/>
      <c r="N44952" s="71"/>
    </row>
    <row r="44953" spans="2:14">
      <c r="B44953" s="65"/>
      <c r="N44953" s="71"/>
    </row>
    <row r="44954" spans="2:14">
      <c r="B44954" s="65"/>
      <c r="N44954" s="71"/>
    </row>
    <row r="44955" spans="2:14">
      <c r="B44955" s="65"/>
      <c r="N44955" s="71"/>
    </row>
    <row r="44956" spans="2:14">
      <c r="B44956" s="65"/>
      <c r="N44956" s="71"/>
    </row>
    <row r="44957" spans="2:14">
      <c r="B44957" s="65"/>
      <c r="N44957" s="71"/>
    </row>
    <row r="44958" spans="2:14">
      <c r="B44958" s="65"/>
      <c r="N44958" s="71"/>
    </row>
    <row r="44959" spans="2:14">
      <c r="B44959" s="65"/>
      <c r="N44959" s="71"/>
    </row>
    <row r="44960" spans="2:14">
      <c r="B44960" s="65"/>
      <c r="N44960" s="71"/>
    </row>
    <row r="44961" spans="2:14">
      <c r="B44961" s="65"/>
      <c r="N44961" s="71"/>
    </row>
    <row r="44962" spans="2:14">
      <c r="B44962" s="65"/>
      <c r="N44962" s="71"/>
    </row>
    <row r="44963" spans="2:14">
      <c r="B44963" s="65"/>
      <c r="N44963" s="71"/>
    </row>
    <row r="44964" spans="2:14">
      <c r="B44964" s="65"/>
      <c r="N44964" s="71"/>
    </row>
    <row r="44965" spans="2:14">
      <c r="B44965" s="65"/>
      <c r="N44965" s="71"/>
    </row>
    <row r="44966" spans="2:14">
      <c r="B44966" s="65"/>
      <c r="N44966" s="71"/>
    </row>
    <row r="44967" spans="2:14">
      <c r="B44967" s="65"/>
      <c r="N44967" s="71"/>
    </row>
    <row r="44968" spans="2:14">
      <c r="B44968" s="65"/>
      <c r="N44968" s="71"/>
    </row>
    <row r="44969" spans="2:14">
      <c r="B44969" s="65"/>
      <c r="N44969" s="71"/>
    </row>
    <row r="44970" spans="2:14">
      <c r="B44970" s="65"/>
      <c r="N44970" s="71"/>
    </row>
    <row r="44971" spans="2:14">
      <c r="B44971" s="65"/>
      <c r="N44971" s="71"/>
    </row>
    <row r="44972" spans="2:14">
      <c r="B44972" s="65"/>
      <c r="N44972" s="71"/>
    </row>
    <row r="44973" spans="2:14">
      <c r="B44973" s="65"/>
      <c r="N44973" s="71"/>
    </row>
    <row r="44974" spans="2:14">
      <c r="B44974" s="65"/>
      <c r="N44974" s="71"/>
    </row>
    <row r="44975" spans="2:14">
      <c r="B44975" s="65"/>
      <c r="N44975" s="71"/>
    </row>
    <row r="44976" spans="2:14">
      <c r="B44976" s="65"/>
      <c r="N44976" s="71"/>
    </row>
    <row r="44977" spans="2:14">
      <c r="B44977" s="65"/>
      <c r="N44977" s="71"/>
    </row>
    <row r="44978" spans="2:14">
      <c r="B44978" s="65"/>
      <c r="N44978" s="71"/>
    </row>
    <row r="44979" spans="2:14">
      <c r="B44979" s="65"/>
      <c r="N44979" s="71"/>
    </row>
    <row r="44980" spans="2:14">
      <c r="B44980" s="65"/>
      <c r="N44980" s="71"/>
    </row>
    <row r="44981" spans="2:14">
      <c r="B44981" s="65"/>
      <c r="N44981" s="71"/>
    </row>
    <row r="44982" spans="2:14">
      <c r="B44982" s="65"/>
      <c r="N44982" s="71"/>
    </row>
    <row r="44983" spans="2:14">
      <c r="B44983" s="65"/>
      <c r="N44983" s="71"/>
    </row>
    <row r="44984" spans="2:14">
      <c r="B44984" s="65"/>
      <c r="N44984" s="71"/>
    </row>
    <row r="44985" spans="2:14">
      <c r="B44985" s="65"/>
      <c r="N44985" s="71"/>
    </row>
    <row r="44986" spans="2:14">
      <c r="B44986" s="65"/>
      <c r="N44986" s="71"/>
    </row>
    <row r="44987" spans="2:14">
      <c r="B44987" s="65"/>
      <c r="N44987" s="71"/>
    </row>
    <row r="44988" spans="2:14">
      <c r="B44988" s="65"/>
      <c r="N44988" s="71"/>
    </row>
    <row r="44989" spans="2:14">
      <c r="B44989" s="65"/>
      <c r="N44989" s="71"/>
    </row>
    <row r="44990" spans="2:14">
      <c r="B44990" s="65"/>
      <c r="N44990" s="71"/>
    </row>
    <row r="44991" spans="2:14">
      <c r="B44991" s="65"/>
      <c r="N44991" s="71"/>
    </row>
    <row r="44992" spans="2:14">
      <c r="B44992" s="65"/>
      <c r="N44992" s="71"/>
    </row>
    <row r="44993" spans="2:14">
      <c r="B44993" s="65"/>
      <c r="N44993" s="71"/>
    </row>
    <row r="44994" spans="2:14">
      <c r="B44994" s="65"/>
      <c r="N44994" s="71"/>
    </row>
    <row r="44995" spans="2:14">
      <c r="B44995" s="65"/>
      <c r="N44995" s="71"/>
    </row>
    <row r="44996" spans="2:14">
      <c r="B44996" s="65"/>
      <c r="N44996" s="71"/>
    </row>
    <row r="44997" spans="2:14">
      <c r="B44997" s="65"/>
      <c r="N44997" s="71"/>
    </row>
    <row r="44998" spans="2:14">
      <c r="B44998" s="65"/>
      <c r="N44998" s="71"/>
    </row>
    <row r="44999" spans="2:14">
      <c r="B44999" s="65"/>
      <c r="N44999" s="71"/>
    </row>
    <row r="45000" spans="2:14">
      <c r="B45000" s="65"/>
      <c r="N45000" s="71"/>
    </row>
    <row r="45001" spans="2:14">
      <c r="B45001" s="65"/>
      <c r="N45001" s="71"/>
    </row>
    <row r="45002" spans="2:14">
      <c r="B45002" s="65"/>
      <c r="N45002" s="71"/>
    </row>
    <row r="45003" spans="2:14">
      <c r="B45003" s="65"/>
      <c r="N45003" s="71"/>
    </row>
    <row r="45004" spans="2:14">
      <c r="B45004" s="65"/>
      <c r="N45004" s="71"/>
    </row>
    <row r="45005" spans="2:14">
      <c r="B45005" s="65"/>
      <c r="N45005" s="71"/>
    </row>
    <row r="45006" spans="2:14">
      <c r="B45006" s="65"/>
      <c r="N45006" s="71"/>
    </row>
    <row r="45007" spans="2:14">
      <c r="B45007" s="65"/>
      <c r="N45007" s="71"/>
    </row>
    <row r="45008" spans="2:14">
      <c r="B45008" s="65"/>
      <c r="N45008" s="71"/>
    </row>
    <row r="45009" spans="2:14">
      <c r="B45009" s="65"/>
      <c r="N45009" s="71"/>
    </row>
    <row r="45010" spans="2:14">
      <c r="B45010" s="65"/>
      <c r="N45010" s="71"/>
    </row>
    <row r="45011" spans="2:14">
      <c r="B45011" s="65"/>
      <c r="N45011" s="71"/>
    </row>
    <row r="45012" spans="2:14">
      <c r="B45012" s="65"/>
      <c r="N45012" s="71"/>
    </row>
    <row r="45013" spans="2:14">
      <c r="B45013" s="65"/>
      <c r="N45013" s="71"/>
    </row>
    <row r="45014" spans="2:14">
      <c r="B45014" s="65"/>
      <c r="N45014" s="71"/>
    </row>
    <row r="45015" spans="2:14">
      <c r="B45015" s="65"/>
      <c r="N45015" s="71"/>
    </row>
    <row r="45016" spans="2:14">
      <c r="B45016" s="65"/>
      <c r="N45016" s="71"/>
    </row>
    <row r="45017" spans="2:14">
      <c r="B45017" s="65"/>
      <c r="N45017" s="71"/>
    </row>
    <row r="45018" spans="2:14">
      <c r="B45018" s="65"/>
      <c r="N45018" s="71"/>
    </row>
    <row r="45019" spans="2:14">
      <c r="B45019" s="65"/>
      <c r="N45019" s="71"/>
    </row>
    <row r="45020" spans="2:14">
      <c r="B45020" s="65"/>
      <c r="N45020" s="71"/>
    </row>
    <row r="45021" spans="2:14">
      <c r="B45021" s="65"/>
      <c r="N45021" s="71"/>
    </row>
    <row r="45022" spans="2:14">
      <c r="B45022" s="65"/>
      <c r="N45022" s="71"/>
    </row>
    <row r="45023" spans="2:14">
      <c r="B45023" s="65"/>
      <c r="N45023" s="71"/>
    </row>
    <row r="45024" spans="2:14">
      <c r="B45024" s="65"/>
      <c r="N45024" s="71"/>
    </row>
    <row r="45025" spans="2:14">
      <c r="B45025" s="65"/>
      <c r="N45025" s="71"/>
    </row>
    <row r="45026" spans="2:14">
      <c r="B45026" s="65"/>
      <c r="N45026" s="71"/>
    </row>
    <row r="45027" spans="2:14">
      <c r="B45027" s="65"/>
      <c r="N45027" s="71"/>
    </row>
    <row r="45028" spans="2:14">
      <c r="B45028" s="65"/>
      <c r="N45028" s="71"/>
    </row>
    <row r="45029" spans="2:14">
      <c r="B45029" s="65"/>
      <c r="N45029" s="71"/>
    </row>
    <row r="45030" spans="2:14">
      <c r="B45030" s="65"/>
      <c r="N45030" s="71"/>
    </row>
    <row r="45031" spans="2:14">
      <c r="B45031" s="65"/>
      <c r="N45031" s="71"/>
    </row>
    <row r="45032" spans="2:14">
      <c r="B45032" s="65"/>
      <c r="N45032" s="71"/>
    </row>
    <row r="45033" spans="2:14">
      <c r="B45033" s="65"/>
      <c r="N45033" s="71"/>
    </row>
    <row r="45034" spans="2:14">
      <c r="B45034" s="65"/>
      <c r="N45034" s="71"/>
    </row>
    <row r="45035" spans="2:14">
      <c r="B45035" s="65"/>
      <c r="N45035" s="71"/>
    </row>
    <row r="45036" spans="2:14">
      <c r="B45036" s="65"/>
      <c r="N45036" s="71"/>
    </row>
    <row r="45037" spans="2:14">
      <c r="B45037" s="65"/>
      <c r="N45037" s="71"/>
    </row>
    <row r="45038" spans="2:14">
      <c r="B45038" s="65"/>
      <c r="N45038" s="71"/>
    </row>
    <row r="45039" spans="2:14">
      <c r="B45039" s="65"/>
      <c r="N45039" s="71"/>
    </row>
    <row r="45040" spans="2:14">
      <c r="B45040" s="65"/>
      <c r="N45040" s="71"/>
    </row>
    <row r="45041" spans="2:14">
      <c r="B45041" s="65"/>
      <c r="N45041" s="71"/>
    </row>
    <row r="45042" spans="2:14">
      <c r="B45042" s="65"/>
      <c r="N45042" s="71"/>
    </row>
    <row r="45043" spans="2:14">
      <c r="B45043" s="65"/>
      <c r="N45043" s="71"/>
    </row>
    <row r="45044" spans="2:14">
      <c r="B45044" s="65"/>
      <c r="N45044" s="71"/>
    </row>
    <row r="45045" spans="2:14">
      <c r="B45045" s="65"/>
      <c r="N45045" s="71"/>
    </row>
    <row r="45046" spans="2:14">
      <c r="B45046" s="65"/>
      <c r="N45046" s="71"/>
    </row>
    <row r="45047" spans="2:14">
      <c r="B45047" s="65"/>
      <c r="N45047" s="71"/>
    </row>
    <row r="45048" spans="2:14">
      <c r="B45048" s="65"/>
      <c r="N45048" s="71"/>
    </row>
    <row r="45049" spans="2:14">
      <c r="B45049" s="65"/>
      <c r="N45049" s="71"/>
    </row>
    <row r="45050" spans="2:14">
      <c r="B45050" s="65"/>
      <c r="N45050" s="71"/>
    </row>
    <row r="45051" spans="2:14">
      <c r="B45051" s="65"/>
      <c r="N45051" s="71"/>
    </row>
    <row r="45052" spans="2:14">
      <c r="B45052" s="65"/>
      <c r="N45052" s="71"/>
    </row>
    <row r="45053" spans="2:14">
      <c r="B45053" s="65"/>
      <c r="N45053" s="71"/>
    </row>
    <row r="45054" spans="2:14">
      <c r="B45054" s="65"/>
      <c r="N45054" s="71"/>
    </row>
    <row r="45055" spans="2:14">
      <c r="B45055" s="65"/>
      <c r="N45055" s="71"/>
    </row>
    <row r="45056" spans="2:14">
      <c r="B45056" s="65"/>
      <c r="N45056" s="71"/>
    </row>
    <row r="45057" spans="2:14">
      <c r="B45057" s="65"/>
      <c r="N45057" s="71"/>
    </row>
    <row r="45058" spans="2:14">
      <c r="B45058" s="65"/>
      <c r="N45058" s="71"/>
    </row>
    <row r="45059" spans="2:14">
      <c r="B45059" s="65"/>
      <c r="N45059" s="71"/>
    </row>
    <row r="45060" spans="2:14">
      <c r="B45060" s="65"/>
      <c r="N45060" s="71"/>
    </row>
    <row r="45061" spans="2:14">
      <c r="B45061" s="65"/>
      <c r="N45061" s="71"/>
    </row>
    <row r="45062" spans="2:14">
      <c r="B45062" s="65"/>
      <c r="N45062" s="71"/>
    </row>
    <row r="45063" spans="2:14">
      <c r="B45063" s="65"/>
      <c r="N45063" s="71"/>
    </row>
    <row r="45064" spans="2:14">
      <c r="B45064" s="65"/>
      <c r="N45064" s="71"/>
    </row>
    <row r="45065" spans="2:14">
      <c r="B45065" s="65"/>
      <c r="N45065" s="71"/>
    </row>
    <row r="45066" spans="2:14">
      <c r="B45066" s="65"/>
      <c r="N45066" s="71"/>
    </row>
    <row r="45067" spans="2:14">
      <c r="B45067" s="65"/>
      <c r="N45067" s="71"/>
    </row>
    <row r="45068" spans="2:14">
      <c r="B45068" s="65"/>
      <c r="N45068" s="71"/>
    </row>
    <row r="45069" spans="2:14">
      <c r="B45069" s="65"/>
      <c r="N45069" s="71"/>
    </row>
    <row r="45070" spans="2:14">
      <c r="B45070" s="65"/>
      <c r="N45070" s="71"/>
    </row>
    <row r="45071" spans="2:14">
      <c r="B45071" s="65"/>
      <c r="N45071" s="71"/>
    </row>
    <row r="45072" spans="2:14">
      <c r="B45072" s="65"/>
      <c r="N45072" s="71"/>
    </row>
    <row r="45073" spans="2:14">
      <c r="B45073" s="65"/>
      <c r="N45073" s="71"/>
    </row>
    <row r="45074" spans="2:14">
      <c r="B45074" s="65"/>
      <c r="N45074" s="71"/>
    </row>
    <row r="45075" spans="2:14">
      <c r="B45075" s="65"/>
      <c r="N45075" s="71"/>
    </row>
    <row r="45076" spans="2:14">
      <c r="B45076" s="65"/>
      <c r="N45076" s="71"/>
    </row>
    <row r="45077" spans="2:14">
      <c r="B45077" s="65"/>
      <c r="N45077" s="71"/>
    </row>
    <row r="45078" spans="2:14">
      <c r="B45078" s="65"/>
      <c r="N45078" s="71"/>
    </row>
    <row r="45079" spans="2:14">
      <c r="B45079" s="65"/>
      <c r="N45079" s="71"/>
    </row>
    <row r="45080" spans="2:14">
      <c r="B45080" s="65"/>
      <c r="N45080" s="71"/>
    </row>
    <row r="45081" spans="2:14">
      <c r="B45081" s="65"/>
      <c r="N45081" s="71"/>
    </row>
    <row r="45082" spans="2:14">
      <c r="B45082" s="65"/>
      <c r="N45082" s="71"/>
    </row>
    <row r="45083" spans="2:14">
      <c r="B45083" s="65"/>
      <c r="N45083" s="71"/>
    </row>
    <row r="45084" spans="2:14">
      <c r="B45084" s="65"/>
      <c r="N45084" s="71"/>
    </row>
    <row r="45085" spans="2:14">
      <c r="B45085" s="65"/>
      <c r="N45085" s="71"/>
    </row>
    <row r="45086" spans="2:14">
      <c r="B45086" s="65"/>
      <c r="N45086" s="71"/>
    </row>
    <row r="45087" spans="2:14">
      <c r="B45087" s="65"/>
      <c r="N45087" s="71"/>
    </row>
    <row r="45088" spans="2:14">
      <c r="B45088" s="65"/>
      <c r="N45088" s="71"/>
    </row>
    <row r="45089" spans="2:14">
      <c r="B45089" s="65"/>
      <c r="N45089" s="71"/>
    </row>
    <row r="45090" spans="2:14">
      <c r="B45090" s="65"/>
      <c r="N45090" s="71"/>
    </row>
    <row r="45091" spans="2:14">
      <c r="B45091" s="65"/>
      <c r="N45091" s="71"/>
    </row>
    <row r="45092" spans="2:14">
      <c r="B45092" s="65"/>
      <c r="N45092" s="71"/>
    </row>
    <row r="45093" spans="2:14">
      <c r="B45093" s="65"/>
      <c r="N45093" s="71"/>
    </row>
    <row r="45094" spans="2:14">
      <c r="B45094" s="65"/>
      <c r="N45094" s="71"/>
    </row>
    <row r="45095" spans="2:14">
      <c r="B45095" s="65"/>
      <c r="N45095" s="71"/>
    </row>
    <row r="45096" spans="2:14">
      <c r="B45096" s="65"/>
      <c r="N45096" s="71"/>
    </row>
    <row r="45097" spans="2:14">
      <c r="B45097" s="65"/>
      <c r="N45097" s="71"/>
    </row>
    <row r="45098" spans="2:14">
      <c r="B45098" s="65"/>
      <c r="N45098" s="71"/>
    </row>
    <row r="45099" spans="2:14">
      <c r="B45099" s="65"/>
      <c r="N45099" s="71"/>
    </row>
    <row r="45100" spans="2:14">
      <c r="B45100" s="65"/>
      <c r="N45100" s="71"/>
    </row>
    <row r="45101" spans="2:14">
      <c r="B45101" s="65"/>
      <c r="N45101" s="71"/>
    </row>
    <row r="45102" spans="2:14">
      <c r="B45102" s="65"/>
      <c r="N45102" s="71"/>
    </row>
    <row r="45103" spans="2:14">
      <c r="B45103" s="65"/>
      <c r="N45103" s="71"/>
    </row>
    <row r="45104" spans="2:14">
      <c r="B45104" s="65"/>
      <c r="N45104" s="71"/>
    </row>
    <row r="45105" spans="2:14">
      <c r="B45105" s="65"/>
      <c r="N45105" s="71"/>
    </row>
    <row r="45106" spans="2:14">
      <c r="B45106" s="65"/>
      <c r="N45106" s="71"/>
    </row>
    <row r="45107" spans="2:14">
      <c r="B45107" s="65"/>
      <c r="N45107" s="71"/>
    </row>
    <row r="45108" spans="2:14">
      <c r="B45108" s="65"/>
      <c r="N45108" s="71"/>
    </row>
    <row r="45109" spans="2:14">
      <c r="B45109" s="65"/>
      <c r="N45109" s="71"/>
    </row>
    <row r="45110" spans="2:14">
      <c r="B45110" s="65"/>
      <c r="N45110" s="71"/>
    </row>
    <row r="45111" spans="2:14">
      <c r="B45111" s="65"/>
      <c r="N45111" s="71"/>
    </row>
    <row r="45112" spans="2:14">
      <c r="B45112" s="65"/>
      <c r="N45112" s="71"/>
    </row>
    <row r="45113" spans="2:14">
      <c r="B45113" s="65"/>
      <c r="N45113" s="71"/>
    </row>
    <row r="45114" spans="2:14">
      <c r="B45114" s="65"/>
      <c r="N45114" s="71"/>
    </row>
    <row r="45115" spans="2:14">
      <c r="B45115" s="65"/>
      <c r="N45115" s="71"/>
    </row>
    <row r="45116" spans="2:14">
      <c r="B45116" s="65"/>
      <c r="N45116" s="71"/>
    </row>
    <row r="45117" spans="2:14">
      <c r="B45117" s="65"/>
      <c r="N45117" s="71"/>
    </row>
    <row r="45118" spans="2:14">
      <c r="B45118" s="65"/>
      <c r="N45118" s="71"/>
    </row>
    <row r="45119" spans="2:14">
      <c r="B45119" s="65"/>
      <c r="N45119" s="71"/>
    </row>
    <row r="45120" spans="2:14">
      <c r="B45120" s="65"/>
      <c r="N45120" s="71"/>
    </row>
    <row r="45121" spans="2:14">
      <c r="B45121" s="65"/>
      <c r="N45121" s="71"/>
    </row>
    <row r="45122" spans="2:14">
      <c r="B45122" s="65"/>
      <c r="N45122" s="71"/>
    </row>
    <row r="45123" spans="2:14">
      <c r="B45123" s="65"/>
      <c r="N45123" s="71"/>
    </row>
    <row r="45124" spans="2:14">
      <c r="B45124" s="65"/>
      <c r="N45124" s="71"/>
    </row>
    <row r="45125" spans="2:14">
      <c r="B45125" s="65"/>
      <c r="N45125" s="71"/>
    </row>
    <row r="45126" spans="2:14">
      <c r="B45126" s="65"/>
      <c r="N45126" s="71"/>
    </row>
    <row r="45127" spans="2:14">
      <c r="B45127" s="65"/>
      <c r="N45127" s="71"/>
    </row>
    <row r="45128" spans="2:14">
      <c r="B45128" s="65"/>
      <c r="N45128" s="71"/>
    </row>
    <row r="45129" spans="2:14">
      <c r="B45129" s="65"/>
      <c r="N45129" s="71"/>
    </row>
    <row r="45130" spans="2:14">
      <c r="B45130" s="65"/>
      <c r="N45130" s="71"/>
    </row>
    <row r="45131" spans="2:14">
      <c r="B45131" s="65"/>
      <c r="N45131" s="71"/>
    </row>
    <row r="45132" spans="2:14">
      <c r="B45132" s="65"/>
      <c r="N45132" s="71"/>
    </row>
    <row r="45133" spans="2:14">
      <c r="B45133" s="65"/>
      <c r="N45133" s="71"/>
    </row>
    <row r="45134" spans="2:14">
      <c r="B45134" s="65"/>
      <c r="N45134" s="71"/>
    </row>
    <row r="45135" spans="2:14">
      <c r="B45135" s="65"/>
      <c r="N45135" s="71"/>
    </row>
    <row r="45136" spans="2:14">
      <c r="B45136" s="65"/>
      <c r="N45136" s="71"/>
    </row>
    <row r="45137" spans="2:14">
      <c r="B45137" s="65"/>
      <c r="N45137" s="71"/>
    </row>
    <row r="45138" spans="2:14">
      <c r="B45138" s="65"/>
      <c r="N45138" s="71"/>
    </row>
    <row r="45139" spans="2:14">
      <c r="B45139" s="65"/>
      <c r="N45139" s="71"/>
    </row>
    <row r="45140" spans="2:14">
      <c r="B45140" s="65"/>
      <c r="N45140" s="71"/>
    </row>
    <row r="45141" spans="2:14">
      <c r="B45141" s="65"/>
      <c r="N45141" s="71"/>
    </row>
    <row r="45142" spans="2:14">
      <c r="B45142" s="65"/>
      <c r="N45142" s="71"/>
    </row>
    <row r="45143" spans="2:14">
      <c r="B45143" s="65"/>
      <c r="N45143" s="71"/>
    </row>
    <row r="45144" spans="2:14">
      <c r="B45144" s="65"/>
      <c r="N45144" s="71"/>
    </row>
    <row r="45145" spans="2:14">
      <c r="B45145" s="65"/>
      <c r="N45145" s="71"/>
    </row>
    <row r="45146" spans="2:14">
      <c r="B45146" s="65"/>
      <c r="N45146" s="71"/>
    </row>
    <row r="45147" spans="2:14">
      <c r="B45147" s="65"/>
      <c r="N45147" s="71"/>
    </row>
    <row r="45148" spans="2:14">
      <c r="B45148" s="65"/>
      <c r="N45148" s="71"/>
    </row>
    <row r="45149" spans="2:14">
      <c r="B45149" s="65"/>
      <c r="N45149" s="71"/>
    </row>
    <row r="45150" spans="2:14">
      <c r="B45150" s="65"/>
      <c r="N45150" s="71"/>
    </row>
    <row r="45151" spans="2:14">
      <c r="B45151" s="65"/>
      <c r="N45151" s="71"/>
    </row>
    <row r="45152" spans="2:14">
      <c r="B45152" s="65"/>
      <c r="N45152" s="71"/>
    </row>
    <row r="45153" spans="2:14">
      <c r="B45153" s="65"/>
      <c r="N45153" s="71"/>
    </row>
    <row r="45154" spans="2:14">
      <c r="B45154" s="65"/>
      <c r="N45154" s="71"/>
    </row>
    <row r="45155" spans="2:14">
      <c r="B45155" s="65"/>
      <c r="N45155" s="71"/>
    </row>
    <row r="45156" spans="2:14">
      <c r="B45156" s="65"/>
      <c r="N45156" s="71"/>
    </row>
    <row r="45157" spans="2:14">
      <c r="B45157" s="65"/>
      <c r="N45157" s="71"/>
    </row>
    <row r="45158" spans="2:14">
      <c r="B45158" s="65"/>
      <c r="N45158" s="71"/>
    </row>
    <row r="45159" spans="2:14">
      <c r="B45159" s="65"/>
      <c r="N45159" s="71"/>
    </row>
    <row r="45160" spans="2:14">
      <c r="B45160" s="65"/>
      <c r="N45160" s="71"/>
    </row>
    <row r="45161" spans="2:14">
      <c r="B45161" s="65"/>
      <c r="N45161" s="71"/>
    </row>
    <row r="45162" spans="2:14">
      <c r="B45162" s="65"/>
      <c r="N45162" s="71"/>
    </row>
    <row r="45163" spans="2:14">
      <c r="B45163" s="65"/>
      <c r="N45163" s="71"/>
    </row>
    <row r="45164" spans="2:14">
      <c r="B45164" s="65"/>
      <c r="N45164" s="71"/>
    </row>
    <row r="45165" spans="2:14">
      <c r="B45165" s="65"/>
      <c r="N45165" s="71"/>
    </row>
    <row r="45166" spans="2:14">
      <c r="B45166" s="65"/>
      <c r="N45166" s="71"/>
    </row>
    <row r="45167" spans="2:14">
      <c r="B45167" s="65"/>
      <c r="N45167" s="71"/>
    </row>
    <row r="45168" spans="2:14">
      <c r="B45168" s="65"/>
      <c r="N45168" s="71"/>
    </row>
    <row r="45169" spans="2:14">
      <c r="B45169" s="65"/>
      <c r="N45169" s="71"/>
    </row>
    <row r="45170" spans="2:14">
      <c r="B45170" s="65"/>
      <c r="N45170" s="71"/>
    </row>
    <row r="45171" spans="2:14">
      <c r="B45171" s="65"/>
      <c r="N45171" s="71"/>
    </row>
    <row r="45172" spans="2:14">
      <c r="B45172" s="65"/>
      <c r="N45172" s="71"/>
    </row>
    <row r="45173" spans="2:14">
      <c r="B45173" s="65"/>
      <c r="N45173" s="71"/>
    </row>
    <row r="45174" spans="2:14">
      <c r="B45174" s="65"/>
      <c r="N45174" s="71"/>
    </row>
    <row r="45175" spans="2:14">
      <c r="B45175" s="65"/>
      <c r="N45175" s="71"/>
    </row>
    <row r="45176" spans="2:14">
      <c r="B45176" s="65"/>
      <c r="N45176" s="71"/>
    </row>
    <row r="45177" spans="2:14">
      <c r="B45177" s="65"/>
      <c r="N45177" s="71"/>
    </row>
    <row r="45178" spans="2:14">
      <c r="B45178" s="65"/>
      <c r="N45178" s="71"/>
    </row>
    <row r="45179" spans="2:14">
      <c r="B45179" s="65"/>
      <c r="N45179" s="71"/>
    </row>
    <row r="45180" spans="2:14">
      <c r="B45180" s="65"/>
      <c r="N45180" s="71"/>
    </row>
    <row r="45181" spans="2:14">
      <c r="B45181" s="65"/>
      <c r="N45181" s="71"/>
    </row>
    <row r="45182" spans="2:14">
      <c r="B45182" s="65"/>
      <c r="N45182" s="71"/>
    </row>
    <row r="45183" spans="2:14">
      <c r="B45183" s="65"/>
      <c r="N45183" s="71"/>
    </row>
    <row r="45184" spans="2:14">
      <c r="B45184" s="65"/>
      <c r="N45184" s="71"/>
    </row>
    <row r="45185" spans="2:14">
      <c r="B45185" s="65"/>
      <c r="N45185" s="71"/>
    </row>
    <row r="45186" spans="2:14">
      <c r="B45186" s="65"/>
      <c r="N45186" s="71"/>
    </row>
    <row r="45187" spans="2:14">
      <c r="B45187" s="65"/>
      <c r="N45187" s="71"/>
    </row>
    <row r="45188" spans="2:14">
      <c r="B45188" s="65"/>
      <c r="N45188" s="71"/>
    </row>
    <row r="45189" spans="2:14">
      <c r="B45189" s="65"/>
      <c r="N45189" s="71"/>
    </row>
    <row r="45190" spans="2:14">
      <c r="B45190" s="65"/>
      <c r="N45190" s="71"/>
    </row>
    <row r="45191" spans="2:14">
      <c r="B45191" s="65"/>
      <c r="N45191" s="71"/>
    </row>
    <row r="45192" spans="2:14">
      <c r="B45192" s="65"/>
      <c r="N45192" s="71"/>
    </row>
    <row r="45193" spans="2:14">
      <c r="B45193" s="65"/>
      <c r="N45193" s="71"/>
    </row>
    <row r="45194" spans="2:14">
      <c r="B45194" s="65"/>
      <c r="N45194" s="71"/>
    </row>
    <row r="45195" spans="2:14">
      <c r="B45195" s="65"/>
      <c r="N45195" s="71"/>
    </row>
    <row r="45196" spans="2:14">
      <c r="B45196" s="65"/>
      <c r="N45196" s="71"/>
    </row>
    <row r="45197" spans="2:14">
      <c r="B45197" s="65"/>
      <c r="N45197" s="71"/>
    </row>
    <row r="45198" spans="2:14">
      <c r="B45198" s="65"/>
      <c r="N45198" s="71"/>
    </row>
    <row r="45199" spans="2:14">
      <c r="B45199" s="65"/>
      <c r="N45199" s="71"/>
    </row>
    <row r="45200" spans="2:14">
      <c r="B45200" s="65"/>
      <c r="N45200" s="71"/>
    </row>
    <row r="45201" spans="2:14">
      <c r="B45201" s="65"/>
      <c r="N45201" s="71"/>
    </row>
    <row r="45202" spans="2:14">
      <c r="B45202" s="65"/>
      <c r="N45202" s="71"/>
    </row>
    <row r="45203" spans="2:14">
      <c r="B45203" s="65"/>
      <c r="N45203" s="71"/>
    </row>
    <row r="45204" spans="2:14">
      <c r="B45204" s="65"/>
      <c r="N45204" s="71"/>
    </row>
    <row r="45205" spans="2:14">
      <c r="B45205" s="65"/>
      <c r="N45205" s="71"/>
    </row>
    <row r="45206" spans="2:14">
      <c r="B45206" s="65"/>
      <c r="N45206" s="71"/>
    </row>
    <row r="45207" spans="2:14">
      <c r="B45207" s="65"/>
      <c r="N45207" s="71"/>
    </row>
    <row r="45208" spans="2:14">
      <c r="B45208" s="65"/>
      <c r="N45208" s="71"/>
    </row>
    <row r="45209" spans="2:14">
      <c r="B45209" s="65"/>
      <c r="N45209" s="71"/>
    </row>
    <row r="45210" spans="2:14">
      <c r="B45210" s="65"/>
      <c r="N45210" s="71"/>
    </row>
    <row r="45211" spans="2:14">
      <c r="B45211" s="65"/>
      <c r="N45211" s="71"/>
    </row>
    <row r="45212" spans="2:14">
      <c r="B45212" s="65"/>
      <c r="N45212" s="71"/>
    </row>
    <row r="45213" spans="2:14">
      <c r="B45213" s="65"/>
      <c r="N45213" s="71"/>
    </row>
    <row r="45214" spans="2:14">
      <c r="B45214" s="65"/>
      <c r="N45214" s="71"/>
    </row>
    <row r="45215" spans="2:14">
      <c r="B45215" s="65"/>
      <c r="N45215" s="71"/>
    </row>
    <row r="45216" spans="2:14">
      <c r="B45216" s="65"/>
      <c r="N45216" s="71"/>
    </row>
    <row r="45217" spans="2:14">
      <c r="B45217" s="65"/>
      <c r="N45217" s="71"/>
    </row>
    <row r="45218" spans="2:14">
      <c r="B45218" s="65"/>
      <c r="N45218" s="71"/>
    </row>
    <row r="45219" spans="2:14">
      <c r="B45219" s="65"/>
      <c r="N45219" s="71"/>
    </row>
    <row r="45220" spans="2:14">
      <c r="B45220" s="65"/>
      <c r="N45220" s="71"/>
    </row>
    <row r="45221" spans="2:14">
      <c r="B45221" s="65"/>
      <c r="N45221" s="71"/>
    </row>
    <row r="45222" spans="2:14">
      <c r="B45222" s="65"/>
      <c r="N45222" s="71"/>
    </row>
    <row r="45223" spans="2:14">
      <c r="B45223" s="65"/>
      <c r="N45223" s="71"/>
    </row>
    <row r="45224" spans="2:14">
      <c r="B45224" s="65"/>
      <c r="N45224" s="71"/>
    </row>
    <row r="45225" spans="2:14">
      <c r="B45225" s="65"/>
      <c r="N45225" s="71"/>
    </row>
    <row r="45226" spans="2:14">
      <c r="B45226" s="65"/>
      <c r="N45226" s="71"/>
    </row>
    <row r="45227" spans="2:14">
      <c r="B45227" s="65"/>
      <c r="N45227" s="71"/>
    </row>
    <row r="45228" spans="2:14">
      <c r="B45228" s="65"/>
      <c r="N45228" s="71"/>
    </row>
    <row r="45229" spans="2:14">
      <c r="B45229" s="65"/>
      <c r="N45229" s="71"/>
    </row>
    <row r="45230" spans="2:14">
      <c r="B45230" s="65"/>
      <c r="N45230" s="71"/>
    </row>
    <row r="45231" spans="2:14">
      <c r="B45231" s="65"/>
      <c r="N45231" s="71"/>
    </row>
    <row r="45232" spans="2:14">
      <c r="B45232" s="65"/>
      <c r="N45232" s="71"/>
    </row>
    <row r="45233" spans="2:14">
      <c r="B45233" s="65"/>
      <c r="N45233" s="71"/>
    </row>
    <row r="45234" spans="2:14">
      <c r="B45234" s="65"/>
      <c r="N45234" s="71"/>
    </row>
    <row r="45235" spans="2:14">
      <c r="B45235" s="65"/>
      <c r="N45235" s="71"/>
    </row>
    <row r="45236" spans="2:14">
      <c r="B45236" s="65"/>
      <c r="N45236" s="71"/>
    </row>
    <row r="45237" spans="2:14">
      <c r="B45237" s="65"/>
      <c r="N45237" s="71"/>
    </row>
    <row r="45238" spans="2:14">
      <c r="B45238" s="65"/>
      <c r="N45238" s="71"/>
    </row>
    <row r="45239" spans="2:14">
      <c r="B45239" s="65"/>
      <c r="N45239" s="71"/>
    </row>
    <row r="45240" spans="2:14">
      <c r="B45240" s="65"/>
      <c r="N45240" s="71"/>
    </row>
    <row r="45241" spans="2:14">
      <c r="B45241" s="65"/>
      <c r="N45241" s="71"/>
    </row>
    <row r="45242" spans="2:14">
      <c r="B45242" s="65"/>
      <c r="N45242" s="71"/>
    </row>
    <row r="45243" spans="2:14">
      <c r="B45243" s="65"/>
      <c r="N45243" s="71"/>
    </row>
    <row r="45244" spans="2:14">
      <c r="B45244" s="65"/>
      <c r="N45244" s="71"/>
    </row>
    <row r="45245" spans="2:14">
      <c r="B45245" s="65"/>
      <c r="N45245" s="71"/>
    </row>
    <row r="45246" spans="2:14">
      <c r="B45246" s="65"/>
      <c r="N45246" s="71"/>
    </row>
    <row r="45247" spans="2:14">
      <c r="B45247" s="65"/>
      <c r="N45247" s="71"/>
    </row>
    <row r="45248" spans="2:14">
      <c r="B45248" s="65"/>
      <c r="N45248" s="71"/>
    </row>
    <row r="45249" spans="2:14">
      <c r="B45249" s="65"/>
      <c r="N45249" s="71"/>
    </row>
    <row r="45250" spans="2:14">
      <c r="B45250" s="65"/>
      <c r="N45250" s="71"/>
    </row>
    <row r="45251" spans="2:14">
      <c r="B45251" s="65"/>
      <c r="N45251" s="71"/>
    </row>
    <row r="45252" spans="2:14">
      <c r="B45252" s="65"/>
      <c r="N45252" s="71"/>
    </row>
    <row r="45253" spans="2:14">
      <c r="B45253" s="65"/>
      <c r="N45253" s="71"/>
    </row>
    <row r="45254" spans="2:14">
      <c r="B45254" s="65"/>
      <c r="N45254" s="71"/>
    </row>
    <row r="45255" spans="2:14">
      <c r="B45255" s="65"/>
      <c r="N45255" s="71"/>
    </row>
    <row r="45256" spans="2:14">
      <c r="B45256" s="65"/>
      <c r="N45256" s="71"/>
    </row>
    <row r="45257" spans="2:14">
      <c r="B45257" s="65"/>
      <c r="N45257" s="71"/>
    </row>
    <row r="45258" spans="2:14">
      <c r="B45258" s="65"/>
      <c r="N45258" s="71"/>
    </row>
    <row r="45259" spans="2:14">
      <c r="B45259" s="65"/>
      <c r="N45259" s="71"/>
    </row>
    <row r="45260" spans="2:14">
      <c r="B45260" s="65"/>
      <c r="N45260" s="71"/>
    </row>
    <row r="45261" spans="2:14">
      <c r="B45261" s="65"/>
      <c r="N45261" s="71"/>
    </row>
    <row r="45262" spans="2:14">
      <c r="B45262" s="65"/>
      <c r="N45262" s="71"/>
    </row>
    <row r="45263" spans="2:14">
      <c r="B45263" s="65"/>
      <c r="N45263" s="71"/>
    </row>
    <row r="45264" spans="2:14">
      <c r="B45264" s="65"/>
      <c r="N45264" s="71"/>
    </row>
    <row r="45265" spans="2:14">
      <c r="B45265" s="65"/>
      <c r="N45265" s="71"/>
    </row>
    <row r="45266" spans="2:14">
      <c r="B45266" s="65"/>
      <c r="N45266" s="71"/>
    </row>
    <row r="45267" spans="2:14">
      <c r="B45267" s="65"/>
      <c r="N45267" s="71"/>
    </row>
    <row r="45268" spans="2:14">
      <c r="B45268" s="65"/>
      <c r="N45268" s="71"/>
    </row>
    <row r="45269" spans="2:14">
      <c r="B45269" s="65"/>
      <c r="N45269" s="71"/>
    </row>
    <row r="45270" spans="2:14">
      <c r="B45270" s="65"/>
      <c r="N45270" s="71"/>
    </row>
    <row r="45271" spans="2:14">
      <c r="B45271" s="65"/>
      <c r="N45271" s="71"/>
    </row>
    <row r="45272" spans="2:14">
      <c r="B45272" s="65"/>
      <c r="N45272" s="71"/>
    </row>
    <row r="45273" spans="2:14">
      <c r="B45273" s="65"/>
      <c r="N45273" s="71"/>
    </row>
    <row r="45274" spans="2:14">
      <c r="B45274" s="65"/>
      <c r="N45274" s="71"/>
    </row>
    <row r="45275" spans="2:14">
      <c r="B45275" s="65"/>
      <c r="N45275" s="71"/>
    </row>
    <row r="45276" spans="2:14">
      <c r="B45276" s="65"/>
      <c r="N45276" s="71"/>
    </row>
    <row r="45277" spans="2:14">
      <c r="B45277" s="65"/>
      <c r="N45277" s="71"/>
    </row>
    <row r="45278" spans="2:14">
      <c r="B45278" s="65"/>
      <c r="N45278" s="71"/>
    </row>
    <row r="45279" spans="2:14">
      <c r="B45279" s="65"/>
      <c r="N45279" s="71"/>
    </row>
    <row r="45280" spans="2:14">
      <c r="B45280" s="65"/>
      <c r="N45280" s="71"/>
    </row>
    <row r="45281" spans="2:14">
      <c r="B45281" s="65"/>
      <c r="N45281" s="71"/>
    </row>
    <row r="45282" spans="2:14">
      <c r="B45282" s="65"/>
      <c r="N45282" s="71"/>
    </row>
    <row r="45283" spans="2:14">
      <c r="B45283" s="65"/>
      <c r="N45283" s="71"/>
    </row>
    <row r="45284" spans="2:14">
      <c r="B45284" s="65"/>
      <c r="N45284" s="71"/>
    </row>
    <row r="45285" spans="2:14">
      <c r="B45285" s="65"/>
      <c r="N45285" s="71"/>
    </row>
    <row r="45286" spans="2:14">
      <c r="B45286" s="65"/>
      <c r="N45286" s="71"/>
    </row>
    <row r="45287" spans="2:14">
      <c r="B45287" s="65"/>
      <c r="N45287" s="71"/>
    </row>
    <row r="45288" spans="2:14">
      <c r="B45288" s="65"/>
      <c r="N45288" s="71"/>
    </row>
    <row r="45289" spans="2:14">
      <c r="B45289" s="65"/>
      <c r="N45289" s="71"/>
    </row>
    <row r="45290" spans="2:14">
      <c r="B45290" s="65"/>
      <c r="N45290" s="71"/>
    </row>
    <row r="45291" spans="2:14">
      <c r="B45291" s="65"/>
      <c r="N45291" s="71"/>
    </row>
    <row r="45292" spans="2:14">
      <c r="B45292" s="65"/>
      <c r="N45292" s="71"/>
    </row>
    <row r="45293" spans="2:14">
      <c r="B45293" s="65"/>
      <c r="N45293" s="71"/>
    </row>
    <row r="45294" spans="2:14">
      <c r="B45294" s="65"/>
      <c r="N45294" s="71"/>
    </row>
    <row r="45295" spans="2:14">
      <c r="B45295" s="65"/>
      <c r="N45295" s="71"/>
    </row>
    <row r="45296" spans="2:14">
      <c r="B45296" s="65"/>
      <c r="N45296" s="71"/>
    </row>
    <row r="45297" spans="2:14">
      <c r="B45297" s="65"/>
      <c r="N45297" s="71"/>
    </row>
    <row r="45298" spans="2:14">
      <c r="B45298" s="65"/>
      <c r="N45298" s="71"/>
    </row>
    <row r="45299" spans="2:14">
      <c r="B45299" s="65"/>
      <c r="N45299" s="71"/>
    </row>
    <row r="45300" spans="2:14">
      <c r="B45300" s="65"/>
      <c r="N45300" s="71"/>
    </row>
    <row r="45301" spans="2:14">
      <c r="B45301" s="65"/>
      <c r="N45301" s="71"/>
    </row>
    <row r="45302" spans="2:14">
      <c r="B45302" s="65"/>
      <c r="N45302" s="71"/>
    </row>
    <row r="45303" spans="2:14">
      <c r="B45303" s="65"/>
      <c r="N45303" s="71"/>
    </row>
    <row r="45304" spans="2:14">
      <c r="B45304" s="65"/>
      <c r="N45304" s="71"/>
    </row>
    <row r="45305" spans="2:14">
      <c r="B45305" s="65"/>
      <c r="N45305" s="71"/>
    </row>
    <row r="45306" spans="2:14">
      <c r="B45306" s="65"/>
      <c r="N45306" s="71"/>
    </row>
    <row r="45307" spans="2:14">
      <c r="B45307" s="65"/>
      <c r="N45307" s="71"/>
    </row>
    <row r="45308" spans="2:14">
      <c r="B45308" s="65"/>
      <c r="N45308" s="71"/>
    </row>
    <row r="45309" spans="2:14">
      <c r="B45309" s="65"/>
      <c r="N45309" s="71"/>
    </row>
    <row r="45310" spans="2:14">
      <c r="B45310" s="65"/>
      <c r="N45310" s="71"/>
    </row>
    <row r="45311" spans="2:14">
      <c r="B45311" s="65"/>
      <c r="N45311" s="71"/>
    </row>
    <row r="45312" spans="2:14">
      <c r="B45312" s="65"/>
      <c r="N45312" s="71"/>
    </row>
    <row r="45313" spans="2:14">
      <c r="B45313" s="65"/>
      <c r="N45313" s="71"/>
    </row>
    <row r="45314" spans="2:14">
      <c r="B45314" s="65"/>
      <c r="N45314" s="71"/>
    </row>
    <row r="45315" spans="2:14">
      <c r="B45315" s="65"/>
      <c r="N45315" s="71"/>
    </row>
    <row r="45316" spans="2:14">
      <c r="B45316" s="65"/>
      <c r="N45316" s="71"/>
    </row>
    <row r="45317" spans="2:14">
      <c r="B45317" s="65"/>
      <c r="N45317" s="71"/>
    </row>
    <row r="45318" spans="2:14">
      <c r="B45318" s="65"/>
      <c r="N45318" s="71"/>
    </row>
    <row r="45319" spans="2:14">
      <c r="B45319" s="65"/>
      <c r="N45319" s="71"/>
    </row>
    <row r="45320" spans="2:14">
      <c r="B45320" s="65"/>
      <c r="N45320" s="71"/>
    </row>
    <row r="45321" spans="2:14">
      <c r="B45321" s="65"/>
      <c r="N45321" s="71"/>
    </row>
    <row r="45322" spans="2:14">
      <c r="B45322" s="65"/>
      <c r="N45322" s="71"/>
    </row>
    <row r="45323" spans="2:14">
      <c r="B45323" s="65"/>
      <c r="N45323" s="71"/>
    </row>
    <row r="45324" spans="2:14">
      <c r="B45324" s="65"/>
      <c r="N45324" s="71"/>
    </row>
    <row r="45325" spans="2:14">
      <c r="B45325" s="65"/>
      <c r="N45325" s="71"/>
    </row>
    <row r="45326" spans="2:14">
      <c r="B45326" s="65"/>
      <c r="N45326" s="71"/>
    </row>
    <row r="45327" spans="2:14">
      <c r="B45327" s="65"/>
      <c r="N45327" s="71"/>
    </row>
    <row r="45328" spans="2:14">
      <c r="B45328" s="65"/>
      <c r="N45328" s="71"/>
    </row>
    <row r="45329" spans="2:14">
      <c r="B45329" s="65"/>
      <c r="N45329" s="71"/>
    </row>
    <row r="45330" spans="2:14">
      <c r="B45330" s="65"/>
      <c r="N45330" s="71"/>
    </row>
    <row r="45331" spans="2:14">
      <c r="B45331" s="65"/>
      <c r="N45331" s="71"/>
    </row>
    <row r="45332" spans="2:14">
      <c r="B45332" s="65"/>
      <c r="N45332" s="71"/>
    </row>
    <row r="45333" spans="2:14">
      <c r="B45333" s="65"/>
      <c r="N45333" s="71"/>
    </row>
    <row r="45334" spans="2:14">
      <c r="B45334" s="65"/>
      <c r="N45334" s="71"/>
    </row>
    <row r="45335" spans="2:14">
      <c r="B45335" s="65"/>
      <c r="N45335" s="71"/>
    </row>
    <row r="45336" spans="2:14">
      <c r="B45336" s="65"/>
      <c r="N45336" s="71"/>
    </row>
    <row r="45337" spans="2:14">
      <c r="B45337" s="65"/>
      <c r="N45337" s="71"/>
    </row>
    <row r="45338" spans="2:14">
      <c r="B45338" s="65"/>
      <c r="N45338" s="71"/>
    </row>
    <row r="45339" spans="2:14">
      <c r="B45339" s="65"/>
      <c r="N45339" s="71"/>
    </row>
    <row r="45340" spans="2:14">
      <c r="B45340" s="65"/>
      <c r="N45340" s="71"/>
    </row>
    <row r="45341" spans="2:14">
      <c r="B45341" s="65"/>
      <c r="N45341" s="71"/>
    </row>
    <row r="45342" spans="2:14">
      <c r="B45342" s="65"/>
      <c r="N45342" s="71"/>
    </row>
    <row r="45343" spans="2:14">
      <c r="B45343" s="65"/>
      <c r="N45343" s="71"/>
    </row>
    <row r="45344" spans="2:14">
      <c r="B45344" s="65"/>
      <c r="N45344" s="71"/>
    </row>
    <row r="45345" spans="2:14">
      <c r="B45345" s="65"/>
      <c r="N45345" s="71"/>
    </row>
    <row r="45346" spans="2:14">
      <c r="B45346" s="65"/>
      <c r="N45346" s="71"/>
    </row>
    <row r="45347" spans="2:14">
      <c r="B45347" s="65"/>
      <c r="N45347" s="71"/>
    </row>
    <row r="45348" spans="2:14">
      <c r="B45348" s="65"/>
      <c r="N45348" s="71"/>
    </row>
    <row r="45349" spans="2:14">
      <c r="B45349" s="65"/>
      <c r="N45349" s="71"/>
    </row>
    <row r="45350" spans="2:14">
      <c r="B45350" s="65"/>
      <c r="N45350" s="71"/>
    </row>
    <row r="45351" spans="2:14">
      <c r="B45351" s="65"/>
      <c r="N45351" s="71"/>
    </row>
    <row r="45352" spans="2:14">
      <c r="B45352" s="65"/>
      <c r="N45352" s="71"/>
    </row>
    <row r="45353" spans="2:14">
      <c r="B45353" s="65"/>
      <c r="N45353" s="71"/>
    </row>
    <row r="45354" spans="2:14">
      <c r="B45354" s="65"/>
      <c r="N45354" s="71"/>
    </row>
    <row r="45355" spans="2:14">
      <c r="B45355" s="65"/>
      <c r="N45355" s="71"/>
    </row>
    <row r="45356" spans="2:14">
      <c r="B45356" s="65"/>
      <c r="N45356" s="71"/>
    </row>
    <row r="45357" spans="2:14">
      <c r="B45357" s="65"/>
      <c r="N45357" s="71"/>
    </row>
    <row r="45358" spans="2:14">
      <c r="B45358" s="65"/>
      <c r="N45358" s="71"/>
    </row>
    <row r="45359" spans="2:14">
      <c r="B45359" s="65"/>
      <c r="N45359" s="71"/>
    </row>
    <row r="45360" spans="2:14">
      <c r="B45360" s="65"/>
      <c r="N45360" s="71"/>
    </row>
    <row r="45361" spans="2:14">
      <c r="B45361" s="65"/>
      <c r="N45361" s="71"/>
    </row>
    <row r="45362" spans="2:14">
      <c r="B45362" s="65"/>
      <c r="N45362" s="71"/>
    </row>
    <row r="45363" spans="2:14">
      <c r="B45363" s="65"/>
      <c r="N45363" s="71"/>
    </row>
    <row r="45364" spans="2:14">
      <c r="B45364" s="65"/>
      <c r="N45364" s="71"/>
    </row>
    <row r="45365" spans="2:14">
      <c r="B45365" s="65"/>
      <c r="N45365" s="71"/>
    </row>
    <row r="45366" spans="2:14">
      <c r="B45366" s="65"/>
      <c r="N45366" s="71"/>
    </row>
    <row r="45367" spans="2:14">
      <c r="B45367" s="65"/>
      <c r="N45367" s="71"/>
    </row>
    <row r="45368" spans="2:14">
      <c r="B45368" s="65"/>
      <c r="N45368" s="71"/>
    </row>
    <row r="45369" spans="2:14">
      <c r="B45369" s="65"/>
      <c r="N45369" s="71"/>
    </row>
    <row r="45370" spans="2:14">
      <c r="B45370" s="65"/>
      <c r="N45370" s="71"/>
    </row>
    <row r="45371" spans="2:14">
      <c r="B45371" s="65"/>
      <c r="N45371" s="71"/>
    </row>
    <row r="45372" spans="2:14">
      <c r="B45372" s="65"/>
      <c r="N45372" s="71"/>
    </row>
    <row r="45373" spans="2:14">
      <c r="B45373" s="65"/>
      <c r="N45373" s="71"/>
    </row>
    <row r="45374" spans="2:14">
      <c r="B45374" s="65"/>
      <c r="N45374" s="71"/>
    </row>
    <row r="45375" spans="2:14">
      <c r="B45375" s="65"/>
      <c r="N45375" s="71"/>
    </row>
    <row r="45376" spans="2:14">
      <c r="B45376" s="65"/>
      <c r="N45376" s="71"/>
    </row>
    <row r="45377" spans="2:14">
      <c r="B45377" s="65"/>
      <c r="N45377" s="71"/>
    </row>
    <row r="45378" spans="2:14">
      <c r="B45378" s="65"/>
      <c r="N45378" s="71"/>
    </row>
    <row r="45379" spans="2:14">
      <c r="B45379" s="65"/>
      <c r="N45379" s="71"/>
    </row>
    <row r="45380" spans="2:14">
      <c r="B45380" s="65"/>
      <c r="N45380" s="71"/>
    </row>
    <row r="45381" spans="2:14">
      <c r="B45381" s="65"/>
      <c r="N45381" s="71"/>
    </row>
    <row r="45382" spans="2:14">
      <c r="B45382" s="65"/>
      <c r="N45382" s="71"/>
    </row>
    <row r="45383" spans="2:14">
      <c r="B45383" s="65"/>
      <c r="N45383" s="71"/>
    </row>
    <row r="45384" spans="2:14">
      <c r="B45384" s="65"/>
      <c r="N45384" s="71"/>
    </row>
    <row r="45385" spans="2:14">
      <c r="B45385" s="65"/>
      <c r="N45385" s="71"/>
    </row>
    <row r="45386" spans="2:14">
      <c r="B45386" s="65"/>
      <c r="N45386" s="71"/>
    </row>
    <row r="45387" spans="2:14">
      <c r="B45387" s="65"/>
      <c r="N45387" s="71"/>
    </row>
    <row r="45388" spans="2:14">
      <c r="B45388" s="65"/>
      <c r="N45388" s="71"/>
    </row>
    <row r="45389" spans="2:14">
      <c r="B45389" s="65"/>
      <c r="N45389" s="71"/>
    </row>
    <row r="45390" spans="2:14">
      <c r="B45390" s="65"/>
      <c r="N45390" s="71"/>
    </row>
    <row r="45391" spans="2:14">
      <c r="B45391" s="65"/>
      <c r="N45391" s="71"/>
    </row>
    <row r="45392" spans="2:14">
      <c r="B45392" s="65"/>
      <c r="N45392" s="71"/>
    </row>
    <row r="45393" spans="2:14">
      <c r="B45393" s="65"/>
      <c r="N45393" s="71"/>
    </row>
    <row r="45394" spans="2:14">
      <c r="B45394" s="65"/>
      <c r="N45394" s="71"/>
    </row>
    <row r="45395" spans="2:14">
      <c r="B45395" s="65"/>
      <c r="N45395" s="71"/>
    </row>
    <row r="45396" spans="2:14">
      <c r="B45396" s="65"/>
      <c r="N45396" s="71"/>
    </row>
    <row r="45397" spans="2:14">
      <c r="B45397" s="65"/>
      <c r="N45397" s="71"/>
    </row>
    <row r="45398" spans="2:14">
      <c r="B45398" s="65"/>
      <c r="N45398" s="71"/>
    </row>
    <row r="45399" spans="2:14">
      <c r="B45399" s="65"/>
      <c r="N45399" s="71"/>
    </row>
    <row r="45400" spans="2:14">
      <c r="B45400" s="65"/>
      <c r="N45400" s="71"/>
    </row>
    <row r="45401" spans="2:14">
      <c r="B45401" s="65"/>
      <c r="N45401" s="71"/>
    </row>
    <row r="45402" spans="2:14">
      <c r="B45402" s="65"/>
      <c r="N45402" s="71"/>
    </row>
    <row r="45403" spans="2:14">
      <c r="B45403" s="65"/>
      <c r="N45403" s="71"/>
    </row>
    <row r="45404" spans="2:14">
      <c r="B45404" s="65"/>
      <c r="N45404" s="71"/>
    </row>
    <row r="45405" spans="2:14">
      <c r="B45405" s="65"/>
      <c r="N45405" s="71"/>
    </row>
    <row r="45406" spans="2:14">
      <c r="B45406" s="65"/>
      <c r="N45406" s="71"/>
    </row>
    <row r="45407" spans="2:14">
      <c r="B45407" s="65"/>
      <c r="N45407" s="71"/>
    </row>
    <row r="45408" spans="2:14">
      <c r="B45408" s="65"/>
      <c r="N45408" s="71"/>
    </row>
    <row r="45409" spans="2:14">
      <c r="B45409" s="65"/>
      <c r="N45409" s="71"/>
    </row>
    <row r="45410" spans="2:14">
      <c r="B45410" s="65"/>
      <c r="N45410" s="71"/>
    </row>
    <row r="45411" spans="2:14">
      <c r="B45411" s="65"/>
      <c r="N45411" s="71"/>
    </row>
    <row r="45412" spans="2:14">
      <c r="B45412" s="65"/>
      <c r="N45412" s="71"/>
    </row>
    <row r="45413" spans="2:14">
      <c r="B45413" s="65"/>
      <c r="N45413" s="71"/>
    </row>
    <row r="45414" spans="2:14">
      <c r="B45414" s="65"/>
      <c r="N45414" s="71"/>
    </row>
    <row r="45415" spans="2:14">
      <c r="B45415" s="65"/>
      <c r="N45415" s="71"/>
    </row>
    <row r="45416" spans="2:14">
      <c r="B45416" s="65"/>
      <c r="N45416" s="71"/>
    </row>
    <row r="45417" spans="2:14">
      <c r="B45417" s="65"/>
      <c r="N45417" s="71"/>
    </row>
    <row r="45418" spans="2:14">
      <c r="B45418" s="65"/>
      <c r="N45418" s="71"/>
    </row>
    <row r="45419" spans="2:14">
      <c r="B45419" s="65"/>
      <c r="N45419" s="71"/>
    </row>
    <row r="45420" spans="2:14">
      <c r="B45420" s="65"/>
      <c r="N45420" s="71"/>
    </row>
    <row r="45421" spans="2:14">
      <c r="B45421" s="65"/>
      <c r="N45421" s="71"/>
    </row>
    <row r="45422" spans="2:14">
      <c r="B45422" s="65"/>
      <c r="N45422" s="71"/>
    </row>
    <row r="45423" spans="2:14">
      <c r="B45423" s="65"/>
      <c r="N45423" s="71"/>
    </row>
    <row r="45424" spans="2:14">
      <c r="B45424" s="65"/>
      <c r="N45424" s="71"/>
    </row>
    <row r="45425" spans="2:14">
      <c r="B45425" s="65"/>
      <c r="N45425" s="71"/>
    </row>
    <row r="45426" spans="2:14">
      <c r="B45426" s="65"/>
      <c r="N45426" s="71"/>
    </row>
    <row r="45427" spans="2:14">
      <c r="B45427" s="65"/>
      <c r="N45427" s="71"/>
    </row>
    <row r="45428" spans="2:14">
      <c r="B45428" s="65"/>
      <c r="N45428" s="71"/>
    </row>
    <row r="45429" spans="2:14">
      <c r="B45429" s="65"/>
      <c r="N45429" s="71"/>
    </row>
    <row r="45430" spans="2:14">
      <c r="B45430" s="65"/>
      <c r="N45430" s="71"/>
    </row>
    <row r="45431" spans="2:14">
      <c r="B45431" s="65"/>
      <c r="N45431" s="71"/>
    </row>
    <row r="45432" spans="2:14">
      <c r="B45432" s="65"/>
      <c r="N45432" s="71"/>
    </row>
    <row r="45433" spans="2:14">
      <c r="B45433" s="65"/>
      <c r="N45433" s="71"/>
    </row>
    <row r="45434" spans="2:14">
      <c r="B45434" s="65"/>
      <c r="N45434" s="71"/>
    </row>
    <row r="45435" spans="2:14">
      <c r="B45435" s="65"/>
      <c r="N45435" s="71"/>
    </row>
    <row r="45436" spans="2:14">
      <c r="B45436" s="65"/>
      <c r="N45436" s="71"/>
    </row>
    <row r="45437" spans="2:14">
      <c r="B45437" s="65"/>
      <c r="N45437" s="71"/>
    </row>
    <row r="45438" spans="2:14">
      <c r="B45438" s="65"/>
      <c r="N45438" s="71"/>
    </row>
    <row r="45439" spans="2:14">
      <c r="B45439" s="65"/>
      <c r="N45439" s="71"/>
    </row>
    <row r="45440" spans="2:14">
      <c r="B45440" s="65"/>
      <c r="N45440" s="71"/>
    </row>
    <row r="45441" spans="2:14">
      <c r="B45441" s="65"/>
      <c r="N45441" s="71"/>
    </row>
    <row r="45442" spans="2:14">
      <c r="B45442" s="65"/>
      <c r="N45442" s="71"/>
    </row>
    <row r="45443" spans="2:14">
      <c r="B45443" s="65"/>
      <c r="N45443" s="71"/>
    </row>
    <row r="45444" spans="2:14">
      <c r="B45444" s="65"/>
      <c r="N45444" s="71"/>
    </row>
    <row r="45445" spans="2:14">
      <c r="B45445" s="65"/>
      <c r="N45445" s="71"/>
    </row>
    <row r="45446" spans="2:14">
      <c r="B45446" s="65"/>
      <c r="N45446" s="71"/>
    </row>
    <row r="45447" spans="2:14">
      <c r="B45447" s="65"/>
      <c r="N45447" s="71"/>
    </row>
    <row r="45448" spans="2:14">
      <c r="B45448" s="65"/>
      <c r="N45448" s="71"/>
    </row>
    <row r="45449" spans="2:14">
      <c r="B45449" s="65"/>
      <c r="N45449" s="71"/>
    </row>
    <row r="45450" spans="2:14">
      <c r="B45450" s="65"/>
      <c r="N45450" s="71"/>
    </row>
    <row r="45451" spans="2:14">
      <c r="B45451" s="65"/>
      <c r="N45451" s="71"/>
    </row>
    <row r="45452" spans="2:14">
      <c r="B45452" s="65"/>
      <c r="N45452" s="71"/>
    </row>
    <row r="45453" spans="2:14">
      <c r="B45453" s="65"/>
      <c r="N45453" s="71"/>
    </row>
    <row r="45454" spans="2:14">
      <c r="B45454" s="65"/>
      <c r="N45454" s="71"/>
    </row>
    <row r="45455" spans="2:14">
      <c r="B45455" s="65"/>
      <c r="N45455" s="71"/>
    </row>
    <row r="45456" spans="2:14">
      <c r="B45456" s="65"/>
      <c r="N45456" s="71"/>
    </row>
    <row r="45457" spans="2:14">
      <c r="B45457" s="65"/>
      <c r="N45457" s="71"/>
    </row>
    <row r="45458" spans="2:14">
      <c r="B45458" s="65"/>
      <c r="N45458" s="71"/>
    </row>
    <row r="45459" spans="2:14">
      <c r="B45459" s="65"/>
      <c r="N45459" s="71"/>
    </row>
    <row r="45460" spans="2:14">
      <c r="B45460" s="65"/>
      <c r="N45460" s="71"/>
    </row>
    <row r="45461" spans="2:14">
      <c r="B45461" s="65"/>
      <c r="N45461" s="71"/>
    </row>
    <row r="45462" spans="2:14">
      <c r="B45462" s="65"/>
      <c r="N45462" s="71"/>
    </row>
    <row r="45463" spans="2:14">
      <c r="B45463" s="65"/>
      <c r="N45463" s="71"/>
    </row>
    <row r="45464" spans="2:14">
      <c r="B45464" s="65"/>
      <c r="N45464" s="71"/>
    </row>
    <row r="45465" spans="2:14">
      <c r="B45465" s="65"/>
      <c r="N45465" s="71"/>
    </row>
    <row r="45466" spans="2:14">
      <c r="B45466" s="65"/>
      <c r="N45466" s="71"/>
    </row>
    <row r="45467" spans="2:14">
      <c r="B45467" s="65"/>
      <c r="N45467" s="71"/>
    </row>
    <row r="45468" spans="2:14">
      <c r="B45468" s="65"/>
      <c r="N45468" s="71"/>
    </row>
    <row r="45469" spans="2:14">
      <c r="B45469" s="65"/>
      <c r="N45469" s="71"/>
    </row>
    <row r="45470" spans="2:14">
      <c r="B45470" s="65"/>
      <c r="N45470" s="71"/>
    </row>
    <row r="45471" spans="2:14">
      <c r="B45471" s="65"/>
      <c r="N45471" s="71"/>
    </row>
    <row r="45472" spans="2:14">
      <c r="B45472" s="65"/>
      <c r="N45472" s="71"/>
    </row>
    <row r="45473" spans="2:14">
      <c r="B45473" s="65"/>
      <c r="N45473" s="71"/>
    </row>
    <row r="45474" spans="2:14">
      <c r="B45474" s="65"/>
      <c r="N45474" s="71"/>
    </row>
    <row r="45475" spans="2:14">
      <c r="B45475" s="65"/>
      <c r="N45475" s="71"/>
    </row>
    <row r="45476" spans="2:14">
      <c r="B45476" s="65"/>
      <c r="N45476" s="71"/>
    </row>
    <row r="45477" spans="2:14">
      <c r="B45477" s="65"/>
      <c r="N45477" s="71"/>
    </row>
    <row r="45478" spans="2:14">
      <c r="B45478" s="65"/>
      <c r="N45478" s="71"/>
    </row>
    <row r="45479" spans="2:14">
      <c r="B45479" s="65"/>
      <c r="N45479" s="71"/>
    </row>
    <row r="45480" spans="2:14">
      <c r="B45480" s="65"/>
      <c r="N45480" s="71"/>
    </row>
    <row r="45481" spans="2:14">
      <c r="B45481" s="65"/>
      <c r="N45481" s="71"/>
    </row>
    <row r="45482" spans="2:14">
      <c r="B45482" s="65"/>
      <c r="N45482" s="71"/>
    </row>
    <row r="45483" spans="2:14">
      <c r="B45483" s="65"/>
      <c r="N45483" s="71"/>
    </row>
    <row r="45484" spans="2:14">
      <c r="B45484" s="65"/>
      <c r="N45484" s="71"/>
    </row>
    <row r="45485" spans="2:14">
      <c r="B45485" s="65"/>
      <c r="N45485" s="71"/>
    </row>
    <row r="45486" spans="2:14">
      <c r="B45486" s="65"/>
      <c r="N45486" s="71"/>
    </row>
    <row r="45487" spans="2:14">
      <c r="B45487" s="65"/>
      <c r="N45487" s="71"/>
    </row>
    <row r="45488" spans="2:14">
      <c r="B45488" s="65"/>
      <c r="N45488" s="71"/>
    </row>
    <row r="45489" spans="2:14">
      <c r="B45489" s="65"/>
      <c r="N45489" s="71"/>
    </row>
    <row r="45490" spans="2:14">
      <c r="B45490" s="65"/>
      <c r="N45490" s="71"/>
    </row>
    <row r="45491" spans="2:14">
      <c r="B45491" s="65"/>
      <c r="N45491" s="71"/>
    </row>
    <row r="45492" spans="2:14">
      <c r="B45492" s="65"/>
      <c r="N45492" s="71"/>
    </row>
    <row r="45493" spans="2:14">
      <c r="B45493" s="65"/>
      <c r="N45493" s="71"/>
    </row>
    <row r="45494" spans="2:14">
      <c r="B45494" s="65"/>
      <c r="N45494" s="71"/>
    </row>
    <row r="45495" spans="2:14">
      <c r="B45495" s="65"/>
      <c r="N45495" s="71"/>
    </row>
    <row r="45496" spans="2:14">
      <c r="B45496" s="65"/>
      <c r="N45496" s="71"/>
    </row>
    <row r="45497" spans="2:14">
      <c r="B45497" s="65"/>
      <c r="N45497" s="71"/>
    </row>
    <row r="45498" spans="2:14">
      <c r="B45498" s="65"/>
      <c r="N45498" s="71"/>
    </row>
    <row r="45499" spans="2:14">
      <c r="B45499" s="65"/>
      <c r="N45499" s="71"/>
    </row>
    <row r="45500" spans="2:14">
      <c r="B45500" s="65"/>
      <c r="N45500" s="71"/>
    </row>
    <row r="45501" spans="2:14">
      <c r="B45501" s="65"/>
      <c r="N45501" s="71"/>
    </row>
    <row r="45502" spans="2:14">
      <c r="B45502" s="65"/>
      <c r="N45502" s="71"/>
    </row>
    <row r="45503" spans="2:14">
      <c r="B45503" s="65"/>
      <c r="N45503" s="71"/>
    </row>
    <row r="45504" spans="2:14">
      <c r="B45504" s="65"/>
      <c r="N45504" s="71"/>
    </row>
    <row r="45505" spans="2:14">
      <c r="B45505" s="65"/>
      <c r="N45505" s="71"/>
    </row>
    <row r="45506" spans="2:14">
      <c r="B45506" s="65"/>
      <c r="N45506" s="71"/>
    </row>
    <row r="45507" spans="2:14">
      <c r="B45507" s="65"/>
      <c r="N45507" s="71"/>
    </row>
    <row r="45508" spans="2:14">
      <c r="B45508" s="65"/>
      <c r="N45508" s="71"/>
    </row>
    <row r="45509" spans="2:14">
      <c r="B45509" s="65"/>
      <c r="N45509" s="71"/>
    </row>
    <row r="45510" spans="2:14">
      <c r="B45510" s="65"/>
      <c r="N45510" s="71"/>
    </row>
    <row r="45511" spans="2:14">
      <c r="B45511" s="65"/>
      <c r="N45511" s="71"/>
    </row>
    <row r="45512" spans="2:14">
      <c r="B45512" s="65"/>
      <c r="N45512" s="71"/>
    </row>
    <row r="45513" spans="2:14">
      <c r="B45513" s="65"/>
      <c r="N45513" s="71"/>
    </row>
    <row r="45514" spans="2:14">
      <c r="B45514" s="65"/>
      <c r="N45514" s="71"/>
    </row>
    <row r="45515" spans="2:14">
      <c r="B45515" s="65"/>
      <c r="N45515" s="71"/>
    </row>
    <row r="45516" spans="2:14">
      <c r="B45516" s="65"/>
      <c r="N45516" s="71"/>
    </row>
    <row r="45517" spans="2:14">
      <c r="B45517" s="65"/>
      <c r="N45517" s="71"/>
    </row>
    <row r="45518" spans="2:14">
      <c r="B45518" s="65"/>
      <c r="N45518" s="71"/>
    </row>
    <row r="45519" spans="2:14">
      <c r="B45519" s="65"/>
      <c r="N45519" s="71"/>
    </row>
    <row r="45520" spans="2:14">
      <c r="B45520" s="65"/>
      <c r="N45520" s="71"/>
    </row>
    <row r="45521" spans="2:14">
      <c r="B45521" s="65"/>
      <c r="N45521" s="71"/>
    </row>
    <row r="45522" spans="2:14">
      <c r="B45522" s="65"/>
      <c r="N45522" s="71"/>
    </row>
    <row r="45523" spans="2:14">
      <c r="B45523" s="65"/>
      <c r="N45523" s="71"/>
    </row>
    <row r="45524" spans="2:14">
      <c r="B45524" s="65"/>
      <c r="N45524" s="71"/>
    </row>
    <row r="45525" spans="2:14">
      <c r="B45525" s="65"/>
      <c r="N45525" s="71"/>
    </row>
    <row r="45526" spans="2:14">
      <c r="B45526" s="65"/>
      <c r="N45526" s="71"/>
    </row>
    <row r="45527" spans="2:14">
      <c r="B45527" s="65"/>
      <c r="N45527" s="71"/>
    </row>
    <row r="45528" spans="2:14">
      <c r="B45528" s="65"/>
      <c r="N45528" s="71"/>
    </row>
    <row r="45529" spans="2:14">
      <c r="B45529" s="65"/>
      <c r="N45529" s="71"/>
    </row>
    <row r="45530" spans="2:14">
      <c r="B45530" s="65"/>
      <c r="N45530" s="71"/>
    </row>
    <row r="45531" spans="2:14">
      <c r="B45531" s="65"/>
      <c r="N45531" s="71"/>
    </row>
    <row r="45532" spans="2:14">
      <c r="B45532" s="65"/>
      <c r="N45532" s="71"/>
    </row>
    <row r="45533" spans="2:14">
      <c r="B45533" s="65"/>
      <c r="N45533" s="71"/>
    </row>
    <row r="45534" spans="2:14">
      <c r="B45534" s="65"/>
      <c r="N45534" s="71"/>
    </row>
    <row r="45535" spans="2:14">
      <c r="B45535" s="65"/>
      <c r="N45535" s="71"/>
    </row>
    <row r="45536" spans="2:14">
      <c r="B45536" s="65"/>
      <c r="N45536" s="71"/>
    </row>
    <row r="45537" spans="2:14">
      <c r="B45537" s="65"/>
      <c r="N45537" s="71"/>
    </row>
    <row r="45538" spans="2:14">
      <c r="B45538" s="65"/>
      <c r="N45538" s="71"/>
    </row>
    <row r="45539" spans="2:14">
      <c r="B45539" s="65"/>
      <c r="N45539" s="71"/>
    </row>
    <row r="45540" spans="2:14">
      <c r="B45540" s="65"/>
      <c r="N45540" s="71"/>
    </row>
    <row r="45541" spans="2:14">
      <c r="B45541" s="65"/>
      <c r="N45541" s="71"/>
    </row>
    <row r="45542" spans="2:14">
      <c r="B45542" s="65"/>
      <c r="N45542" s="71"/>
    </row>
    <row r="45543" spans="2:14">
      <c r="B45543" s="65"/>
      <c r="N45543" s="71"/>
    </row>
    <row r="45544" spans="2:14">
      <c r="B45544" s="65"/>
      <c r="N45544" s="71"/>
    </row>
    <row r="45545" spans="2:14">
      <c r="B45545" s="65"/>
      <c r="N45545" s="71"/>
    </row>
    <row r="45546" spans="2:14">
      <c r="B45546" s="65"/>
      <c r="N45546" s="71"/>
    </row>
    <row r="45547" spans="2:14">
      <c r="B45547" s="65"/>
      <c r="N45547" s="71"/>
    </row>
    <row r="45548" spans="2:14">
      <c r="B45548" s="65"/>
      <c r="N45548" s="71"/>
    </row>
    <row r="45549" spans="2:14">
      <c r="B45549" s="65"/>
      <c r="N45549" s="71"/>
    </row>
    <row r="45550" spans="2:14">
      <c r="B45550" s="65"/>
      <c r="N45550" s="71"/>
    </row>
    <row r="45551" spans="2:14">
      <c r="B45551" s="65"/>
      <c r="N45551" s="71"/>
    </row>
    <row r="45552" spans="2:14">
      <c r="B45552" s="65"/>
      <c r="N45552" s="71"/>
    </row>
    <row r="45553" spans="2:14">
      <c r="B45553" s="65"/>
      <c r="N45553" s="71"/>
    </row>
    <row r="45554" spans="2:14">
      <c r="B45554" s="65"/>
      <c r="N45554" s="71"/>
    </row>
    <row r="45555" spans="2:14">
      <c r="B45555" s="65"/>
      <c r="N45555" s="71"/>
    </row>
    <row r="45556" spans="2:14">
      <c r="B45556" s="65"/>
      <c r="N45556" s="71"/>
    </row>
    <row r="45557" spans="2:14">
      <c r="B45557" s="65"/>
      <c r="N45557" s="71"/>
    </row>
    <row r="45558" spans="2:14">
      <c r="B45558" s="65"/>
      <c r="N45558" s="71"/>
    </row>
    <row r="45559" spans="2:14">
      <c r="B45559" s="65"/>
      <c r="N45559" s="71"/>
    </row>
    <row r="45560" spans="2:14">
      <c r="B45560" s="65"/>
      <c r="N45560" s="71"/>
    </row>
    <row r="45561" spans="2:14">
      <c r="B45561" s="65"/>
      <c r="N45561" s="71"/>
    </row>
    <row r="45562" spans="2:14">
      <c r="B45562" s="65"/>
      <c r="N45562" s="71"/>
    </row>
    <row r="45563" spans="2:14">
      <c r="B45563" s="65"/>
      <c r="N45563" s="71"/>
    </row>
    <row r="45564" spans="2:14">
      <c r="B45564" s="65"/>
      <c r="N45564" s="71"/>
    </row>
    <row r="45565" spans="2:14">
      <c r="B45565" s="65"/>
      <c r="N45565" s="71"/>
    </row>
    <row r="45566" spans="2:14">
      <c r="B45566" s="65"/>
      <c r="N45566" s="71"/>
    </row>
    <row r="45567" spans="2:14">
      <c r="B45567" s="65"/>
      <c r="N45567" s="71"/>
    </row>
    <row r="45568" spans="2:14">
      <c r="B45568" s="65"/>
      <c r="N45568" s="71"/>
    </row>
    <row r="45569" spans="2:14">
      <c r="B45569" s="65"/>
      <c r="N45569" s="71"/>
    </row>
    <row r="45570" spans="2:14">
      <c r="B45570" s="65"/>
      <c r="N45570" s="71"/>
    </row>
    <row r="45571" spans="2:14">
      <c r="B45571" s="65"/>
      <c r="N45571" s="71"/>
    </row>
    <row r="45572" spans="2:14">
      <c r="B45572" s="65"/>
      <c r="N45572" s="71"/>
    </row>
    <row r="45573" spans="2:14">
      <c r="B45573" s="65"/>
      <c r="N45573" s="71"/>
    </row>
    <row r="45574" spans="2:14">
      <c r="B45574" s="65"/>
      <c r="N45574" s="71"/>
    </row>
    <row r="45575" spans="2:14">
      <c r="B45575" s="65"/>
      <c r="N45575" s="71"/>
    </row>
    <row r="45576" spans="2:14">
      <c r="B45576" s="65"/>
      <c r="N45576" s="71"/>
    </row>
    <row r="45577" spans="2:14">
      <c r="B45577" s="65"/>
      <c r="N45577" s="71"/>
    </row>
    <row r="45578" spans="2:14">
      <c r="B45578" s="65"/>
      <c r="N45578" s="71"/>
    </row>
    <row r="45579" spans="2:14">
      <c r="B45579" s="65"/>
      <c r="N45579" s="71"/>
    </row>
    <row r="45580" spans="2:14">
      <c r="B45580" s="65"/>
      <c r="N45580" s="71"/>
    </row>
    <row r="45581" spans="2:14">
      <c r="B45581" s="65"/>
      <c r="N45581" s="71"/>
    </row>
    <row r="45582" spans="2:14">
      <c r="B45582" s="65"/>
      <c r="N45582" s="71"/>
    </row>
    <row r="45583" spans="2:14">
      <c r="B45583" s="65"/>
      <c r="N45583" s="71"/>
    </row>
    <row r="45584" spans="2:14">
      <c r="B45584" s="65"/>
      <c r="N45584" s="71"/>
    </row>
    <row r="45585" spans="2:14">
      <c r="B45585" s="65"/>
      <c r="N45585" s="71"/>
    </row>
    <row r="45586" spans="2:14">
      <c r="B45586" s="65"/>
      <c r="N45586" s="71"/>
    </row>
    <row r="45587" spans="2:14">
      <c r="B45587" s="65"/>
      <c r="N45587" s="71"/>
    </row>
    <row r="45588" spans="2:14">
      <c r="B45588" s="65"/>
      <c r="N45588" s="71"/>
    </row>
    <row r="45589" spans="2:14">
      <c r="B45589" s="65"/>
      <c r="N45589" s="71"/>
    </row>
    <row r="45590" spans="2:14">
      <c r="B45590" s="65"/>
      <c r="N45590" s="71"/>
    </row>
    <row r="45591" spans="2:14">
      <c r="B45591" s="65"/>
      <c r="N45591" s="71"/>
    </row>
    <row r="45592" spans="2:14">
      <c r="B45592" s="65"/>
      <c r="N45592" s="71"/>
    </row>
    <row r="45593" spans="2:14">
      <c r="B45593" s="65"/>
      <c r="N45593" s="71"/>
    </row>
    <row r="45594" spans="2:14">
      <c r="B45594" s="65"/>
      <c r="N45594" s="71"/>
    </row>
    <row r="45595" spans="2:14">
      <c r="B45595" s="65"/>
      <c r="N45595" s="71"/>
    </row>
    <row r="45596" spans="2:14">
      <c r="B45596" s="65"/>
      <c r="N45596" s="71"/>
    </row>
    <row r="45597" spans="2:14">
      <c r="B45597" s="65"/>
      <c r="N45597" s="71"/>
    </row>
    <row r="45598" spans="2:14">
      <c r="B45598" s="65"/>
      <c r="N45598" s="71"/>
    </row>
    <row r="45599" spans="2:14">
      <c r="B45599" s="65"/>
      <c r="N45599" s="71"/>
    </row>
    <row r="45600" spans="2:14">
      <c r="B45600" s="65"/>
      <c r="N45600" s="71"/>
    </row>
    <row r="45601" spans="2:14">
      <c r="B45601" s="65"/>
      <c r="N45601" s="71"/>
    </row>
    <row r="45602" spans="2:14">
      <c r="B45602" s="65"/>
      <c r="N45602" s="71"/>
    </row>
    <row r="45603" spans="2:14">
      <c r="B45603" s="65"/>
      <c r="N45603" s="71"/>
    </row>
    <row r="45604" spans="2:14">
      <c r="B45604" s="65"/>
      <c r="N45604" s="71"/>
    </row>
    <row r="45605" spans="2:14">
      <c r="B45605" s="65"/>
      <c r="N45605" s="71"/>
    </row>
    <row r="45606" spans="2:14">
      <c r="B45606" s="65"/>
      <c r="N45606" s="71"/>
    </row>
    <row r="45607" spans="2:14">
      <c r="B45607" s="65"/>
      <c r="N45607" s="71"/>
    </row>
    <row r="45608" spans="2:14">
      <c r="B45608" s="65"/>
      <c r="N45608" s="71"/>
    </row>
    <row r="45609" spans="2:14">
      <c r="B45609" s="65"/>
      <c r="N45609" s="71"/>
    </row>
    <row r="45610" spans="2:14">
      <c r="B45610" s="65"/>
      <c r="N45610" s="71"/>
    </row>
    <row r="45611" spans="2:14">
      <c r="B45611" s="65"/>
      <c r="N45611" s="71"/>
    </row>
    <row r="45612" spans="2:14">
      <c r="B45612" s="65"/>
      <c r="N45612" s="71"/>
    </row>
    <row r="45613" spans="2:14">
      <c r="B45613" s="65"/>
      <c r="N45613" s="71"/>
    </row>
    <row r="45614" spans="2:14">
      <c r="B45614" s="65"/>
      <c r="N45614" s="71"/>
    </row>
    <row r="45615" spans="2:14">
      <c r="B45615" s="65"/>
      <c r="N45615" s="71"/>
    </row>
    <row r="45616" spans="2:14">
      <c r="B45616" s="65"/>
      <c r="N45616" s="71"/>
    </row>
    <row r="45617" spans="2:14">
      <c r="B45617" s="65"/>
      <c r="N45617" s="71"/>
    </row>
    <row r="45618" spans="2:14">
      <c r="B45618" s="65"/>
      <c r="N45618" s="71"/>
    </row>
    <row r="45619" spans="2:14">
      <c r="B45619" s="65"/>
      <c r="N45619" s="71"/>
    </row>
    <row r="45620" spans="2:14">
      <c r="B45620" s="65"/>
      <c r="N45620" s="71"/>
    </row>
    <row r="45621" spans="2:14">
      <c r="B45621" s="65"/>
      <c r="N45621" s="71"/>
    </row>
    <row r="45622" spans="2:14">
      <c r="B45622" s="65"/>
      <c r="N45622" s="71"/>
    </row>
    <row r="45623" spans="2:14">
      <c r="B45623" s="65"/>
      <c r="N45623" s="71"/>
    </row>
    <row r="45624" spans="2:14">
      <c r="B45624" s="65"/>
      <c r="N45624" s="71"/>
    </row>
    <row r="45625" spans="2:14">
      <c r="B45625" s="65"/>
      <c r="N45625" s="71"/>
    </row>
    <row r="45626" spans="2:14">
      <c r="B45626" s="65"/>
      <c r="N45626" s="71"/>
    </row>
    <row r="45627" spans="2:14">
      <c r="B45627" s="65"/>
      <c r="N45627" s="71"/>
    </row>
    <row r="45628" spans="2:14">
      <c r="B45628" s="65"/>
      <c r="N45628" s="71"/>
    </row>
    <row r="45629" spans="2:14">
      <c r="B45629" s="65"/>
      <c r="N45629" s="71"/>
    </row>
    <row r="45630" spans="2:14">
      <c r="B45630" s="65"/>
      <c r="N45630" s="71"/>
    </row>
    <row r="45631" spans="2:14">
      <c r="B45631" s="65"/>
      <c r="N45631" s="71"/>
    </row>
    <row r="45632" spans="2:14">
      <c r="B45632" s="65"/>
      <c r="N45632" s="71"/>
    </row>
    <row r="45633" spans="2:14">
      <c r="B45633" s="65"/>
      <c r="N45633" s="71"/>
    </row>
    <row r="45634" spans="2:14">
      <c r="B45634" s="65"/>
      <c r="N45634" s="71"/>
    </row>
    <row r="45635" spans="2:14">
      <c r="B45635" s="65"/>
      <c r="N45635" s="71"/>
    </row>
    <row r="45636" spans="2:14">
      <c r="B45636" s="65"/>
      <c r="N45636" s="71"/>
    </row>
    <row r="45637" spans="2:14">
      <c r="B45637" s="65"/>
      <c r="N45637" s="71"/>
    </row>
    <row r="45638" spans="2:14">
      <c r="B45638" s="65"/>
      <c r="N45638" s="71"/>
    </row>
    <row r="45639" spans="2:14">
      <c r="B45639" s="65"/>
      <c r="N45639" s="71"/>
    </row>
    <row r="45640" spans="2:14">
      <c r="B45640" s="65"/>
      <c r="N45640" s="71"/>
    </row>
    <row r="45641" spans="2:14">
      <c r="B45641" s="65"/>
      <c r="N45641" s="71"/>
    </row>
    <row r="45642" spans="2:14">
      <c r="B45642" s="65"/>
      <c r="N45642" s="71"/>
    </row>
    <row r="45643" spans="2:14">
      <c r="B45643" s="65"/>
      <c r="N45643" s="71"/>
    </row>
    <row r="45644" spans="2:14">
      <c r="B45644" s="65"/>
      <c r="N45644" s="71"/>
    </row>
    <row r="45645" spans="2:14">
      <c r="B45645" s="65"/>
      <c r="N45645" s="71"/>
    </row>
    <row r="45646" spans="2:14">
      <c r="B45646" s="65"/>
      <c r="N45646" s="71"/>
    </row>
    <row r="45647" spans="2:14">
      <c r="B45647" s="65"/>
      <c r="N45647" s="71"/>
    </row>
    <row r="45648" spans="2:14">
      <c r="B45648" s="65"/>
      <c r="N45648" s="71"/>
    </row>
    <row r="45649" spans="2:14">
      <c r="B45649" s="65"/>
      <c r="N45649" s="71"/>
    </row>
    <row r="45650" spans="2:14">
      <c r="B45650" s="65"/>
      <c r="N45650" s="71"/>
    </row>
    <row r="45651" spans="2:14">
      <c r="B45651" s="65"/>
      <c r="N45651" s="71"/>
    </row>
    <row r="45652" spans="2:14">
      <c r="B45652" s="65"/>
      <c r="N45652" s="71"/>
    </row>
    <row r="45653" spans="2:14">
      <c r="B45653" s="65"/>
      <c r="N45653" s="71"/>
    </row>
    <row r="45654" spans="2:14">
      <c r="B45654" s="65"/>
      <c r="N45654" s="71"/>
    </row>
    <row r="45655" spans="2:14">
      <c r="B45655" s="65"/>
      <c r="N45655" s="71"/>
    </row>
    <row r="45656" spans="2:14">
      <c r="B45656" s="65"/>
      <c r="N45656" s="71"/>
    </row>
    <row r="45657" spans="2:14">
      <c r="B45657" s="65"/>
      <c r="N45657" s="71"/>
    </row>
    <row r="45658" spans="2:14">
      <c r="B45658" s="65"/>
      <c r="N45658" s="71"/>
    </row>
    <row r="45659" spans="2:14">
      <c r="B45659" s="65"/>
      <c r="N45659" s="71"/>
    </row>
    <row r="45660" spans="2:14">
      <c r="B45660" s="65"/>
      <c r="N45660" s="71"/>
    </row>
    <row r="45661" spans="2:14">
      <c r="B45661" s="65"/>
      <c r="N45661" s="71"/>
    </row>
    <row r="45662" spans="2:14">
      <c r="B45662" s="65"/>
      <c r="N45662" s="71"/>
    </row>
    <row r="45663" spans="2:14">
      <c r="B45663" s="65"/>
      <c r="N45663" s="71"/>
    </row>
    <row r="45664" spans="2:14">
      <c r="B45664" s="65"/>
      <c r="N45664" s="71"/>
    </row>
    <row r="45665" spans="2:14">
      <c r="B45665" s="65"/>
      <c r="N45665" s="71"/>
    </row>
    <row r="45666" spans="2:14">
      <c r="B45666" s="65"/>
      <c r="N45666" s="71"/>
    </row>
    <row r="45667" spans="2:14">
      <c r="B45667" s="65"/>
      <c r="N45667" s="71"/>
    </row>
    <row r="45668" spans="2:14">
      <c r="B45668" s="65"/>
      <c r="N45668" s="71"/>
    </row>
    <row r="45669" spans="2:14">
      <c r="B45669" s="65"/>
      <c r="N45669" s="71"/>
    </row>
    <row r="45670" spans="2:14">
      <c r="B45670" s="65"/>
      <c r="N45670" s="71"/>
    </row>
    <row r="45671" spans="2:14">
      <c r="B45671" s="65"/>
      <c r="N45671" s="71"/>
    </row>
    <row r="45672" spans="2:14">
      <c r="B45672" s="65"/>
      <c r="N45672" s="71"/>
    </row>
    <row r="45673" spans="2:14">
      <c r="B45673" s="65"/>
      <c r="N45673" s="71"/>
    </row>
    <row r="45674" spans="2:14">
      <c r="B45674" s="65"/>
      <c r="N45674" s="71"/>
    </row>
    <row r="45675" spans="2:14">
      <c r="B45675" s="65"/>
      <c r="N45675" s="71"/>
    </row>
    <row r="45676" spans="2:14">
      <c r="B45676" s="65"/>
      <c r="N45676" s="71"/>
    </row>
    <row r="45677" spans="2:14">
      <c r="B45677" s="65"/>
      <c r="N45677" s="71"/>
    </row>
    <row r="45678" spans="2:14">
      <c r="B45678" s="65"/>
      <c r="N45678" s="71"/>
    </row>
    <row r="45679" spans="2:14">
      <c r="B45679" s="65"/>
      <c r="N45679" s="71"/>
    </row>
    <row r="45680" spans="2:14">
      <c r="B45680" s="65"/>
      <c r="N45680" s="71"/>
    </row>
    <row r="45681" spans="2:14">
      <c r="B45681" s="65"/>
      <c r="N45681" s="71"/>
    </row>
    <row r="45682" spans="2:14">
      <c r="B45682" s="65"/>
      <c r="N45682" s="71"/>
    </row>
    <row r="45683" spans="2:14">
      <c r="B45683" s="65"/>
      <c r="N45683" s="71"/>
    </row>
    <row r="45684" spans="2:14">
      <c r="B45684" s="65"/>
      <c r="N45684" s="71"/>
    </row>
    <row r="45685" spans="2:14">
      <c r="B45685" s="65"/>
      <c r="N45685" s="71"/>
    </row>
    <row r="45686" spans="2:14">
      <c r="B45686" s="65"/>
      <c r="N45686" s="71"/>
    </row>
    <row r="45687" spans="2:14">
      <c r="B45687" s="65"/>
      <c r="N45687" s="71"/>
    </row>
    <row r="45688" spans="2:14">
      <c r="B45688" s="65"/>
      <c r="N45688" s="71"/>
    </row>
    <row r="45689" spans="2:14">
      <c r="B45689" s="65"/>
      <c r="N45689" s="71"/>
    </row>
    <row r="45690" spans="2:14">
      <c r="B45690" s="65"/>
      <c r="N45690" s="71"/>
    </row>
    <row r="45691" spans="2:14">
      <c r="B45691" s="65"/>
      <c r="N45691" s="71"/>
    </row>
    <row r="45692" spans="2:14">
      <c r="B45692" s="65"/>
      <c r="N45692" s="71"/>
    </row>
    <row r="45693" spans="2:14">
      <c r="B45693" s="65"/>
      <c r="N45693" s="71"/>
    </row>
    <row r="45694" spans="2:14">
      <c r="B45694" s="65"/>
      <c r="N45694" s="71"/>
    </row>
    <row r="45695" spans="2:14">
      <c r="B45695" s="65"/>
      <c r="N45695" s="71"/>
    </row>
    <row r="45696" spans="2:14">
      <c r="B45696" s="65"/>
      <c r="N45696" s="71"/>
    </row>
    <row r="45697" spans="2:14">
      <c r="B45697" s="65"/>
      <c r="N45697" s="71"/>
    </row>
    <row r="45698" spans="2:14">
      <c r="B45698" s="65"/>
      <c r="N45698" s="71"/>
    </row>
    <row r="45699" spans="2:14">
      <c r="B45699" s="65"/>
      <c r="N45699" s="71"/>
    </row>
    <row r="45700" spans="2:14">
      <c r="B45700" s="65"/>
      <c r="N45700" s="71"/>
    </row>
    <row r="45701" spans="2:14">
      <c r="B45701" s="65"/>
      <c r="N45701" s="71"/>
    </row>
    <row r="45702" spans="2:14">
      <c r="B45702" s="65"/>
      <c r="N45702" s="71"/>
    </row>
    <row r="45703" spans="2:14">
      <c r="B45703" s="65"/>
      <c r="N45703" s="71"/>
    </row>
    <row r="45704" spans="2:14">
      <c r="B45704" s="65"/>
      <c r="N45704" s="71"/>
    </row>
    <row r="45705" spans="2:14">
      <c r="B45705" s="65"/>
      <c r="N45705" s="71"/>
    </row>
    <row r="45706" spans="2:14">
      <c r="B45706" s="65"/>
      <c r="N45706" s="71"/>
    </row>
    <row r="45707" spans="2:14">
      <c r="B45707" s="65"/>
      <c r="N45707" s="71"/>
    </row>
    <row r="45708" spans="2:14">
      <c r="B45708" s="65"/>
      <c r="N45708" s="71"/>
    </row>
    <row r="45709" spans="2:14">
      <c r="B45709" s="65"/>
      <c r="N45709" s="71"/>
    </row>
    <row r="45710" spans="2:14">
      <c r="B45710" s="65"/>
      <c r="N45710" s="71"/>
    </row>
    <row r="45711" spans="2:14">
      <c r="B45711" s="65"/>
      <c r="N45711" s="71"/>
    </row>
    <row r="45712" spans="2:14">
      <c r="B45712" s="65"/>
      <c r="N45712" s="71"/>
    </row>
    <row r="45713" spans="2:14">
      <c r="B45713" s="65"/>
      <c r="N45713" s="71"/>
    </row>
    <row r="45714" spans="2:14">
      <c r="B45714" s="65"/>
      <c r="N45714" s="71"/>
    </row>
    <row r="45715" spans="2:14">
      <c r="B45715" s="65"/>
      <c r="N45715" s="71"/>
    </row>
    <row r="45716" spans="2:14">
      <c r="B45716" s="65"/>
      <c r="N45716" s="71"/>
    </row>
    <row r="45717" spans="2:14">
      <c r="B45717" s="65"/>
      <c r="N45717" s="71"/>
    </row>
    <row r="45718" spans="2:14">
      <c r="B45718" s="65"/>
      <c r="N45718" s="71"/>
    </row>
    <row r="45719" spans="2:14">
      <c r="B45719" s="65"/>
      <c r="N45719" s="71"/>
    </row>
    <row r="45720" spans="2:14">
      <c r="B45720" s="65"/>
      <c r="N45720" s="71"/>
    </row>
    <row r="45721" spans="2:14">
      <c r="B45721" s="65"/>
      <c r="N45721" s="71"/>
    </row>
    <row r="45722" spans="2:14">
      <c r="B45722" s="65"/>
      <c r="N45722" s="71"/>
    </row>
    <row r="45723" spans="2:14">
      <c r="B45723" s="65"/>
      <c r="N45723" s="71"/>
    </row>
    <row r="45724" spans="2:14">
      <c r="B45724" s="65"/>
      <c r="N45724" s="71"/>
    </row>
    <row r="45725" spans="2:14">
      <c r="B45725" s="65"/>
      <c r="N45725" s="71"/>
    </row>
    <row r="45726" spans="2:14">
      <c r="B45726" s="65"/>
      <c r="N45726" s="71"/>
    </row>
    <row r="45727" spans="2:14">
      <c r="B45727" s="65"/>
      <c r="N45727" s="71"/>
    </row>
    <row r="45728" spans="2:14">
      <c r="B45728" s="65"/>
      <c r="N45728" s="71"/>
    </row>
    <row r="45729" spans="2:14">
      <c r="B45729" s="65"/>
      <c r="N45729" s="71"/>
    </row>
    <row r="45730" spans="2:14">
      <c r="B45730" s="65"/>
      <c r="N45730" s="71"/>
    </row>
    <row r="45731" spans="2:14">
      <c r="B45731" s="65"/>
      <c r="N45731" s="71"/>
    </row>
    <row r="45732" spans="2:14">
      <c r="B45732" s="65"/>
      <c r="N45732" s="71"/>
    </row>
    <row r="45733" spans="2:14">
      <c r="B45733" s="65"/>
      <c r="N45733" s="71"/>
    </row>
    <row r="45734" spans="2:14">
      <c r="B45734" s="65"/>
      <c r="N45734" s="71"/>
    </row>
    <row r="45735" spans="2:14">
      <c r="B45735" s="65"/>
      <c r="N45735" s="71"/>
    </row>
    <row r="45736" spans="2:14">
      <c r="B45736" s="65"/>
      <c r="N45736" s="71"/>
    </row>
    <row r="45737" spans="2:14">
      <c r="B45737" s="65"/>
      <c r="N45737" s="71"/>
    </row>
    <row r="45738" spans="2:14">
      <c r="B45738" s="65"/>
      <c r="N45738" s="71"/>
    </row>
    <row r="45739" spans="2:14">
      <c r="B45739" s="65"/>
      <c r="N45739" s="71"/>
    </row>
    <row r="45740" spans="2:14">
      <c r="B45740" s="65"/>
      <c r="N45740" s="71"/>
    </row>
    <row r="45741" spans="2:14">
      <c r="B45741" s="65"/>
      <c r="N45741" s="71"/>
    </row>
    <row r="45742" spans="2:14">
      <c r="B45742" s="65"/>
      <c r="N45742" s="71"/>
    </row>
    <row r="45743" spans="2:14">
      <c r="B45743" s="65"/>
      <c r="N45743" s="71"/>
    </row>
    <row r="45744" spans="2:14">
      <c r="B45744" s="65"/>
      <c r="N45744" s="71"/>
    </row>
    <row r="45745" spans="2:14">
      <c r="B45745" s="65"/>
      <c r="N45745" s="71"/>
    </row>
    <row r="45746" spans="2:14">
      <c r="B45746" s="65"/>
      <c r="N45746" s="71"/>
    </row>
    <row r="45747" spans="2:14">
      <c r="B45747" s="65"/>
      <c r="N45747" s="71"/>
    </row>
    <row r="45748" spans="2:14">
      <c r="B45748" s="65"/>
      <c r="N45748" s="71"/>
    </row>
    <row r="45749" spans="2:14">
      <c r="B45749" s="65"/>
      <c r="N45749" s="71"/>
    </row>
    <row r="45750" spans="2:14">
      <c r="B45750" s="65"/>
      <c r="N45750" s="71"/>
    </row>
    <row r="45751" spans="2:14">
      <c r="B45751" s="65"/>
      <c r="N45751" s="71"/>
    </row>
    <row r="45752" spans="2:14">
      <c r="B45752" s="65"/>
      <c r="N45752" s="71"/>
    </row>
    <row r="45753" spans="2:14">
      <c r="B45753" s="65"/>
      <c r="N45753" s="71"/>
    </row>
    <row r="45754" spans="2:14">
      <c r="B45754" s="65"/>
      <c r="N45754" s="71"/>
    </row>
    <row r="45755" spans="2:14">
      <c r="B45755" s="65"/>
      <c r="N45755" s="71"/>
    </row>
    <row r="45756" spans="2:14">
      <c r="B45756" s="65"/>
      <c r="N45756" s="71"/>
    </row>
    <row r="45757" spans="2:14">
      <c r="B45757" s="65"/>
      <c r="N45757" s="71"/>
    </row>
    <row r="45758" spans="2:14">
      <c r="B45758" s="65"/>
      <c r="N45758" s="71"/>
    </row>
    <row r="45759" spans="2:14">
      <c r="B45759" s="65"/>
      <c r="N45759" s="71"/>
    </row>
    <row r="45760" spans="2:14">
      <c r="B45760" s="65"/>
      <c r="N45760" s="71"/>
    </row>
    <row r="45761" spans="2:14">
      <c r="B45761" s="65"/>
      <c r="N45761" s="71"/>
    </row>
    <row r="45762" spans="2:14">
      <c r="B45762" s="65"/>
      <c r="N45762" s="71"/>
    </row>
    <row r="45763" spans="2:14">
      <c r="B45763" s="65"/>
      <c r="N45763" s="71"/>
    </row>
    <row r="45764" spans="2:14">
      <c r="B45764" s="65"/>
      <c r="N45764" s="71"/>
    </row>
    <row r="45765" spans="2:14">
      <c r="B45765" s="65"/>
      <c r="N45765" s="71"/>
    </row>
    <row r="45766" spans="2:14">
      <c r="B45766" s="65"/>
      <c r="N45766" s="71"/>
    </row>
    <row r="45767" spans="2:14">
      <c r="B45767" s="65"/>
      <c r="N45767" s="71"/>
    </row>
    <row r="45768" spans="2:14">
      <c r="B45768" s="65"/>
      <c r="N45768" s="71"/>
    </row>
    <row r="45769" spans="2:14">
      <c r="B45769" s="65"/>
      <c r="N45769" s="71"/>
    </row>
    <row r="45770" spans="2:14">
      <c r="B45770" s="65"/>
      <c r="N45770" s="71"/>
    </row>
    <row r="45771" spans="2:14">
      <c r="B45771" s="65"/>
      <c r="N45771" s="71"/>
    </row>
    <row r="45772" spans="2:14">
      <c r="B45772" s="65"/>
      <c r="N45772" s="71"/>
    </row>
    <row r="45773" spans="2:14">
      <c r="B45773" s="65"/>
      <c r="N45773" s="71"/>
    </row>
    <row r="45774" spans="2:14">
      <c r="B45774" s="65"/>
      <c r="N45774" s="71"/>
    </row>
    <row r="45775" spans="2:14">
      <c r="B45775" s="65"/>
      <c r="N45775" s="71"/>
    </row>
    <row r="45776" spans="2:14">
      <c r="B45776" s="65"/>
      <c r="N45776" s="71"/>
    </row>
    <row r="45777" spans="2:14">
      <c r="B45777" s="65"/>
      <c r="N45777" s="71"/>
    </row>
    <row r="45778" spans="2:14">
      <c r="B45778" s="65"/>
      <c r="N45778" s="71"/>
    </row>
    <row r="45779" spans="2:14">
      <c r="B45779" s="65"/>
      <c r="N45779" s="71"/>
    </row>
    <row r="45780" spans="2:14">
      <c r="B45780" s="65"/>
      <c r="N45780" s="71"/>
    </row>
    <row r="45781" spans="2:14">
      <c r="B45781" s="65"/>
      <c r="N45781" s="71"/>
    </row>
    <row r="45782" spans="2:14">
      <c r="B45782" s="65"/>
      <c r="N45782" s="71"/>
    </row>
    <row r="45783" spans="2:14">
      <c r="B45783" s="65"/>
      <c r="N45783" s="71"/>
    </row>
    <row r="45784" spans="2:14">
      <c r="B45784" s="65"/>
      <c r="N45784" s="71"/>
    </row>
    <row r="45785" spans="2:14">
      <c r="B45785" s="65"/>
      <c r="N45785" s="71"/>
    </row>
    <row r="45786" spans="2:14">
      <c r="B45786" s="65"/>
      <c r="N45786" s="71"/>
    </row>
    <row r="45787" spans="2:14">
      <c r="B45787" s="65"/>
      <c r="N45787" s="71"/>
    </row>
    <row r="45788" spans="2:14">
      <c r="B45788" s="65"/>
      <c r="N45788" s="71"/>
    </row>
    <row r="45789" spans="2:14">
      <c r="B45789" s="65"/>
      <c r="N45789" s="71"/>
    </row>
    <row r="45790" spans="2:14">
      <c r="B45790" s="65"/>
      <c r="N45790" s="71"/>
    </row>
    <row r="45791" spans="2:14">
      <c r="B45791" s="65"/>
      <c r="N45791" s="71"/>
    </row>
    <row r="45792" spans="2:14">
      <c r="B45792" s="65"/>
      <c r="N45792" s="71"/>
    </row>
    <row r="45793" spans="2:14">
      <c r="B45793" s="65"/>
      <c r="N45793" s="71"/>
    </row>
    <row r="45794" spans="2:14">
      <c r="B45794" s="65"/>
      <c r="N45794" s="71"/>
    </row>
    <row r="45795" spans="2:14">
      <c r="B45795" s="65"/>
      <c r="N45795" s="71"/>
    </row>
    <row r="45796" spans="2:14">
      <c r="B45796" s="65"/>
      <c r="N45796" s="71"/>
    </row>
    <row r="45797" spans="2:14">
      <c r="B45797" s="65"/>
      <c r="N45797" s="71"/>
    </row>
    <row r="45798" spans="2:14">
      <c r="B45798" s="65"/>
      <c r="N45798" s="71"/>
    </row>
    <row r="45799" spans="2:14">
      <c r="B45799" s="65"/>
      <c r="N45799" s="71"/>
    </row>
    <row r="45800" spans="2:14">
      <c r="B45800" s="65"/>
      <c r="N45800" s="71"/>
    </row>
    <row r="45801" spans="2:14">
      <c r="B45801" s="65"/>
      <c r="N45801" s="71"/>
    </row>
    <row r="45802" spans="2:14">
      <c r="B45802" s="65"/>
      <c r="N45802" s="71"/>
    </row>
    <row r="45803" spans="2:14">
      <c r="B45803" s="65"/>
      <c r="N45803" s="71"/>
    </row>
    <row r="45804" spans="2:14">
      <c r="B45804" s="65"/>
      <c r="N45804" s="71"/>
    </row>
    <row r="45805" spans="2:14">
      <c r="B45805" s="65"/>
      <c r="N45805" s="71"/>
    </row>
    <row r="45806" spans="2:14">
      <c r="B45806" s="65"/>
      <c r="N45806" s="71"/>
    </row>
    <row r="45807" spans="2:14">
      <c r="B45807" s="65"/>
      <c r="N45807" s="71"/>
    </row>
    <row r="45808" spans="2:14">
      <c r="B45808" s="65"/>
      <c r="N45808" s="71"/>
    </row>
    <row r="45809" spans="2:14">
      <c r="B45809" s="65"/>
      <c r="N45809" s="71"/>
    </row>
    <row r="45810" spans="2:14">
      <c r="B45810" s="65"/>
      <c r="N45810" s="71"/>
    </row>
    <row r="45811" spans="2:14">
      <c r="B45811" s="65"/>
      <c r="N45811" s="71"/>
    </row>
    <row r="45812" spans="2:14">
      <c r="B45812" s="65"/>
      <c r="N45812" s="71"/>
    </row>
    <row r="45813" spans="2:14">
      <c r="B45813" s="65"/>
      <c r="N45813" s="71"/>
    </row>
    <row r="45814" spans="2:14">
      <c r="B45814" s="65"/>
      <c r="N45814" s="71"/>
    </row>
    <row r="45815" spans="2:14">
      <c r="B45815" s="65"/>
      <c r="N45815" s="71"/>
    </row>
    <row r="45816" spans="2:14">
      <c r="B45816" s="65"/>
      <c r="N45816" s="71"/>
    </row>
    <row r="45817" spans="2:14">
      <c r="B45817" s="65"/>
      <c r="N45817" s="71"/>
    </row>
    <row r="45818" spans="2:14">
      <c r="B45818" s="65"/>
      <c r="N45818" s="71"/>
    </row>
    <row r="45819" spans="2:14">
      <c r="B45819" s="65"/>
      <c r="N45819" s="71"/>
    </row>
    <row r="45820" spans="2:14">
      <c r="B45820" s="65"/>
      <c r="N45820" s="71"/>
    </row>
    <row r="45821" spans="2:14">
      <c r="B45821" s="65"/>
      <c r="N45821" s="71"/>
    </row>
    <row r="45822" spans="2:14">
      <c r="B45822" s="65"/>
      <c r="N45822" s="71"/>
    </row>
    <row r="45823" spans="2:14">
      <c r="B45823" s="65"/>
      <c r="N45823" s="71"/>
    </row>
    <row r="45824" spans="2:14">
      <c r="B45824" s="65"/>
      <c r="N45824" s="71"/>
    </row>
    <row r="45825" spans="2:14">
      <c r="B45825" s="65"/>
      <c r="N45825" s="71"/>
    </row>
    <row r="45826" spans="2:14">
      <c r="B45826" s="65"/>
      <c r="N45826" s="71"/>
    </row>
    <row r="45827" spans="2:14">
      <c r="B45827" s="65"/>
      <c r="N45827" s="71"/>
    </row>
    <row r="45828" spans="2:14">
      <c r="B45828" s="65"/>
      <c r="N45828" s="71"/>
    </row>
    <row r="45829" spans="2:14">
      <c r="B45829" s="65"/>
      <c r="N45829" s="71"/>
    </row>
    <row r="45830" spans="2:14">
      <c r="B45830" s="65"/>
      <c r="N45830" s="71"/>
    </row>
    <row r="45831" spans="2:14">
      <c r="B45831" s="65"/>
      <c r="N45831" s="71"/>
    </row>
    <row r="45832" spans="2:14">
      <c r="B45832" s="65"/>
      <c r="N45832" s="71"/>
    </row>
    <row r="45833" spans="2:14">
      <c r="B45833" s="65"/>
      <c r="N45833" s="71"/>
    </row>
    <row r="45834" spans="2:14">
      <c r="B45834" s="65"/>
      <c r="N45834" s="71"/>
    </row>
    <row r="45835" spans="2:14">
      <c r="B45835" s="65"/>
      <c r="N45835" s="71"/>
    </row>
    <row r="45836" spans="2:14">
      <c r="B45836" s="65"/>
      <c r="N45836" s="71"/>
    </row>
    <row r="45837" spans="2:14">
      <c r="B45837" s="65"/>
      <c r="N45837" s="71"/>
    </row>
    <row r="45838" spans="2:14">
      <c r="B45838" s="65"/>
      <c r="N45838" s="71"/>
    </row>
    <row r="45839" spans="2:14">
      <c r="B45839" s="65"/>
      <c r="N45839" s="71"/>
    </row>
    <row r="45840" spans="2:14">
      <c r="B45840" s="65"/>
      <c r="N45840" s="71"/>
    </row>
    <row r="45841" spans="2:14">
      <c r="B45841" s="65"/>
      <c r="N45841" s="71"/>
    </row>
    <row r="45842" spans="2:14">
      <c r="B45842" s="65"/>
      <c r="N45842" s="71"/>
    </row>
    <row r="45843" spans="2:14">
      <c r="B45843" s="65"/>
      <c r="N45843" s="71"/>
    </row>
    <row r="45844" spans="2:14">
      <c r="B45844" s="65"/>
      <c r="N45844" s="71"/>
    </row>
    <row r="45845" spans="2:14">
      <c r="B45845" s="65"/>
      <c r="N45845" s="71"/>
    </row>
    <row r="45846" spans="2:14">
      <c r="B45846" s="65"/>
      <c r="N45846" s="71"/>
    </row>
    <row r="45847" spans="2:14">
      <c r="B45847" s="65"/>
      <c r="N45847" s="71"/>
    </row>
    <row r="45848" spans="2:14">
      <c r="B45848" s="65"/>
      <c r="N45848" s="71"/>
    </row>
    <row r="45849" spans="2:14">
      <c r="B45849" s="65"/>
      <c r="N45849" s="71"/>
    </row>
    <row r="45850" spans="2:14">
      <c r="B45850" s="65"/>
      <c r="N45850" s="71"/>
    </row>
    <row r="45851" spans="2:14">
      <c r="B45851" s="65"/>
      <c r="N45851" s="71"/>
    </row>
    <row r="45852" spans="2:14">
      <c r="B45852" s="65"/>
      <c r="N45852" s="71"/>
    </row>
    <row r="45853" spans="2:14">
      <c r="B45853" s="65"/>
      <c r="N45853" s="71"/>
    </row>
    <row r="45854" spans="2:14">
      <c r="B45854" s="65"/>
      <c r="N45854" s="71"/>
    </row>
    <row r="45855" spans="2:14">
      <c r="B45855" s="65"/>
      <c r="N45855" s="71"/>
    </row>
    <row r="45856" spans="2:14">
      <c r="B45856" s="65"/>
      <c r="N45856" s="71"/>
    </row>
    <row r="45857" spans="2:14">
      <c r="B45857" s="65"/>
      <c r="N45857" s="71"/>
    </row>
    <row r="45858" spans="2:14">
      <c r="B45858" s="65"/>
      <c r="N45858" s="71"/>
    </row>
    <row r="45859" spans="2:14">
      <c r="B45859" s="65"/>
      <c r="N45859" s="71"/>
    </row>
    <row r="45860" spans="2:14">
      <c r="B45860" s="65"/>
      <c r="N45860" s="71"/>
    </row>
    <row r="45861" spans="2:14">
      <c r="B45861" s="65"/>
      <c r="N45861" s="71"/>
    </row>
    <row r="45862" spans="2:14">
      <c r="B45862" s="65"/>
      <c r="N45862" s="71"/>
    </row>
    <row r="45863" spans="2:14">
      <c r="B45863" s="65"/>
      <c r="N45863" s="71"/>
    </row>
    <row r="45864" spans="2:14">
      <c r="B45864" s="65"/>
      <c r="N45864" s="71"/>
    </row>
    <row r="45865" spans="2:14">
      <c r="B45865" s="65"/>
      <c r="N45865" s="71"/>
    </row>
    <row r="45866" spans="2:14">
      <c r="B45866" s="65"/>
      <c r="N45866" s="71"/>
    </row>
    <row r="45867" spans="2:14">
      <c r="B45867" s="65"/>
      <c r="N45867" s="71"/>
    </row>
    <row r="45868" spans="2:14">
      <c r="B45868" s="65"/>
      <c r="N45868" s="71"/>
    </row>
    <row r="45869" spans="2:14">
      <c r="B45869" s="65"/>
      <c r="N45869" s="71"/>
    </row>
    <row r="45870" spans="2:14">
      <c r="B45870" s="65"/>
      <c r="N45870" s="71"/>
    </row>
    <row r="45871" spans="2:14">
      <c r="B45871" s="65"/>
      <c r="N45871" s="71"/>
    </row>
    <row r="45872" spans="2:14">
      <c r="B45872" s="65"/>
      <c r="N45872" s="71"/>
    </row>
    <row r="45873" spans="2:14">
      <c r="B45873" s="65"/>
      <c r="N45873" s="71"/>
    </row>
    <row r="45874" spans="2:14">
      <c r="B45874" s="65"/>
      <c r="N45874" s="71"/>
    </row>
    <row r="45875" spans="2:14">
      <c r="B45875" s="65"/>
      <c r="N45875" s="71"/>
    </row>
    <row r="45876" spans="2:14">
      <c r="B45876" s="65"/>
      <c r="N45876" s="71"/>
    </row>
    <row r="45877" spans="2:14">
      <c r="B45877" s="65"/>
      <c r="N45877" s="71"/>
    </row>
    <row r="45878" spans="2:14">
      <c r="B45878" s="65"/>
      <c r="N45878" s="71"/>
    </row>
    <row r="45879" spans="2:14">
      <c r="B45879" s="65"/>
      <c r="N45879" s="71"/>
    </row>
    <row r="45880" spans="2:14">
      <c r="B45880" s="65"/>
      <c r="N45880" s="71"/>
    </row>
    <row r="45881" spans="2:14">
      <c r="B45881" s="65"/>
      <c r="N45881" s="71"/>
    </row>
    <row r="45882" spans="2:14">
      <c r="B45882" s="65"/>
      <c r="N45882" s="71"/>
    </row>
    <row r="45883" spans="2:14">
      <c r="B45883" s="65"/>
      <c r="N45883" s="71"/>
    </row>
    <row r="45884" spans="2:14">
      <c r="B45884" s="65"/>
      <c r="N45884" s="71"/>
    </row>
    <row r="45885" spans="2:14">
      <c r="B45885" s="65"/>
      <c r="N45885" s="71"/>
    </row>
    <row r="45886" spans="2:14">
      <c r="B45886" s="65"/>
      <c r="N45886" s="71"/>
    </row>
    <row r="45887" spans="2:14">
      <c r="B45887" s="65"/>
      <c r="N45887" s="71"/>
    </row>
    <row r="45888" spans="2:14">
      <c r="B45888" s="65"/>
      <c r="N45888" s="71"/>
    </row>
    <row r="45889" spans="2:14">
      <c r="B45889" s="65"/>
      <c r="N45889" s="71"/>
    </row>
    <row r="45890" spans="2:14">
      <c r="B45890" s="65"/>
      <c r="N45890" s="71"/>
    </row>
    <row r="45891" spans="2:14">
      <c r="B45891" s="65"/>
      <c r="N45891" s="71"/>
    </row>
    <row r="45892" spans="2:14">
      <c r="B45892" s="65"/>
      <c r="N45892" s="71"/>
    </row>
    <row r="45893" spans="2:14">
      <c r="B45893" s="65"/>
      <c r="N45893" s="71"/>
    </row>
    <row r="45894" spans="2:14">
      <c r="B45894" s="65"/>
      <c r="N45894" s="71"/>
    </row>
    <row r="45895" spans="2:14">
      <c r="B45895" s="65"/>
      <c r="N45895" s="71"/>
    </row>
    <row r="45896" spans="2:14">
      <c r="B45896" s="65"/>
      <c r="N45896" s="71"/>
    </row>
    <row r="45897" spans="2:14">
      <c r="B45897" s="65"/>
      <c r="N45897" s="71"/>
    </row>
    <row r="45898" spans="2:14">
      <c r="B45898" s="65"/>
      <c r="N45898" s="71"/>
    </row>
    <row r="45899" spans="2:14">
      <c r="B45899" s="65"/>
      <c r="N45899" s="71"/>
    </row>
    <row r="45900" spans="2:14">
      <c r="B45900" s="65"/>
      <c r="N45900" s="71"/>
    </row>
    <row r="45901" spans="2:14">
      <c r="B45901" s="65"/>
      <c r="N45901" s="71"/>
    </row>
    <row r="45902" spans="2:14">
      <c r="B45902" s="65"/>
      <c r="N45902" s="71"/>
    </row>
    <row r="45903" spans="2:14">
      <c r="B45903" s="65"/>
      <c r="N45903" s="71"/>
    </row>
    <row r="45904" spans="2:14">
      <c r="B45904" s="65"/>
      <c r="N45904" s="71"/>
    </row>
    <row r="45905" spans="2:14">
      <c r="B45905" s="65"/>
      <c r="N45905" s="71"/>
    </row>
    <row r="45906" spans="2:14">
      <c r="B45906" s="65"/>
      <c r="N45906" s="71"/>
    </row>
    <row r="45907" spans="2:14">
      <c r="B45907" s="65"/>
      <c r="N45907" s="71"/>
    </row>
    <row r="45908" spans="2:14">
      <c r="B45908" s="65"/>
      <c r="N45908" s="71"/>
    </row>
    <row r="45909" spans="2:14">
      <c r="B45909" s="65"/>
      <c r="N45909" s="71"/>
    </row>
    <row r="45910" spans="2:14">
      <c r="B45910" s="65"/>
      <c r="N45910" s="71"/>
    </row>
    <row r="45911" spans="2:14">
      <c r="B45911" s="65"/>
      <c r="N45911" s="71"/>
    </row>
    <row r="45912" spans="2:14">
      <c r="B45912" s="65"/>
      <c r="N45912" s="71"/>
    </row>
    <row r="45913" spans="2:14">
      <c r="B45913" s="65"/>
      <c r="N45913" s="71"/>
    </row>
    <row r="45914" spans="2:14">
      <c r="B45914" s="65"/>
      <c r="N45914" s="71"/>
    </row>
    <row r="45915" spans="2:14">
      <c r="B45915" s="65"/>
      <c r="N45915" s="71"/>
    </row>
    <row r="45916" spans="2:14">
      <c r="B45916" s="65"/>
      <c r="N45916" s="71"/>
    </row>
    <row r="45917" spans="2:14">
      <c r="B45917" s="65"/>
      <c r="N45917" s="71"/>
    </row>
    <row r="45918" spans="2:14">
      <c r="B45918" s="65"/>
      <c r="N45918" s="71"/>
    </row>
    <row r="45919" spans="2:14">
      <c r="B45919" s="65"/>
      <c r="N45919" s="71"/>
    </row>
    <row r="45920" spans="2:14">
      <c r="B45920" s="65"/>
      <c r="N45920" s="71"/>
    </row>
    <row r="45921" spans="2:14">
      <c r="B45921" s="65"/>
      <c r="N45921" s="71"/>
    </row>
    <row r="45922" spans="2:14">
      <c r="B45922" s="65"/>
      <c r="N45922" s="71"/>
    </row>
    <row r="45923" spans="2:14">
      <c r="B45923" s="65"/>
      <c r="N45923" s="71"/>
    </row>
    <row r="45924" spans="2:14">
      <c r="B45924" s="65"/>
      <c r="N45924" s="71"/>
    </row>
    <row r="45925" spans="2:14">
      <c r="B45925" s="65"/>
      <c r="N45925" s="71"/>
    </row>
    <row r="45926" spans="2:14">
      <c r="B45926" s="65"/>
      <c r="N45926" s="71"/>
    </row>
    <row r="45927" spans="2:14">
      <c r="B45927" s="65"/>
      <c r="N45927" s="71"/>
    </row>
    <row r="45928" spans="2:14">
      <c r="B45928" s="65"/>
      <c r="N45928" s="71"/>
    </row>
    <row r="45929" spans="2:14">
      <c r="B45929" s="65"/>
      <c r="N45929" s="71"/>
    </row>
    <row r="45930" spans="2:14">
      <c r="B45930" s="65"/>
      <c r="N45930" s="71"/>
    </row>
    <row r="45931" spans="2:14">
      <c r="B45931" s="65"/>
      <c r="N45931" s="71"/>
    </row>
    <row r="45932" spans="2:14">
      <c r="B45932" s="65"/>
      <c r="N45932" s="71"/>
    </row>
    <row r="45933" spans="2:14">
      <c r="B45933" s="65"/>
      <c r="N45933" s="71"/>
    </row>
    <row r="45934" spans="2:14">
      <c r="B45934" s="65"/>
      <c r="N45934" s="71"/>
    </row>
    <row r="45935" spans="2:14">
      <c r="B45935" s="65"/>
      <c r="N45935" s="71"/>
    </row>
    <row r="45936" spans="2:14">
      <c r="B45936" s="65"/>
      <c r="N45936" s="71"/>
    </row>
    <row r="45937" spans="2:14">
      <c r="B45937" s="65"/>
      <c r="N45937" s="71"/>
    </row>
    <row r="45938" spans="2:14">
      <c r="B45938" s="65"/>
      <c r="N45938" s="71"/>
    </row>
    <row r="45939" spans="2:14">
      <c r="B45939" s="65"/>
      <c r="N45939" s="71"/>
    </row>
    <row r="45940" spans="2:14">
      <c r="B45940" s="65"/>
      <c r="N45940" s="71"/>
    </row>
    <row r="45941" spans="2:14">
      <c r="B45941" s="65"/>
      <c r="N45941" s="71"/>
    </row>
    <row r="45942" spans="2:14">
      <c r="B45942" s="65"/>
      <c r="N45942" s="71"/>
    </row>
    <row r="45943" spans="2:14">
      <c r="B45943" s="65"/>
      <c r="N45943" s="71"/>
    </row>
    <row r="45944" spans="2:14">
      <c r="B45944" s="65"/>
      <c r="N45944" s="71"/>
    </row>
    <row r="45945" spans="2:14">
      <c r="B45945" s="65"/>
      <c r="N45945" s="71"/>
    </row>
    <row r="45946" spans="2:14">
      <c r="B45946" s="65"/>
      <c r="N45946" s="71"/>
    </row>
    <row r="45947" spans="2:14">
      <c r="B45947" s="65"/>
      <c r="N45947" s="71"/>
    </row>
    <row r="45948" spans="2:14">
      <c r="B45948" s="65"/>
      <c r="N45948" s="71"/>
    </row>
    <row r="45949" spans="2:14">
      <c r="B45949" s="65"/>
      <c r="N45949" s="71"/>
    </row>
    <row r="45950" spans="2:14">
      <c r="B45950" s="65"/>
      <c r="N45950" s="71"/>
    </row>
    <row r="45951" spans="2:14">
      <c r="B45951" s="65"/>
      <c r="N45951" s="71"/>
    </row>
    <row r="45952" spans="2:14">
      <c r="B45952" s="65"/>
      <c r="N45952" s="71"/>
    </row>
    <row r="45953" spans="2:14">
      <c r="B45953" s="65"/>
      <c r="N45953" s="71"/>
    </row>
    <row r="45954" spans="2:14">
      <c r="B45954" s="65"/>
      <c r="N45954" s="71"/>
    </row>
    <row r="45955" spans="2:14">
      <c r="B45955" s="65"/>
      <c r="N45955" s="71"/>
    </row>
    <row r="45956" spans="2:14">
      <c r="B45956" s="65"/>
      <c r="N45956" s="71"/>
    </row>
    <row r="45957" spans="2:14">
      <c r="B45957" s="65"/>
      <c r="N45957" s="71"/>
    </row>
    <row r="45958" spans="2:14">
      <c r="B45958" s="65"/>
      <c r="N45958" s="71"/>
    </row>
    <row r="45959" spans="2:14">
      <c r="B45959" s="65"/>
      <c r="N45959" s="71"/>
    </row>
    <row r="45960" spans="2:14">
      <c r="B45960" s="65"/>
      <c r="N45960" s="71"/>
    </row>
    <row r="45961" spans="2:14">
      <c r="B45961" s="65"/>
      <c r="N45961" s="71"/>
    </row>
    <row r="45962" spans="2:14">
      <c r="B45962" s="65"/>
      <c r="N45962" s="71"/>
    </row>
    <row r="45963" spans="2:14">
      <c r="B45963" s="65"/>
      <c r="N45963" s="71"/>
    </row>
    <row r="45964" spans="2:14">
      <c r="B45964" s="65"/>
      <c r="N45964" s="71"/>
    </row>
    <row r="45965" spans="2:14">
      <c r="B45965" s="65"/>
      <c r="N45965" s="71"/>
    </row>
    <row r="45966" spans="2:14">
      <c r="B45966" s="65"/>
      <c r="N45966" s="71"/>
    </row>
    <row r="45967" spans="2:14">
      <c r="B45967" s="65"/>
      <c r="N45967" s="71"/>
    </row>
    <row r="45968" spans="2:14">
      <c r="B45968" s="65"/>
      <c r="N45968" s="71"/>
    </row>
    <row r="45969" spans="2:14">
      <c r="B45969" s="65"/>
      <c r="N45969" s="71"/>
    </row>
    <row r="45970" spans="2:14">
      <c r="B45970" s="65"/>
      <c r="N45970" s="71"/>
    </row>
    <row r="45971" spans="2:14">
      <c r="B45971" s="65"/>
      <c r="N45971" s="71"/>
    </row>
    <row r="45972" spans="2:14">
      <c r="B45972" s="65"/>
      <c r="N45972" s="71"/>
    </row>
    <row r="45973" spans="2:14">
      <c r="B45973" s="65"/>
      <c r="N45973" s="71"/>
    </row>
    <row r="45974" spans="2:14">
      <c r="B45974" s="65"/>
      <c r="N45974" s="71"/>
    </row>
    <row r="45975" spans="2:14">
      <c r="B45975" s="65"/>
      <c r="N45975" s="71"/>
    </row>
    <row r="45976" spans="2:14">
      <c r="B45976" s="65"/>
      <c r="N45976" s="71"/>
    </row>
    <row r="45977" spans="2:14">
      <c r="B45977" s="65"/>
      <c r="N45977" s="71"/>
    </row>
    <row r="45978" spans="2:14">
      <c r="B45978" s="65"/>
      <c r="N45978" s="71"/>
    </row>
    <row r="45979" spans="2:14">
      <c r="B45979" s="65"/>
      <c r="N45979" s="71"/>
    </row>
    <row r="45980" spans="2:14">
      <c r="B45980" s="65"/>
      <c r="N45980" s="71"/>
    </row>
    <row r="45981" spans="2:14">
      <c r="B45981" s="65"/>
      <c r="N45981" s="71"/>
    </row>
    <row r="45982" spans="2:14">
      <c r="B45982" s="65"/>
      <c r="N45982" s="71"/>
    </row>
    <row r="45983" spans="2:14">
      <c r="B45983" s="65"/>
      <c r="N45983" s="71"/>
    </row>
    <row r="45984" spans="2:14">
      <c r="B45984" s="65"/>
      <c r="N45984" s="71"/>
    </row>
    <row r="45985" spans="2:14">
      <c r="B45985" s="65"/>
      <c r="N45985" s="71"/>
    </row>
    <row r="45986" spans="2:14">
      <c r="B45986" s="65"/>
      <c r="N45986" s="71"/>
    </row>
    <row r="45987" spans="2:14">
      <c r="B45987" s="65"/>
      <c r="N45987" s="71"/>
    </row>
    <row r="45988" spans="2:14">
      <c r="B45988" s="65"/>
      <c r="N45988" s="71"/>
    </row>
    <row r="45989" spans="2:14">
      <c r="B45989" s="65"/>
      <c r="N45989" s="71"/>
    </row>
    <row r="45990" spans="2:14">
      <c r="B45990" s="65"/>
      <c r="N45990" s="71"/>
    </row>
    <row r="45991" spans="2:14">
      <c r="B45991" s="65"/>
      <c r="N45991" s="71"/>
    </row>
    <row r="45992" spans="2:14">
      <c r="B45992" s="65"/>
      <c r="N45992" s="71"/>
    </row>
    <row r="45993" spans="2:14">
      <c r="B45993" s="65"/>
      <c r="N45993" s="71"/>
    </row>
    <row r="45994" spans="2:14">
      <c r="B45994" s="65"/>
      <c r="N45994" s="71"/>
    </row>
    <row r="45995" spans="2:14">
      <c r="B45995" s="65"/>
      <c r="N45995" s="71"/>
    </row>
    <row r="45996" spans="2:14">
      <c r="B45996" s="65"/>
      <c r="N45996" s="71"/>
    </row>
    <row r="45997" spans="2:14">
      <c r="B45997" s="65"/>
      <c r="N45997" s="71"/>
    </row>
    <row r="45998" spans="2:14">
      <c r="B45998" s="65"/>
      <c r="N45998" s="71"/>
    </row>
    <row r="45999" spans="2:14">
      <c r="B45999" s="65"/>
      <c r="N45999" s="71"/>
    </row>
    <row r="46000" spans="2:14">
      <c r="B46000" s="65"/>
      <c r="N46000" s="71"/>
    </row>
    <row r="46001" spans="2:14">
      <c r="B46001" s="65"/>
      <c r="N46001" s="71"/>
    </row>
    <row r="46002" spans="2:14">
      <c r="B46002" s="65"/>
      <c r="N46002" s="71"/>
    </row>
    <row r="46003" spans="2:14">
      <c r="B46003" s="65"/>
      <c r="N46003" s="71"/>
    </row>
    <row r="46004" spans="2:14">
      <c r="B46004" s="65"/>
      <c r="N46004" s="71"/>
    </row>
    <row r="46005" spans="2:14">
      <c r="B46005" s="65"/>
      <c r="N46005" s="71"/>
    </row>
    <row r="46006" spans="2:14">
      <c r="B46006" s="65"/>
      <c r="N46006" s="71"/>
    </row>
    <row r="46007" spans="2:14">
      <c r="B46007" s="65"/>
      <c r="N46007" s="71"/>
    </row>
    <row r="46008" spans="2:14">
      <c r="B46008" s="65"/>
      <c r="N46008" s="71"/>
    </row>
    <row r="46009" spans="2:14">
      <c r="B46009" s="65"/>
      <c r="N46009" s="71"/>
    </row>
    <row r="46010" spans="2:14">
      <c r="B46010" s="65"/>
      <c r="N46010" s="71"/>
    </row>
    <row r="46011" spans="2:14">
      <c r="B46011" s="65"/>
      <c r="N46011" s="71"/>
    </row>
    <row r="46012" spans="2:14">
      <c r="B46012" s="65"/>
      <c r="N46012" s="71"/>
    </row>
    <row r="46013" spans="2:14">
      <c r="B46013" s="65"/>
      <c r="N46013" s="71"/>
    </row>
    <row r="46014" spans="2:14">
      <c r="B46014" s="65"/>
      <c r="N46014" s="71"/>
    </row>
    <row r="46015" spans="2:14">
      <c r="B46015" s="65"/>
      <c r="N46015" s="71"/>
    </row>
    <row r="46016" spans="2:14">
      <c r="B46016" s="65"/>
      <c r="N46016" s="71"/>
    </row>
    <row r="46017" spans="2:14">
      <c r="B46017" s="65"/>
      <c r="N46017" s="71"/>
    </row>
    <row r="46018" spans="2:14">
      <c r="B46018" s="65"/>
      <c r="N46018" s="71"/>
    </row>
    <row r="46019" spans="2:14">
      <c r="B46019" s="65"/>
      <c r="N46019" s="71"/>
    </row>
    <row r="46020" spans="2:14">
      <c r="B46020" s="65"/>
      <c r="N46020" s="71"/>
    </row>
    <row r="46021" spans="2:14">
      <c r="B46021" s="65"/>
      <c r="N46021" s="71"/>
    </row>
    <row r="46022" spans="2:14">
      <c r="B46022" s="65"/>
      <c r="N46022" s="71"/>
    </row>
    <row r="46023" spans="2:14">
      <c r="B46023" s="65"/>
      <c r="N46023" s="71"/>
    </row>
    <row r="46024" spans="2:14">
      <c r="B46024" s="65"/>
      <c r="N46024" s="71"/>
    </row>
    <row r="46025" spans="2:14">
      <c r="B46025" s="65"/>
      <c r="N46025" s="71"/>
    </row>
    <row r="46026" spans="2:14">
      <c r="B46026" s="65"/>
      <c r="N46026" s="71"/>
    </row>
    <row r="46027" spans="2:14">
      <c r="B46027" s="65"/>
      <c r="N46027" s="71"/>
    </row>
    <row r="46028" spans="2:14">
      <c r="B46028" s="65"/>
      <c r="N46028" s="71"/>
    </row>
    <row r="46029" spans="2:14">
      <c r="B46029" s="65"/>
      <c r="N46029" s="71"/>
    </row>
    <row r="46030" spans="2:14">
      <c r="B46030" s="65"/>
      <c r="N46030" s="71"/>
    </row>
    <row r="46031" spans="2:14">
      <c r="B46031" s="65"/>
      <c r="N46031" s="71"/>
    </row>
    <row r="46032" spans="2:14">
      <c r="B46032" s="65"/>
      <c r="N46032" s="71"/>
    </row>
    <row r="46033" spans="2:14">
      <c r="B46033" s="65"/>
      <c r="N46033" s="71"/>
    </row>
    <row r="46034" spans="2:14">
      <c r="B46034" s="65"/>
      <c r="N46034" s="71"/>
    </row>
    <row r="46035" spans="2:14">
      <c r="B46035" s="65"/>
      <c r="N46035" s="71"/>
    </row>
    <row r="46036" spans="2:14">
      <c r="B46036" s="65"/>
      <c r="N46036" s="71"/>
    </row>
    <row r="46037" spans="2:14">
      <c r="B46037" s="65"/>
      <c r="N46037" s="71"/>
    </row>
    <row r="46038" spans="2:14">
      <c r="B46038" s="65"/>
      <c r="N46038" s="71"/>
    </row>
    <row r="46039" spans="2:14">
      <c r="B46039" s="65"/>
      <c r="N46039" s="71"/>
    </row>
    <row r="46040" spans="2:14">
      <c r="B46040" s="65"/>
      <c r="N46040" s="71"/>
    </row>
    <row r="46041" spans="2:14">
      <c r="B46041" s="65"/>
      <c r="N46041" s="71"/>
    </row>
    <row r="46042" spans="2:14">
      <c r="B46042" s="65"/>
      <c r="N46042" s="71"/>
    </row>
    <row r="46043" spans="2:14">
      <c r="B46043" s="65"/>
      <c r="N46043" s="71"/>
    </row>
    <row r="46044" spans="2:14">
      <c r="B46044" s="65"/>
      <c r="N46044" s="71"/>
    </row>
    <row r="46045" spans="2:14">
      <c r="B46045" s="65"/>
      <c r="N46045" s="71"/>
    </row>
    <row r="46046" spans="2:14">
      <c r="B46046" s="65"/>
      <c r="N46046" s="71"/>
    </row>
    <row r="46047" spans="2:14">
      <c r="B46047" s="65"/>
      <c r="N46047" s="71"/>
    </row>
    <row r="46048" spans="2:14">
      <c r="B46048" s="65"/>
      <c r="N46048" s="71"/>
    </row>
    <row r="46049" spans="2:14">
      <c r="B46049" s="65"/>
      <c r="N46049" s="71"/>
    </row>
    <row r="46050" spans="2:14">
      <c r="B46050" s="65"/>
      <c r="N46050" s="71"/>
    </row>
    <row r="46051" spans="2:14">
      <c r="B46051" s="65"/>
      <c r="N46051" s="71"/>
    </row>
    <row r="46052" spans="2:14">
      <c r="B46052" s="65"/>
      <c r="N46052" s="71"/>
    </row>
    <row r="46053" spans="2:14">
      <c r="B46053" s="65"/>
      <c r="N46053" s="71"/>
    </row>
    <row r="46054" spans="2:14">
      <c r="B46054" s="65"/>
      <c r="N46054" s="71"/>
    </row>
    <row r="46055" spans="2:14">
      <c r="B46055" s="65"/>
      <c r="N46055" s="71"/>
    </row>
    <row r="46056" spans="2:14">
      <c r="B46056" s="65"/>
      <c r="N46056" s="71"/>
    </row>
    <row r="46057" spans="2:14">
      <c r="B46057" s="65"/>
      <c r="N46057" s="71"/>
    </row>
    <row r="46058" spans="2:14">
      <c r="B46058" s="65"/>
      <c r="N46058" s="71"/>
    </row>
    <row r="46059" spans="2:14">
      <c r="B46059" s="65"/>
      <c r="N46059" s="71"/>
    </row>
    <row r="46060" spans="2:14">
      <c r="B46060" s="65"/>
      <c r="N46060" s="71"/>
    </row>
    <row r="46061" spans="2:14">
      <c r="B46061" s="65"/>
      <c r="N46061" s="71"/>
    </row>
    <row r="46062" spans="2:14">
      <c r="B46062" s="65"/>
      <c r="N46062" s="71"/>
    </row>
    <row r="46063" spans="2:14">
      <c r="B46063" s="65"/>
      <c r="N46063" s="71"/>
    </row>
    <row r="46064" spans="2:14">
      <c r="B46064" s="65"/>
      <c r="N46064" s="71"/>
    </row>
    <row r="46065" spans="2:14">
      <c r="B46065" s="65"/>
      <c r="N46065" s="71"/>
    </row>
    <row r="46066" spans="2:14">
      <c r="B46066" s="65"/>
      <c r="N46066" s="71"/>
    </row>
    <row r="46067" spans="2:14">
      <c r="B46067" s="65"/>
      <c r="N46067" s="71"/>
    </row>
    <row r="46068" spans="2:14">
      <c r="B46068" s="65"/>
      <c r="N46068" s="71"/>
    </row>
    <row r="46069" spans="2:14">
      <c r="B46069" s="65"/>
      <c r="N46069" s="71"/>
    </row>
    <row r="46070" spans="2:14">
      <c r="B46070" s="65"/>
      <c r="N46070" s="71"/>
    </row>
    <row r="46071" spans="2:14">
      <c r="B46071" s="65"/>
      <c r="N46071" s="71"/>
    </row>
    <row r="46072" spans="2:14">
      <c r="B46072" s="65"/>
      <c r="N46072" s="71"/>
    </row>
    <row r="46073" spans="2:14">
      <c r="B46073" s="65"/>
      <c r="N46073" s="71"/>
    </row>
    <row r="46074" spans="2:14">
      <c r="B46074" s="65"/>
      <c r="N46074" s="71"/>
    </row>
    <row r="46075" spans="2:14">
      <c r="B46075" s="65"/>
      <c r="N46075" s="71"/>
    </row>
    <row r="46076" spans="2:14">
      <c r="B46076" s="65"/>
      <c r="N46076" s="71"/>
    </row>
    <row r="46077" spans="2:14">
      <c r="B46077" s="65"/>
      <c r="N46077" s="71"/>
    </row>
    <row r="46078" spans="2:14">
      <c r="B46078" s="65"/>
      <c r="N46078" s="71"/>
    </row>
    <row r="46079" spans="2:14">
      <c r="B46079" s="65"/>
      <c r="N46079" s="71"/>
    </row>
    <row r="46080" spans="2:14">
      <c r="B46080" s="65"/>
      <c r="N46080" s="71"/>
    </row>
    <row r="46081" spans="2:14">
      <c r="B46081" s="65"/>
      <c r="N46081" s="71"/>
    </row>
    <row r="46082" spans="2:14">
      <c r="B46082" s="65"/>
      <c r="N46082" s="71"/>
    </row>
    <row r="46083" spans="2:14">
      <c r="B46083" s="65"/>
      <c r="N46083" s="71"/>
    </row>
    <row r="46084" spans="2:14">
      <c r="B46084" s="65"/>
      <c r="N46084" s="71"/>
    </row>
    <row r="46085" spans="2:14">
      <c r="B46085" s="65"/>
      <c r="N46085" s="71"/>
    </row>
    <row r="46086" spans="2:14">
      <c r="B46086" s="65"/>
      <c r="N46086" s="71"/>
    </row>
    <row r="46087" spans="2:14">
      <c r="B46087" s="65"/>
      <c r="N46087" s="71"/>
    </row>
    <row r="46088" spans="2:14">
      <c r="B46088" s="65"/>
      <c r="N46088" s="71"/>
    </row>
    <row r="46089" spans="2:14">
      <c r="B46089" s="65"/>
      <c r="N46089" s="71"/>
    </row>
    <row r="46090" spans="2:14">
      <c r="B46090" s="65"/>
      <c r="N46090" s="71"/>
    </row>
    <row r="46091" spans="2:14">
      <c r="B46091" s="65"/>
      <c r="N46091" s="71"/>
    </row>
    <row r="46092" spans="2:14">
      <c r="B46092" s="65"/>
      <c r="N46092" s="71"/>
    </row>
    <row r="46093" spans="2:14">
      <c r="B46093" s="65"/>
      <c r="N46093" s="71"/>
    </row>
    <row r="46094" spans="2:14">
      <c r="B46094" s="65"/>
      <c r="N46094" s="71"/>
    </row>
    <row r="46095" spans="2:14">
      <c r="B46095" s="65"/>
      <c r="N46095" s="71"/>
    </row>
    <row r="46096" spans="2:14">
      <c r="B46096" s="65"/>
      <c r="N46096" s="71"/>
    </row>
    <row r="46097" spans="2:14">
      <c r="B46097" s="65"/>
      <c r="N46097" s="71"/>
    </row>
    <row r="46098" spans="2:14">
      <c r="B46098" s="65"/>
      <c r="N46098" s="71"/>
    </row>
    <row r="46099" spans="2:14">
      <c r="B46099" s="65"/>
      <c r="N46099" s="71"/>
    </row>
    <row r="46100" spans="2:14">
      <c r="B46100" s="65"/>
      <c r="N46100" s="71"/>
    </row>
    <row r="46101" spans="2:14">
      <c r="B46101" s="65"/>
      <c r="N46101" s="71"/>
    </row>
    <row r="46102" spans="2:14">
      <c r="B46102" s="65"/>
      <c r="N46102" s="71"/>
    </row>
    <row r="46103" spans="2:14">
      <c r="B46103" s="65"/>
      <c r="N46103" s="71"/>
    </row>
    <row r="46104" spans="2:14">
      <c r="B46104" s="65"/>
      <c r="N46104" s="71"/>
    </row>
    <row r="46105" spans="2:14">
      <c r="B46105" s="65"/>
      <c r="N46105" s="71"/>
    </row>
    <row r="46106" spans="2:14">
      <c r="B46106" s="65"/>
      <c r="N46106" s="71"/>
    </row>
    <row r="46107" spans="2:14">
      <c r="B46107" s="65"/>
      <c r="N46107" s="71"/>
    </row>
    <row r="46108" spans="2:14">
      <c r="B46108" s="65"/>
      <c r="N46108" s="71"/>
    </row>
    <row r="46109" spans="2:14">
      <c r="B46109" s="65"/>
      <c r="N46109" s="71"/>
    </row>
    <row r="46110" spans="2:14">
      <c r="B46110" s="65"/>
      <c r="N46110" s="71"/>
    </row>
    <row r="46111" spans="2:14">
      <c r="B46111" s="65"/>
      <c r="N46111" s="71"/>
    </row>
    <row r="46112" spans="2:14">
      <c r="B46112" s="65"/>
      <c r="N46112" s="71"/>
    </row>
    <row r="46113" spans="2:14">
      <c r="B46113" s="65"/>
      <c r="N46113" s="71"/>
    </row>
    <row r="46114" spans="2:14">
      <c r="B46114" s="65"/>
      <c r="N46114" s="71"/>
    </row>
    <row r="46115" spans="2:14">
      <c r="B46115" s="65"/>
      <c r="N46115" s="71"/>
    </row>
    <row r="46116" spans="2:14">
      <c r="B46116" s="65"/>
      <c r="N46116" s="71"/>
    </row>
    <row r="46117" spans="2:14">
      <c r="B46117" s="65"/>
      <c r="N46117" s="71"/>
    </row>
    <row r="46118" spans="2:14">
      <c r="B46118" s="65"/>
      <c r="N46118" s="71"/>
    </row>
    <row r="46119" spans="2:14">
      <c r="B46119" s="65"/>
      <c r="N46119" s="71"/>
    </row>
    <row r="46120" spans="2:14">
      <c r="B46120" s="65"/>
      <c r="N46120" s="71"/>
    </row>
    <row r="46121" spans="2:14">
      <c r="B46121" s="65"/>
      <c r="N46121" s="71"/>
    </row>
    <row r="46122" spans="2:14">
      <c r="B46122" s="65"/>
      <c r="N46122" s="71"/>
    </row>
    <row r="46123" spans="2:14">
      <c r="B46123" s="65"/>
      <c r="N46123" s="71"/>
    </row>
    <row r="46124" spans="2:14">
      <c r="B46124" s="65"/>
      <c r="N46124" s="71"/>
    </row>
    <row r="46125" spans="2:14">
      <c r="B46125" s="65"/>
      <c r="N46125" s="71"/>
    </row>
    <row r="46126" spans="2:14">
      <c r="B46126" s="65"/>
      <c r="N46126" s="71"/>
    </row>
    <row r="46127" spans="2:14">
      <c r="B46127" s="65"/>
      <c r="N46127" s="71"/>
    </row>
    <row r="46128" spans="2:14">
      <c r="B46128" s="65"/>
      <c r="N46128" s="71"/>
    </row>
    <row r="46129" spans="2:14">
      <c r="B46129" s="65"/>
      <c r="N46129" s="71"/>
    </row>
    <row r="46130" spans="2:14">
      <c r="B46130" s="65"/>
      <c r="N46130" s="71"/>
    </row>
    <row r="46131" spans="2:14">
      <c r="B46131" s="65"/>
      <c r="N46131" s="71"/>
    </row>
    <row r="46132" spans="2:14">
      <c r="B46132" s="65"/>
      <c r="N46132" s="71"/>
    </row>
    <row r="46133" spans="2:14">
      <c r="B46133" s="65"/>
      <c r="N46133" s="71"/>
    </row>
    <row r="46134" spans="2:14">
      <c r="B46134" s="65"/>
      <c r="N46134" s="71"/>
    </row>
    <row r="46135" spans="2:14">
      <c r="B46135" s="65"/>
      <c r="N46135" s="71"/>
    </row>
    <row r="46136" spans="2:14">
      <c r="B46136" s="65"/>
      <c r="N46136" s="71"/>
    </row>
    <row r="46137" spans="2:14">
      <c r="B46137" s="65"/>
      <c r="N46137" s="71"/>
    </row>
    <row r="46138" spans="2:14">
      <c r="B46138" s="65"/>
      <c r="N46138" s="71"/>
    </row>
    <row r="46139" spans="2:14">
      <c r="B46139" s="65"/>
      <c r="N46139" s="71"/>
    </row>
    <row r="46140" spans="2:14">
      <c r="B46140" s="65"/>
      <c r="N46140" s="71"/>
    </row>
    <row r="46141" spans="2:14">
      <c r="B46141" s="65"/>
      <c r="N46141" s="71"/>
    </row>
    <row r="46142" spans="2:14">
      <c r="B46142" s="65"/>
      <c r="N46142" s="71"/>
    </row>
    <row r="46143" spans="2:14">
      <c r="B46143" s="65"/>
      <c r="N46143" s="71"/>
    </row>
    <row r="46144" spans="2:14">
      <c r="B46144" s="65"/>
      <c r="N46144" s="71"/>
    </row>
    <row r="46145" spans="2:14">
      <c r="B46145" s="65"/>
      <c r="N46145" s="71"/>
    </row>
    <row r="46146" spans="2:14">
      <c r="B46146" s="65"/>
      <c r="N46146" s="71"/>
    </row>
    <row r="46147" spans="2:14">
      <c r="B46147" s="65"/>
      <c r="N46147" s="71"/>
    </row>
    <row r="46148" spans="2:14">
      <c r="B46148" s="65"/>
      <c r="N46148" s="71"/>
    </row>
    <row r="46149" spans="2:14">
      <c r="B46149" s="65"/>
      <c r="N46149" s="71"/>
    </row>
    <row r="46150" spans="2:14">
      <c r="B46150" s="65"/>
      <c r="N46150" s="71"/>
    </row>
    <row r="46151" spans="2:14">
      <c r="B46151" s="65"/>
      <c r="N46151" s="71"/>
    </row>
    <row r="46152" spans="2:14">
      <c r="B46152" s="65"/>
      <c r="N46152" s="71"/>
    </row>
    <row r="46153" spans="2:14">
      <c r="B46153" s="65"/>
      <c r="N46153" s="71"/>
    </row>
    <row r="46154" spans="2:14">
      <c r="B46154" s="65"/>
      <c r="N46154" s="71"/>
    </row>
    <row r="46155" spans="2:14">
      <c r="B46155" s="65"/>
      <c r="N46155" s="71"/>
    </row>
    <row r="46156" spans="2:14">
      <c r="B46156" s="65"/>
      <c r="N46156" s="71"/>
    </row>
    <row r="46157" spans="2:14">
      <c r="B46157" s="65"/>
      <c r="N46157" s="71"/>
    </row>
    <row r="46158" spans="2:14">
      <c r="B46158" s="65"/>
      <c r="N46158" s="71"/>
    </row>
    <row r="46159" spans="2:14">
      <c r="B46159" s="65"/>
      <c r="N46159" s="71"/>
    </row>
    <row r="46160" spans="2:14">
      <c r="B46160" s="65"/>
      <c r="N46160" s="71"/>
    </row>
    <row r="46161" spans="2:14">
      <c r="B46161" s="65"/>
      <c r="N46161" s="71"/>
    </row>
    <row r="46162" spans="2:14">
      <c r="B46162" s="65"/>
      <c r="N46162" s="71"/>
    </row>
    <row r="46163" spans="2:14">
      <c r="B46163" s="65"/>
      <c r="N46163" s="71"/>
    </row>
    <row r="46164" spans="2:14">
      <c r="B46164" s="65"/>
      <c r="N46164" s="71"/>
    </row>
    <row r="46165" spans="2:14">
      <c r="B46165" s="65"/>
      <c r="N46165" s="71"/>
    </row>
    <row r="46166" spans="2:14">
      <c r="B46166" s="65"/>
      <c r="N46166" s="71"/>
    </row>
    <row r="46167" spans="2:14">
      <c r="B46167" s="65"/>
      <c r="N46167" s="71"/>
    </row>
    <row r="46168" spans="2:14">
      <c r="B46168" s="65"/>
      <c r="N46168" s="71"/>
    </row>
    <row r="46169" spans="2:14">
      <c r="B46169" s="65"/>
      <c r="N46169" s="71"/>
    </row>
    <row r="46170" spans="2:14">
      <c r="B46170" s="65"/>
      <c r="N46170" s="71"/>
    </row>
    <row r="46171" spans="2:14">
      <c r="B46171" s="65"/>
      <c r="N46171" s="71"/>
    </row>
    <row r="46172" spans="2:14">
      <c r="B46172" s="65"/>
      <c r="N46172" s="71"/>
    </row>
    <row r="46173" spans="2:14">
      <c r="B46173" s="65"/>
      <c r="N46173" s="71"/>
    </row>
    <row r="46174" spans="2:14">
      <c r="B46174" s="65"/>
      <c r="N46174" s="71"/>
    </row>
    <row r="46175" spans="2:14">
      <c r="B46175" s="65"/>
      <c r="N46175" s="71"/>
    </row>
    <row r="46176" spans="2:14">
      <c r="B46176" s="65"/>
      <c r="N46176" s="71"/>
    </row>
    <row r="46177" spans="2:14">
      <c r="B46177" s="65"/>
      <c r="N46177" s="71"/>
    </row>
    <row r="46178" spans="2:14">
      <c r="B46178" s="65"/>
      <c r="N46178" s="71"/>
    </row>
    <row r="46179" spans="2:14">
      <c r="B46179" s="65"/>
      <c r="N46179" s="71"/>
    </row>
    <row r="46180" spans="2:14">
      <c r="B46180" s="65"/>
      <c r="N46180" s="71"/>
    </row>
    <row r="46181" spans="2:14">
      <c r="B46181" s="65"/>
      <c r="N46181" s="71"/>
    </row>
    <row r="46182" spans="2:14">
      <c r="B46182" s="65"/>
      <c r="N46182" s="71"/>
    </row>
    <row r="46183" spans="2:14">
      <c r="B46183" s="65"/>
      <c r="N46183" s="71"/>
    </row>
    <row r="46184" spans="2:14">
      <c r="B46184" s="65"/>
      <c r="N46184" s="71"/>
    </row>
    <row r="46185" spans="2:14">
      <c r="B46185" s="65"/>
      <c r="N46185" s="71"/>
    </row>
    <row r="46186" spans="2:14">
      <c r="B46186" s="65"/>
      <c r="N46186" s="71"/>
    </row>
    <row r="46187" spans="2:14">
      <c r="B46187" s="65"/>
      <c r="N46187" s="71"/>
    </row>
    <row r="46188" spans="2:14">
      <c r="B46188" s="65"/>
      <c r="N46188" s="71"/>
    </row>
    <row r="46189" spans="2:14">
      <c r="B46189" s="65"/>
      <c r="N46189" s="71"/>
    </row>
    <row r="46190" spans="2:14">
      <c r="B46190" s="65"/>
      <c r="N46190" s="71"/>
    </row>
    <row r="46191" spans="2:14">
      <c r="B46191" s="65"/>
      <c r="N46191" s="71"/>
    </row>
    <row r="46192" spans="2:14">
      <c r="B46192" s="65"/>
      <c r="N46192" s="71"/>
    </row>
    <row r="46193" spans="2:14">
      <c r="B46193" s="65"/>
      <c r="N46193" s="71"/>
    </row>
    <row r="46194" spans="2:14">
      <c r="B46194" s="65"/>
      <c r="N46194" s="71"/>
    </row>
    <row r="46195" spans="2:14">
      <c r="B46195" s="65"/>
      <c r="N46195" s="71"/>
    </row>
    <row r="46196" spans="2:14">
      <c r="B46196" s="65"/>
      <c r="N46196" s="71"/>
    </row>
    <row r="46197" spans="2:14">
      <c r="B46197" s="65"/>
      <c r="N46197" s="71"/>
    </row>
    <row r="46198" spans="2:14">
      <c r="B46198" s="65"/>
      <c r="N46198" s="71"/>
    </row>
    <row r="46199" spans="2:14">
      <c r="B46199" s="65"/>
      <c r="N46199" s="71"/>
    </row>
    <row r="46200" spans="2:14">
      <c r="B46200" s="65"/>
      <c r="N46200" s="71"/>
    </row>
    <row r="46201" spans="2:14">
      <c r="B46201" s="65"/>
      <c r="N46201" s="71"/>
    </row>
    <row r="46202" spans="2:14">
      <c r="B46202" s="65"/>
      <c r="N46202" s="71"/>
    </row>
    <row r="46203" spans="2:14">
      <c r="B46203" s="65"/>
      <c r="N46203" s="71"/>
    </row>
    <row r="46204" spans="2:14">
      <c r="B46204" s="65"/>
      <c r="N46204" s="71"/>
    </row>
    <row r="46205" spans="2:14">
      <c r="B46205" s="65"/>
      <c r="N46205" s="71"/>
    </row>
    <row r="46206" spans="2:14">
      <c r="B46206" s="65"/>
      <c r="N46206" s="71"/>
    </row>
    <row r="46207" spans="2:14">
      <c r="B46207" s="65"/>
      <c r="N46207" s="71"/>
    </row>
    <row r="46208" spans="2:14">
      <c r="B46208" s="65"/>
      <c r="N46208" s="71"/>
    </row>
    <row r="46209" spans="2:14">
      <c r="B46209" s="65"/>
      <c r="N46209" s="71"/>
    </row>
    <row r="46210" spans="2:14">
      <c r="B46210" s="65"/>
      <c r="N46210" s="71"/>
    </row>
    <row r="46211" spans="2:14">
      <c r="B46211" s="65"/>
      <c r="N46211" s="71"/>
    </row>
    <row r="46212" spans="2:14">
      <c r="B46212" s="65"/>
      <c r="N46212" s="71"/>
    </row>
    <row r="46213" spans="2:14">
      <c r="B46213" s="65"/>
      <c r="N46213" s="71"/>
    </row>
    <row r="46214" spans="2:14">
      <c r="B46214" s="65"/>
      <c r="N46214" s="71"/>
    </row>
    <row r="46215" spans="2:14">
      <c r="B46215" s="65"/>
      <c r="N46215" s="71"/>
    </row>
    <row r="46216" spans="2:14">
      <c r="B46216" s="65"/>
      <c r="N46216" s="71"/>
    </row>
    <row r="46217" spans="2:14">
      <c r="B46217" s="65"/>
      <c r="N46217" s="71"/>
    </row>
    <row r="46218" spans="2:14">
      <c r="B46218" s="65"/>
      <c r="N46218" s="71"/>
    </row>
    <row r="46219" spans="2:14">
      <c r="B46219" s="65"/>
      <c r="N46219" s="71"/>
    </row>
    <row r="46220" spans="2:14">
      <c r="B46220" s="65"/>
      <c r="N46220" s="71"/>
    </row>
    <row r="46221" spans="2:14">
      <c r="B46221" s="65"/>
      <c r="N46221" s="71"/>
    </row>
    <row r="46222" spans="2:14">
      <c r="B46222" s="65"/>
      <c r="N46222" s="71"/>
    </row>
    <row r="46223" spans="2:14">
      <c r="B46223" s="65"/>
      <c r="N46223" s="71"/>
    </row>
    <row r="46224" spans="2:14">
      <c r="B46224" s="65"/>
      <c r="N46224" s="71"/>
    </row>
    <row r="46225" spans="2:14">
      <c r="B46225" s="65"/>
      <c r="N46225" s="71"/>
    </row>
    <row r="46226" spans="2:14">
      <c r="B46226" s="65"/>
      <c r="N46226" s="71"/>
    </row>
    <row r="46227" spans="2:14">
      <c r="B46227" s="65"/>
      <c r="N46227" s="71"/>
    </row>
    <row r="46228" spans="2:14">
      <c r="B46228" s="65"/>
      <c r="N46228" s="71"/>
    </row>
    <row r="46229" spans="2:14">
      <c r="B46229" s="65"/>
      <c r="N46229" s="71"/>
    </row>
    <row r="46230" spans="2:14">
      <c r="B46230" s="65"/>
      <c r="N46230" s="71"/>
    </row>
    <row r="46231" spans="2:14">
      <c r="B46231" s="65"/>
      <c r="N46231" s="71"/>
    </row>
    <row r="46232" spans="2:14">
      <c r="B46232" s="65"/>
      <c r="N46232" s="71"/>
    </row>
    <row r="46233" spans="2:14">
      <c r="B46233" s="65"/>
      <c r="N46233" s="71"/>
    </row>
    <row r="46234" spans="2:14">
      <c r="B46234" s="65"/>
      <c r="N46234" s="71"/>
    </row>
    <row r="46235" spans="2:14">
      <c r="B46235" s="65"/>
      <c r="N46235" s="71"/>
    </row>
    <row r="46236" spans="2:14">
      <c r="B46236" s="65"/>
      <c r="N46236" s="71"/>
    </row>
    <row r="46237" spans="2:14">
      <c r="B46237" s="65"/>
      <c r="N46237" s="71"/>
    </row>
    <row r="46238" spans="2:14">
      <c r="B46238" s="65"/>
      <c r="N46238" s="71"/>
    </row>
    <row r="46239" spans="2:14">
      <c r="B46239" s="65"/>
      <c r="N46239" s="71"/>
    </row>
    <row r="46240" spans="2:14">
      <c r="B46240" s="65"/>
      <c r="N46240" s="71"/>
    </row>
    <row r="46241" spans="2:14">
      <c r="B46241" s="65"/>
      <c r="N46241" s="71"/>
    </row>
    <row r="46242" spans="2:14">
      <c r="B46242" s="65"/>
      <c r="N46242" s="71"/>
    </row>
    <row r="46243" spans="2:14">
      <c r="B46243" s="65"/>
      <c r="N46243" s="71"/>
    </row>
    <row r="46244" spans="2:14">
      <c r="B46244" s="65"/>
      <c r="N46244" s="71"/>
    </row>
    <row r="46245" spans="2:14">
      <c r="B46245" s="65"/>
      <c r="N46245" s="71"/>
    </row>
    <row r="46246" spans="2:14">
      <c r="B46246" s="65"/>
      <c r="N46246" s="71"/>
    </row>
    <row r="46247" spans="2:14">
      <c r="B46247" s="65"/>
      <c r="N46247" s="71"/>
    </row>
    <row r="46248" spans="2:14">
      <c r="B46248" s="65"/>
      <c r="N46248" s="71"/>
    </row>
    <row r="46249" spans="2:14">
      <c r="B46249" s="65"/>
      <c r="N46249" s="71"/>
    </row>
    <row r="46250" spans="2:14">
      <c r="B46250" s="65"/>
      <c r="N46250" s="71"/>
    </row>
    <row r="46251" spans="2:14">
      <c r="B46251" s="65"/>
      <c r="N46251" s="71"/>
    </row>
    <row r="46252" spans="2:14">
      <c r="B46252" s="65"/>
      <c r="N46252" s="71"/>
    </row>
    <row r="46253" spans="2:14">
      <c r="B46253" s="65"/>
      <c r="N46253" s="71"/>
    </row>
    <row r="46254" spans="2:14">
      <c r="B46254" s="65"/>
      <c r="N46254" s="71"/>
    </row>
    <row r="46255" spans="2:14">
      <c r="B46255" s="65"/>
      <c r="N46255" s="71"/>
    </row>
    <row r="46256" spans="2:14">
      <c r="B46256" s="65"/>
      <c r="N46256" s="71"/>
    </row>
    <row r="46257" spans="2:14">
      <c r="B46257" s="65"/>
      <c r="N46257" s="71"/>
    </row>
    <row r="46258" spans="2:14">
      <c r="B46258" s="65"/>
      <c r="N46258" s="71"/>
    </row>
    <row r="46259" spans="2:14">
      <c r="B46259" s="65"/>
      <c r="N46259" s="71"/>
    </row>
    <row r="46260" spans="2:14">
      <c r="B46260" s="65"/>
      <c r="N46260" s="71"/>
    </row>
    <row r="46261" spans="2:14">
      <c r="B46261" s="65"/>
      <c r="N46261" s="71"/>
    </row>
    <row r="46262" spans="2:14">
      <c r="B46262" s="65"/>
      <c r="N46262" s="71"/>
    </row>
    <row r="46263" spans="2:14">
      <c r="B46263" s="65"/>
      <c r="N46263" s="71"/>
    </row>
    <row r="46264" spans="2:14">
      <c r="B46264" s="65"/>
      <c r="N46264" s="71"/>
    </row>
    <row r="46265" spans="2:14">
      <c r="B46265" s="65"/>
      <c r="N46265" s="71"/>
    </row>
    <row r="46266" spans="2:14">
      <c r="B46266" s="65"/>
      <c r="N46266" s="71"/>
    </row>
    <row r="46267" spans="2:14">
      <c r="B46267" s="65"/>
      <c r="N46267" s="71"/>
    </row>
    <row r="46268" spans="2:14">
      <c r="B46268" s="65"/>
      <c r="N46268" s="71"/>
    </row>
    <row r="46269" spans="2:14">
      <c r="B46269" s="65"/>
      <c r="N46269" s="71"/>
    </row>
    <row r="46270" spans="2:14">
      <c r="B46270" s="65"/>
      <c r="N46270" s="71"/>
    </row>
    <row r="46271" spans="2:14">
      <c r="B46271" s="65"/>
      <c r="N46271" s="71"/>
    </row>
    <row r="46272" spans="2:14">
      <c r="B46272" s="65"/>
      <c r="N46272" s="71"/>
    </row>
    <row r="46273" spans="2:14">
      <c r="B46273" s="65"/>
      <c r="N46273" s="71"/>
    </row>
    <row r="46274" spans="2:14">
      <c r="B46274" s="65"/>
      <c r="N46274" s="71"/>
    </row>
    <row r="46275" spans="2:14">
      <c r="B46275" s="65"/>
      <c r="N46275" s="71"/>
    </row>
    <row r="46276" spans="2:14">
      <c r="B46276" s="65"/>
      <c r="N46276" s="71"/>
    </row>
    <row r="46277" spans="2:14">
      <c r="B46277" s="65"/>
      <c r="N46277" s="71"/>
    </row>
    <row r="46278" spans="2:14">
      <c r="B46278" s="65"/>
      <c r="N46278" s="71"/>
    </row>
    <row r="46279" spans="2:14">
      <c r="B46279" s="65"/>
      <c r="N46279" s="71"/>
    </row>
    <row r="46280" spans="2:14">
      <c r="B46280" s="65"/>
      <c r="N46280" s="71"/>
    </row>
    <row r="46281" spans="2:14">
      <c r="B46281" s="65"/>
      <c r="N46281" s="71"/>
    </row>
    <row r="46282" spans="2:14">
      <c r="B46282" s="65"/>
      <c r="N46282" s="71"/>
    </row>
    <row r="46283" spans="2:14">
      <c r="B46283" s="65"/>
      <c r="N46283" s="71"/>
    </row>
    <row r="46284" spans="2:14">
      <c r="B46284" s="65"/>
      <c r="N46284" s="71"/>
    </row>
    <row r="46285" spans="2:14">
      <c r="B46285" s="65"/>
      <c r="N46285" s="71"/>
    </row>
    <row r="46286" spans="2:14">
      <c r="B46286" s="65"/>
      <c r="N46286" s="71"/>
    </row>
    <row r="46287" spans="2:14">
      <c r="B46287" s="65"/>
      <c r="N46287" s="71"/>
    </row>
    <row r="46288" spans="2:14">
      <c r="B46288" s="65"/>
      <c r="N46288" s="71"/>
    </row>
    <row r="46289" spans="2:14">
      <c r="B46289" s="65"/>
      <c r="N46289" s="71"/>
    </row>
    <row r="46290" spans="2:14">
      <c r="B46290" s="65"/>
      <c r="N46290" s="71"/>
    </row>
    <row r="46291" spans="2:14">
      <c r="B46291" s="65"/>
      <c r="N46291" s="71"/>
    </row>
    <row r="46292" spans="2:14">
      <c r="B46292" s="65"/>
      <c r="N46292" s="71"/>
    </row>
    <row r="46293" spans="2:14">
      <c r="B46293" s="65"/>
      <c r="N46293" s="71"/>
    </row>
    <row r="46294" spans="2:14">
      <c r="B46294" s="65"/>
      <c r="N46294" s="71"/>
    </row>
    <row r="46295" spans="2:14">
      <c r="B46295" s="65"/>
      <c r="N46295" s="71"/>
    </row>
    <row r="46296" spans="2:14">
      <c r="B46296" s="65"/>
      <c r="N46296" s="71"/>
    </row>
    <row r="46297" spans="2:14">
      <c r="B46297" s="65"/>
      <c r="N46297" s="71"/>
    </row>
    <row r="46298" spans="2:14">
      <c r="B46298" s="65"/>
      <c r="N46298" s="71"/>
    </row>
    <row r="46299" spans="2:14">
      <c r="B46299" s="65"/>
      <c r="N46299" s="71"/>
    </row>
    <row r="46300" spans="2:14">
      <c r="B46300" s="65"/>
      <c r="N46300" s="71"/>
    </row>
    <row r="46301" spans="2:14">
      <c r="B46301" s="65"/>
      <c r="N46301" s="71"/>
    </row>
    <row r="46302" spans="2:14">
      <c r="B46302" s="65"/>
      <c r="N46302" s="71"/>
    </row>
    <row r="46303" spans="2:14">
      <c r="B46303" s="65"/>
      <c r="N46303" s="71"/>
    </row>
    <row r="46304" spans="2:14">
      <c r="B46304" s="65"/>
      <c r="N46304" s="71"/>
    </row>
    <row r="46305" spans="2:14">
      <c r="B46305" s="65"/>
      <c r="N46305" s="71"/>
    </row>
    <row r="46306" spans="2:14">
      <c r="B46306" s="65"/>
      <c r="N46306" s="71"/>
    </row>
    <row r="46307" spans="2:14">
      <c r="B46307" s="65"/>
      <c r="N46307" s="71"/>
    </row>
    <row r="46308" spans="2:14">
      <c r="B46308" s="65"/>
      <c r="N46308" s="71"/>
    </row>
    <row r="46309" spans="2:14">
      <c r="B46309" s="65"/>
      <c r="N46309" s="71"/>
    </row>
    <row r="46310" spans="2:14">
      <c r="B46310" s="65"/>
      <c r="N46310" s="71"/>
    </row>
    <row r="46311" spans="2:14">
      <c r="B46311" s="65"/>
      <c r="N46311" s="71"/>
    </row>
    <row r="46312" spans="2:14">
      <c r="B46312" s="65"/>
      <c r="N46312" s="71"/>
    </row>
    <row r="46313" spans="2:14">
      <c r="B46313" s="65"/>
      <c r="N46313" s="71"/>
    </row>
    <row r="46314" spans="2:14">
      <c r="B46314" s="65"/>
      <c r="N46314" s="71"/>
    </row>
    <row r="46315" spans="2:14">
      <c r="B46315" s="65"/>
      <c r="N46315" s="71"/>
    </row>
    <row r="46316" spans="2:14">
      <c r="B46316" s="65"/>
      <c r="N46316" s="71"/>
    </row>
    <row r="46317" spans="2:14">
      <c r="B46317" s="65"/>
      <c r="N46317" s="71"/>
    </row>
    <row r="46318" spans="2:14">
      <c r="B46318" s="65"/>
      <c r="N46318" s="71"/>
    </row>
    <row r="46319" spans="2:14">
      <c r="B46319" s="65"/>
      <c r="N46319" s="71"/>
    </row>
    <row r="46320" spans="2:14">
      <c r="B46320" s="65"/>
      <c r="N46320" s="71"/>
    </row>
    <row r="46321" spans="2:14">
      <c r="B46321" s="65"/>
      <c r="N46321" s="71"/>
    </row>
    <row r="46322" spans="2:14">
      <c r="B46322" s="65"/>
      <c r="N46322" s="71"/>
    </row>
    <row r="46323" spans="2:14">
      <c r="B46323" s="65"/>
      <c r="N46323" s="71"/>
    </row>
    <row r="46324" spans="2:14">
      <c r="B46324" s="65"/>
      <c r="N46324" s="71"/>
    </row>
    <row r="46325" spans="2:14">
      <c r="B46325" s="65"/>
      <c r="N46325" s="71"/>
    </row>
    <row r="46326" spans="2:14">
      <c r="B46326" s="65"/>
      <c r="N46326" s="71"/>
    </row>
    <row r="46327" spans="2:14">
      <c r="B46327" s="65"/>
      <c r="N46327" s="71"/>
    </row>
    <row r="46328" spans="2:14">
      <c r="B46328" s="65"/>
      <c r="N46328" s="71"/>
    </row>
    <row r="46329" spans="2:14">
      <c r="B46329" s="65"/>
      <c r="N46329" s="71"/>
    </row>
    <row r="46330" spans="2:14">
      <c r="B46330" s="65"/>
      <c r="N46330" s="71"/>
    </row>
    <row r="46331" spans="2:14">
      <c r="B46331" s="65"/>
      <c r="N46331" s="71"/>
    </row>
    <row r="46332" spans="2:14">
      <c r="B46332" s="65"/>
      <c r="N46332" s="71"/>
    </row>
    <row r="46333" spans="2:14">
      <c r="B46333" s="65"/>
      <c r="N46333" s="71"/>
    </row>
    <row r="46334" spans="2:14">
      <c r="B46334" s="65"/>
      <c r="N46334" s="71"/>
    </row>
    <row r="46335" spans="2:14">
      <c r="B46335" s="65"/>
      <c r="N46335" s="71"/>
    </row>
    <row r="46336" spans="2:14">
      <c r="B46336" s="65"/>
      <c r="N46336" s="71"/>
    </row>
    <row r="46337" spans="2:14">
      <c r="B46337" s="65"/>
      <c r="N46337" s="71"/>
    </row>
    <row r="46338" spans="2:14">
      <c r="B46338" s="65"/>
      <c r="N46338" s="71"/>
    </row>
    <row r="46339" spans="2:14">
      <c r="B46339" s="65"/>
      <c r="N46339" s="71"/>
    </row>
    <row r="46340" spans="2:14">
      <c r="B46340" s="65"/>
      <c r="N46340" s="71"/>
    </row>
    <row r="46341" spans="2:14">
      <c r="B46341" s="65"/>
      <c r="N46341" s="71"/>
    </row>
    <row r="46342" spans="2:14">
      <c r="B46342" s="65"/>
      <c r="N46342" s="71"/>
    </row>
    <row r="46343" spans="2:14">
      <c r="B46343" s="65"/>
      <c r="N46343" s="71"/>
    </row>
    <row r="46344" spans="2:14">
      <c r="B46344" s="65"/>
      <c r="N46344" s="71"/>
    </row>
    <row r="46345" spans="2:14">
      <c r="B46345" s="65"/>
      <c r="N46345" s="71"/>
    </row>
    <row r="46346" spans="2:14">
      <c r="B46346" s="65"/>
      <c r="N46346" s="71"/>
    </row>
    <row r="46347" spans="2:14">
      <c r="B46347" s="65"/>
      <c r="N46347" s="71"/>
    </row>
    <row r="46348" spans="2:14">
      <c r="B46348" s="65"/>
      <c r="N46348" s="71"/>
    </row>
    <row r="46349" spans="2:14">
      <c r="B46349" s="65"/>
      <c r="N46349" s="71"/>
    </row>
    <row r="46350" spans="2:14">
      <c r="B46350" s="65"/>
      <c r="N46350" s="71"/>
    </row>
    <row r="46351" spans="2:14">
      <c r="B46351" s="65"/>
      <c r="N46351" s="71"/>
    </row>
    <row r="46352" spans="2:14">
      <c r="B46352" s="65"/>
      <c r="N46352" s="71"/>
    </row>
    <row r="46353" spans="2:14">
      <c r="B46353" s="65"/>
      <c r="N46353" s="71"/>
    </row>
    <row r="46354" spans="2:14">
      <c r="B46354" s="65"/>
      <c r="N46354" s="71"/>
    </row>
    <row r="46355" spans="2:14">
      <c r="B46355" s="65"/>
      <c r="N46355" s="71"/>
    </row>
    <row r="46356" spans="2:14">
      <c r="B46356" s="65"/>
      <c r="N46356" s="71"/>
    </row>
    <row r="46357" spans="2:14">
      <c r="B46357" s="65"/>
      <c r="N46357" s="71"/>
    </row>
    <row r="46358" spans="2:14">
      <c r="B46358" s="65"/>
      <c r="N46358" s="71"/>
    </row>
    <row r="46359" spans="2:14">
      <c r="B46359" s="65"/>
      <c r="N46359" s="71"/>
    </row>
    <row r="46360" spans="2:14">
      <c r="B46360" s="65"/>
      <c r="N46360" s="71"/>
    </row>
    <row r="46361" spans="2:14">
      <c r="B46361" s="65"/>
      <c r="N46361" s="71"/>
    </row>
    <row r="46362" spans="2:14">
      <c r="B46362" s="65"/>
      <c r="N46362" s="71"/>
    </row>
    <row r="46363" spans="2:14">
      <c r="B46363" s="65"/>
      <c r="N46363" s="71"/>
    </row>
    <row r="46364" spans="2:14">
      <c r="B46364" s="65"/>
      <c r="N46364" s="71"/>
    </row>
    <row r="46365" spans="2:14">
      <c r="B46365" s="65"/>
      <c r="N46365" s="71"/>
    </row>
    <row r="46366" spans="2:14">
      <c r="B46366" s="65"/>
      <c r="N46366" s="71"/>
    </row>
    <row r="46367" spans="2:14">
      <c r="B46367" s="65"/>
      <c r="N46367" s="71"/>
    </row>
    <row r="46368" spans="2:14">
      <c r="B46368" s="65"/>
      <c r="N46368" s="71"/>
    </row>
    <row r="46369" spans="2:14">
      <c r="B46369" s="65"/>
      <c r="N46369" s="71"/>
    </row>
    <row r="46370" spans="2:14">
      <c r="B46370" s="65"/>
      <c r="N46370" s="71"/>
    </row>
    <row r="46371" spans="2:14">
      <c r="B46371" s="65"/>
      <c r="N46371" s="71"/>
    </row>
    <row r="46372" spans="2:14">
      <c r="B46372" s="65"/>
      <c r="N46372" s="71"/>
    </row>
    <row r="46373" spans="2:14">
      <c r="B46373" s="65"/>
      <c r="N46373" s="71"/>
    </row>
    <row r="46374" spans="2:14">
      <c r="B46374" s="65"/>
      <c r="N46374" s="71"/>
    </row>
    <row r="46375" spans="2:14">
      <c r="B46375" s="65"/>
      <c r="N46375" s="71"/>
    </row>
    <row r="46376" spans="2:14">
      <c r="B46376" s="65"/>
      <c r="N46376" s="71"/>
    </row>
    <row r="46377" spans="2:14">
      <c r="B46377" s="65"/>
      <c r="N46377" s="71"/>
    </row>
    <row r="46378" spans="2:14">
      <c r="B46378" s="65"/>
      <c r="N46378" s="71"/>
    </row>
    <row r="46379" spans="2:14">
      <c r="B46379" s="65"/>
      <c r="N46379" s="71"/>
    </row>
    <row r="46380" spans="2:14">
      <c r="B46380" s="65"/>
      <c r="N46380" s="71"/>
    </row>
    <row r="46381" spans="2:14">
      <c r="B46381" s="65"/>
      <c r="N46381" s="71"/>
    </row>
    <row r="46382" spans="2:14">
      <c r="B46382" s="65"/>
      <c r="N46382" s="71"/>
    </row>
    <row r="46383" spans="2:14">
      <c r="B46383" s="65"/>
      <c r="N46383" s="71"/>
    </row>
    <row r="46384" spans="2:14">
      <c r="B46384" s="65"/>
      <c r="N46384" s="71"/>
    </row>
    <row r="46385" spans="2:14">
      <c r="B46385" s="65"/>
      <c r="N46385" s="71"/>
    </row>
    <row r="46386" spans="2:14">
      <c r="B46386" s="65"/>
      <c r="N46386" s="71"/>
    </row>
    <row r="46387" spans="2:14">
      <c r="B46387" s="65"/>
      <c r="N46387" s="71"/>
    </row>
    <row r="46388" spans="2:14">
      <c r="B46388" s="65"/>
      <c r="N46388" s="71"/>
    </row>
    <row r="46389" spans="2:14">
      <c r="B46389" s="65"/>
      <c r="N46389" s="71"/>
    </row>
    <row r="46390" spans="2:14">
      <c r="B46390" s="65"/>
      <c r="N46390" s="71"/>
    </row>
    <row r="46391" spans="2:14">
      <c r="B46391" s="65"/>
      <c r="N46391" s="71"/>
    </row>
    <row r="46392" spans="2:14">
      <c r="B46392" s="65"/>
      <c r="N46392" s="71"/>
    </row>
    <row r="46393" spans="2:14">
      <c r="B46393" s="65"/>
      <c r="N46393" s="71"/>
    </row>
    <row r="46394" spans="2:14">
      <c r="B46394" s="65"/>
      <c r="N46394" s="71"/>
    </row>
    <row r="46395" spans="2:14">
      <c r="B46395" s="65"/>
      <c r="N46395" s="71"/>
    </row>
    <row r="46396" spans="2:14">
      <c r="B46396" s="65"/>
      <c r="N46396" s="71"/>
    </row>
    <row r="46397" spans="2:14">
      <c r="B46397" s="65"/>
      <c r="N46397" s="71"/>
    </row>
    <row r="46398" spans="2:14">
      <c r="B46398" s="65"/>
      <c r="N46398" s="71"/>
    </row>
    <row r="46399" spans="2:14">
      <c r="B46399" s="65"/>
      <c r="N46399" s="71"/>
    </row>
    <row r="46400" spans="2:14">
      <c r="B46400" s="65"/>
      <c r="N46400" s="71"/>
    </row>
    <row r="46401" spans="2:14">
      <c r="B46401" s="65"/>
      <c r="N46401" s="71"/>
    </row>
    <row r="46402" spans="2:14">
      <c r="B46402" s="65"/>
      <c r="N46402" s="71"/>
    </row>
    <row r="46403" spans="2:14">
      <c r="B46403" s="65"/>
      <c r="N46403" s="71"/>
    </row>
    <row r="46404" spans="2:14">
      <c r="B46404" s="65"/>
      <c r="N46404" s="71"/>
    </row>
    <row r="46405" spans="2:14">
      <c r="B46405" s="65"/>
      <c r="N46405" s="71"/>
    </row>
    <row r="46406" spans="2:14">
      <c r="B46406" s="65"/>
      <c r="N46406" s="71"/>
    </row>
    <row r="46407" spans="2:14">
      <c r="B46407" s="65"/>
      <c r="N46407" s="71"/>
    </row>
    <row r="46408" spans="2:14">
      <c r="B46408" s="65"/>
      <c r="N46408" s="71"/>
    </row>
    <row r="46409" spans="2:14">
      <c r="B46409" s="65"/>
      <c r="N46409" s="71"/>
    </row>
    <row r="46410" spans="2:14">
      <c r="B46410" s="65"/>
      <c r="N46410" s="71"/>
    </row>
    <row r="46411" spans="2:14">
      <c r="B46411" s="65"/>
      <c r="N46411" s="71"/>
    </row>
    <row r="46412" spans="2:14">
      <c r="B46412" s="65"/>
      <c r="N46412" s="71"/>
    </row>
    <row r="46413" spans="2:14">
      <c r="B46413" s="65"/>
      <c r="N46413" s="71"/>
    </row>
    <row r="46414" spans="2:14">
      <c r="B46414" s="65"/>
      <c r="N46414" s="71"/>
    </row>
    <row r="46415" spans="2:14">
      <c r="B46415" s="65"/>
      <c r="N46415" s="71"/>
    </row>
    <row r="46416" spans="2:14">
      <c r="B46416" s="65"/>
      <c r="N46416" s="71"/>
    </row>
    <row r="46417" spans="2:14">
      <c r="B46417" s="65"/>
      <c r="N46417" s="71"/>
    </row>
    <row r="46418" spans="2:14">
      <c r="B46418" s="65"/>
      <c r="N46418" s="71"/>
    </row>
    <row r="46419" spans="2:14">
      <c r="B46419" s="65"/>
      <c r="N46419" s="71"/>
    </row>
    <row r="46420" spans="2:14">
      <c r="B46420" s="65"/>
      <c r="N46420" s="71"/>
    </row>
    <row r="46421" spans="2:14">
      <c r="B46421" s="65"/>
      <c r="N46421" s="71"/>
    </row>
    <row r="46422" spans="2:14">
      <c r="B46422" s="65"/>
      <c r="N46422" s="71"/>
    </row>
    <row r="46423" spans="2:14">
      <c r="B46423" s="65"/>
      <c r="N46423" s="71"/>
    </row>
    <row r="46424" spans="2:14">
      <c r="B46424" s="65"/>
      <c r="N46424" s="71"/>
    </row>
    <row r="46425" spans="2:14">
      <c r="B46425" s="65"/>
      <c r="N46425" s="71"/>
    </row>
    <row r="46426" spans="2:14">
      <c r="B46426" s="65"/>
      <c r="N46426" s="71"/>
    </row>
    <row r="46427" spans="2:14">
      <c r="B46427" s="65"/>
      <c r="N46427" s="71"/>
    </row>
    <row r="46428" spans="2:14">
      <c r="B46428" s="65"/>
      <c r="N46428" s="71"/>
    </row>
    <row r="46429" spans="2:14">
      <c r="B46429" s="65"/>
      <c r="N46429" s="71"/>
    </row>
    <row r="46430" spans="2:14">
      <c r="B46430" s="65"/>
      <c r="N46430" s="71"/>
    </row>
    <row r="46431" spans="2:14">
      <c r="B46431" s="65"/>
      <c r="N46431" s="71"/>
    </row>
    <row r="46432" spans="2:14">
      <c r="B46432" s="65"/>
      <c r="N46432" s="71"/>
    </row>
    <row r="46433" spans="2:14">
      <c r="B46433" s="65"/>
      <c r="N46433" s="71"/>
    </row>
    <row r="46434" spans="2:14">
      <c r="B46434" s="65"/>
      <c r="N46434" s="71"/>
    </row>
    <row r="46435" spans="2:14">
      <c r="B46435" s="65"/>
      <c r="N46435" s="71"/>
    </row>
    <row r="46436" spans="2:14">
      <c r="B46436" s="65"/>
      <c r="N46436" s="71"/>
    </row>
    <row r="46437" spans="2:14">
      <c r="B46437" s="65"/>
      <c r="N46437" s="71"/>
    </row>
    <row r="46438" spans="2:14">
      <c r="B46438" s="65"/>
      <c r="N46438" s="71"/>
    </row>
    <row r="46439" spans="2:14">
      <c r="B46439" s="65"/>
      <c r="N46439" s="71"/>
    </row>
    <row r="46440" spans="2:14">
      <c r="B46440" s="65"/>
      <c r="N46440" s="71"/>
    </row>
    <row r="46441" spans="2:14">
      <c r="B46441" s="65"/>
      <c r="N46441" s="71"/>
    </row>
    <row r="46442" spans="2:14">
      <c r="B46442" s="65"/>
      <c r="N46442" s="71"/>
    </row>
    <row r="46443" spans="2:14">
      <c r="B46443" s="65"/>
      <c r="N46443" s="71"/>
    </row>
    <row r="46444" spans="2:14">
      <c r="B46444" s="65"/>
      <c r="N46444" s="71"/>
    </row>
    <row r="46445" spans="2:14">
      <c r="B46445" s="65"/>
      <c r="N46445" s="71"/>
    </row>
    <row r="46446" spans="2:14">
      <c r="B46446" s="65"/>
      <c r="N46446" s="71"/>
    </row>
    <row r="46447" spans="2:14">
      <c r="B46447" s="65"/>
      <c r="N46447" s="71"/>
    </row>
    <row r="46448" spans="2:14">
      <c r="B46448" s="65"/>
      <c r="N46448" s="71"/>
    </row>
    <row r="46449" spans="2:14">
      <c r="B46449" s="65"/>
      <c r="N46449" s="71"/>
    </row>
    <row r="46450" spans="2:14">
      <c r="B46450" s="65"/>
      <c r="N46450" s="71"/>
    </row>
    <row r="46451" spans="2:14">
      <c r="B46451" s="65"/>
      <c r="N46451" s="71"/>
    </row>
    <row r="46452" spans="2:14">
      <c r="B46452" s="65"/>
      <c r="N46452" s="71"/>
    </row>
    <row r="46453" spans="2:14">
      <c r="B46453" s="65"/>
      <c r="N46453" s="71"/>
    </row>
    <row r="46454" spans="2:14">
      <c r="B46454" s="65"/>
      <c r="N46454" s="71"/>
    </row>
    <row r="46455" spans="2:14">
      <c r="B46455" s="65"/>
      <c r="N46455" s="71"/>
    </row>
    <row r="46456" spans="2:14">
      <c r="B46456" s="65"/>
      <c r="N46456" s="71"/>
    </row>
    <row r="46457" spans="2:14">
      <c r="B46457" s="65"/>
      <c r="N46457" s="71"/>
    </row>
    <row r="46458" spans="2:14">
      <c r="B46458" s="65"/>
      <c r="N46458" s="71"/>
    </row>
    <row r="46459" spans="2:14">
      <c r="B46459" s="65"/>
      <c r="N46459" s="71"/>
    </row>
    <row r="46460" spans="2:14">
      <c r="B46460" s="65"/>
      <c r="N46460" s="71"/>
    </row>
    <row r="46461" spans="2:14">
      <c r="B46461" s="65"/>
      <c r="N46461" s="71"/>
    </row>
    <row r="46462" spans="2:14">
      <c r="B46462" s="65"/>
      <c r="N46462" s="71"/>
    </row>
    <row r="46463" spans="2:14">
      <c r="B46463" s="65"/>
      <c r="N46463" s="71"/>
    </row>
    <row r="46464" spans="2:14">
      <c r="B46464" s="65"/>
      <c r="N46464" s="71"/>
    </row>
    <row r="46465" spans="2:14">
      <c r="B46465" s="65"/>
      <c r="N46465" s="71"/>
    </row>
    <row r="46466" spans="2:14">
      <c r="B46466" s="65"/>
      <c r="N46466" s="71"/>
    </row>
    <row r="46467" spans="2:14">
      <c r="B46467" s="65"/>
      <c r="N46467" s="71"/>
    </row>
    <row r="46468" spans="2:14">
      <c r="B46468" s="65"/>
      <c r="N46468" s="71"/>
    </row>
    <row r="46469" spans="2:14">
      <c r="B46469" s="65"/>
      <c r="N46469" s="71"/>
    </row>
    <row r="46470" spans="2:14">
      <c r="B46470" s="65"/>
      <c r="N46470" s="71"/>
    </row>
    <row r="46471" spans="2:14">
      <c r="B46471" s="65"/>
      <c r="N46471" s="71"/>
    </row>
    <row r="46472" spans="2:14">
      <c r="B46472" s="65"/>
      <c r="N46472" s="71"/>
    </row>
    <row r="46473" spans="2:14">
      <c r="B46473" s="65"/>
      <c r="N46473" s="71"/>
    </row>
    <row r="46474" spans="2:14">
      <c r="B46474" s="65"/>
      <c r="N46474" s="71"/>
    </row>
    <row r="46475" spans="2:14">
      <c r="B46475" s="65"/>
      <c r="N46475" s="71"/>
    </row>
    <row r="46476" spans="2:14">
      <c r="B46476" s="65"/>
      <c r="N46476" s="71"/>
    </row>
    <row r="46477" spans="2:14">
      <c r="B46477" s="65"/>
      <c r="N46477" s="71"/>
    </row>
    <row r="46478" spans="2:14">
      <c r="B46478" s="65"/>
      <c r="N46478" s="71"/>
    </row>
    <row r="46479" spans="2:14">
      <c r="B46479" s="65"/>
      <c r="N46479" s="71"/>
    </row>
    <row r="46480" spans="2:14">
      <c r="B46480" s="65"/>
      <c r="N46480" s="71"/>
    </row>
    <row r="46481" spans="2:14">
      <c r="B46481" s="65"/>
      <c r="N46481" s="71"/>
    </row>
    <row r="46482" spans="2:14">
      <c r="B46482" s="65"/>
      <c r="N46482" s="71"/>
    </row>
    <row r="46483" spans="2:14">
      <c r="B46483" s="65"/>
      <c r="N46483" s="71"/>
    </row>
    <row r="46484" spans="2:14">
      <c r="B46484" s="65"/>
      <c r="N46484" s="71"/>
    </row>
    <row r="46485" spans="2:14">
      <c r="B46485" s="65"/>
      <c r="N46485" s="71"/>
    </row>
    <row r="46486" spans="2:14">
      <c r="B46486" s="65"/>
      <c r="N46486" s="71"/>
    </row>
    <row r="46487" spans="2:14">
      <c r="B46487" s="65"/>
      <c r="N46487" s="71"/>
    </row>
    <row r="46488" spans="2:14">
      <c r="B46488" s="65"/>
      <c r="N46488" s="71"/>
    </row>
    <row r="46489" spans="2:14">
      <c r="B46489" s="65"/>
      <c r="N46489" s="71"/>
    </row>
    <row r="46490" spans="2:14">
      <c r="B46490" s="65"/>
      <c r="N46490" s="71"/>
    </row>
    <row r="46491" spans="2:14">
      <c r="B46491" s="65"/>
      <c r="N46491" s="71"/>
    </row>
    <row r="46492" spans="2:14">
      <c r="B46492" s="65"/>
      <c r="N46492" s="71"/>
    </row>
    <row r="46493" spans="2:14">
      <c r="B46493" s="65"/>
      <c r="N46493" s="71"/>
    </row>
    <row r="46494" spans="2:14">
      <c r="B46494" s="65"/>
      <c r="N46494" s="71"/>
    </row>
    <row r="46495" spans="2:14">
      <c r="B46495" s="65"/>
      <c r="N46495" s="71"/>
    </row>
    <row r="46496" spans="2:14">
      <c r="B46496" s="65"/>
      <c r="N46496" s="71"/>
    </row>
    <row r="46497" spans="2:14">
      <c r="B46497" s="65"/>
      <c r="N46497" s="71"/>
    </row>
    <row r="46498" spans="2:14">
      <c r="B46498" s="65"/>
      <c r="N46498" s="71"/>
    </row>
    <row r="46499" spans="2:14">
      <c r="B46499" s="65"/>
      <c r="N46499" s="71"/>
    </row>
    <row r="46500" spans="2:14">
      <c r="B46500" s="65"/>
      <c r="N46500" s="71"/>
    </row>
    <row r="46501" spans="2:14">
      <c r="B46501" s="65"/>
      <c r="N46501" s="71"/>
    </row>
    <row r="46502" spans="2:14">
      <c r="B46502" s="65"/>
      <c r="N46502" s="71"/>
    </row>
    <row r="46503" spans="2:14">
      <c r="B46503" s="65"/>
      <c r="N46503" s="71"/>
    </row>
    <row r="46504" spans="2:14">
      <c r="B46504" s="65"/>
      <c r="N46504" s="71"/>
    </row>
    <row r="46505" spans="2:14">
      <c r="B46505" s="65"/>
      <c r="N46505" s="71"/>
    </row>
    <row r="46506" spans="2:14">
      <c r="B46506" s="65"/>
      <c r="N46506" s="71"/>
    </row>
    <row r="46507" spans="2:14">
      <c r="B46507" s="65"/>
      <c r="N46507" s="71"/>
    </row>
    <row r="46508" spans="2:14">
      <c r="B46508" s="65"/>
      <c r="N46508" s="71"/>
    </row>
    <row r="46509" spans="2:14">
      <c r="B46509" s="65"/>
      <c r="N46509" s="71"/>
    </row>
    <row r="46510" spans="2:14">
      <c r="B46510" s="65"/>
      <c r="N46510" s="71"/>
    </row>
    <row r="46511" spans="2:14">
      <c r="B46511" s="65"/>
      <c r="N46511" s="71"/>
    </row>
    <row r="46512" spans="2:14">
      <c r="B46512" s="65"/>
      <c r="N46512" s="71"/>
    </row>
    <row r="46513" spans="2:14">
      <c r="B46513" s="65"/>
      <c r="N46513" s="71"/>
    </row>
    <row r="46514" spans="2:14">
      <c r="B46514" s="65"/>
      <c r="N46514" s="71"/>
    </row>
    <row r="46515" spans="2:14">
      <c r="B46515" s="65"/>
      <c r="N46515" s="71"/>
    </row>
    <row r="46516" spans="2:14">
      <c r="B46516" s="65"/>
      <c r="N46516" s="71"/>
    </row>
    <row r="46517" spans="2:14">
      <c r="B46517" s="65"/>
      <c r="N46517" s="71"/>
    </row>
    <row r="46518" spans="2:14">
      <c r="B46518" s="65"/>
      <c r="N46518" s="71"/>
    </row>
    <row r="46519" spans="2:14">
      <c r="B46519" s="65"/>
      <c r="N46519" s="71"/>
    </row>
    <row r="46520" spans="2:14">
      <c r="B46520" s="65"/>
      <c r="N46520" s="71"/>
    </row>
    <row r="46521" spans="2:14">
      <c r="B46521" s="65"/>
      <c r="N46521" s="71"/>
    </row>
    <row r="46522" spans="2:14">
      <c r="B46522" s="65"/>
      <c r="N46522" s="71"/>
    </row>
    <row r="46523" spans="2:14">
      <c r="B46523" s="65"/>
      <c r="N46523" s="71"/>
    </row>
    <row r="46524" spans="2:14">
      <c r="B46524" s="65"/>
      <c r="N46524" s="71"/>
    </row>
    <row r="46525" spans="2:14">
      <c r="B46525" s="65"/>
      <c r="N46525" s="71"/>
    </row>
    <row r="46526" spans="2:14">
      <c r="B46526" s="65"/>
      <c r="N46526" s="71"/>
    </row>
    <row r="46527" spans="2:14">
      <c r="B46527" s="65"/>
      <c r="N46527" s="71"/>
    </row>
    <row r="46528" spans="2:14">
      <c r="B46528" s="65"/>
      <c r="N46528" s="71"/>
    </row>
    <row r="46529" spans="2:14">
      <c r="B46529" s="65"/>
      <c r="N46529" s="71"/>
    </row>
    <row r="46530" spans="2:14">
      <c r="B46530" s="65"/>
      <c r="N46530" s="71"/>
    </row>
    <row r="46531" spans="2:14">
      <c r="B46531" s="65"/>
      <c r="N46531" s="71"/>
    </row>
    <row r="46532" spans="2:14">
      <c r="B46532" s="65"/>
      <c r="N46532" s="71"/>
    </row>
    <row r="46533" spans="2:14">
      <c r="B46533" s="65"/>
      <c r="N46533" s="71"/>
    </row>
    <row r="46534" spans="2:14">
      <c r="B46534" s="65"/>
      <c r="N46534" s="71"/>
    </row>
    <row r="46535" spans="2:14">
      <c r="B46535" s="65"/>
      <c r="N46535" s="71"/>
    </row>
    <row r="46536" spans="2:14">
      <c r="B46536" s="65"/>
      <c r="N46536" s="71"/>
    </row>
    <row r="46537" spans="2:14">
      <c r="B46537" s="65"/>
      <c r="N46537" s="71"/>
    </row>
    <row r="46538" spans="2:14">
      <c r="B46538" s="65"/>
      <c r="N46538" s="71"/>
    </row>
    <row r="46539" spans="2:14">
      <c r="B46539" s="65"/>
      <c r="N46539" s="71"/>
    </row>
    <row r="46540" spans="2:14">
      <c r="B46540" s="65"/>
      <c r="N46540" s="71"/>
    </row>
    <row r="46541" spans="2:14">
      <c r="B46541" s="65"/>
      <c r="N46541" s="71"/>
    </row>
    <row r="46542" spans="2:14">
      <c r="B46542" s="65"/>
      <c r="N46542" s="71"/>
    </row>
    <row r="46543" spans="2:14">
      <c r="B46543" s="65"/>
      <c r="N46543" s="71"/>
    </row>
    <row r="46544" spans="2:14">
      <c r="B46544" s="65"/>
      <c r="N46544" s="71"/>
    </row>
    <row r="46545" spans="2:14">
      <c r="B46545" s="65"/>
      <c r="N46545" s="71"/>
    </row>
    <row r="46546" spans="2:14">
      <c r="B46546" s="65"/>
      <c r="N46546" s="71"/>
    </row>
    <row r="46547" spans="2:14">
      <c r="B46547" s="65"/>
      <c r="N46547" s="71"/>
    </row>
    <row r="46548" spans="2:14">
      <c r="B46548" s="65"/>
      <c r="N46548" s="71"/>
    </row>
    <row r="46549" spans="2:14">
      <c r="B46549" s="65"/>
      <c r="N46549" s="71"/>
    </row>
    <row r="46550" spans="2:14">
      <c r="B46550" s="65"/>
      <c r="N46550" s="71"/>
    </row>
    <row r="46551" spans="2:14">
      <c r="B46551" s="65"/>
      <c r="N46551" s="71"/>
    </row>
    <row r="46552" spans="2:14">
      <c r="B46552" s="65"/>
      <c r="N46552" s="71"/>
    </row>
    <row r="46553" spans="2:14">
      <c r="B46553" s="65"/>
      <c r="N46553" s="71"/>
    </row>
    <row r="46554" spans="2:14">
      <c r="B46554" s="65"/>
      <c r="N46554" s="71"/>
    </row>
    <row r="46555" spans="2:14">
      <c r="B46555" s="65"/>
      <c r="N46555" s="71"/>
    </row>
    <row r="46556" spans="2:14">
      <c r="B46556" s="65"/>
      <c r="N46556" s="71"/>
    </row>
    <row r="46557" spans="2:14">
      <c r="B46557" s="65"/>
      <c r="N46557" s="71"/>
    </row>
    <row r="46558" spans="2:14">
      <c r="B46558" s="65"/>
      <c r="N46558" s="71"/>
    </row>
    <row r="46559" spans="2:14">
      <c r="B46559" s="65"/>
      <c r="N46559" s="71"/>
    </row>
    <row r="46560" spans="2:14">
      <c r="B46560" s="65"/>
      <c r="N46560" s="71"/>
    </row>
    <row r="46561" spans="2:14">
      <c r="B46561" s="65"/>
      <c r="N46561" s="71"/>
    </row>
    <row r="46562" spans="2:14">
      <c r="B46562" s="65"/>
      <c r="N46562" s="71"/>
    </row>
    <row r="46563" spans="2:14">
      <c r="B46563" s="65"/>
      <c r="N46563" s="71"/>
    </row>
    <row r="46564" spans="2:14">
      <c r="B46564" s="65"/>
      <c r="N46564" s="71"/>
    </row>
    <row r="46565" spans="2:14">
      <c r="B46565" s="65"/>
      <c r="N46565" s="71"/>
    </row>
    <row r="46566" spans="2:14">
      <c r="B46566" s="65"/>
      <c r="N46566" s="71"/>
    </row>
    <row r="46567" spans="2:14">
      <c r="B46567" s="65"/>
      <c r="N46567" s="71"/>
    </row>
    <row r="46568" spans="2:14">
      <c r="B46568" s="65"/>
      <c r="N46568" s="71"/>
    </row>
    <row r="46569" spans="2:14">
      <c r="B46569" s="65"/>
      <c r="N46569" s="71"/>
    </row>
    <row r="46570" spans="2:14">
      <c r="B46570" s="65"/>
      <c r="N46570" s="71"/>
    </row>
    <row r="46571" spans="2:14">
      <c r="B46571" s="65"/>
      <c r="N46571" s="71"/>
    </row>
    <row r="46572" spans="2:14">
      <c r="B46572" s="65"/>
      <c r="N46572" s="71"/>
    </row>
    <row r="46573" spans="2:14">
      <c r="B46573" s="65"/>
      <c r="N46573" s="71"/>
    </row>
    <row r="46574" spans="2:14">
      <c r="B46574" s="65"/>
      <c r="N46574" s="71"/>
    </row>
    <row r="46575" spans="2:14">
      <c r="B46575" s="65"/>
      <c r="N46575" s="71"/>
    </row>
    <row r="46576" spans="2:14">
      <c r="B46576" s="65"/>
      <c r="N46576" s="71"/>
    </row>
    <row r="46577" spans="2:14">
      <c r="B46577" s="65"/>
      <c r="N46577" s="71"/>
    </row>
    <row r="46578" spans="2:14">
      <c r="B46578" s="65"/>
      <c r="N46578" s="71"/>
    </row>
    <row r="46579" spans="2:14">
      <c r="B46579" s="65"/>
      <c r="N46579" s="71"/>
    </row>
    <row r="46580" spans="2:14">
      <c r="B46580" s="65"/>
      <c r="N46580" s="71"/>
    </row>
    <row r="46581" spans="2:14">
      <c r="B46581" s="65"/>
      <c r="N46581" s="71"/>
    </row>
    <row r="46582" spans="2:14">
      <c r="B46582" s="65"/>
      <c r="N46582" s="71"/>
    </row>
    <row r="46583" spans="2:14">
      <c r="B46583" s="65"/>
      <c r="N46583" s="71"/>
    </row>
    <row r="46584" spans="2:14">
      <c r="B46584" s="65"/>
      <c r="N46584" s="71"/>
    </row>
    <row r="46585" spans="2:14">
      <c r="B46585" s="65"/>
      <c r="N46585" s="71"/>
    </row>
    <row r="46586" spans="2:14">
      <c r="B46586" s="65"/>
      <c r="N46586" s="71"/>
    </row>
    <row r="46587" spans="2:14">
      <c r="B46587" s="65"/>
      <c r="N46587" s="71"/>
    </row>
    <row r="46588" spans="2:14">
      <c r="B46588" s="65"/>
      <c r="N46588" s="71"/>
    </row>
    <row r="46589" spans="2:14">
      <c r="B46589" s="65"/>
      <c r="N46589" s="71"/>
    </row>
    <row r="46590" spans="2:14">
      <c r="B46590" s="65"/>
      <c r="N46590" s="71"/>
    </row>
    <row r="46591" spans="2:14">
      <c r="B46591" s="65"/>
      <c r="N46591" s="71"/>
    </row>
    <row r="46592" spans="2:14">
      <c r="B46592" s="65"/>
      <c r="N46592" s="71"/>
    </row>
    <row r="46593" spans="2:14">
      <c r="B46593" s="65"/>
      <c r="N46593" s="71"/>
    </row>
    <row r="46594" spans="2:14">
      <c r="B46594" s="65"/>
      <c r="N46594" s="71"/>
    </row>
    <row r="46595" spans="2:14">
      <c r="B46595" s="65"/>
      <c r="N46595" s="71"/>
    </row>
    <row r="46596" spans="2:14">
      <c r="B46596" s="65"/>
      <c r="N46596" s="71"/>
    </row>
    <row r="46597" spans="2:14">
      <c r="B46597" s="65"/>
      <c r="N46597" s="71"/>
    </row>
    <row r="46598" spans="2:14">
      <c r="B46598" s="65"/>
      <c r="N46598" s="71"/>
    </row>
    <row r="46599" spans="2:14">
      <c r="B46599" s="65"/>
      <c r="N46599" s="71"/>
    </row>
    <row r="46600" spans="2:14">
      <c r="B46600" s="65"/>
      <c r="N46600" s="71"/>
    </row>
    <row r="46601" spans="2:14">
      <c r="B46601" s="65"/>
      <c r="N46601" s="71"/>
    </row>
    <row r="46602" spans="2:14">
      <c r="B46602" s="65"/>
      <c r="N46602" s="71"/>
    </row>
    <row r="46603" spans="2:14">
      <c r="B46603" s="65"/>
      <c r="N46603" s="71"/>
    </row>
    <row r="46604" spans="2:14">
      <c r="B46604" s="65"/>
      <c r="N46604" s="71"/>
    </row>
    <row r="46605" spans="2:14">
      <c r="B46605" s="65"/>
      <c r="N46605" s="71"/>
    </row>
    <row r="46606" spans="2:14">
      <c r="B46606" s="65"/>
      <c r="N46606" s="71"/>
    </row>
    <row r="46607" spans="2:14">
      <c r="B46607" s="65"/>
      <c r="N46607" s="71"/>
    </row>
    <row r="46608" spans="2:14">
      <c r="B46608" s="65"/>
      <c r="N46608" s="71"/>
    </row>
    <row r="46609" spans="2:14">
      <c r="B46609" s="65"/>
      <c r="N46609" s="71"/>
    </row>
    <row r="46610" spans="2:14">
      <c r="B46610" s="65"/>
      <c r="N46610" s="71"/>
    </row>
    <row r="46611" spans="2:14">
      <c r="B46611" s="65"/>
      <c r="N46611" s="71"/>
    </row>
    <row r="46612" spans="2:14">
      <c r="B46612" s="65"/>
      <c r="N46612" s="71"/>
    </row>
    <row r="46613" spans="2:14">
      <c r="B46613" s="65"/>
      <c r="N46613" s="71"/>
    </row>
    <row r="46614" spans="2:14">
      <c r="B46614" s="65"/>
      <c r="N46614" s="71"/>
    </row>
    <row r="46615" spans="2:14">
      <c r="B46615" s="65"/>
      <c r="N46615" s="71"/>
    </row>
    <row r="46616" spans="2:14">
      <c r="B46616" s="65"/>
      <c r="N46616" s="71"/>
    </row>
    <row r="46617" spans="2:14">
      <c r="B46617" s="65"/>
      <c r="N46617" s="71"/>
    </row>
    <row r="46618" spans="2:14">
      <c r="B46618" s="65"/>
      <c r="N46618" s="71"/>
    </row>
    <row r="46619" spans="2:14">
      <c r="B46619" s="65"/>
      <c r="N46619" s="71"/>
    </row>
    <row r="46620" spans="2:14">
      <c r="B46620" s="65"/>
      <c r="N46620" s="71"/>
    </row>
    <row r="46621" spans="2:14">
      <c r="B46621" s="65"/>
      <c r="N46621" s="71"/>
    </row>
    <row r="46622" spans="2:14">
      <c r="B46622" s="65"/>
      <c r="N46622" s="71"/>
    </row>
    <row r="46623" spans="2:14">
      <c r="B46623" s="65"/>
      <c r="N46623" s="71"/>
    </row>
    <row r="46624" spans="2:14">
      <c r="B46624" s="65"/>
      <c r="N46624" s="71"/>
    </row>
    <row r="46625" spans="2:14">
      <c r="B46625" s="65"/>
      <c r="N46625" s="71"/>
    </row>
    <row r="46626" spans="2:14">
      <c r="B46626" s="65"/>
      <c r="N46626" s="71"/>
    </row>
    <row r="46627" spans="2:14">
      <c r="B46627" s="65"/>
      <c r="N46627" s="71"/>
    </row>
    <row r="46628" spans="2:14">
      <c r="B46628" s="65"/>
      <c r="N46628" s="71"/>
    </row>
    <row r="46629" spans="2:14">
      <c r="B46629" s="65"/>
      <c r="N46629" s="71"/>
    </row>
    <row r="46630" spans="2:14">
      <c r="B46630" s="65"/>
      <c r="N46630" s="71"/>
    </row>
    <row r="46631" spans="2:14">
      <c r="B46631" s="65"/>
      <c r="N46631" s="71"/>
    </row>
    <row r="46632" spans="2:14">
      <c r="B46632" s="65"/>
      <c r="N46632" s="71"/>
    </row>
    <row r="46633" spans="2:14">
      <c r="B46633" s="65"/>
      <c r="N46633" s="71"/>
    </row>
    <row r="46634" spans="2:14">
      <c r="B46634" s="65"/>
      <c r="N46634" s="71"/>
    </row>
    <row r="46635" spans="2:14">
      <c r="B46635" s="65"/>
      <c r="N46635" s="71"/>
    </row>
    <row r="46636" spans="2:14">
      <c r="B46636" s="65"/>
      <c r="N46636" s="71"/>
    </row>
    <row r="46637" spans="2:14">
      <c r="B46637" s="65"/>
      <c r="N46637" s="71"/>
    </row>
    <row r="46638" spans="2:14">
      <c r="B46638" s="65"/>
      <c r="N46638" s="71"/>
    </row>
    <row r="46639" spans="2:14">
      <c r="B46639" s="65"/>
      <c r="N46639" s="71"/>
    </row>
    <row r="46640" spans="2:14">
      <c r="B46640" s="65"/>
      <c r="N46640" s="71"/>
    </row>
    <row r="46641" spans="2:14">
      <c r="B46641" s="65"/>
      <c r="N46641" s="71"/>
    </row>
    <row r="46642" spans="2:14">
      <c r="B46642" s="65"/>
      <c r="N46642" s="71"/>
    </row>
    <row r="46643" spans="2:14">
      <c r="B46643" s="65"/>
      <c r="N46643" s="71"/>
    </row>
    <row r="46644" spans="2:14">
      <c r="B46644" s="65"/>
      <c r="N46644" s="71"/>
    </row>
    <row r="46645" spans="2:14">
      <c r="B46645" s="65"/>
      <c r="N46645" s="71"/>
    </row>
    <row r="46646" spans="2:14">
      <c r="B46646" s="65"/>
      <c r="N46646" s="71"/>
    </row>
    <row r="46647" spans="2:14">
      <c r="B46647" s="65"/>
      <c r="N46647" s="71"/>
    </row>
    <row r="46648" spans="2:14">
      <c r="B46648" s="65"/>
      <c r="N46648" s="71"/>
    </row>
    <row r="46649" spans="2:14">
      <c r="B46649" s="65"/>
      <c r="N46649" s="71"/>
    </row>
    <row r="46650" spans="2:14">
      <c r="B46650" s="65"/>
      <c r="N46650" s="71"/>
    </row>
    <row r="46651" spans="2:14">
      <c r="B46651" s="65"/>
      <c r="N46651" s="71"/>
    </row>
    <row r="46652" spans="2:14">
      <c r="B46652" s="65"/>
      <c r="N46652" s="71"/>
    </row>
    <row r="46653" spans="2:14">
      <c r="B46653" s="65"/>
      <c r="N46653" s="71"/>
    </row>
    <row r="46654" spans="2:14">
      <c r="B46654" s="65"/>
      <c r="N46654" s="71"/>
    </row>
    <row r="46655" spans="2:14">
      <c r="B46655" s="65"/>
      <c r="N46655" s="71"/>
    </row>
    <row r="46656" spans="2:14">
      <c r="B46656" s="65"/>
      <c r="N46656" s="71"/>
    </row>
    <row r="46657" spans="2:14">
      <c r="B46657" s="65"/>
      <c r="N46657" s="71"/>
    </row>
    <row r="46658" spans="2:14">
      <c r="B46658" s="65"/>
      <c r="N46658" s="71"/>
    </row>
    <row r="46659" spans="2:14">
      <c r="B46659" s="65"/>
      <c r="N46659" s="71"/>
    </row>
    <row r="46660" spans="2:14">
      <c r="B46660" s="65"/>
      <c r="N46660" s="71"/>
    </row>
    <row r="46661" spans="2:14">
      <c r="B46661" s="65"/>
      <c r="N46661" s="71"/>
    </row>
    <row r="46662" spans="2:14">
      <c r="B46662" s="65"/>
      <c r="N46662" s="71"/>
    </row>
    <row r="46663" spans="2:14">
      <c r="B46663" s="65"/>
      <c r="N46663" s="71"/>
    </row>
    <row r="46664" spans="2:14">
      <c r="B46664" s="65"/>
      <c r="N46664" s="71"/>
    </row>
    <row r="46665" spans="2:14">
      <c r="B46665" s="65"/>
      <c r="N46665" s="71"/>
    </row>
    <row r="46666" spans="2:14">
      <c r="B46666" s="65"/>
      <c r="N46666" s="71"/>
    </row>
    <row r="46667" spans="2:14">
      <c r="B46667" s="65"/>
      <c r="N46667" s="71"/>
    </row>
    <row r="46668" spans="2:14">
      <c r="B46668" s="65"/>
      <c r="N46668" s="71"/>
    </row>
    <row r="46669" spans="2:14">
      <c r="B46669" s="65"/>
      <c r="N46669" s="71"/>
    </row>
    <row r="46670" spans="2:14">
      <c r="B46670" s="65"/>
      <c r="N46670" s="71"/>
    </row>
    <row r="46671" spans="2:14">
      <c r="B46671" s="65"/>
      <c r="N46671" s="71"/>
    </row>
    <row r="46672" spans="2:14">
      <c r="B46672" s="65"/>
      <c r="N46672" s="71"/>
    </row>
    <row r="46673" spans="2:14">
      <c r="B46673" s="65"/>
      <c r="N46673" s="71"/>
    </row>
    <row r="46674" spans="2:14">
      <c r="B46674" s="65"/>
      <c r="N46674" s="71"/>
    </row>
    <row r="46675" spans="2:14">
      <c r="B46675" s="65"/>
      <c r="N46675" s="71"/>
    </row>
    <row r="46676" spans="2:14">
      <c r="B46676" s="65"/>
      <c r="N46676" s="71"/>
    </row>
    <row r="46677" spans="2:14">
      <c r="B46677" s="65"/>
      <c r="N46677" s="71"/>
    </row>
    <row r="46678" spans="2:14">
      <c r="B46678" s="65"/>
      <c r="N46678" s="71"/>
    </row>
    <row r="46679" spans="2:14">
      <c r="B46679" s="65"/>
      <c r="N46679" s="71"/>
    </row>
    <row r="46680" spans="2:14">
      <c r="B46680" s="65"/>
      <c r="N46680" s="71"/>
    </row>
    <row r="46681" spans="2:14">
      <c r="B46681" s="65"/>
      <c r="N46681" s="71"/>
    </row>
    <row r="46682" spans="2:14">
      <c r="B46682" s="65"/>
      <c r="N46682" s="71"/>
    </row>
    <row r="46683" spans="2:14">
      <c r="B46683" s="65"/>
      <c r="N46683" s="71"/>
    </row>
    <row r="46684" spans="2:14">
      <c r="B46684" s="65"/>
      <c r="N46684" s="71"/>
    </row>
    <row r="46685" spans="2:14">
      <c r="B46685" s="65"/>
      <c r="N46685" s="71"/>
    </row>
    <row r="46686" spans="2:14">
      <c r="B46686" s="65"/>
      <c r="N46686" s="71"/>
    </row>
    <row r="46687" spans="2:14">
      <c r="B46687" s="65"/>
      <c r="N46687" s="71"/>
    </row>
    <row r="46688" spans="2:14">
      <c r="B46688" s="65"/>
      <c r="N46688" s="71"/>
    </row>
    <row r="46689" spans="2:14">
      <c r="B46689" s="65"/>
      <c r="N46689" s="71"/>
    </row>
    <row r="46690" spans="2:14">
      <c r="B46690" s="65"/>
      <c r="N46690" s="71"/>
    </row>
    <row r="46691" spans="2:14">
      <c r="B46691" s="65"/>
      <c r="N46691" s="71"/>
    </row>
    <row r="46692" spans="2:14">
      <c r="B46692" s="65"/>
      <c r="N46692" s="71"/>
    </row>
    <row r="46693" spans="2:14">
      <c r="B46693" s="65"/>
      <c r="N46693" s="71"/>
    </row>
    <row r="46694" spans="2:14">
      <c r="B46694" s="65"/>
      <c r="N46694" s="71"/>
    </row>
    <row r="46695" spans="2:14">
      <c r="B46695" s="65"/>
      <c r="N46695" s="71"/>
    </row>
    <row r="46696" spans="2:14">
      <c r="B46696" s="65"/>
      <c r="N46696" s="71"/>
    </row>
    <row r="46697" spans="2:14">
      <c r="B46697" s="65"/>
      <c r="N46697" s="71"/>
    </row>
    <row r="46698" spans="2:14">
      <c r="B46698" s="65"/>
      <c r="N46698" s="71"/>
    </row>
    <row r="46699" spans="2:14">
      <c r="B46699" s="65"/>
      <c r="N46699" s="71"/>
    </row>
    <row r="46700" spans="2:14">
      <c r="B46700" s="65"/>
      <c r="N46700" s="71"/>
    </row>
    <row r="46701" spans="2:14">
      <c r="B46701" s="65"/>
      <c r="N46701" s="71"/>
    </row>
    <row r="46702" spans="2:14">
      <c r="B46702" s="65"/>
      <c r="N46702" s="71"/>
    </row>
    <row r="46703" spans="2:14">
      <c r="B46703" s="65"/>
      <c r="N46703" s="71"/>
    </row>
    <row r="46704" spans="2:14">
      <c r="B46704" s="65"/>
      <c r="N46704" s="71"/>
    </row>
    <row r="46705" spans="2:14">
      <c r="B46705" s="65"/>
      <c r="N46705" s="71"/>
    </row>
    <row r="46706" spans="2:14">
      <c r="B46706" s="65"/>
      <c r="N46706" s="71"/>
    </row>
    <row r="46707" spans="2:14">
      <c r="B46707" s="65"/>
      <c r="N46707" s="71"/>
    </row>
    <row r="46708" spans="2:14">
      <c r="B46708" s="65"/>
      <c r="N46708" s="71"/>
    </row>
    <row r="46709" spans="2:14">
      <c r="B46709" s="65"/>
      <c r="N46709" s="71"/>
    </row>
    <row r="46710" spans="2:14">
      <c r="B46710" s="65"/>
      <c r="N46710" s="71"/>
    </row>
    <row r="46711" spans="2:14">
      <c r="B46711" s="65"/>
      <c r="N46711" s="71"/>
    </row>
    <row r="46712" spans="2:14">
      <c r="B46712" s="65"/>
      <c r="N46712" s="71"/>
    </row>
    <row r="46713" spans="2:14">
      <c r="B46713" s="65"/>
      <c r="N46713" s="71"/>
    </row>
    <row r="46714" spans="2:14">
      <c r="B46714" s="65"/>
      <c r="N46714" s="71"/>
    </row>
    <row r="46715" spans="2:14">
      <c r="B46715" s="65"/>
      <c r="N46715" s="71"/>
    </row>
    <row r="46716" spans="2:14">
      <c r="B46716" s="65"/>
      <c r="N46716" s="71"/>
    </row>
    <row r="46717" spans="2:14">
      <c r="B46717" s="65"/>
      <c r="N46717" s="71"/>
    </row>
    <row r="46718" spans="2:14">
      <c r="B46718" s="65"/>
      <c r="N46718" s="71"/>
    </row>
    <row r="46719" spans="2:14">
      <c r="B46719" s="65"/>
      <c r="N46719" s="71"/>
    </row>
    <row r="46720" spans="2:14">
      <c r="B46720" s="65"/>
      <c r="N46720" s="71"/>
    </row>
    <row r="46721" spans="2:14">
      <c r="B46721" s="65"/>
      <c r="N46721" s="71"/>
    </row>
    <row r="46722" spans="2:14">
      <c r="B46722" s="65"/>
      <c r="N46722" s="71"/>
    </row>
    <row r="46723" spans="2:14">
      <c r="B46723" s="65"/>
      <c r="N46723" s="71"/>
    </row>
    <row r="46724" spans="2:14">
      <c r="B46724" s="65"/>
      <c r="N46724" s="71"/>
    </row>
    <row r="46725" spans="2:14">
      <c r="B46725" s="65"/>
      <c r="N46725" s="71"/>
    </row>
    <row r="46726" spans="2:14">
      <c r="B46726" s="65"/>
      <c r="N46726" s="71"/>
    </row>
    <row r="46727" spans="2:14">
      <c r="B46727" s="65"/>
      <c r="N46727" s="71"/>
    </row>
    <row r="46728" spans="2:14">
      <c r="B46728" s="65"/>
      <c r="N46728" s="71"/>
    </row>
    <row r="46729" spans="2:14">
      <c r="B46729" s="65"/>
      <c r="N46729" s="71"/>
    </row>
    <row r="46730" spans="2:14">
      <c r="B46730" s="65"/>
      <c r="N46730" s="71"/>
    </row>
    <row r="46731" spans="2:14">
      <c r="B46731" s="65"/>
      <c r="N46731" s="71"/>
    </row>
    <row r="46732" spans="2:14">
      <c r="B46732" s="65"/>
      <c r="N46732" s="71"/>
    </row>
    <row r="46733" spans="2:14">
      <c r="B46733" s="65"/>
      <c r="N46733" s="71"/>
    </row>
    <row r="46734" spans="2:14">
      <c r="B46734" s="65"/>
      <c r="N46734" s="71"/>
    </row>
    <row r="46735" spans="2:14">
      <c r="B46735" s="65"/>
      <c r="N46735" s="71"/>
    </row>
    <row r="46736" spans="2:14">
      <c r="B46736" s="65"/>
      <c r="N46736" s="71"/>
    </row>
    <row r="46737" spans="2:14">
      <c r="B46737" s="65"/>
      <c r="N46737" s="71"/>
    </row>
    <row r="46738" spans="2:14">
      <c r="B46738" s="65"/>
      <c r="N46738" s="71"/>
    </row>
    <row r="46739" spans="2:14">
      <c r="B46739" s="65"/>
      <c r="N46739" s="71"/>
    </row>
    <row r="46740" spans="2:14">
      <c r="B46740" s="65"/>
      <c r="N46740" s="71"/>
    </row>
    <row r="46741" spans="2:14">
      <c r="B46741" s="65"/>
      <c r="N46741" s="71"/>
    </row>
    <row r="46742" spans="2:14">
      <c r="B46742" s="65"/>
      <c r="N46742" s="71"/>
    </row>
    <row r="46743" spans="2:14">
      <c r="B46743" s="65"/>
      <c r="N46743" s="71"/>
    </row>
    <row r="46744" spans="2:14">
      <c r="B46744" s="65"/>
      <c r="N46744" s="71"/>
    </row>
    <row r="46745" spans="2:14">
      <c r="B46745" s="65"/>
      <c r="N46745" s="71"/>
    </row>
    <row r="46746" spans="2:14">
      <c r="B46746" s="65"/>
      <c r="N46746" s="71"/>
    </row>
    <row r="46747" spans="2:14">
      <c r="B46747" s="65"/>
      <c r="N46747" s="71"/>
    </row>
    <row r="46748" spans="2:14">
      <c r="B46748" s="65"/>
      <c r="N46748" s="71"/>
    </row>
    <row r="46749" spans="2:14">
      <c r="B46749" s="65"/>
      <c r="N46749" s="71"/>
    </row>
    <row r="46750" spans="2:14">
      <c r="B46750" s="65"/>
      <c r="N46750" s="71"/>
    </row>
    <row r="46751" spans="2:14">
      <c r="B46751" s="65"/>
      <c r="N46751" s="71"/>
    </row>
    <row r="46752" spans="2:14">
      <c r="B46752" s="65"/>
      <c r="N46752" s="71"/>
    </row>
    <row r="46753" spans="2:14">
      <c r="B46753" s="65"/>
      <c r="N46753" s="71"/>
    </row>
    <row r="46754" spans="2:14">
      <c r="B46754" s="65"/>
      <c r="N46754" s="71"/>
    </row>
    <row r="46755" spans="2:14">
      <c r="B46755" s="65"/>
      <c r="N46755" s="71"/>
    </row>
    <row r="46756" spans="2:14">
      <c r="B46756" s="65"/>
      <c r="N46756" s="71"/>
    </row>
    <row r="46757" spans="2:14">
      <c r="B46757" s="65"/>
      <c r="N46757" s="71"/>
    </row>
    <row r="46758" spans="2:14">
      <c r="B46758" s="65"/>
      <c r="N46758" s="71"/>
    </row>
    <row r="46759" spans="2:14">
      <c r="B46759" s="65"/>
      <c r="N46759" s="71"/>
    </row>
    <row r="46760" spans="2:14">
      <c r="B46760" s="65"/>
      <c r="N46760" s="71"/>
    </row>
    <row r="46761" spans="2:14">
      <c r="B46761" s="65"/>
      <c r="N46761" s="71"/>
    </row>
    <row r="46762" spans="2:14">
      <c r="B46762" s="65"/>
      <c r="N46762" s="71"/>
    </row>
    <row r="46763" spans="2:14">
      <c r="B46763" s="65"/>
      <c r="N46763" s="71"/>
    </row>
    <row r="46764" spans="2:14">
      <c r="B46764" s="65"/>
      <c r="N46764" s="71"/>
    </row>
    <row r="46765" spans="2:14">
      <c r="B46765" s="65"/>
      <c r="N46765" s="71"/>
    </row>
    <row r="46766" spans="2:14">
      <c r="B46766" s="65"/>
      <c r="N46766" s="71"/>
    </row>
    <row r="46767" spans="2:14">
      <c r="B46767" s="65"/>
      <c r="N46767" s="71"/>
    </row>
    <row r="46768" spans="2:14">
      <c r="B46768" s="65"/>
      <c r="N46768" s="71"/>
    </row>
    <row r="46769" spans="2:14">
      <c r="B46769" s="65"/>
      <c r="N46769" s="71"/>
    </row>
    <row r="46770" spans="2:14">
      <c r="B46770" s="65"/>
      <c r="N46770" s="71"/>
    </row>
    <row r="46771" spans="2:14">
      <c r="B46771" s="65"/>
      <c r="N46771" s="71"/>
    </row>
    <row r="46772" spans="2:14">
      <c r="B46772" s="65"/>
      <c r="N46772" s="71"/>
    </row>
    <row r="46773" spans="2:14">
      <c r="B46773" s="65"/>
      <c r="N46773" s="71"/>
    </row>
    <row r="46774" spans="2:14">
      <c r="B46774" s="65"/>
      <c r="N46774" s="71"/>
    </row>
    <row r="46775" spans="2:14">
      <c r="B46775" s="65"/>
      <c r="N46775" s="71"/>
    </row>
    <row r="46776" spans="2:14">
      <c r="B46776" s="65"/>
      <c r="N46776" s="71"/>
    </row>
    <row r="46777" spans="2:14">
      <c r="B46777" s="65"/>
      <c r="N46777" s="71"/>
    </row>
    <row r="46778" spans="2:14">
      <c r="B46778" s="65"/>
      <c r="N46778" s="71"/>
    </row>
    <row r="46779" spans="2:14">
      <c r="B46779" s="65"/>
      <c r="N46779" s="71"/>
    </row>
    <row r="46780" spans="2:14">
      <c r="B46780" s="65"/>
      <c r="N46780" s="71"/>
    </row>
    <row r="46781" spans="2:14">
      <c r="B46781" s="65"/>
      <c r="N46781" s="71"/>
    </row>
    <row r="46782" spans="2:14">
      <c r="B46782" s="65"/>
      <c r="N46782" s="71"/>
    </row>
    <row r="46783" spans="2:14">
      <c r="B46783" s="65"/>
      <c r="N46783" s="71"/>
    </row>
    <row r="46784" spans="2:14">
      <c r="B46784" s="65"/>
      <c r="N46784" s="71"/>
    </row>
    <row r="46785" spans="2:14">
      <c r="B46785" s="65"/>
      <c r="N46785" s="71"/>
    </row>
    <row r="46786" spans="2:14">
      <c r="B46786" s="65"/>
      <c r="N46786" s="71"/>
    </row>
    <row r="46787" spans="2:14">
      <c r="B46787" s="65"/>
      <c r="N46787" s="71"/>
    </row>
    <row r="46788" spans="2:14">
      <c r="B46788" s="65"/>
      <c r="N46788" s="71"/>
    </row>
    <row r="46789" spans="2:14">
      <c r="B46789" s="65"/>
      <c r="N46789" s="71"/>
    </row>
    <row r="46790" spans="2:14">
      <c r="B46790" s="65"/>
      <c r="N46790" s="71"/>
    </row>
    <row r="46791" spans="2:14">
      <c r="B46791" s="65"/>
      <c r="N46791" s="71"/>
    </row>
    <row r="46792" spans="2:14">
      <c r="B46792" s="65"/>
      <c r="N46792" s="71"/>
    </row>
    <row r="46793" spans="2:14">
      <c r="B46793" s="65"/>
      <c r="N46793" s="71"/>
    </row>
    <row r="46794" spans="2:14">
      <c r="B46794" s="65"/>
      <c r="N46794" s="71"/>
    </row>
    <row r="46795" spans="2:14">
      <c r="B46795" s="65"/>
      <c r="N46795" s="71"/>
    </row>
    <row r="46796" spans="2:14">
      <c r="B46796" s="65"/>
      <c r="N46796" s="71"/>
    </row>
    <row r="46797" spans="2:14">
      <c r="B46797" s="65"/>
      <c r="N46797" s="71"/>
    </row>
    <row r="46798" spans="2:14">
      <c r="B46798" s="65"/>
      <c r="N46798" s="71"/>
    </row>
    <row r="46799" spans="2:14">
      <c r="B46799" s="65"/>
      <c r="N46799" s="71"/>
    </row>
    <row r="46800" spans="2:14">
      <c r="B46800" s="65"/>
      <c r="N46800" s="71"/>
    </row>
    <row r="46801" spans="2:14">
      <c r="B46801" s="65"/>
      <c r="N46801" s="71"/>
    </row>
    <row r="46802" spans="2:14">
      <c r="B46802" s="65"/>
      <c r="N46802" s="71"/>
    </row>
    <row r="46803" spans="2:14">
      <c r="B46803" s="65"/>
      <c r="N46803" s="71"/>
    </row>
    <row r="46804" spans="2:14">
      <c r="B46804" s="65"/>
      <c r="N46804" s="71"/>
    </row>
    <row r="46805" spans="2:14">
      <c r="B46805" s="65"/>
      <c r="N46805" s="71"/>
    </row>
    <row r="46806" spans="2:14">
      <c r="B46806" s="65"/>
      <c r="N46806" s="71"/>
    </row>
    <row r="46807" spans="2:14">
      <c r="B46807" s="65"/>
      <c r="N46807" s="71"/>
    </row>
    <row r="46808" spans="2:14">
      <c r="B46808" s="65"/>
      <c r="N46808" s="71"/>
    </row>
    <row r="46809" spans="2:14">
      <c r="B46809" s="65"/>
      <c r="N46809" s="71"/>
    </row>
    <row r="46810" spans="2:14">
      <c r="B46810" s="65"/>
      <c r="N46810" s="71"/>
    </row>
    <row r="46811" spans="2:14">
      <c r="B46811" s="65"/>
      <c r="N46811" s="71"/>
    </row>
    <row r="46812" spans="2:14">
      <c r="B46812" s="65"/>
      <c r="N46812" s="71"/>
    </row>
    <row r="46813" spans="2:14">
      <c r="B46813" s="65"/>
      <c r="N46813" s="71"/>
    </row>
    <row r="46814" spans="2:14">
      <c r="B46814" s="65"/>
      <c r="N46814" s="71"/>
    </row>
    <row r="46815" spans="2:14">
      <c r="B46815" s="65"/>
      <c r="N46815" s="71"/>
    </row>
    <row r="46816" spans="2:14">
      <c r="B46816" s="65"/>
      <c r="N46816" s="71"/>
    </row>
    <row r="46817" spans="2:14">
      <c r="B46817" s="65"/>
      <c r="N46817" s="71"/>
    </row>
    <row r="46818" spans="2:14">
      <c r="B46818" s="65"/>
      <c r="N46818" s="71"/>
    </row>
    <row r="46819" spans="2:14">
      <c r="B46819" s="65"/>
      <c r="N46819" s="71"/>
    </row>
    <row r="46820" spans="2:14">
      <c r="B46820" s="65"/>
      <c r="N46820" s="71"/>
    </row>
    <row r="46821" spans="2:14">
      <c r="B46821" s="65"/>
      <c r="N46821" s="71"/>
    </row>
    <row r="46822" spans="2:14">
      <c r="B46822" s="65"/>
      <c r="N46822" s="71"/>
    </row>
    <row r="46823" spans="2:14">
      <c r="B46823" s="65"/>
      <c r="N46823" s="71"/>
    </row>
    <row r="46824" spans="2:14">
      <c r="B46824" s="65"/>
      <c r="N46824" s="71"/>
    </row>
    <row r="46825" spans="2:14">
      <c r="B46825" s="65"/>
      <c r="N46825" s="71"/>
    </row>
    <row r="46826" spans="2:14">
      <c r="B46826" s="65"/>
      <c r="N46826" s="71"/>
    </row>
    <row r="46827" spans="2:14">
      <c r="B46827" s="65"/>
      <c r="N46827" s="71"/>
    </row>
    <row r="46828" spans="2:14">
      <c r="B46828" s="65"/>
      <c r="N46828" s="71"/>
    </row>
    <row r="46829" spans="2:14">
      <c r="B46829" s="65"/>
      <c r="N46829" s="71"/>
    </row>
    <row r="46830" spans="2:14">
      <c r="B46830" s="65"/>
      <c r="N46830" s="71"/>
    </row>
    <row r="46831" spans="2:14">
      <c r="B46831" s="65"/>
      <c r="N46831" s="71"/>
    </row>
    <row r="46832" spans="2:14">
      <c r="B46832" s="65"/>
      <c r="N46832" s="71"/>
    </row>
    <row r="46833" spans="2:14">
      <c r="B46833" s="65"/>
      <c r="N46833" s="71"/>
    </row>
    <row r="46834" spans="2:14">
      <c r="B46834" s="65"/>
      <c r="N46834" s="71"/>
    </row>
    <row r="46835" spans="2:14">
      <c r="B46835" s="65"/>
      <c r="N46835" s="71"/>
    </row>
    <row r="46836" spans="2:14">
      <c r="B46836" s="65"/>
      <c r="N46836" s="71"/>
    </row>
    <row r="46837" spans="2:14">
      <c r="B46837" s="65"/>
      <c r="N46837" s="71"/>
    </row>
    <row r="46838" spans="2:14">
      <c r="B46838" s="65"/>
      <c r="N46838" s="71"/>
    </row>
    <row r="46839" spans="2:14">
      <c r="B46839" s="65"/>
      <c r="N46839" s="71"/>
    </row>
    <row r="46840" spans="2:14">
      <c r="B46840" s="65"/>
      <c r="N46840" s="71"/>
    </row>
    <row r="46841" spans="2:14">
      <c r="B46841" s="65"/>
      <c r="N46841" s="71"/>
    </row>
    <row r="46842" spans="2:14">
      <c r="B46842" s="65"/>
      <c r="N46842" s="71"/>
    </row>
    <row r="46843" spans="2:14">
      <c r="B46843" s="65"/>
      <c r="N46843" s="71"/>
    </row>
    <row r="46844" spans="2:14">
      <c r="B46844" s="65"/>
      <c r="N46844" s="71"/>
    </row>
    <row r="46845" spans="2:14">
      <c r="B46845" s="65"/>
      <c r="N46845" s="71"/>
    </row>
    <row r="46846" spans="2:14">
      <c r="B46846" s="65"/>
      <c r="N46846" s="71"/>
    </row>
    <row r="46847" spans="2:14">
      <c r="B46847" s="65"/>
      <c r="N46847" s="71"/>
    </row>
    <row r="46848" spans="2:14">
      <c r="B46848" s="65"/>
      <c r="N46848" s="71"/>
    </row>
    <row r="46849" spans="2:14">
      <c r="B46849" s="65"/>
      <c r="N46849" s="71"/>
    </row>
    <row r="46850" spans="2:14">
      <c r="B46850" s="65"/>
      <c r="N46850" s="71"/>
    </row>
    <row r="46851" spans="2:14">
      <c r="B46851" s="65"/>
      <c r="N46851" s="71"/>
    </row>
    <row r="46852" spans="2:14">
      <c r="B46852" s="65"/>
      <c r="N46852" s="71"/>
    </row>
    <row r="46853" spans="2:14">
      <c r="B46853" s="65"/>
      <c r="N46853" s="71"/>
    </row>
    <row r="46854" spans="2:14">
      <c r="B46854" s="65"/>
      <c r="N46854" s="71"/>
    </row>
    <row r="46855" spans="2:14">
      <c r="B46855" s="65"/>
      <c r="N46855" s="71"/>
    </row>
    <row r="46856" spans="2:14">
      <c r="B46856" s="65"/>
      <c r="N46856" s="71"/>
    </row>
    <row r="46857" spans="2:14">
      <c r="B46857" s="65"/>
      <c r="N46857" s="71"/>
    </row>
    <row r="46858" spans="2:14">
      <c r="B46858" s="65"/>
      <c r="N46858" s="71"/>
    </row>
    <row r="46859" spans="2:14">
      <c r="B46859" s="65"/>
      <c r="N46859" s="71"/>
    </row>
    <row r="46860" spans="2:14">
      <c r="B46860" s="65"/>
      <c r="N46860" s="71"/>
    </row>
    <row r="46861" spans="2:14">
      <c r="B46861" s="65"/>
      <c r="N46861" s="71"/>
    </row>
    <row r="46862" spans="2:14">
      <c r="B46862" s="65"/>
      <c r="N46862" s="71"/>
    </row>
    <row r="46863" spans="2:14">
      <c r="B46863" s="65"/>
      <c r="N46863" s="71"/>
    </row>
    <row r="46864" spans="2:14">
      <c r="B46864" s="65"/>
      <c r="N46864" s="71"/>
    </row>
    <row r="46865" spans="2:14">
      <c r="B46865" s="65"/>
      <c r="N46865" s="71"/>
    </row>
    <row r="46866" spans="2:14">
      <c r="B46866" s="65"/>
      <c r="N46866" s="71"/>
    </row>
    <row r="46867" spans="2:14">
      <c r="B46867" s="65"/>
      <c r="N46867" s="71"/>
    </row>
    <row r="46868" spans="2:14">
      <c r="B46868" s="65"/>
      <c r="N46868" s="71"/>
    </row>
    <row r="46869" spans="2:14">
      <c r="B46869" s="65"/>
      <c r="N46869" s="71"/>
    </row>
    <row r="46870" spans="2:14">
      <c r="B46870" s="65"/>
      <c r="N46870" s="71"/>
    </row>
    <row r="46871" spans="2:14">
      <c r="B46871" s="65"/>
      <c r="N46871" s="71"/>
    </row>
    <row r="46872" spans="2:14">
      <c r="B46872" s="65"/>
      <c r="N46872" s="71"/>
    </row>
    <row r="46873" spans="2:14">
      <c r="B46873" s="65"/>
      <c r="N46873" s="71"/>
    </row>
    <row r="46874" spans="2:14">
      <c r="B46874" s="65"/>
      <c r="N46874" s="71"/>
    </row>
    <row r="46875" spans="2:14">
      <c r="B46875" s="65"/>
      <c r="N46875" s="71"/>
    </row>
    <row r="46876" spans="2:14">
      <c r="B46876" s="65"/>
      <c r="N46876" s="71"/>
    </row>
    <row r="46877" spans="2:14">
      <c r="B46877" s="65"/>
      <c r="N46877" s="71"/>
    </row>
    <row r="46878" spans="2:14">
      <c r="B46878" s="65"/>
      <c r="N46878" s="71"/>
    </row>
    <row r="46879" spans="2:14">
      <c r="B46879" s="65"/>
      <c r="N46879" s="71"/>
    </row>
    <row r="46880" spans="2:14">
      <c r="B46880" s="65"/>
      <c r="N46880" s="71"/>
    </row>
    <row r="46881" spans="2:14">
      <c r="B46881" s="65"/>
      <c r="N46881" s="71"/>
    </row>
    <row r="46882" spans="2:14">
      <c r="B46882" s="65"/>
      <c r="N46882" s="71"/>
    </row>
    <row r="46883" spans="2:14">
      <c r="B46883" s="65"/>
      <c r="N46883" s="71"/>
    </row>
    <row r="46884" spans="2:14">
      <c r="B46884" s="65"/>
      <c r="N46884" s="71"/>
    </row>
    <row r="46885" spans="2:14">
      <c r="B46885" s="65"/>
      <c r="N46885" s="71"/>
    </row>
    <row r="46886" spans="2:14">
      <c r="B46886" s="65"/>
      <c r="N46886" s="71"/>
    </row>
    <row r="46887" spans="2:14">
      <c r="B46887" s="65"/>
      <c r="N46887" s="71"/>
    </row>
    <row r="46888" spans="2:14">
      <c r="B46888" s="65"/>
      <c r="N46888" s="71"/>
    </row>
    <row r="46889" spans="2:14">
      <c r="B46889" s="65"/>
      <c r="N46889" s="71"/>
    </row>
    <row r="46890" spans="2:14">
      <c r="B46890" s="65"/>
      <c r="N46890" s="71"/>
    </row>
    <row r="46891" spans="2:14">
      <c r="B46891" s="65"/>
      <c r="N46891" s="71"/>
    </row>
    <row r="46892" spans="2:14">
      <c r="B46892" s="65"/>
      <c r="N46892" s="71"/>
    </row>
    <row r="46893" spans="2:14">
      <c r="B46893" s="65"/>
      <c r="N46893" s="71"/>
    </row>
    <row r="46894" spans="2:14">
      <c r="B46894" s="65"/>
      <c r="N46894" s="71"/>
    </row>
    <row r="46895" spans="2:14">
      <c r="B46895" s="65"/>
      <c r="N46895" s="71"/>
    </row>
    <row r="46896" spans="2:14">
      <c r="B46896" s="65"/>
      <c r="N46896" s="71"/>
    </row>
    <row r="46897" spans="2:14">
      <c r="B46897" s="65"/>
      <c r="N46897" s="71"/>
    </row>
    <row r="46898" spans="2:14">
      <c r="B46898" s="65"/>
      <c r="N46898" s="71"/>
    </row>
    <row r="46899" spans="2:14">
      <c r="B46899" s="65"/>
      <c r="N46899" s="71"/>
    </row>
    <row r="46900" spans="2:14">
      <c r="B46900" s="65"/>
      <c r="N46900" s="71"/>
    </row>
    <row r="46901" spans="2:14">
      <c r="B46901" s="65"/>
      <c r="N46901" s="71"/>
    </row>
    <row r="46902" spans="2:14">
      <c r="B46902" s="65"/>
      <c r="N46902" s="71"/>
    </row>
    <row r="46903" spans="2:14">
      <c r="B46903" s="65"/>
      <c r="N46903" s="71"/>
    </row>
    <row r="46904" spans="2:14">
      <c r="B46904" s="65"/>
      <c r="N46904" s="71"/>
    </row>
    <row r="46905" spans="2:14">
      <c r="B46905" s="65"/>
      <c r="N46905" s="71"/>
    </row>
    <row r="46906" spans="2:14">
      <c r="B46906" s="65"/>
      <c r="N46906" s="71"/>
    </row>
    <row r="46907" spans="2:14">
      <c r="B46907" s="65"/>
      <c r="N46907" s="71"/>
    </row>
    <row r="46908" spans="2:14">
      <c r="B46908" s="65"/>
      <c r="N46908" s="71"/>
    </row>
    <row r="46909" spans="2:14">
      <c r="B46909" s="65"/>
      <c r="N46909" s="71"/>
    </row>
    <row r="46910" spans="2:14">
      <c r="B46910" s="65"/>
      <c r="N46910" s="71"/>
    </row>
    <row r="46911" spans="2:14">
      <c r="B46911" s="65"/>
      <c r="N46911" s="71"/>
    </row>
    <row r="46912" spans="2:14">
      <c r="B46912" s="65"/>
      <c r="N46912" s="71"/>
    </row>
    <row r="46913" spans="2:14">
      <c r="B46913" s="65"/>
      <c r="N46913" s="71"/>
    </row>
    <row r="46914" spans="2:14">
      <c r="B46914" s="65"/>
      <c r="N46914" s="71"/>
    </row>
    <row r="46915" spans="2:14">
      <c r="B46915" s="65"/>
      <c r="N46915" s="71"/>
    </row>
    <row r="46916" spans="2:14">
      <c r="B46916" s="65"/>
      <c r="N46916" s="71"/>
    </row>
    <row r="46917" spans="2:14">
      <c r="B46917" s="65"/>
      <c r="N46917" s="71"/>
    </row>
    <row r="46918" spans="2:14">
      <c r="B46918" s="65"/>
      <c r="N46918" s="71"/>
    </row>
    <row r="46919" spans="2:14">
      <c r="B46919" s="65"/>
      <c r="N46919" s="71"/>
    </row>
    <row r="46920" spans="2:14">
      <c r="B46920" s="65"/>
      <c r="N46920" s="71"/>
    </row>
    <row r="46921" spans="2:14">
      <c r="B46921" s="65"/>
      <c r="N46921" s="71"/>
    </row>
    <row r="46922" spans="2:14">
      <c r="B46922" s="65"/>
      <c r="N46922" s="71"/>
    </row>
    <row r="46923" spans="2:14">
      <c r="B46923" s="65"/>
      <c r="N46923" s="71"/>
    </row>
    <row r="46924" spans="2:14">
      <c r="B46924" s="65"/>
      <c r="N46924" s="71"/>
    </row>
    <row r="46925" spans="2:14">
      <c r="B46925" s="65"/>
      <c r="N46925" s="71"/>
    </row>
    <row r="46926" spans="2:14">
      <c r="B46926" s="65"/>
      <c r="N46926" s="71"/>
    </row>
    <row r="46927" spans="2:14">
      <c r="B46927" s="65"/>
      <c r="N46927" s="71"/>
    </row>
    <row r="46928" spans="2:14">
      <c r="B46928" s="65"/>
      <c r="N46928" s="71"/>
    </row>
    <row r="46929" spans="2:14">
      <c r="B46929" s="65"/>
      <c r="N46929" s="71"/>
    </row>
    <row r="46930" spans="2:14">
      <c r="B46930" s="65"/>
      <c r="N46930" s="71"/>
    </row>
    <row r="46931" spans="2:14">
      <c r="B46931" s="65"/>
      <c r="N46931" s="71"/>
    </row>
    <row r="46932" spans="2:14">
      <c r="B46932" s="65"/>
      <c r="N46932" s="71"/>
    </row>
    <row r="46933" spans="2:14">
      <c r="B46933" s="65"/>
      <c r="N46933" s="71"/>
    </row>
    <row r="46934" spans="2:14">
      <c r="B46934" s="65"/>
      <c r="N46934" s="71"/>
    </row>
    <row r="46935" spans="2:14">
      <c r="B46935" s="65"/>
      <c r="N46935" s="71"/>
    </row>
    <row r="46936" spans="2:14">
      <c r="B46936" s="65"/>
      <c r="N46936" s="71"/>
    </row>
    <row r="46937" spans="2:14">
      <c r="B46937" s="65"/>
      <c r="N46937" s="71"/>
    </row>
    <row r="46938" spans="2:14">
      <c r="B46938" s="65"/>
      <c r="N46938" s="71"/>
    </row>
    <row r="46939" spans="2:14">
      <c r="B46939" s="65"/>
      <c r="N46939" s="71"/>
    </row>
    <row r="46940" spans="2:14">
      <c r="B46940" s="65"/>
      <c r="N46940" s="71"/>
    </row>
    <row r="46941" spans="2:14">
      <c r="B46941" s="65"/>
      <c r="N46941" s="71"/>
    </row>
    <row r="46942" spans="2:14">
      <c r="B46942" s="65"/>
      <c r="N46942" s="71"/>
    </row>
    <row r="46943" spans="2:14">
      <c r="B46943" s="65"/>
      <c r="N46943" s="71"/>
    </row>
    <row r="46944" spans="2:14">
      <c r="B46944" s="65"/>
      <c r="N46944" s="71"/>
    </row>
    <row r="46945" spans="2:14">
      <c r="B46945" s="65"/>
      <c r="N46945" s="71"/>
    </row>
    <row r="46946" spans="2:14">
      <c r="B46946" s="65"/>
      <c r="N46946" s="71"/>
    </row>
    <row r="46947" spans="2:14">
      <c r="B46947" s="65"/>
      <c r="N46947" s="71"/>
    </row>
    <row r="46948" spans="2:14">
      <c r="B46948" s="65"/>
      <c r="N46948" s="71"/>
    </row>
    <row r="46949" spans="2:14">
      <c r="B46949" s="65"/>
      <c r="N46949" s="71"/>
    </row>
    <row r="46950" spans="2:14">
      <c r="B46950" s="65"/>
      <c r="N46950" s="71"/>
    </row>
    <row r="46951" spans="2:14">
      <c r="B46951" s="65"/>
      <c r="N46951" s="71"/>
    </row>
    <row r="46952" spans="2:14">
      <c r="B46952" s="65"/>
      <c r="N46952" s="71"/>
    </row>
    <row r="46953" spans="2:14">
      <c r="B46953" s="65"/>
      <c r="N46953" s="71"/>
    </row>
    <row r="46954" spans="2:14">
      <c r="B46954" s="65"/>
      <c r="N46954" s="71"/>
    </row>
    <row r="46955" spans="2:14">
      <c r="B46955" s="65"/>
      <c r="N46955" s="71"/>
    </row>
    <row r="46956" spans="2:14">
      <c r="B46956" s="65"/>
      <c r="N46956" s="71"/>
    </row>
    <row r="46957" spans="2:14">
      <c r="B46957" s="65"/>
      <c r="N46957" s="71"/>
    </row>
    <row r="46958" spans="2:14">
      <c r="B46958" s="65"/>
      <c r="N46958" s="71"/>
    </row>
    <row r="46959" spans="2:14">
      <c r="B46959" s="65"/>
      <c r="N46959" s="71"/>
    </row>
    <row r="46960" spans="2:14">
      <c r="B46960" s="65"/>
      <c r="N46960" s="71"/>
    </row>
    <row r="46961" spans="2:14">
      <c r="B46961" s="65"/>
      <c r="N46961" s="71"/>
    </row>
    <row r="46962" spans="2:14">
      <c r="B46962" s="65"/>
      <c r="N46962" s="71"/>
    </row>
    <row r="46963" spans="2:14">
      <c r="B46963" s="65"/>
      <c r="N46963" s="71"/>
    </row>
    <row r="46964" spans="2:14">
      <c r="B46964" s="65"/>
      <c r="N46964" s="71"/>
    </row>
    <row r="46965" spans="2:14">
      <c r="B46965" s="65"/>
      <c r="N46965" s="71"/>
    </row>
    <row r="46966" spans="2:14">
      <c r="B46966" s="65"/>
      <c r="N46966" s="71"/>
    </row>
    <row r="46967" spans="2:14">
      <c r="B46967" s="65"/>
      <c r="N46967" s="71"/>
    </row>
    <row r="46968" spans="2:14">
      <c r="B46968" s="65"/>
      <c r="N46968" s="71"/>
    </row>
    <row r="46969" spans="2:14">
      <c r="B46969" s="65"/>
      <c r="N46969" s="71"/>
    </row>
    <row r="46970" spans="2:14">
      <c r="B46970" s="65"/>
      <c r="N46970" s="71"/>
    </row>
    <row r="46971" spans="2:14">
      <c r="B46971" s="65"/>
      <c r="N46971" s="71"/>
    </row>
    <row r="46972" spans="2:14">
      <c r="B46972" s="65"/>
      <c r="N46972" s="71"/>
    </row>
    <row r="46973" spans="2:14">
      <c r="B46973" s="65"/>
      <c r="N46973" s="71"/>
    </row>
    <row r="46974" spans="2:14">
      <c r="B46974" s="65"/>
      <c r="N46974" s="71"/>
    </row>
    <row r="46975" spans="2:14">
      <c r="B46975" s="65"/>
      <c r="N46975" s="71"/>
    </row>
    <row r="46976" spans="2:14">
      <c r="B46976" s="65"/>
      <c r="N46976" s="71"/>
    </row>
    <row r="46977" spans="2:14">
      <c r="B46977" s="65"/>
      <c r="N46977" s="71"/>
    </row>
    <row r="46978" spans="2:14">
      <c r="B46978" s="65"/>
      <c r="N46978" s="71"/>
    </row>
    <row r="46979" spans="2:14">
      <c r="B46979" s="65"/>
      <c r="N46979" s="71"/>
    </row>
    <row r="46980" spans="2:14">
      <c r="B46980" s="65"/>
      <c r="N46980" s="71"/>
    </row>
    <row r="46981" spans="2:14">
      <c r="B46981" s="65"/>
      <c r="N46981" s="71"/>
    </row>
    <row r="46982" spans="2:14">
      <c r="B46982" s="65"/>
      <c r="N46982" s="71"/>
    </row>
    <row r="46983" spans="2:14">
      <c r="B46983" s="65"/>
      <c r="N46983" s="71"/>
    </row>
    <row r="46984" spans="2:14">
      <c r="B46984" s="65"/>
      <c r="N46984" s="71"/>
    </row>
    <row r="46985" spans="2:14">
      <c r="B46985" s="65"/>
      <c r="N46985" s="71"/>
    </row>
    <row r="46986" spans="2:14">
      <c r="B46986" s="65"/>
      <c r="N46986" s="71"/>
    </row>
    <row r="46987" spans="2:14">
      <c r="B46987" s="65"/>
      <c r="N46987" s="71"/>
    </row>
    <row r="46988" spans="2:14">
      <c r="B46988" s="65"/>
      <c r="N46988" s="71"/>
    </row>
    <row r="46989" spans="2:14">
      <c r="B46989" s="65"/>
      <c r="N46989" s="71"/>
    </row>
    <row r="46990" spans="2:14">
      <c r="B46990" s="65"/>
      <c r="N46990" s="71"/>
    </row>
    <row r="46991" spans="2:14">
      <c r="B46991" s="65"/>
      <c r="N46991" s="71"/>
    </row>
    <row r="46992" spans="2:14">
      <c r="B46992" s="65"/>
      <c r="N46992" s="71"/>
    </row>
    <row r="46993" spans="2:14">
      <c r="B46993" s="65"/>
      <c r="N46993" s="71"/>
    </row>
    <row r="46994" spans="2:14">
      <c r="B46994" s="65"/>
      <c r="N46994" s="71"/>
    </row>
    <row r="46995" spans="2:14">
      <c r="B46995" s="65"/>
      <c r="N46995" s="71"/>
    </row>
    <row r="46996" spans="2:14">
      <c r="B46996" s="65"/>
      <c r="N46996" s="71"/>
    </row>
    <row r="46997" spans="2:14">
      <c r="B46997" s="65"/>
      <c r="N46997" s="71"/>
    </row>
    <row r="46998" spans="2:14">
      <c r="B46998" s="65"/>
      <c r="N46998" s="71"/>
    </row>
    <row r="46999" spans="2:14">
      <c r="B46999" s="65"/>
      <c r="N46999" s="71"/>
    </row>
    <row r="47000" spans="2:14">
      <c r="B47000" s="65"/>
      <c r="N47000" s="71"/>
    </row>
    <row r="47001" spans="2:14">
      <c r="B47001" s="65"/>
      <c r="N47001" s="71"/>
    </row>
    <row r="47002" spans="2:14">
      <c r="B47002" s="65"/>
      <c r="N47002" s="71"/>
    </row>
    <row r="47003" spans="2:14">
      <c r="B47003" s="65"/>
      <c r="N47003" s="71"/>
    </row>
    <row r="47004" spans="2:14">
      <c r="B47004" s="65"/>
      <c r="N47004" s="71"/>
    </row>
    <row r="47005" spans="2:14">
      <c r="B47005" s="65"/>
      <c r="N47005" s="71"/>
    </row>
    <row r="47006" spans="2:14">
      <c r="B47006" s="65"/>
      <c r="N47006" s="71"/>
    </row>
    <row r="47007" spans="2:14">
      <c r="B47007" s="65"/>
      <c r="N47007" s="71"/>
    </row>
    <row r="47008" spans="2:14">
      <c r="B47008" s="65"/>
      <c r="N47008" s="71"/>
    </row>
    <row r="47009" spans="2:14">
      <c r="B47009" s="65"/>
      <c r="N47009" s="71"/>
    </row>
    <row r="47010" spans="2:14">
      <c r="B47010" s="65"/>
      <c r="N47010" s="71"/>
    </row>
    <row r="47011" spans="2:14">
      <c r="B47011" s="65"/>
      <c r="N47011" s="71"/>
    </row>
    <row r="47012" spans="2:14">
      <c r="B47012" s="65"/>
      <c r="N47012" s="71"/>
    </row>
    <row r="47013" spans="2:14">
      <c r="B47013" s="65"/>
      <c r="N47013" s="71"/>
    </row>
    <row r="47014" spans="2:14">
      <c r="B47014" s="65"/>
      <c r="N47014" s="71"/>
    </row>
    <row r="47015" spans="2:14">
      <c r="B47015" s="65"/>
      <c r="N47015" s="71"/>
    </row>
    <row r="47016" spans="2:14">
      <c r="B47016" s="65"/>
      <c r="N47016" s="71"/>
    </row>
    <row r="47017" spans="2:14">
      <c r="B47017" s="65"/>
      <c r="N47017" s="71"/>
    </row>
    <row r="47018" spans="2:14">
      <c r="B47018" s="65"/>
      <c r="N47018" s="71"/>
    </row>
    <row r="47019" spans="2:14">
      <c r="B47019" s="65"/>
      <c r="N47019" s="71"/>
    </row>
    <row r="47020" spans="2:14">
      <c r="B47020" s="65"/>
      <c r="N47020" s="71"/>
    </row>
    <row r="47021" spans="2:14">
      <c r="B47021" s="65"/>
      <c r="N47021" s="71"/>
    </row>
    <row r="47022" spans="2:14">
      <c r="B47022" s="65"/>
      <c r="N47022" s="71"/>
    </row>
    <row r="47023" spans="2:14">
      <c r="B47023" s="65"/>
      <c r="N47023" s="71"/>
    </row>
    <row r="47024" spans="2:14">
      <c r="B47024" s="65"/>
      <c r="N47024" s="71"/>
    </row>
    <row r="47025" spans="2:14">
      <c r="B47025" s="65"/>
      <c r="N47025" s="71"/>
    </row>
    <row r="47026" spans="2:14">
      <c r="B47026" s="65"/>
      <c r="N47026" s="71"/>
    </row>
    <row r="47027" spans="2:14">
      <c r="B47027" s="65"/>
      <c r="N47027" s="71"/>
    </row>
    <row r="47028" spans="2:14">
      <c r="B47028" s="65"/>
      <c r="N47028" s="71"/>
    </row>
    <row r="47029" spans="2:14">
      <c r="B47029" s="65"/>
      <c r="N47029" s="71"/>
    </row>
    <row r="47030" spans="2:14">
      <c r="B47030" s="65"/>
      <c r="N47030" s="71"/>
    </row>
    <row r="47031" spans="2:14">
      <c r="B47031" s="65"/>
      <c r="N47031" s="71"/>
    </row>
    <row r="47032" spans="2:14">
      <c r="B47032" s="65"/>
      <c r="N47032" s="71"/>
    </row>
    <row r="47033" spans="2:14">
      <c r="B47033" s="65"/>
      <c r="N47033" s="71"/>
    </row>
    <row r="47034" spans="2:14">
      <c r="B47034" s="65"/>
      <c r="N47034" s="71"/>
    </row>
    <row r="47035" spans="2:14">
      <c r="B47035" s="65"/>
      <c r="N47035" s="71"/>
    </row>
    <row r="47036" spans="2:14">
      <c r="B47036" s="65"/>
      <c r="N47036" s="71"/>
    </row>
    <row r="47037" spans="2:14">
      <c r="B47037" s="65"/>
      <c r="N47037" s="71"/>
    </row>
    <row r="47038" spans="2:14">
      <c r="B47038" s="65"/>
      <c r="N47038" s="71"/>
    </row>
    <row r="47039" spans="2:14">
      <c r="B47039" s="65"/>
      <c r="N47039" s="71"/>
    </row>
    <row r="47040" spans="2:14">
      <c r="B47040" s="65"/>
      <c r="N47040" s="71"/>
    </row>
    <row r="47041" spans="2:14">
      <c r="B47041" s="65"/>
      <c r="N47041" s="71"/>
    </row>
    <row r="47042" spans="2:14">
      <c r="B47042" s="65"/>
      <c r="N47042" s="71"/>
    </row>
    <row r="47043" spans="2:14">
      <c r="B47043" s="65"/>
      <c r="N47043" s="71"/>
    </row>
    <row r="47044" spans="2:14">
      <c r="B47044" s="65"/>
      <c r="N47044" s="71"/>
    </row>
    <row r="47045" spans="2:14">
      <c r="B47045" s="65"/>
      <c r="N47045" s="71"/>
    </row>
    <row r="47046" spans="2:14">
      <c r="B47046" s="65"/>
      <c r="N47046" s="71"/>
    </row>
    <row r="47047" spans="2:14">
      <c r="B47047" s="65"/>
      <c r="N47047" s="71"/>
    </row>
    <row r="47048" spans="2:14">
      <c r="B47048" s="65"/>
      <c r="N47048" s="71"/>
    </row>
    <row r="47049" spans="2:14">
      <c r="B47049" s="65"/>
      <c r="N47049" s="71"/>
    </row>
    <row r="47050" spans="2:14">
      <c r="B47050" s="65"/>
      <c r="N47050" s="71"/>
    </row>
    <row r="47051" spans="2:14">
      <c r="B47051" s="65"/>
      <c r="N47051" s="71"/>
    </row>
    <row r="47052" spans="2:14">
      <c r="B47052" s="65"/>
      <c r="N47052" s="71"/>
    </row>
    <row r="47053" spans="2:14">
      <c r="B47053" s="65"/>
      <c r="N47053" s="71"/>
    </row>
    <row r="47054" spans="2:14">
      <c r="B47054" s="65"/>
      <c r="N47054" s="71"/>
    </row>
    <row r="47055" spans="2:14">
      <c r="B47055" s="65"/>
      <c r="N47055" s="71"/>
    </row>
    <row r="47056" spans="2:14">
      <c r="B47056" s="65"/>
      <c r="N47056" s="71"/>
    </row>
    <row r="47057" spans="2:14">
      <c r="B47057" s="65"/>
      <c r="N47057" s="71"/>
    </row>
    <row r="47058" spans="2:14">
      <c r="B47058" s="65"/>
      <c r="N47058" s="71"/>
    </row>
    <row r="47059" spans="2:14">
      <c r="B47059" s="65"/>
      <c r="N47059" s="71"/>
    </row>
    <row r="47060" spans="2:14">
      <c r="B47060" s="65"/>
      <c r="N47060" s="71"/>
    </row>
    <row r="47061" spans="2:14">
      <c r="B47061" s="65"/>
      <c r="N47061" s="71"/>
    </row>
    <row r="47062" spans="2:14">
      <c r="B47062" s="65"/>
      <c r="N47062" s="71"/>
    </row>
    <row r="47063" spans="2:14">
      <c r="B47063" s="65"/>
      <c r="N47063" s="71"/>
    </row>
    <row r="47064" spans="2:14">
      <c r="B47064" s="65"/>
      <c r="N47064" s="71"/>
    </row>
    <row r="47065" spans="2:14">
      <c r="B47065" s="65"/>
      <c r="N47065" s="71"/>
    </row>
    <row r="47066" spans="2:14">
      <c r="B47066" s="65"/>
      <c r="N47066" s="71"/>
    </row>
    <row r="47067" spans="2:14">
      <c r="B47067" s="65"/>
      <c r="N47067" s="71"/>
    </row>
    <row r="47068" spans="2:14">
      <c r="B47068" s="65"/>
      <c r="N47068" s="71"/>
    </row>
    <row r="47069" spans="2:14">
      <c r="B47069" s="65"/>
      <c r="N47069" s="71"/>
    </row>
    <row r="47070" spans="2:14">
      <c r="B47070" s="65"/>
      <c r="N47070" s="71"/>
    </row>
    <row r="47071" spans="2:14">
      <c r="B47071" s="65"/>
      <c r="N47071" s="71"/>
    </row>
    <row r="47072" spans="2:14">
      <c r="B47072" s="65"/>
      <c r="N47072" s="71"/>
    </row>
    <row r="47073" spans="2:14">
      <c r="B47073" s="65"/>
      <c r="N47073" s="71"/>
    </row>
    <row r="47074" spans="2:14">
      <c r="B47074" s="65"/>
      <c r="N47074" s="71"/>
    </row>
    <row r="47075" spans="2:14">
      <c r="B47075" s="65"/>
      <c r="N47075" s="71"/>
    </row>
    <row r="47076" spans="2:14">
      <c r="B47076" s="65"/>
      <c r="N47076" s="71"/>
    </row>
    <row r="47077" spans="2:14">
      <c r="B47077" s="65"/>
      <c r="N47077" s="71"/>
    </row>
    <row r="47078" spans="2:14">
      <c r="B47078" s="65"/>
      <c r="N47078" s="71"/>
    </row>
    <row r="47079" spans="2:14">
      <c r="B47079" s="65"/>
      <c r="N47079" s="71"/>
    </row>
    <row r="47080" spans="2:14">
      <c r="B47080" s="65"/>
      <c r="N47080" s="71"/>
    </row>
    <row r="47081" spans="2:14">
      <c r="B47081" s="65"/>
      <c r="N47081" s="71"/>
    </row>
    <row r="47082" spans="2:14">
      <c r="B47082" s="65"/>
      <c r="N47082" s="71"/>
    </row>
    <row r="47083" spans="2:14">
      <c r="B47083" s="65"/>
      <c r="N47083" s="71"/>
    </row>
    <row r="47084" spans="2:14">
      <c r="B47084" s="65"/>
      <c r="N47084" s="71"/>
    </row>
    <row r="47085" spans="2:14">
      <c r="B47085" s="65"/>
      <c r="N47085" s="71"/>
    </row>
    <row r="47086" spans="2:14">
      <c r="B47086" s="65"/>
      <c r="N47086" s="71"/>
    </row>
    <row r="47087" spans="2:14">
      <c r="B47087" s="65"/>
      <c r="N47087" s="71"/>
    </row>
    <row r="47088" spans="2:14">
      <c r="B47088" s="65"/>
      <c r="N47088" s="71"/>
    </row>
    <row r="47089" spans="2:14">
      <c r="B47089" s="65"/>
      <c r="N47089" s="71"/>
    </row>
    <row r="47090" spans="2:14">
      <c r="B47090" s="65"/>
      <c r="N47090" s="71"/>
    </row>
    <row r="47091" spans="2:14">
      <c r="B47091" s="65"/>
      <c r="N47091" s="71"/>
    </row>
    <row r="47092" spans="2:14">
      <c r="B47092" s="65"/>
      <c r="N47092" s="71"/>
    </row>
    <row r="47093" spans="2:14">
      <c r="B47093" s="65"/>
      <c r="N47093" s="71"/>
    </row>
    <row r="47094" spans="2:14">
      <c r="B47094" s="65"/>
      <c r="N47094" s="71"/>
    </row>
    <row r="47095" spans="2:14">
      <c r="B47095" s="65"/>
      <c r="N47095" s="71"/>
    </row>
    <row r="47096" spans="2:14">
      <c r="B47096" s="65"/>
      <c r="N47096" s="71"/>
    </row>
    <row r="47097" spans="2:14">
      <c r="B47097" s="65"/>
      <c r="N47097" s="71"/>
    </row>
    <row r="47098" spans="2:14">
      <c r="B47098" s="65"/>
      <c r="N47098" s="71"/>
    </row>
    <row r="47099" spans="2:14">
      <c r="B47099" s="65"/>
      <c r="N47099" s="71"/>
    </row>
    <row r="47100" spans="2:14">
      <c r="B47100" s="65"/>
      <c r="N47100" s="71"/>
    </row>
    <row r="47101" spans="2:14">
      <c r="B47101" s="65"/>
      <c r="N47101" s="71"/>
    </row>
    <row r="47102" spans="2:14">
      <c r="B47102" s="65"/>
      <c r="N47102" s="71"/>
    </row>
    <row r="47103" spans="2:14">
      <c r="B47103" s="65"/>
      <c r="N47103" s="71"/>
    </row>
    <row r="47104" spans="2:14">
      <c r="B47104" s="65"/>
      <c r="N47104" s="71"/>
    </row>
    <row r="47105" spans="2:14">
      <c r="B47105" s="65"/>
      <c r="N47105" s="71"/>
    </row>
    <row r="47106" spans="2:14">
      <c r="B47106" s="65"/>
      <c r="N47106" s="71"/>
    </row>
    <row r="47107" spans="2:14">
      <c r="B47107" s="65"/>
      <c r="N47107" s="71"/>
    </row>
    <row r="47108" spans="2:14">
      <c r="B47108" s="65"/>
      <c r="N47108" s="71"/>
    </row>
    <row r="47109" spans="2:14">
      <c r="B47109" s="65"/>
      <c r="N47109" s="71"/>
    </row>
    <row r="47110" spans="2:14">
      <c r="B47110" s="65"/>
      <c r="N47110" s="71"/>
    </row>
    <row r="47111" spans="2:14">
      <c r="B47111" s="65"/>
      <c r="N47111" s="71"/>
    </row>
    <row r="47112" spans="2:14">
      <c r="B47112" s="65"/>
      <c r="N47112" s="71"/>
    </row>
    <row r="47113" spans="2:14">
      <c r="B47113" s="65"/>
      <c r="N47113" s="71"/>
    </row>
    <row r="47114" spans="2:14">
      <c r="B47114" s="65"/>
      <c r="N47114" s="71"/>
    </row>
    <row r="47115" spans="2:14">
      <c r="B47115" s="65"/>
      <c r="N47115" s="71"/>
    </row>
    <row r="47116" spans="2:14">
      <c r="B47116" s="65"/>
      <c r="N47116" s="71"/>
    </row>
    <row r="47117" spans="2:14">
      <c r="B47117" s="65"/>
      <c r="N47117" s="71"/>
    </row>
    <row r="47118" spans="2:14">
      <c r="B47118" s="65"/>
      <c r="N47118" s="71"/>
    </row>
    <row r="47119" spans="2:14">
      <c r="B47119" s="65"/>
      <c r="N47119" s="71"/>
    </row>
    <row r="47120" spans="2:14">
      <c r="B47120" s="65"/>
      <c r="N47120" s="71"/>
    </row>
    <row r="47121" spans="2:14">
      <c r="B47121" s="65"/>
      <c r="N47121" s="71"/>
    </row>
    <row r="47122" spans="2:14">
      <c r="B47122" s="65"/>
      <c r="N47122" s="71"/>
    </row>
    <row r="47123" spans="2:14">
      <c r="B47123" s="65"/>
      <c r="N47123" s="71"/>
    </row>
    <row r="47124" spans="2:14">
      <c r="B47124" s="65"/>
      <c r="N47124" s="71"/>
    </row>
    <row r="47125" spans="2:14">
      <c r="B47125" s="65"/>
      <c r="N47125" s="71"/>
    </row>
    <row r="47126" spans="2:14">
      <c r="B47126" s="65"/>
      <c r="N47126" s="71"/>
    </row>
    <row r="47127" spans="2:14">
      <c r="B47127" s="65"/>
      <c r="N47127" s="71"/>
    </row>
    <row r="47128" spans="2:14">
      <c r="B47128" s="65"/>
      <c r="N47128" s="71"/>
    </row>
    <row r="47129" spans="2:14">
      <c r="B47129" s="65"/>
      <c r="N47129" s="71"/>
    </row>
    <row r="47130" spans="2:14">
      <c r="B47130" s="65"/>
      <c r="N47130" s="71"/>
    </row>
    <row r="47131" spans="2:14">
      <c r="B47131" s="65"/>
      <c r="N47131" s="71"/>
    </row>
    <row r="47132" spans="2:14">
      <c r="B47132" s="65"/>
      <c r="N47132" s="71"/>
    </row>
    <row r="47133" spans="2:14">
      <c r="B47133" s="65"/>
      <c r="N47133" s="71"/>
    </row>
    <row r="47134" spans="2:14">
      <c r="B47134" s="65"/>
      <c r="N47134" s="71"/>
    </row>
    <row r="47135" spans="2:14">
      <c r="B47135" s="65"/>
      <c r="N47135" s="71"/>
    </row>
    <row r="47136" spans="2:14">
      <c r="B47136" s="65"/>
      <c r="N47136" s="71"/>
    </row>
    <row r="47137" spans="2:14">
      <c r="B47137" s="65"/>
      <c r="N47137" s="71"/>
    </row>
    <row r="47138" spans="2:14">
      <c r="B47138" s="65"/>
      <c r="N47138" s="71"/>
    </row>
    <row r="47139" spans="2:14">
      <c r="B47139" s="65"/>
      <c r="N47139" s="71"/>
    </row>
    <row r="47140" spans="2:14">
      <c r="B47140" s="65"/>
      <c r="N47140" s="71"/>
    </row>
    <row r="47141" spans="2:14">
      <c r="B47141" s="65"/>
      <c r="N47141" s="71"/>
    </row>
    <row r="47142" spans="2:14">
      <c r="B47142" s="65"/>
      <c r="N47142" s="71"/>
    </row>
    <row r="47143" spans="2:14">
      <c r="B47143" s="65"/>
      <c r="N47143" s="71"/>
    </row>
    <row r="47144" spans="2:14">
      <c r="B47144" s="65"/>
      <c r="N47144" s="71"/>
    </row>
    <row r="47145" spans="2:14">
      <c r="B47145" s="65"/>
      <c r="N47145" s="71"/>
    </row>
    <row r="47146" spans="2:14">
      <c r="B47146" s="65"/>
      <c r="N47146" s="71"/>
    </row>
    <row r="47147" spans="2:14">
      <c r="B47147" s="65"/>
      <c r="N47147" s="71"/>
    </row>
    <row r="47148" spans="2:14">
      <c r="B47148" s="65"/>
      <c r="N47148" s="71"/>
    </row>
    <row r="47149" spans="2:14">
      <c r="B47149" s="65"/>
      <c r="N47149" s="71"/>
    </row>
    <row r="47150" spans="2:14">
      <c r="B47150" s="65"/>
      <c r="N47150" s="71"/>
    </row>
    <row r="47151" spans="2:14">
      <c r="B47151" s="65"/>
      <c r="N47151" s="71"/>
    </row>
    <row r="47152" spans="2:14">
      <c r="B47152" s="65"/>
      <c r="N47152" s="71"/>
    </row>
    <row r="47153" spans="2:14">
      <c r="B47153" s="65"/>
      <c r="N47153" s="71"/>
    </row>
    <row r="47154" spans="2:14">
      <c r="B47154" s="65"/>
      <c r="N47154" s="71"/>
    </row>
    <row r="47155" spans="2:14">
      <c r="B47155" s="65"/>
      <c r="N47155" s="71"/>
    </row>
    <row r="47156" spans="2:14">
      <c r="B47156" s="65"/>
      <c r="N47156" s="71"/>
    </row>
    <row r="47157" spans="2:14">
      <c r="B47157" s="65"/>
      <c r="N47157" s="71"/>
    </row>
    <row r="47158" spans="2:14">
      <c r="B47158" s="65"/>
      <c r="N47158" s="71"/>
    </row>
    <row r="47159" spans="2:14">
      <c r="B47159" s="65"/>
      <c r="N47159" s="71"/>
    </row>
    <row r="47160" spans="2:14">
      <c r="B47160" s="65"/>
      <c r="N47160" s="71"/>
    </row>
    <row r="47161" spans="2:14">
      <c r="B47161" s="65"/>
      <c r="N47161" s="71"/>
    </row>
    <row r="47162" spans="2:14">
      <c r="B47162" s="65"/>
      <c r="N47162" s="71"/>
    </row>
    <row r="47163" spans="2:14">
      <c r="B47163" s="65"/>
      <c r="N47163" s="71"/>
    </row>
    <row r="47164" spans="2:14">
      <c r="B47164" s="65"/>
      <c r="N47164" s="71"/>
    </row>
    <row r="47165" spans="2:14">
      <c r="B47165" s="65"/>
      <c r="N47165" s="71"/>
    </row>
    <row r="47166" spans="2:14">
      <c r="B47166" s="65"/>
      <c r="N47166" s="71"/>
    </row>
    <row r="47167" spans="2:14">
      <c r="B47167" s="65"/>
      <c r="N47167" s="71"/>
    </row>
    <row r="47168" spans="2:14">
      <c r="B47168" s="65"/>
      <c r="N47168" s="71"/>
    </row>
    <row r="47169" spans="2:14">
      <c r="B47169" s="65"/>
      <c r="N47169" s="71"/>
    </row>
    <row r="47170" spans="2:14">
      <c r="B47170" s="65"/>
      <c r="N47170" s="71"/>
    </row>
    <row r="47171" spans="2:14">
      <c r="B47171" s="65"/>
      <c r="N47171" s="71"/>
    </row>
    <row r="47172" spans="2:14">
      <c r="B47172" s="65"/>
      <c r="N47172" s="71"/>
    </row>
    <row r="47173" spans="2:14">
      <c r="B47173" s="65"/>
      <c r="N47173" s="71"/>
    </row>
    <row r="47174" spans="2:14">
      <c r="B47174" s="65"/>
      <c r="N47174" s="71"/>
    </row>
    <row r="47175" spans="2:14">
      <c r="B47175" s="65"/>
      <c r="N47175" s="71"/>
    </row>
    <row r="47176" spans="2:14">
      <c r="B47176" s="65"/>
      <c r="N47176" s="71"/>
    </row>
    <row r="47177" spans="2:14">
      <c r="B47177" s="65"/>
      <c r="N47177" s="71"/>
    </row>
    <row r="47178" spans="2:14">
      <c r="B47178" s="65"/>
      <c r="N47178" s="71"/>
    </row>
    <row r="47179" spans="2:14">
      <c r="B47179" s="65"/>
      <c r="N47179" s="71"/>
    </row>
    <row r="47180" spans="2:14">
      <c r="B47180" s="65"/>
      <c r="N47180" s="71"/>
    </row>
    <row r="47181" spans="2:14">
      <c r="B47181" s="65"/>
      <c r="N47181" s="71"/>
    </row>
    <row r="47182" spans="2:14">
      <c r="B47182" s="65"/>
      <c r="N47182" s="71"/>
    </row>
    <row r="47183" spans="2:14">
      <c r="B47183" s="65"/>
      <c r="N47183" s="71"/>
    </row>
    <row r="47184" spans="2:14">
      <c r="B47184" s="65"/>
      <c r="N47184" s="71"/>
    </row>
    <row r="47185" spans="2:14">
      <c r="B47185" s="65"/>
      <c r="N47185" s="71"/>
    </row>
    <row r="47186" spans="2:14">
      <c r="B47186" s="65"/>
      <c r="N47186" s="71"/>
    </row>
    <row r="47187" spans="2:14">
      <c r="B47187" s="65"/>
      <c r="N47187" s="71"/>
    </row>
    <row r="47188" spans="2:14">
      <c r="B47188" s="65"/>
      <c r="N47188" s="71"/>
    </row>
    <row r="47189" spans="2:14">
      <c r="B47189" s="65"/>
      <c r="N47189" s="71"/>
    </row>
    <row r="47190" spans="2:14">
      <c r="B47190" s="65"/>
      <c r="N47190" s="71"/>
    </row>
    <row r="47191" spans="2:14">
      <c r="B47191" s="65"/>
      <c r="N47191" s="71"/>
    </row>
    <row r="47192" spans="2:14">
      <c r="B47192" s="65"/>
      <c r="N47192" s="71"/>
    </row>
    <row r="47193" spans="2:14">
      <c r="B47193" s="65"/>
      <c r="N47193" s="71"/>
    </row>
    <row r="47194" spans="2:14">
      <c r="B47194" s="65"/>
      <c r="N47194" s="71"/>
    </row>
    <row r="47195" spans="2:14">
      <c r="B47195" s="65"/>
      <c r="N47195" s="71"/>
    </row>
    <row r="47196" spans="2:14">
      <c r="B47196" s="65"/>
      <c r="N47196" s="71"/>
    </row>
    <row r="47197" spans="2:14">
      <c r="B47197" s="65"/>
      <c r="N47197" s="71"/>
    </row>
    <row r="47198" spans="2:14">
      <c r="B47198" s="65"/>
      <c r="N47198" s="71"/>
    </row>
    <row r="47199" spans="2:14">
      <c r="B47199" s="65"/>
      <c r="N47199" s="71"/>
    </row>
    <row r="47200" spans="2:14">
      <c r="B47200" s="65"/>
      <c r="N47200" s="71"/>
    </row>
    <row r="47201" spans="2:14">
      <c r="B47201" s="65"/>
      <c r="N47201" s="71"/>
    </row>
    <row r="47202" spans="2:14">
      <c r="B47202" s="65"/>
      <c r="N47202" s="71"/>
    </row>
    <row r="47203" spans="2:14">
      <c r="B47203" s="65"/>
      <c r="N47203" s="71"/>
    </row>
    <row r="47204" spans="2:14">
      <c r="B47204" s="65"/>
      <c r="N47204" s="71"/>
    </row>
    <row r="47205" spans="2:14">
      <c r="B47205" s="65"/>
      <c r="N47205" s="71"/>
    </row>
    <row r="47206" spans="2:14">
      <c r="B47206" s="65"/>
      <c r="N47206" s="71"/>
    </row>
    <row r="47207" spans="2:14">
      <c r="B47207" s="65"/>
      <c r="N47207" s="71"/>
    </row>
    <row r="47208" spans="2:14">
      <c r="B47208" s="65"/>
      <c r="N47208" s="71"/>
    </row>
    <row r="47209" spans="2:14">
      <c r="B47209" s="65"/>
      <c r="N47209" s="71"/>
    </row>
    <row r="47210" spans="2:14">
      <c r="B47210" s="65"/>
      <c r="N47210" s="71"/>
    </row>
    <row r="47211" spans="2:14">
      <c r="B47211" s="65"/>
      <c r="N47211" s="71"/>
    </row>
    <row r="47212" spans="2:14">
      <c r="B47212" s="65"/>
      <c r="N47212" s="71"/>
    </row>
    <row r="47213" spans="2:14">
      <c r="B47213" s="65"/>
      <c r="N47213" s="71"/>
    </row>
    <row r="47214" spans="2:14">
      <c r="B47214" s="65"/>
      <c r="N47214" s="71"/>
    </row>
    <row r="47215" spans="2:14">
      <c r="B47215" s="65"/>
      <c r="N47215" s="71"/>
    </row>
    <row r="47216" spans="2:14">
      <c r="B47216" s="65"/>
      <c r="N47216" s="71"/>
    </row>
    <row r="47217" spans="2:14">
      <c r="B47217" s="65"/>
      <c r="N47217" s="71"/>
    </row>
    <row r="47218" spans="2:14">
      <c r="B47218" s="65"/>
      <c r="N47218" s="71"/>
    </row>
    <row r="47219" spans="2:14">
      <c r="B47219" s="65"/>
      <c r="N47219" s="71"/>
    </row>
    <row r="47220" spans="2:14">
      <c r="B47220" s="65"/>
      <c r="N47220" s="71"/>
    </row>
    <row r="47221" spans="2:14">
      <c r="B47221" s="65"/>
      <c r="N47221" s="71"/>
    </row>
    <row r="47222" spans="2:14">
      <c r="B47222" s="65"/>
      <c r="N47222" s="71"/>
    </row>
    <row r="47223" spans="2:14">
      <c r="B47223" s="65"/>
      <c r="N47223" s="71"/>
    </row>
    <row r="47224" spans="2:14">
      <c r="B47224" s="65"/>
      <c r="N47224" s="71"/>
    </row>
    <row r="47225" spans="2:14">
      <c r="B47225" s="65"/>
      <c r="N47225" s="71"/>
    </row>
    <row r="47226" spans="2:14">
      <c r="B47226" s="65"/>
      <c r="N47226" s="71"/>
    </row>
    <row r="47227" spans="2:14">
      <c r="B47227" s="65"/>
      <c r="N47227" s="71"/>
    </row>
    <row r="47228" spans="2:14">
      <c r="B47228" s="65"/>
      <c r="N47228" s="71"/>
    </row>
    <row r="47229" spans="2:14">
      <c r="B47229" s="65"/>
      <c r="N47229" s="71"/>
    </row>
    <row r="47230" spans="2:14">
      <c r="B47230" s="65"/>
      <c r="N47230" s="71"/>
    </row>
    <row r="47231" spans="2:14">
      <c r="B47231" s="65"/>
      <c r="N47231" s="71"/>
    </row>
    <row r="47232" spans="2:14">
      <c r="B47232" s="65"/>
      <c r="N47232" s="71"/>
    </row>
    <row r="47233" spans="2:14">
      <c r="B47233" s="65"/>
      <c r="N47233" s="71"/>
    </row>
    <row r="47234" spans="2:14">
      <c r="B47234" s="65"/>
      <c r="N47234" s="71"/>
    </row>
    <row r="47235" spans="2:14">
      <c r="B47235" s="65"/>
      <c r="N47235" s="71"/>
    </row>
    <row r="47236" spans="2:14">
      <c r="B47236" s="65"/>
      <c r="N47236" s="71"/>
    </row>
    <row r="47237" spans="2:14">
      <c r="B47237" s="65"/>
      <c r="N47237" s="71"/>
    </row>
    <row r="47238" spans="2:14">
      <c r="B47238" s="65"/>
      <c r="N47238" s="71"/>
    </row>
    <row r="47239" spans="2:14">
      <c r="B47239" s="65"/>
      <c r="N47239" s="71"/>
    </row>
    <row r="47240" spans="2:14">
      <c r="B47240" s="65"/>
      <c r="N47240" s="71"/>
    </row>
    <row r="47241" spans="2:14">
      <c r="B47241" s="65"/>
      <c r="N47241" s="71"/>
    </row>
    <row r="47242" spans="2:14">
      <c r="B47242" s="65"/>
      <c r="N47242" s="71"/>
    </row>
    <row r="47243" spans="2:14">
      <c r="B47243" s="65"/>
      <c r="N47243" s="71"/>
    </row>
    <row r="47244" spans="2:14">
      <c r="B47244" s="65"/>
      <c r="N47244" s="71"/>
    </row>
    <row r="47245" spans="2:14">
      <c r="B47245" s="65"/>
      <c r="N47245" s="71"/>
    </row>
    <row r="47246" spans="2:14">
      <c r="B47246" s="65"/>
      <c r="N47246" s="71"/>
    </row>
    <row r="47247" spans="2:14">
      <c r="B47247" s="65"/>
      <c r="N47247" s="71"/>
    </row>
    <row r="47248" spans="2:14">
      <c r="B47248" s="65"/>
      <c r="N47248" s="71"/>
    </row>
    <row r="47249" spans="2:14">
      <c r="B47249" s="65"/>
      <c r="N47249" s="71"/>
    </row>
    <row r="47250" spans="2:14">
      <c r="B47250" s="65"/>
      <c r="N47250" s="71"/>
    </row>
    <row r="47251" spans="2:14">
      <c r="B47251" s="65"/>
      <c r="N47251" s="71"/>
    </row>
    <row r="47252" spans="2:14">
      <c r="B47252" s="65"/>
      <c r="N47252" s="71"/>
    </row>
    <row r="47253" spans="2:14">
      <c r="B47253" s="65"/>
      <c r="N47253" s="71"/>
    </row>
    <row r="47254" spans="2:14">
      <c r="B47254" s="65"/>
      <c r="N47254" s="71"/>
    </row>
    <row r="47255" spans="2:14">
      <c r="B47255" s="65"/>
      <c r="N47255" s="71"/>
    </row>
    <row r="47256" spans="2:14">
      <c r="B47256" s="65"/>
      <c r="N47256" s="71"/>
    </row>
    <row r="47257" spans="2:14">
      <c r="B47257" s="65"/>
      <c r="N47257" s="71"/>
    </row>
    <row r="47258" spans="2:14">
      <c r="B47258" s="65"/>
      <c r="N47258" s="71"/>
    </row>
    <row r="47259" spans="2:14">
      <c r="B47259" s="65"/>
      <c r="N47259" s="71"/>
    </row>
    <row r="47260" spans="2:14">
      <c r="B47260" s="65"/>
      <c r="N47260" s="71"/>
    </row>
    <row r="47261" spans="2:14">
      <c r="B47261" s="65"/>
      <c r="N47261" s="71"/>
    </row>
    <row r="47262" spans="2:14">
      <c r="B47262" s="65"/>
      <c r="N47262" s="71"/>
    </row>
    <row r="47263" spans="2:14">
      <c r="B47263" s="65"/>
      <c r="N47263" s="71"/>
    </row>
    <row r="47264" spans="2:14">
      <c r="B47264" s="65"/>
      <c r="N47264" s="71"/>
    </row>
    <row r="47265" spans="2:14">
      <c r="B47265" s="65"/>
      <c r="N47265" s="71"/>
    </row>
    <row r="47266" spans="2:14">
      <c r="B47266" s="65"/>
      <c r="N47266" s="71"/>
    </row>
    <row r="47267" spans="2:14">
      <c r="B47267" s="65"/>
      <c r="N47267" s="71"/>
    </row>
    <row r="47268" spans="2:14">
      <c r="B47268" s="65"/>
      <c r="N47268" s="71"/>
    </row>
    <row r="47269" spans="2:14">
      <c r="B47269" s="65"/>
      <c r="N47269" s="71"/>
    </row>
    <row r="47270" spans="2:14">
      <c r="B47270" s="65"/>
      <c r="N47270" s="71"/>
    </row>
    <row r="47271" spans="2:14">
      <c r="B47271" s="65"/>
      <c r="N47271" s="71"/>
    </row>
    <row r="47272" spans="2:14">
      <c r="B47272" s="65"/>
      <c r="N47272" s="71"/>
    </row>
    <row r="47273" spans="2:14">
      <c r="B47273" s="65"/>
      <c r="N47273" s="71"/>
    </row>
    <row r="47274" spans="2:14">
      <c r="B47274" s="65"/>
      <c r="N47274" s="71"/>
    </row>
    <row r="47275" spans="2:14">
      <c r="B47275" s="65"/>
      <c r="N47275" s="71"/>
    </row>
    <row r="47276" spans="2:14">
      <c r="B47276" s="65"/>
      <c r="N47276" s="71"/>
    </row>
    <row r="47277" spans="2:14">
      <c r="B47277" s="65"/>
      <c r="N47277" s="71"/>
    </row>
    <row r="47278" spans="2:14">
      <c r="B47278" s="65"/>
      <c r="N47278" s="71"/>
    </row>
    <row r="47279" spans="2:14">
      <c r="B47279" s="65"/>
      <c r="N47279" s="71"/>
    </row>
    <row r="47280" spans="2:14">
      <c r="B47280" s="65"/>
      <c r="N47280" s="71"/>
    </row>
    <row r="47281" spans="2:14">
      <c r="B47281" s="65"/>
      <c r="N47281" s="71"/>
    </row>
    <row r="47282" spans="2:14">
      <c r="B47282" s="65"/>
      <c r="N47282" s="71"/>
    </row>
    <row r="47283" spans="2:14">
      <c r="B47283" s="65"/>
      <c r="N47283" s="71"/>
    </row>
    <row r="47284" spans="2:14">
      <c r="B47284" s="65"/>
      <c r="N47284" s="71"/>
    </row>
    <row r="47285" spans="2:14">
      <c r="B47285" s="65"/>
      <c r="N47285" s="71"/>
    </row>
    <row r="47286" spans="2:14">
      <c r="B47286" s="65"/>
      <c r="N47286" s="71"/>
    </row>
    <row r="47287" spans="2:14">
      <c r="B47287" s="65"/>
      <c r="N47287" s="71"/>
    </row>
    <row r="47288" spans="2:14">
      <c r="B47288" s="65"/>
      <c r="N47288" s="71"/>
    </row>
    <row r="47289" spans="2:14">
      <c r="B47289" s="65"/>
      <c r="N47289" s="71"/>
    </row>
    <row r="47290" spans="2:14">
      <c r="B47290" s="65"/>
      <c r="N47290" s="71"/>
    </row>
    <row r="47291" spans="2:14">
      <c r="B47291" s="65"/>
      <c r="N47291" s="71"/>
    </row>
    <row r="47292" spans="2:14">
      <c r="B47292" s="65"/>
      <c r="N47292" s="71"/>
    </row>
    <row r="47293" spans="2:14">
      <c r="B47293" s="65"/>
      <c r="N47293" s="71"/>
    </row>
    <row r="47294" spans="2:14">
      <c r="B47294" s="65"/>
      <c r="N47294" s="71"/>
    </row>
    <row r="47295" spans="2:14">
      <c r="B47295" s="65"/>
      <c r="N47295" s="71"/>
    </row>
    <row r="47296" spans="2:14">
      <c r="B47296" s="65"/>
      <c r="N47296" s="71"/>
    </row>
    <row r="47297" spans="2:14">
      <c r="B47297" s="65"/>
      <c r="N47297" s="71"/>
    </row>
    <row r="47298" spans="2:14">
      <c r="B47298" s="65"/>
      <c r="N47298" s="71"/>
    </row>
    <row r="47299" spans="2:14">
      <c r="B47299" s="65"/>
      <c r="N47299" s="71"/>
    </row>
    <row r="47300" spans="2:14">
      <c r="B47300" s="65"/>
      <c r="N47300" s="71"/>
    </row>
    <row r="47301" spans="2:14">
      <c r="B47301" s="65"/>
      <c r="N47301" s="71"/>
    </row>
    <row r="47302" spans="2:14">
      <c r="B47302" s="65"/>
      <c r="N47302" s="71"/>
    </row>
    <row r="47303" spans="2:14">
      <c r="B47303" s="65"/>
      <c r="N47303" s="71"/>
    </row>
    <row r="47304" spans="2:14">
      <c r="B47304" s="65"/>
      <c r="N47304" s="71"/>
    </row>
    <row r="47305" spans="2:14">
      <c r="B47305" s="65"/>
      <c r="N47305" s="71"/>
    </row>
    <row r="47306" spans="2:14">
      <c r="B47306" s="65"/>
      <c r="N47306" s="71"/>
    </row>
    <row r="47307" spans="2:14">
      <c r="B47307" s="65"/>
      <c r="N47307" s="71"/>
    </row>
    <row r="47308" spans="2:14">
      <c r="B47308" s="65"/>
      <c r="N47308" s="71"/>
    </row>
    <row r="47309" spans="2:14">
      <c r="B47309" s="65"/>
      <c r="N47309" s="71"/>
    </row>
    <row r="47310" spans="2:14">
      <c r="B47310" s="65"/>
      <c r="N47310" s="71"/>
    </row>
    <row r="47311" spans="2:14">
      <c r="B47311" s="65"/>
      <c r="N47311" s="71"/>
    </row>
    <row r="47312" spans="2:14">
      <c r="B47312" s="65"/>
      <c r="N47312" s="71"/>
    </row>
    <row r="47313" spans="2:14">
      <c r="B47313" s="65"/>
      <c r="N47313" s="71"/>
    </row>
    <row r="47314" spans="2:14">
      <c r="B47314" s="65"/>
      <c r="N47314" s="71"/>
    </row>
    <row r="47315" spans="2:14">
      <c r="B47315" s="65"/>
      <c r="N47315" s="71"/>
    </row>
    <row r="47316" spans="2:14">
      <c r="B47316" s="65"/>
      <c r="N47316" s="71"/>
    </row>
    <row r="47317" spans="2:14">
      <c r="B47317" s="65"/>
      <c r="N47317" s="71"/>
    </row>
    <row r="47318" spans="2:14">
      <c r="B47318" s="65"/>
      <c r="N47318" s="71"/>
    </row>
    <row r="47319" spans="2:14">
      <c r="B47319" s="65"/>
      <c r="N47319" s="71"/>
    </row>
    <row r="47320" spans="2:14">
      <c r="B47320" s="65"/>
      <c r="N47320" s="71"/>
    </row>
    <row r="47321" spans="2:14">
      <c r="B47321" s="65"/>
      <c r="N47321" s="71"/>
    </row>
    <row r="47322" spans="2:14">
      <c r="B47322" s="65"/>
      <c r="N47322" s="71"/>
    </row>
    <row r="47323" spans="2:14">
      <c r="B47323" s="65"/>
      <c r="N47323" s="71"/>
    </row>
    <row r="47324" spans="2:14">
      <c r="B47324" s="65"/>
      <c r="N47324" s="71"/>
    </row>
    <row r="47325" spans="2:14">
      <c r="B47325" s="65"/>
      <c r="N47325" s="71"/>
    </row>
    <row r="47326" spans="2:14">
      <c r="B47326" s="65"/>
      <c r="N47326" s="71"/>
    </row>
    <row r="47327" spans="2:14">
      <c r="B47327" s="65"/>
      <c r="N47327" s="71"/>
    </row>
    <row r="47328" spans="2:14">
      <c r="B47328" s="65"/>
      <c r="N47328" s="71"/>
    </row>
    <row r="47329" spans="2:14">
      <c r="B47329" s="65"/>
      <c r="N47329" s="71"/>
    </row>
    <row r="47330" spans="2:14">
      <c r="B47330" s="65"/>
      <c r="N47330" s="71"/>
    </row>
    <row r="47331" spans="2:14">
      <c r="B47331" s="65"/>
      <c r="N47331" s="71"/>
    </row>
    <row r="47332" spans="2:14">
      <c r="B47332" s="65"/>
      <c r="N47332" s="71"/>
    </row>
    <row r="47333" spans="2:14">
      <c r="B47333" s="65"/>
      <c r="N47333" s="71"/>
    </row>
    <row r="47334" spans="2:14">
      <c r="B47334" s="65"/>
      <c r="N47334" s="71"/>
    </row>
    <row r="47335" spans="2:14">
      <c r="B47335" s="65"/>
      <c r="N47335" s="71"/>
    </row>
    <row r="47336" spans="2:14">
      <c r="B47336" s="65"/>
      <c r="N47336" s="71"/>
    </row>
    <row r="47337" spans="2:14">
      <c r="B47337" s="65"/>
      <c r="N47337" s="71"/>
    </row>
    <row r="47338" spans="2:14">
      <c r="B47338" s="65"/>
      <c r="N47338" s="71"/>
    </row>
    <row r="47339" spans="2:14">
      <c r="B47339" s="65"/>
      <c r="N47339" s="71"/>
    </row>
    <row r="47340" spans="2:14">
      <c r="B47340" s="65"/>
      <c r="N47340" s="71"/>
    </row>
    <row r="47341" spans="2:14">
      <c r="B47341" s="65"/>
      <c r="N47341" s="71"/>
    </row>
    <row r="47342" spans="2:14">
      <c r="B47342" s="65"/>
      <c r="N47342" s="71"/>
    </row>
    <row r="47343" spans="2:14">
      <c r="B47343" s="65"/>
      <c r="N47343" s="71"/>
    </row>
    <row r="47344" spans="2:14">
      <c r="B47344" s="65"/>
      <c r="N47344" s="71"/>
    </row>
    <row r="47345" spans="2:14">
      <c r="B47345" s="65"/>
      <c r="N47345" s="71"/>
    </row>
    <row r="47346" spans="2:14">
      <c r="B47346" s="65"/>
      <c r="N47346" s="71"/>
    </row>
    <row r="47347" spans="2:14">
      <c r="B47347" s="65"/>
      <c r="N47347" s="71"/>
    </row>
    <row r="47348" spans="2:14">
      <c r="B47348" s="65"/>
      <c r="N47348" s="71"/>
    </row>
    <row r="47349" spans="2:14">
      <c r="B47349" s="65"/>
      <c r="N47349" s="71"/>
    </row>
    <row r="47350" spans="2:14">
      <c r="B47350" s="65"/>
      <c r="N47350" s="71"/>
    </row>
    <row r="47351" spans="2:14">
      <c r="B47351" s="65"/>
      <c r="N47351" s="71"/>
    </row>
    <row r="47352" spans="2:14">
      <c r="B47352" s="65"/>
      <c r="N47352" s="71"/>
    </row>
    <row r="47353" spans="2:14">
      <c r="B47353" s="65"/>
      <c r="N47353" s="71"/>
    </row>
    <row r="47354" spans="2:14">
      <c r="B47354" s="65"/>
      <c r="N47354" s="71"/>
    </row>
    <row r="47355" spans="2:14">
      <c r="B47355" s="65"/>
      <c r="N47355" s="71"/>
    </row>
    <row r="47356" spans="2:14">
      <c r="B47356" s="65"/>
      <c r="N47356" s="71"/>
    </row>
    <row r="47357" spans="2:14">
      <c r="B47357" s="65"/>
      <c r="N47357" s="71"/>
    </row>
    <row r="47358" spans="2:14">
      <c r="B47358" s="65"/>
      <c r="N47358" s="71"/>
    </row>
    <row r="47359" spans="2:14">
      <c r="B47359" s="65"/>
      <c r="N47359" s="71"/>
    </row>
    <row r="47360" spans="2:14">
      <c r="B47360" s="65"/>
      <c r="N47360" s="71"/>
    </row>
    <row r="47361" spans="2:14">
      <c r="B47361" s="65"/>
      <c r="N47361" s="71"/>
    </row>
    <row r="47362" spans="2:14">
      <c r="B47362" s="65"/>
      <c r="N47362" s="71"/>
    </row>
    <row r="47363" spans="2:14">
      <c r="B47363" s="65"/>
      <c r="N47363" s="71"/>
    </row>
    <row r="47364" spans="2:14">
      <c r="B47364" s="65"/>
      <c r="N47364" s="71"/>
    </row>
    <row r="47365" spans="2:14">
      <c r="B47365" s="65"/>
      <c r="N47365" s="71"/>
    </row>
    <row r="47366" spans="2:14">
      <c r="B47366" s="65"/>
      <c r="N47366" s="71"/>
    </row>
    <row r="47367" spans="2:14">
      <c r="B47367" s="65"/>
      <c r="N47367" s="71"/>
    </row>
    <row r="47368" spans="2:14">
      <c r="B47368" s="65"/>
      <c r="N47368" s="71"/>
    </row>
    <row r="47369" spans="2:14">
      <c r="B47369" s="65"/>
      <c r="N47369" s="71"/>
    </row>
    <row r="47370" spans="2:14">
      <c r="B47370" s="65"/>
      <c r="N47370" s="71"/>
    </row>
    <row r="47371" spans="2:14">
      <c r="B47371" s="65"/>
      <c r="N47371" s="71"/>
    </row>
    <row r="47372" spans="2:14">
      <c r="B47372" s="65"/>
      <c r="N47372" s="71"/>
    </row>
    <row r="47373" spans="2:14">
      <c r="B47373" s="65"/>
      <c r="N47373" s="71"/>
    </row>
    <row r="47374" spans="2:14">
      <c r="B47374" s="65"/>
      <c r="N47374" s="71"/>
    </row>
    <row r="47375" spans="2:14">
      <c r="B47375" s="65"/>
      <c r="N47375" s="71"/>
    </row>
    <row r="47376" spans="2:14">
      <c r="B47376" s="65"/>
      <c r="N47376" s="71"/>
    </row>
    <row r="47377" spans="2:14">
      <c r="B47377" s="65"/>
      <c r="N47377" s="71"/>
    </row>
    <row r="47378" spans="2:14">
      <c r="B47378" s="65"/>
      <c r="N47378" s="71"/>
    </row>
    <row r="47379" spans="2:14">
      <c r="B47379" s="65"/>
      <c r="N47379" s="71"/>
    </row>
    <row r="47380" spans="2:14">
      <c r="B47380" s="65"/>
      <c r="N47380" s="71"/>
    </row>
    <row r="47381" spans="2:14">
      <c r="B47381" s="65"/>
      <c r="N47381" s="71"/>
    </row>
    <row r="47382" spans="2:14">
      <c r="B47382" s="65"/>
      <c r="N47382" s="71"/>
    </row>
    <row r="47383" spans="2:14">
      <c r="B47383" s="65"/>
      <c r="N47383" s="71"/>
    </row>
    <row r="47384" spans="2:14">
      <c r="B47384" s="65"/>
      <c r="N47384" s="71"/>
    </row>
    <row r="47385" spans="2:14">
      <c r="B47385" s="65"/>
      <c r="N47385" s="71"/>
    </row>
    <row r="47386" spans="2:14">
      <c r="B47386" s="65"/>
      <c r="N47386" s="71"/>
    </row>
    <row r="47387" spans="2:14">
      <c r="B47387" s="65"/>
      <c r="N47387" s="71"/>
    </row>
    <row r="47388" spans="2:14">
      <c r="B47388" s="65"/>
      <c r="N47388" s="71"/>
    </row>
    <row r="47389" spans="2:14">
      <c r="B47389" s="65"/>
      <c r="N47389" s="71"/>
    </row>
    <row r="47390" spans="2:14">
      <c r="B47390" s="65"/>
      <c r="N47390" s="71"/>
    </row>
    <row r="47391" spans="2:14">
      <c r="B47391" s="65"/>
      <c r="N47391" s="71"/>
    </row>
    <row r="47392" spans="2:14">
      <c r="B47392" s="65"/>
      <c r="N47392" s="71"/>
    </row>
    <row r="47393" spans="2:14">
      <c r="B47393" s="65"/>
      <c r="N47393" s="71"/>
    </row>
    <row r="47394" spans="2:14">
      <c r="B47394" s="65"/>
      <c r="N47394" s="71"/>
    </row>
    <row r="47395" spans="2:14">
      <c r="B47395" s="65"/>
      <c r="N47395" s="71"/>
    </row>
    <row r="47396" spans="2:14">
      <c r="B47396" s="65"/>
      <c r="N47396" s="71"/>
    </row>
    <row r="47397" spans="2:14">
      <c r="B47397" s="65"/>
      <c r="N47397" s="71"/>
    </row>
    <row r="47398" spans="2:14">
      <c r="B47398" s="65"/>
      <c r="N47398" s="71"/>
    </row>
    <row r="47399" spans="2:14">
      <c r="B47399" s="65"/>
      <c r="N47399" s="71"/>
    </row>
    <row r="47400" spans="2:14">
      <c r="B47400" s="65"/>
      <c r="N47400" s="71"/>
    </row>
    <row r="47401" spans="2:14">
      <c r="B47401" s="65"/>
      <c r="N47401" s="71"/>
    </row>
    <row r="47402" spans="2:14">
      <c r="B47402" s="65"/>
      <c r="N47402" s="71"/>
    </row>
    <row r="47403" spans="2:14">
      <c r="B47403" s="65"/>
      <c r="N47403" s="71"/>
    </row>
    <row r="47404" spans="2:14">
      <c r="B47404" s="65"/>
      <c r="N47404" s="71"/>
    </row>
    <row r="47405" spans="2:14">
      <c r="B47405" s="65"/>
      <c r="N47405" s="71"/>
    </row>
    <row r="47406" spans="2:14">
      <c r="B47406" s="65"/>
      <c r="N47406" s="71"/>
    </row>
    <row r="47407" spans="2:14">
      <c r="B47407" s="65"/>
      <c r="N47407" s="71"/>
    </row>
    <row r="47408" spans="2:14">
      <c r="B47408" s="65"/>
      <c r="N47408" s="71"/>
    </row>
    <row r="47409" spans="2:14">
      <c r="B47409" s="65"/>
      <c r="N47409" s="71"/>
    </row>
    <row r="47410" spans="2:14">
      <c r="B47410" s="65"/>
      <c r="N47410" s="71"/>
    </row>
    <row r="47411" spans="2:14">
      <c r="B47411" s="65"/>
      <c r="N47411" s="71"/>
    </row>
    <row r="47412" spans="2:14">
      <c r="B47412" s="65"/>
      <c r="N47412" s="71"/>
    </row>
    <row r="47413" spans="2:14">
      <c r="B47413" s="65"/>
      <c r="N47413" s="71"/>
    </row>
    <row r="47414" spans="2:14">
      <c r="B47414" s="65"/>
      <c r="N47414" s="71"/>
    </row>
    <row r="47415" spans="2:14">
      <c r="B47415" s="65"/>
      <c r="N47415" s="71"/>
    </row>
    <row r="47416" spans="2:14">
      <c r="B47416" s="65"/>
      <c r="N47416" s="71"/>
    </row>
    <row r="47417" spans="2:14">
      <c r="B47417" s="65"/>
      <c r="N47417" s="71"/>
    </row>
    <row r="47418" spans="2:14">
      <c r="B47418" s="65"/>
      <c r="N47418" s="71"/>
    </row>
    <row r="47419" spans="2:14">
      <c r="B47419" s="65"/>
      <c r="N47419" s="71"/>
    </row>
    <row r="47420" spans="2:14">
      <c r="B47420" s="65"/>
      <c r="N47420" s="71"/>
    </row>
    <row r="47421" spans="2:14">
      <c r="B47421" s="65"/>
      <c r="N47421" s="71"/>
    </row>
    <row r="47422" spans="2:14">
      <c r="B47422" s="65"/>
      <c r="N47422" s="71"/>
    </row>
    <row r="47423" spans="2:14">
      <c r="B47423" s="65"/>
      <c r="N47423" s="71"/>
    </row>
    <row r="47424" spans="2:14">
      <c r="B47424" s="65"/>
      <c r="N47424" s="71"/>
    </row>
    <row r="47425" spans="2:14">
      <c r="B47425" s="65"/>
      <c r="N47425" s="71"/>
    </row>
    <row r="47426" spans="2:14">
      <c r="B47426" s="65"/>
      <c r="N47426" s="71"/>
    </row>
    <row r="47427" spans="2:14">
      <c r="B47427" s="65"/>
      <c r="N47427" s="71"/>
    </row>
    <row r="47428" spans="2:14">
      <c r="B47428" s="65"/>
      <c r="N47428" s="71"/>
    </row>
    <row r="47429" spans="2:14">
      <c r="B47429" s="65"/>
      <c r="N47429" s="71"/>
    </row>
    <row r="47430" spans="2:14">
      <c r="B47430" s="65"/>
      <c r="N47430" s="71"/>
    </row>
    <row r="47431" spans="2:14">
      <c r="B47431" s="65"/>
      <c r="N47431" s="71"/>
    </row>
    <row r="47432" spans="2:14">
      <c r="B47432" s="65"/>
      <c r="N47432" s="71"/>
    </row>
    <row r="47433" spans="2:14">
      <c r="B47433" s="65"/>
      <c r="N47433" s="71"/>
    </row>
    <row r="47434" spans="2:14">
      <c r="B47434" s="65"/>
      <c r="N47434" s="71"/>
    </row>
    <row r="47435" spans="2:14">
      <c r="B47435" s="65"/>
      <c r="N47435" s="71"/>
    </row>
    <row r="47436" spans="2:14">
      <c r="B47436" s="65"/>
      <c r="N47436" s="71"/>
    </row>
    <row r="47437" spans="2:14">
      <c r="B47437" s="65"/>
      <c r="N47437" s="71"/>
    </row>
    <row r="47438" spans="2:14">
      <c r="B47438" s="65"/>
      <c r="N47438" s="71"/>
    </row>
    <row r="47439" spans="2:14">
      <c r="B47439" s="65"/>
      <c r="N47439" s="71"/>
    </row>
    <row r="47440" spans="2:14">
      <c r="B47440" s="65"/>
      <c r="N47440" s="71"/>
    </row>
    <row r="47441" spans="2:14">
      <c r="B47441" s="65"/>
      <c r="N47441" s="71"/>
    </row>
    <row r="47442" spans="2:14">
      <c r="B47442" s="65"/>
      <c r="N47442" s="71"/>
    </row>
    <row r="47443" spans="2:14">
      <c r="B47443" s="65"/>
      <c r="N47443" s="71"/>
    </row>
    <row r="47444" spans="2:14">
      <c r="B47444" s="65"/>
      <c r="N47444" s="71"/>
    </row>
    <row r="47445" spans="2:14">
      <c r="B47445" s="65"/>
      <c r="N47445" s="71"/>
    </row>
    <row r="47446" spans="2:14">
      <c r="B47446" s="65"/>
      <c r="N47446" s="71"/>
    </row>
    <row r="47447" spans="2:14">
      <c r="B47447" s="65"/>
      <c r="N47447" s="71"/>
    </row>
    <row r="47448" spans="2:14">
      <c r="B47448" s="65"/>
      <c r="N47448" s="71"/>
    </row>
    <row r="47449" spans="2:14">
      <c r="B47449" s="65"/>
      <c r="N47449" s="71"/>
    </row>
    <row r="47450" spans="2:14">
      <c r="B47450" s="65"/>
      <c r="N47450" s="71"/>
    </row>
    <row r="47451" spans="2:14">
      <c r="B47451" s="65"/>
      <c r="N47451" s="71"/>
    </row>
    <row r="47452" spans="2:14">
      <c r="B47452" s="65"/>
      <c r="N47452" s="71"/>
    </row>
    <row r="47453" spans="2:14">
      <c r="B47453" s="65"/>
      <c r="N47453" s="71"/>
    </row>
    <row r="47454" spans="2:14">
      <c r="B47454" s="65"/>
      <c r="N47454" s="71"/>
    </row>
    <row r="47455" spans="2:14">
      <c r="B47455" s="65"/>
      <c r="N47455" s="71"/>
    </row>
    <row r="47456" spans="2:14">
      <c r="B47456" s="65"/>
      <c r="N47456" s="71"/>
    </row>
    <row r="47457" spans="2:14">
      <c r="B47457" s="65"/>
      <c r="N47457" s="71"/>
    </row>
    <row r="47458" spans="2:14">
      <c r="B47458" s="65"/>
      <c r="N47458" s="71"/>
    </row>
    <row r="47459" spans="2:14">
      <c r="B47459" s="65"/>
      <c r="N47459" s="71"/>
    </row>
    <row r="47460" spans="2:14">
      <c r="B47460" s="65"/>
      <c r="N47460" s="71"/>
    </row>
    <row r="47461" spans="2:14">
      <c r="B47461" s="65"/>
      <c r="N47461" s="71"/>
    </row>
    <row r="47462" spans="2:14">
      <c r="B47462" s="65"/>
      <c r="N47462" s="71"/>
    </row>
    <row r="47463" spans="2:14">
      <c r="B47463" s="65"/>
      <c r="N47463" s="71"/>
    </row>
    <row r="47464" spans="2:14">
      <c r="B47464" s="65"/>
      <c r="N47464" s="71"/>
    </row>
    <row r="47465" spans="2:14">
      <c r="B47465" s="65"/>
      <c r="N47465" s="71"/>
    </row>
    <row r="47466" spans="2:14">
      <c r="B47466" s="65"/>
      <c r="N47466" s="71"/>
    </row>
    <row r="47467" spans="2:14">
      <c r="B47467" s="65"/>
      <c r="N47467" s="71"/>
    </row>
    <row r="47468" spans="2:14">
      <c r="B47468" s="65"/>
      <c r="N47468" s="71"/>
    </row>
    <row r="47469" spans="2:14">
      <c r="B47469" s="65"/>
      <c r="N47469" s="71"/>
    </row>
    <row r="47470" spans="2:14">
      <c r="B47470" s="65"/>
      <c r="N47470" s="71"/>
    </row>
    <row r="47471" spans="2:14">
      <c r="B47471" s="65"/>
      <c r="N47471" s="71"/>
    </row>
    <row r="47472" spans="2:14">
      <c r="B47472" s="65"/>
      <c r="N47472" s="71"/>
    </row>
    <row r="47473" spans="2:14">
      <c r="B47473" s="65"/>
      <c r="N47473" s="71"/>
    </row>
    <row r="47474" spans="2:14">
      <c r="B47474" s="65"/>
      <c r="N47474" s="71"/>
    </row>
    <row r="47475" spans="2:14">
      <c r="B47475" s="65"/>
      <c r="N47475" s="71"/>
    </row>
    <row r="47476" spans="2:14">
      <c r="B47476" s="65"/>
      <c r="N47476" s="71"/>
    </row>
    <row r="47477" spans="2:14">
      <c r="B47477" s="65"/>
      <c r="N47477" s="71"/>
    </row>
    <row r="47478" spans="2:14">
      <c r="B47478" s="65"/>
      <c r="N47478" s="71"/>
    </row>
    <row r="47479" spans="2:14">
      <c r="B47479" s="65"/>
      <c r="N47479" s="71"/>
    </row>
    <row r="47480" spans="2:14">
      <c r="B47480" s="65"/>
      <c r="N47480" s="71"/>
    </row>
    <row r="47481" spans="2:14">
      <c r="B47481" s="65"/>
      <c r="N47481" s="71"/>
    </row>
    <row r="47482" spans="2:14">
      <c r="B47482" s="65"/>
      <c r="N47482" s="71"/>
    </row>
    <row r="47483" spans="2:14">
      <c r="B47483" s="65"/>
      <c r="N47483" s="71"/>
    </row>
    <row r="47484" spans="2:14">
      <c r="B47484" s="65"/>
      <c r="N47484" s="71"/>
    </row>
    <row r="47485" spans="2:14">
      <c r="B47485" s="65"/>
      <c r="N47485" s="71"/>
    </row>
    <row r="47486" spans="2:14">
      <c r="B47486" s="65"/>
      <c r="N47486" s="71"/>
    </row>
    <row r="47487" spans="2:14">
      <c r="B47487" s="65"/>
      <c r="N47487" s="71"/>
    </row>
    <row r="47488" spans="2:14">
      <c r="B47488" s="65"/>
      <c r="N47488" s="71"/>
    </row>
    <row r="47489" spans="2:14">
      <c r="B47489" s="65"/>
      <c r="N47489" s="71"/>
    </row>
    <row r="47490" spans="2:14">
      <c r="B47490" s="65"/>
      <c r="N47490" s="71"/>
    </row>
    <row r="47491" spans="2:14">
      <c r="B47491" s="65"/>
      <c r="N47491" s="71"/>
    </row>
    <row r="47492" spans="2:14">
      <c r="B47492" s="65"/>
      <c r="N47492" s="71"/>
    </row>
    <row r="47493" spans="2:14">
      <c r="B47493" s="65"/>
      <c r="N47493" s="71"/>
    </row>
    <row r="47494" spans="2:14">
      <c r="B47494" s="65"/>
      <c r="N47494" s="71"/>
    </row>
    <row r="47495" spans="2:14">
      <c r="B47495" s="65"/>
      <c r="N47495" s="71"/>
    </row>
    <row r="47496" spans="2:14">
      <c r="B47496" s="65"/>
      <c r="N47496" s="71"/>
    </row>
    <row r="47497" spans="2:14">
      <c r="B47497" s="65"/>
      <c r="N47497" s="71"/>
    </row>
    <row r="47498" spans="2:14">
      <c r="B47498" s="65"/>
      <c r="N47498" s="71"/>
    </row>
    <row r="47499" spans="2:14">
      <c r="B47499" s="65"/>
      <c r="N47499" s="71"/>
    </row>
    <row r="47500" spans="2:14">
      <c r="B47500" s="65"/>
      <c r="N47500" s="71"/>
    </row>
    <row r="47501" spans="2:14">
      <c r="B47501" s="65"/>
      <c r="N47501" s="71"/>
    </row>
    <row r="47502" spans="2:14">
      <c r="B47502" s="65"/>
      <c r="N47502" s="71"/>
    </row>
    <row r="47503" spans="2:14">
      <c r="B47503" s="65"/>
      <c r="N47503" s="71"/>
    </row>
    <row r="47504" spans="2:14">
      <c r="B47504" s="65"/>
      <c r="N47504" s="71"/>
    </row>
    <row r="47505" spans="2:14">
      <c r="B47505" s="65"/>
      <c r="N47505" s="71"/>
    </row>
    <row r="47506" spans="2:14">
      <c r="B47506" s="65"/>
      <c r="N47506" s="71"/>
    </row>
    <row r="47507" spans="2:14">
      <c r="B47507" s="65"/>
      <c r="N47507" s="71"/>
    </row>
    <row r="47508" spans="2:14">
      <c r="B47508" s="65"/>
      <c r="N47508" s="71"/>
    </row>
    <row r="47509" spans="2:14">
      <c r="B47509" s="65"/>
      <c r="N47509" s="71"/>
    </row>
    <row r="47510" spans="2:14">
      <c r="B47510" s="65"/>
      <c r="N47510" s="71"/>
    </row>
    <row r="47511" spans="2:14">
      <c r="B47511" s="65"/>
      <c r="N47511" s="71"/>
    </row>
    <row r="47512" spans="2:14">
      <c r="B47512" s="65"/>
      <c r="N47512" s="71"/>
    </row>
    <row r="47513" spans="2:14">
      <c r="B47513" s="65"/>
      <c r="N47513" s="71"/>
    </row>
    <row r="47514" spans="2:14">
      <c r="B47514" s="65"/>
      <c r="N47514" s="71"/>
    </row>
    <row r="47515" spans="2:14">
      <c r="B47515" s="65"/>
      <c r="N47515" s="71"/>
    </row>
    <row r="47516" spans="2:14">
      <c r="B47516" s="65"/>
      <c r="N47516" s="71"/>
    </row>
    <row r="47517" spans="2:14">
      <c r="B47517" s="65"/>
      <c r="N47517" s="71"/>
    </row>
    <row r="47518" spans="2:14">
      <c r="B47518" s="65"/>
      <c r="N47518" s="71"/>
    </row>
    <row r="47519" spans="2:14">
      <c r="B47519" s="65"/>
      <c r="N47519" s="71"/>
    </row>
    <row r="47520" spans="2:14">
      <c r="B47520" s="65"/>
      <c r="N47520" s="71"/>
    </row>
    <row r="47521" spans="2:14">
      <c r="B47521" s="65"/>
      <c r="N47521" s="71"/>
    </row>
    <row r="47522" spans="2:14">
      <c r="B47522" s="65"/>
      <c r="N47522" s="71"/>
    </row>
    <row r="47523" spans="2:14">
      <c r="B47523" s="65"/>
      <c r="N47523" s="71"/>
    </row>
    <row r="47524" spans="2:14">
      <c r="B47524" s="65"/>
      <c r="N47524" s="71"/>
    </row>
    <row r="47525" spans="2:14">
      <c r="B47525" s="65"/>
      <c r="N47525" s="71"/>
    </row>
    <row r="47526" spans="2:14">
      <c r="B47526" s="65"/>
      <c r="N47526" s="71"/>
    </row>
    <row r="47527" spans="2:14">
      <c r="B47527" s="65"/>
      <c r="N47527" s="71"/>
    </row>
    <row r="47528" spans="2:14">
      <c r="B47528" s="65"/>
      <c r="N47528" s="71"/>
    </row>
    <row r="47529" spans="2:14">
      <c r="B47529" s="65"/>
      <c r="N47529" s="71"/>
    </row>
    <row r="47530" spans="2:14">
      <c r="B47530" s="65"/>
      <c r="N47530" s="71"/>
    </row>
    <row r="47531" spans="2:14">
      <c r="B47531" s="65"/>
      <c r="N47531" s="71"/>
    </row>
    <row r="47532" spans="2:14">
      <c r="B47532" s="65"/>
      <c r="N47532" s="71"/>
    </row>
    <row r="47533" spans="2:14">
      <c r="B47533" s="65"/>
      <c r="N47533" s="71"/>
    </row>
    <row r="47534" spans="2:14">
      <c r="B47534" s="65"/>
      <c r="N47534" s="71"/>
    </row>
    <row r="47535" spans="2:14">
      <c r="B47535" s="65"/>
      <c r="N47535" s="71"/>
    </row>
    <row r="47536" spans="2:14">
      <c r="B47536" s="65"/>
      <c r="N47536" s="71"/>
    </row>
    <row r="47537" spans="2:14">
      <c r="B47537" s="65"/>
      <c r="N47537" s="71"/>
    </row>
    <row r="47538" spans="2:14">
      <c r="B47538" s="65"/>
      <c r="N47538" s="71"/>
    </row>
    <row r="47539" spans="2:14">
      <c r="B47539" s="65"/>
      <c r="N47539" s="71"/>
    </row>
    <row r="47540" spans="2:14">
      <c r="B47540" s="65"/>
      <c r="N47540" s="71"/>
    </row>
    <row r="47541" spans="2:14">
      <c r="B47541" s="65"/>
      <c r="N47541" s="71"/>
    </row>
    <row r="47542" spans="2:14">
      <c r="B47542" s="65"/>
      <c r="N47542" s="71"/>
    </row>
    <row r="47543" spans="2:14">
      <c r="B47543" s="65"/>
      <c r="N47543" s="71"/>
    </row>
    <row r="47544" spans="2:14">
      <c r="B47544" s="65"/>
      <c r="N47544" s="71"/>
    </row>
    <row r="47545" spans="2:14">
      <c r="B47545" s="65"/>
      <c r="N47545" s="71"/>
    </row>
    <row r="47546" spans="2:14">
      <c r="B47546" s="65"/>
      <c r="N47546" s="71"/>
    </row>
    <row r="47547" spans="2:14">
      <c r="B47547" s="65"/>
      <c r="N47547" s="71"/>
    </row>
    <row r="47548" spans="2:14">
      <c r="B47548" s="65"/>
      <c r="N47548" s="71"/>
    </row>
    <row r="47549" spans="2:14">
      <c r="B47549" s="65"/>
      <c r="N47549" s="71"/>
    </row>
    <row r="47550" spans="2:14">
      <c r="B47550" s="65"/>
      <c r="N47550" s="71"/>
    </row>
    <row r="47551" spans="2:14">
      <c r="B47551" s="65"/>
      <c r="N47551" s="71"/>
    </row>
    <row r="47552" spans="2:14">
      <c r="B47552" s="65"/>
      <c r="N47552" s="71"/>
    </row>
    <row r="47553" spans="2:14">
      <c r="B47553" s="65"/>
      <c r="N47553" s="71"/>
    </row>
    <row r="47554" spans="2:14">
      <c r="B47554" s="65"/>
      <c r="N47554" s="71"/>
    </row>
    <row r="47555" spans="2:14">
      <c r="B47555" s="65"/>
      <c r="N47555" s="71"/>
    </row>
    <row r="47556" spans="2:14">
      <c r="B47556" s="65"/>
      <c r="N47556" s="71"/>
    </row>
    <row r="47557" spans="2:14">
      <c r="B47557" s="65"/>
      <c r="N47557" s="71"/>
    </row>
    <row r="47558" spans="2:14">
      <c r="B47558" s="65"/>
      <c r="N47558" s="71"/>
    </row>
    <row r="47559" spans="2:14">
      <c r="B47559" s="65"/>
      <c r="N47559" s="71"/>
    </row>
    <row r="47560" spans="2:14">
      <c r="B47560" s="65"/>
      <c r="N47560" s="71"/>
    </row>
    <row r="47561" spans="2:14">
      <c r="B47561" s="65"/>
      <c r="N47561" s="71"/>
    </row>
    <row r="47562" spans="2:14">
      <c r="B47562" s="65"/>
      <c r="N47562" s="71"/>
    </row>
    <row r="47563" spans="2:14">
      <c r="B47563" s="65"/>
      <c r="N47563" s="71"/>
    </row>
    <row r="47564" spans="2:14">
      <c r="B47564" s="65"/>
      <c r="N47564" s="71"/>
    </row>
    <row r="47565" spans="2:14">
      <c r="B47565" s="65"/>
      <c r="N47565" s="71"/>
    </row>
    <row r="47566" spans="2:14">
      <c r="B47566" s="65"/>
      <c r="N47566" s="71"/>
    </row>
    <row r="47567" spans="2:14">
      <c r="B47567" s="65"/>
      <c r="N47567" s="71"/>
    </row>
    <row r="47568" spans="2:14">
      <c r="B47568" s="65"/>
      <c r="N47568" s="71"/>
    </row>
    <row r="47569" spans="2:14">
      <c r="B47569" s="65"/>
      <c r="N47569" s="71"/>
    </row>
    <row r="47570" spans="2:14">
      <c r="B47570" s="65"/>
      <c r="N47570" s="71"/>
    </row>
    <row r="47571" spans="2:14">
      <c r="B47571" s="65"/>
      <c r="N47571" s="71"/>
    </row>
    <row r="47572" spans="2:14">
      <c r="B47572" s="65"/>
      <c r="N47572" s="71"/>
    </row>
    <row r="47573" spans="2:14">
      <c r="B47573" s="65"/>
      <c r="N47573" s="71"/>
    </row>
    <row r="47574" spans="2:14">
      <c r="B47574" s="65"/>
      <c r="N47574" s="71"/>
    </row>
    <row r="47575" spans="2:14">
      <c r="B47575" s="65"/>
      <c r="N47575" s="71"/>
    </row>
    <row r="47576" spans="2:14">
      <c r="B47576" s="65"/>
      <c r="N47576" s="71"/>
    </row>
    <row r="47577" spans="2:14">
      <c r="B47577" s="65"/>
      <c r="N47577" s="71"/>
    </row>
    <row r="47578" spans="2:14">
      <c r="B47578" s="65"/>
      <c r="N47578" s="71"/>
    </row>
    <row r="47579" spans="2:14">
      <c r="B47579" s="65"/>
      <c r="N47579" s="71"/>
    </row>
    <row r="47580" spans="2:14">
      <c r="B47580" s="65"/>
      <c r="N47580" s="71"/>
    </row>
    <row r="47581" spans="2:14">
      <c r="B47581" s="65"/>
      <c r="N47581" s="71"/>
    </row>
    <row r="47582" spans="2:14">
      <c r="B47582" s="65"/>
      <c r="N47582" s="71"/>
    </row>
    <row r="47583" spans="2:14">
      <c r="B47583" s="65"/>
      <c r="N47583" s="71"/>
    </row>
    <row r="47584" spans="2:14">
      <c r="B47584" s="65"/>
      <c r="N47584" s="71"/>
    </row>
    <row r="47585" spans="2:14">
      <c r="B47585" s="65"/>
      <c r="N47585" s="71"/>
    </row>
    <row r="47586" spans="2:14">
      <c r="B47586" s="65"/>
      <c r="N47586" s="71"/>
    </row>
    <row r="47587" spans="2:14">
      <c r="B47587" s="65"/>
      <c r="N47587" s="71"/>
    </row>
    <row r="47588" spans="2:14">
      <c r="B47588" s="65"/>
      <c r="N47588" s="71"/>
    </row>
    <row r="47589" spans="2:14">
      <c r="B47589" s="65"/>
      <c r="N47589" s="71"/>
    </row>
    <row r="47590" spans="2:14">
      <c r="B47590" s="65"/>
      <c r="N47590" s="71"/>
    </row>
    <row r="47591" spans="2:14">
      <c r="B47591" s="65"/>
      <c r="N47591" s="71"/>
    </row>
    <row r="47592" spans="2:14">
      <c r="B47592" s="65"/>
      <c r="N47592" s="71"/>
    </row>
    <row r="47593" spans="2:14">
      <c r="B47593" s="65"/>
      <c r="N47593" s="71"/>
    </row>
    <row r="47594" spans="2:14">
      <c r="B47594" s="65"/>
      <c r="N47594" s="71"/>
    </row>
    <row r="47595" spans="2:14">
      <c r="B47595" s="65"/>
      <c r="N47595" s="71"/>
    </row>
    <row r="47596" spans="2:14">
      <c r="B47596" s="65"/>
      <c r="N47596" s="71"/>
    </row>
    <row r="47597" spans="2:14">
      <c r="B47597" s="65"/>
      <c r="N47597" s="71"/>
    </row>
    <row r="47598" spans="2:14">
      <c r="B47598" s="65"/>
      <c r="N47598" s="71"/>
    </row>
    <row r="47599" spans="2:14">
      <c r="B47599" s="65"/>
      <c r="N47599" s="71"/>
    </row>
    <row r="47600" spans="2:14">
      <c r="B47600" s="65"/>
      <c r="N47600" s="71"/>
    </row>
    <row r="47601" spans="2:14">
      <c r="B47601" s="65"/>
      <c r="N47601" s="71"/>
    </row>
    <row r="47602" spans="2:14">
      <c r="B47602" s="65"/>
      <c r="N47602" s="71"/>
    </row>
    <row r="47603" spans="2:14">
      <c r="B47603" s="65"/>
      <c r="N47603" s="71"/>
    </row>
    <row r="47604" spans="2:14">
      <c r="B47604" s="65"/>
      <c r="N47604" s="71"/>
    </row>
    <row r="47605" spans="2:14">
      <c r="B47605" s="65"/>
      <c r="N47605" s="71"/>
    </row>
    <row r="47606" spans="2:14">
      <c r="B47606" s="65"/>
      <c r="N47606" s="71"/>
    </row>
    <row r="47607" spans="2:14">
      <c r="B47607" s="65"/>
      <c r="N47607" s="71"/>
    </row>
    <row r="47608" spans="2:14">
      <c r="B47608" s="65"/>
      <c r="N47608" s="71"/>
    </row>
    <row r="47609" spans="2:14">
      <c r="B47609" s="65"/>
      <c r="N47609" s="71"/>
    </row>
    <row r="47610" spans="2:14">
      <c r="B47610" s="65"/>
      <c r="N47610" s="71"/>
    </row>
    <row r="47611" spans="2:14">
      <c r="B47611" s="65"/>
      <c r="N47611" s="71"/>
    </row>
    <row r="47612" spans="2:14">
      <c r="B47612" s="65"/>
      <c r="N47612" s="71"/>
    </row>
    <row r="47613" spans="2:14">
      <c r="B47613" s="65"/>
      <c r="N47613" s="71"/>
    </row>
    <row r="47614" spans="2:14">
      <c r="B47614" s="65"/>
      <c r="N47614" s="71"/>
    </row>
    <row r="47615" spans="2:14">
      <c r="B47615" s="65"/>
      <c r="N47615" s="71"/>
    </row>
    <row r="47616" spans="2:14">
      <c r="B47616" s="65"/>
      <c r="N47616" s="71"/>
    </row>
    <row r="47617" spans="2:14">
      <c r="B47617" s="65"/>
      <c r="N47617" s="71"/>
    </row>
    <row r="47618" spans="2:14">
      <c r="B47618" s="65"/>
      <c r="N47618" s="71"/>
    </row>
    <row r="47619" spans="2:14">
      <c r="B47619" s="65"/>
      <c r="N47619" s="71"/>
    </row>
    <row r="47620" spans="2:14">
      <c r="B47620" s="65"/>
      <c r="N47620" s="71"/>
    </row>
    <row r="47621" spans="2:14">
      <c r="B47621" s="65"/>
      <c r="N47621" s="71"/>
    </row>
    <row r="47622" spans="2:14">
      <c r="B47622" s="65"/>
      <c r="N47622" s="71"/>
    </row>
    <row r="47623" spans="2:14">
      <c r="B47623" s="65"/>
      <c r="N47623" s="71"/>
    </row>
    <row r="47624" spans="2:14">
      <c r="B47624" s="65"/>
      <c r="N47624" s="71"/>
    </row>
    <row r="47625" spans="2:14">
      <c r="B47625" s="65"/>
      <c r="N47625" s="71"/>
    </row>
    <row r="47626" spans="2:14">
      <c r="B47626" s="65"/>
      <c r="N47626" s="71"/>
    </row>
    <row r="47627" spans="2:14">
      <c r="B47627" s="65"/>
      <c r="N47627" s="71"/>
    </row>
    <row r="47628" spans="2:14">
      <c r="B47628" s="65"/>
      <c r="N47628" s="71"/>
    </row>
    <row r="47629" spans="2:14">
      <c r="B47629" s="65"/>
      <c r="N47629" s="71"/>
    </row>
    <row r="47630" spans="2:14">
      <c r="B47630" s="65"/>
      <c r="N47630" s="71"/>
    </row>
    <row r="47631" spans="2:14">
      <c r="B47631" s="65"/>
      <c r="N47631" s="71"/>
    </row>
    <row r="47632" spans="2:14">
      <c r="B47632" s="65"/>
      <c r="N47632" s="71"/>
    </row>
    <row r="47633" spans="2:14">
      <c r="B47633" s="65"/>
      <c r="N47633" s="71"/>
    </row>
    <row r="47634" spans="2:14">
      <c r="B47634" s="65"/>
      <c r="N47634" s="71"/>
    </row>
    <row r="47635" spans="2:14">
      <c r="B47635" s="65"/>
      <c r="N47635" s="71"/>
    </row>
    <row r="47636" spans="2:14">
      <c r="B47636" s="65"/>
      <c r="N47636" s="71"/>
    </row>
    <row r="47637" spans="2:14">
      <c r="B47637" s="65"/>
      <c r="N47637" s="71"/>
    </row>
    <row r="47638" spans="2:14">
      <c r="B47638" s="65"/>
      <c r="N47638" s="71"/>
    </row>
    <row r="47639" spans="2:14">
      <c r="B47639" s="65"/>
      <c r="N47639" s="71"/>
    </row>
    <row r="47640" spans="2:14">
      <c r="B47640" s="65"/>
      <c r="N47640" s="71"/>
    </row>
    <row r="47641" spans="2:14">
      <c r="B47641" s="65"/>
      <c r="N47641" s="71"/>
    </row>
    <row r="47642" spans="2:14">
      <c r="B47642" s="65"/>
      <c r="N47642" s="71"/>
    </row>
    <row r="47643" spans="2:14">
      <c r="B47643" s="65"/>
      <c r="N47643" s="71"/>
    </row>
    <row r="47644" spans="2:14">
      <c r="B47644" s="65"/>
      <c r="N47644" s="71"/>
    </row>
    <row r="47645" spans="2:14">
      <c r="B47645" s="65"/>
      <c r="N47645" s="71"/>
    </row>
    <row r="47646" spans="2:14">
      <c r="B47646" s="65"/>
      <c r="N47646" s="71"/>
    </row>
    <row r="47647" spans="2:14">
      <c r="B47647" s="65"/>
      <c r="N47647" s="71"/>
    </row>
    <row r="47648" spans="2:14">
      <c r="B47648" s="65"/>
      <c r="N47648" s="71"/>
    </row>
    <row r="47649" spans="2:14">
      <c r="B47649" s="65"/>
      <c r="N47649" s="71"/>
    </row>
    <row r="47650" spans="2:14">
      <c r="B47650" s="65"/>
      <c r="N47650" s="71"/>
    </row>
    <row r="47651" spans="2:14">
      <c r="B47651" s="65"/>
      <c r="N47651" s="71"/>
    </row>
    <row r="47652" spans="2:14">
      <c r="B47652" s="65"/>
      <c r="N47652" s="71"/>
    </row>
    <row r="47653" spans="2:14">
      <c r="B47653" s="65"/>
      <c r="N47653" s="71"/>
    </row>
    <row r="47654" spans="2:14">
      <c r="B47654" s="65"/>
      <c r="N47654" s="71"/>
    </row>
    <row r="47655" spans="2:14">
      <c r="B47655" s="65"/>
      <c r="N47655" s="71"/>
    </row>
    <row r="47656" spans="2:14">
      <c r="B47656" s="65"/>
      <c r="N47656" s="71"/>
    </row>
    <row r="47657" spans="2:14">
      <c r="B47657" s="65"/>
      <c r="N47657" s="71"/>
    </row>
    <row r="47658" spans="2:14">
      <c r="B47658" s="65"/>
      <c r="N47658" s="71"/>
    </row>
    <row r="47659" spans="2:14">
      <c r="B47659" s="65"/>
      <c r="N47659" s="71"/>
    </row>
    <row r="47660" spans="2:14">
      <c r="B47660" s="65"/>
      <c r="N47660" s="71"/>
    </row>
    <row r="47661" spans="2:14">
      <c r="B47661" s="65"/>
      <c r="N47661" s="71"/>
    </row>
    <row r="47662" spans="2:14">
      <c r="B47662" s="65"/>
      <c r="N47662" s="71"/>
    </row>
    <row r="47663" spans="2:14">
      <c r="B47663" s="65"/>
      <c r="N47663" s="71"/>
    </row>
    <row r="47664" spans="2:14">
      <c r="B47664" s="65"/>
      <c r="N47664" s="71"/>
    </row>
    <row r="47665" spans="2:14">
      <c r="B47665" s="65"/>
      <c r="N47665" s="71"/>
    </row>
    <row r="47666" spans="2:14">
      <c r="B47666" s="65"/>
      <c r="N47666" s="71"/>
    </row>
    <row r="47667" spans="2:14">
      <c r="B47667" s="65"/>
      <c r="N47667" s="71"/>
    </row>
    <row r="47668" spans="2:14">
      <c r="B47668" s="65"/>
      <c r="N47668" s="71"/>
    </row>
    <row r="47669" spans="2:14">
      <c r="B47669" s="65"/>
      <c r="N47669" s="71"/>
    </row>
    <row r="47670" spans="2:14">
      <c r="B47670" s="65"/>
      <c r="N47670" s="71"/>
    </row>
    <row r="47671" spans="2:14">
      <c r="B47671" s="65"/>
      <c r="N47671" s="71"/>
    </row>
    <row r="47672" spans="2:14">
      <c r="B47672" s="65"/>
      <c r="N47672" s="71"/>
    </row>
    <row r="47673" spans="2:14">
      <c r="B47673" s="65"/>
      <c r="N47673" s="71"/>
    </row>
    <row r="47674" spans="2:14">
      <c r="B47674" s="65"/>
      <c r="N47674" s="71"/>
    </row>
    <row r="47675" spans="2:14">
      <c r="B47675" s="65"/>
      <c r="N47675" s="71"/>
    </row>
    <row r="47676" spans="2:14">
      <c r="B47676" s="65"/>
      <c r="N47676" s="71"/>
    </row>
    <row r="47677" spans="2:14">
      <c r="B47677" s="65"/>
      <c r="N47677" s="71"/>
    </row>
    <row r="47678" spans="2:14">
      <c r="B47678" s="65"/>
      <c r="N47678" s="71"/>
    </row>
    <row r="47679" spans="2:14">
      <c r="B47679" s="65"/>
      <c r="N47679" s="71"/>
    </row>
    <row r="47680" spans="2:14">
      <c r="B47680" s="65"/>
      <c r="N47680" s="71"/>
    </row>
    <row r="47681" spans="2:14">
      <c r="B47681" s="65"/>
      <c r="N47681" s="71"/>
    </row>
    <row r="47682" spans="2:14">
      <c r="B47682" s="65"/>
      <c r="N47682" s="71"/>
    </row>
    <row r="47683" spans="2:14">
      <c r="B47683" s="65"/>
      <c r="N47683" s="71"/>
    </row>
    <row r="47684" spans="2:14">
      <c r="B47684" s="65"/>
      <c r="N47684" s="71"/>
    </row>
    <row r="47685" spans="2:14">
      <c r="B47685" s="65"/>
      <c r="N47685" s="71"/>
    </row>
    <row r="47686" spans="2:14">
      <c r="B47686" s="65"/>
      <c r="N47686" s="71"/>
    </row>
    <row r="47687" spans="2:14">
      <c r="B47687" s="65"/>
      <c r="N47687" s="71"/>
    </row>
    <row r="47688" spans="2:14">
      <c r="B47688" s="65"/>
      <c r="N47688" s="71"/>
    </row>
    <row r="47689" spans="2:14">
      <c r="B47689" s="65"/>
      <c r="N47689" s="71"/>
    </row>
    <row r="47690" spans="2:14">
      <c r="B47690" s="65"/>
      <c r="N47690" s="71"/>
    </row>
    <row r="47691" spans="2:14">
      <c r="B47691" s="65"/>
      <c r="N47691" s="71"/>
    </row>
    <row r="47692" spans="2:14">
      <c r="B47692" s="65"/>
      <c r="N47692" s="71"/>
    </row>
    <row r="47693" spans="2:14">
      <c r="B47693" s="65"/>
      <c r="N47693" s="71"/>
    </row>
    <row r="47694" spans="2:14">
      <c r="B47694" s="65"/>
      <c r="N47694" s="71"/>
    </row>
    <row r="47695" spans="2:14">
      <c r="B47695" s="65"/>
      <c r="N47695" s="71"/>
    </row>
    <row r="47696" spans="2:14">
      <c r="B47696" s="65"/>
      <c r="N47696" s="71"/>
    </row>
    <row r="47697" spans="2:14">
      <c r="B47697" s="65"/>
      <c r="N47697" s="71"/>
    </row>
    <row r="47698" spans="2:14">
      <c r="B47698" s="65"/>
      <c r="N47698" s="71"/>
    </row>
    <row r="47699" spans="2:14">
      <c r="B47699" s="65"/>
      <c r="N47699" s="71"/>
    </row>
    <row r="47700" spans="2:14">
      <c r="B47700" s="65"/>
      <c r="N47700" s="71"/>
    </row>
    <row r="47701" spans="2:14">
      <c r="B47701" s="65"/>
      <c r="N47701" s="71"/>
    </row>
    <row r="47702" spans="2:14">
      <c r="B47702" s="65"/>
      <c r="N47702" s="71"/>
    </row>
    <row r="47703" spans="2:14">
      <c r="B47703" s="65"/>
      <c r="N47703" s="71"/>
    </row>
    <row r="47704" spans="2:14">
      <c r="B47704" s="65"/>
      <c r="N47704" s="71"/>
    </row>
    <row r="47705" spans="2:14">
      <c r="B47705" s="65"/>
      <c r="N47705" s="71"/>
    </row>
    <row r="47706" spans="2:14">
      <c r="B47706" s="65"/>
      <c r="N47706" s="71"/>
    </row>
    <row r="47707" spans="2:14">
      <c r="B47707" s="65"/>
      <c r="N47707" s="71"/>
    </row>
    <row r="47708" spans="2:14">
      <c r="B47708" s="65"/>
      <c r="N47708" s="71"/>
    </row>
    <row r="47709" spans="2:14">
      <c r="B47709" s="65"/>
      <c r="N47709" s="71"/>
    </row>
    <row r="47710" spans="2:14">
      <c r="B47710" s="65"/>
      <c r="N47710" s="71"/>
    </row>
    <row r="47711" spans="2:14">
      <c r="B47711" s="65"/>
      <c r="N47711" s="71"/>
    </row>
    <row r="47712" spans="2:14">
      <c r="B47712" s="65"/>
      <c r="N47712" s="71"/>
    </row>
    <row r="47713" spans="2:14">
      <c r="B47713" s="65"/>
      <c r="N47713" s="71"/>
    </row>
    <row r="47714" spans="2:14">
      <c r="B47714" s="65"/>
      <c r="N47714" s="71"/>
    </row>
    <row r="47715" spans="2:14">
      <c r="B47715" s="65"/>
      <c r="N47715" s="71"/>
    </row>
    <row r="47716" spans="2:14">
      <c r="B47716" s="65"/>
      <c r="N47716" s="71"/>
    </row>
    <row r="47717" spans="2:14">
      <c r="B47717" s="65"/>
      <c r="N47717" s="71"/>
    </row>
    <row r="47718" spans="2:14">
      <c r="B47718" s="65"/>
      <c r="N47718" s="71"/>
    </row>
    <row r="47719" spans="2:14">
      <c r="B47719" s="65"/>
      <c r="N47719" s="71"/>
    </row>
    <row r="47720" spans="2:14">
      <c r="B47720" s="65"/>
      <c r="N47720" s="71"/>
    </row>
    <row r="47721" spans="2:14">
      <c r="B47721" s="65"/>
      <c r="N47721" s="71"/>
    </row>
    <row r="47722" spans="2:14">
      <c r="B47722" s="65"/>
      <c r="N47722" s="71"/>
    </row>
    <row r="47723" spans="2:14">
      <c r="B47723" s="65"/>
      <c r="N47723" s="71"/>
    </row>
    <row r="47724" spans="2:14">
      <c r="B47724" s="65"/>
      <c r="N47724" s="71"/>
    </row>
    <row r="47725" spans="2:14">
      <c r="B47725" s="65"/>
      <c r="N47725" s="71"/>
    </row>
    <row r="47726" spans="2:14">
      <c r="B47726" s="65"/>
      <c r="N47726" s="71"/>
    </row>
    <row r="47727" spans="2:14">
      <c r="B47727" s="65"/>
      <c r="N47727" s="71"/>
    </row>
    <row r="47728" spans="2:14">
      <c r="B47728" s="65"/>
      <c r="N47728" s="71"/>
    </row>
    <row r="47729" spans="2:14">
      <c r="B47729" s="65"/>
      <c r="N47729" s="71"/>
    </row>
    <row r="47730" spans="2:14">
      <c r="B47730" s="65"/>
      <c r="N47730" s="71"/>
    </row>
    <row r="47731" spans="2:14">
      <c r="B47731" s="65"/>
      <c r="N47731" s="71"/>
    </row>
    <row r="47732" spans="2:14">
      <c r="B47732" s="65"/>
      <c r="N47732" s="71"/>
    </row>
    <row r="47733" spans="2:14">
      <c r="B47733" s="65"/>
      <c r="N47733" s="71"/>
    </row>
    <row r="47734" spans="2:14">
      <c r="B47734" s="65"/>
      <c r="N47734" s="71"/>
    </row>
    <row r="47735" spans="2:14">
      <c r="B47735" s="65"/>
      <c r="N47735" s="71"/>
    </row>
    <row r="47736" spans="2:14">
      <c r="B47736" s="65"/>
      <c r="N47736" s="71"/>
    </row>
    <row r="47737" spans="2:14">
      <c r="B47737" s="65"/>
      <c r="N47737" s="71"/>
    </row>
    <row r="47738" spans="2:14">
      <c r="B47738" s="65"/>
      <c r="N47738" s="71"/>
    </row>
    <row r="47739" spans="2:14">
      <c r="B47739" s="65"/>
      <c r="N47739" s="71"/>
    </row>
    <row r="47740" spans="2:14">
      <c r="B47740" s="65"/>
      <c r="N47740" s="71"/>
    </row>
    <row r="47741" spans="2:14">
      <c r="B47741" s="65"/>
      <c r="N47741" s="71"/>
    </row>
    <row r="47742" spans="2:14">
      <c r="B47742" s="65"/>
      <c r="N47742" s="71"/>
    </row>
    <row r="47743" spans="2:14">
      <c r="B47743" s="65"/>
      <c r="N47743" s="71"/>
    </row>
    <row r="47744" spans="2:14">
      <c r="B47744" s="65"/>
      <c r="N47744" s="71"/>
    </row>
    <row r="47745" spans="2:14">
      <c r="B47745" s="65"/>
      <c r="N47745" s="71"/>
    </row>
    <row r="47746" spans="2:14">
      <c r="B47746" s="65"/>
      <c r="N47746" s="71"/>
    </row>
    <row r="47747" spans="2:14">
      <c r="B47747" s="65"/>
      <c r="N47747" s="71"/>
    </row>
    <row r="47748" spans="2:14">
      <c r="B47748" s="65"/>
      <c r="N47748" s="71"/>
    </row>
    <row r="47749" spans="2:14">
      <c r="B47749" s="65"/>
      <c r="N47749" s="71"/>
    </row>
    <row r="47750" spans="2:14">
      <c r="B47750" s="65"/>
      <c r="N47750" s="71"/>
    </row>
    <row r="47751" spans="2:14">
      <c r="B47751" s="65"/>
      <c r="N47751" s="71"/>
    </row>
    <row r="47752" spans="2:14">
      <c r="B47752" s="65"/>
      <c r="N47752" s="71"/>
    </row>
    <row r="47753" spans="2:14">
      <c r="B47753" s="65"/>
      <c r="N47753" s="71"/>
    </row>
    <row r="47754" spans="2:14">
      <c r="B47754" s="65"/>
      <c r="N47754" s="71"/>
    </row>
    <row r="47755" spans="2:14">
      <c r="B47755" s="65"/>
      <c r="N47755" s="71"/>
    </row>
    <row r="47756" spans="2:14">
      <c r="B47756" s="65"/>
      <c r="N47756" s="71"/>
    </row>
    <row r="47757" spans="2:14">
      <c r="B47757" s="65"/>
      <c r="N47757" s="71"/>
    </row>
    <row r="47758" spans="2:14">
      <c r="B47758" s="65"/>
      <c r="N47758" s="71"/>
    </row>
    <row r="47759" spans="2:14">
      <c r="B47759" s="65"/>
      <c r="N47759" s="71"/>
    </row>
    <row r="47760" spans="2:14">
      <c r="B47760" s="65"/>
      <c r="N47760" s="71"/>
    </row>
    <row r="47761" spans="2:14">
      <c r="B47761" s="65"/>
      <c r="N47761" s="71"/>
    </row>
    <row r="47762" spans="2:14">
      <c r="B47762" s="65"/>
      <c r="N47762" s="71"/>
    </row>
    <row r="47763" spans="2:14">
      <c r="B47763" s="65"/>
      <c r="N47763" s="71"/>
    </row>
    <row r="47764" spans="2:14">
      <c r="B47764" s="65"/>
      <c r="N47764" s="71"/>
    </row>
    <row r="47765" spans="2:14">
      <c r="B47765" s="65"/>
      <c r="N47765" s="71"/>
    </row>
    <row r="47766" spans="2:14">
      <c r="B47766" s="65"/>
      <c r="N47766" s="71"/>
    </row>
    <row r="47767" spans="2:14">
      <c r="B47767" s="65"/>
      <c r="N47767" s="71"/>
    </row>
    <row r="47768" spans="2:14">
      <c r="B47768" s="65"/>
      <c r="N47768" s="71"/>
    </row>
    <row r="47769" spans="2:14">
      <c r="B47769" s="65"/>
      <c r="N47769" s="71"/>
    </row>
    <row r="47770" spans="2:14">
      <c r="B47770" s="65"/>
      <c r="N47770" s="71"/>
    </row>
    <row r="47771" spans="2:14">
      <c r="B47771" s="65"/>
      <c r="N47771" s="71"/>
    </row>
    <row r="47772" spans="2:14">
      <c r="B47772" s="65"/>
      <c r="N47772" s="71"/>
    </row>
    <row r="47773" spans="2:14">
      <c r="B47773" s="65"/>
      <c r="N47773" s="71"/>
    </row>
    <row r="47774" spans="2:14">
      <c r="B47774" s="65"/>
      <c r="N47774" s="71"/>
    </row>
    <row r="47775" spans="2:14">
      <c r="B47775" s="65"/>
      <c r="N47775" s="71"/>
    </row>
    <row r="47776" spans="2:14">
      <c r="B47776" s="65"/>
      <c r="N47776" s="71"/>
    </row>
    <row r="47777" spans="2:14">
      <c r="B47777" s="65"/>
      <c r="N47777" s="71"/>
    </row>
    <row r="47778" spans="2:14">
      <c r="B47778" s="65"/>
      <c r="N47778" s="71"/>
    </row>
    <row r="47779" spans="2:14">
      <c r="B47779" s="65"/>
      <c r="N47779" s="71"/>
    </row>
    <row r="47780" spans="2:14">
      <c r="B47780" s="65"/>
      <c r="N47780" s="71"/>
    </row>
    <row r="47781" spans="2:14">
      <c r="B47781" s="65"/>
      <c r="N47781" s="71"/>
    </row>
    <row r="47782" spans="2:14">
      <c r="B47782" s="65"/>
      <c r="N47782" s="71"/>
    </row>
    <row r="47783" spans="2:14">
      <c r="B47783" s="65"/>
      <c r="N47783" s="71"/>
    </row>
    <row r="47784" spans="2:14">
      <c r="B47784" s="65"/>
      <c r="N47784" s="71"/>
    </row>
    <row r="47785" spans="2:14">
      <c r="B47785" s="65"/>
      <c r="N47785" s="71"/>
    </row>
    <row r="47786" spans="2:14">
      <c r="B47786" s="65"/>
      <c r="N47786" s="71"/>
    </row>
    <row r="47787" spans="2:14">
      <c r="B47787" s="65"/>
      <c r="N47787" s="71"/>
    </row>
    <row r="47788" spans="2:14">
      <c r="B47788" s="65"/>
      <c r="N47788" s="71"/>
    </row>
    <row r="47789" spans="2:14">
      <c r="B47789" s="65"/>
      <c r="N47789" s="71"/>
    </row>
    <row r="47790" spans="2:14">
      <c r="B47790" s="65"/>
      <c r="N47790" s="71"/>
    </row>
    <row r="47791" spans="2:14">
      <c r="B47791" s="65"/>
      <c r="N47791" s="71"/>
    </row>
    <row r="47792" spans="2:14">
      <c r="B47792" s="65"/>
      <c r="N47792" s="71"/>
    </row>
    <row r="47793" spans="2:14">
      <c r="B47793" s="65"/>
      <c r="N47793" s="71"/>
    </row>
    <row r="47794" spans="2:14">
      <c r="B47794" s="65"/>
      <c r="N47794" s="71"/>
    </row>
    <row r="47795" spans="2:14">
      <c r="B47795" s="65"/>
      <c r="N47795" s="71"/>
    </row>
    <row r="47796" spans="2:14">
      <c r="B47796" s="65"/>
      <c r="N47796" s="71"/>
    </row>
    <row r="47797" spans="2:14">
      <c r="B47797" s="65"/>
      <c r="N47797" s="71"/>
    </row>
    <row r="47798" spans="2:14">
      <c r="B47798" s="65"/>
      <c r="N47798" s="71"/>
    </row>
    <row r="47799" spans="2:14">
      <c r="B47799" s="65"/>
      <c r="N47799" s="71"/>
    </row>
    <row r="47800" spans="2:14">
      <c r="B47800" s="65"/>
      <c r="N47800" s="71"/>
    </row>
    <row r="47801" spans="2:14">
      <c r="B47801" s="65"/>
      <c r="N47801" s="71"/>
    </row>
    <row r="47802" spans="2:14">
      <c r="B47802" s="65"/>
      <c r="N47802" s="71"/>
    </row>
    <row r="47803" spans="2:14">
      <c r="B47803" s="65"/>
      <c r="N47803" s="71"/>
    </row>
    <row r="47804" spans="2:14">
      <c r="B47804" s="65"/>
      <c r="N47804" s="71"/>
    </row>
    <row r="47805" spans="2:14">
      <c r="B47805" s="65"/>
      <c r="N47805" s="71"/>
    </row>
    <row r="47806" spans="2:14">
      <c r="B47806" s="65"/>
      <c r="N47806" s="71"/>
    </row>
    <row r="47807" spans="2:14">
      <c r="B47807" s="65"/>
      <c r="N47807" s="71"/>
    </row>
    <row r="47808" spans="2:14">
      <c r="B47808" s="65"/>
      <c r="N47808" s="71"/>
    </row>
    <row r="47809" spans="2:14">
      <c r="B47809" s="65"/>
      <c r="N47809" s="71"/>
    </row>
    <row r="47810" spans="2:14">
      <c r="B47810" s="65"/>
      <c r="N47810" s="71"/>
    </row>
    <row r="47811" spans="2:14">
      <c r="B47811" s="65"/>
      <c r="N47811" s="71"/>
    </row>
    <row r="47812" spans="2:14">
      <c r="B47812" s="65"/>
      <c r="N47812" s="71"/>
    </row>
    <row r="47813" spans="2:14">
      <c r="B47813" s="65"/>
      <c r="N47813" s="71"/>
    </row>
    <row r="47814" spans="2:14">
      <c r="B47814" s="65"/>
      <c r="N47814" s="71"/>
    </row>
    <row r="47815" spans="2:14">
      <c r="B47815" s="65"/>
      <c r="N47815" s="71"/>
    </row>
    <row r="47816" spans="2:14">
      <c r="B47816" s="65"/>
      <c r="N47816" s="71"/>
    </row>
    <row r="47817" spans="2:14">
      <c r="B47817" s="65"/>
      <c r="N47817" s="71"/>
    </row>
    <row r="47818" spans="2:14">
      <c r="B47818" s="65"/>
      <c r="N47818" s="71"/>
    </row>
    <row r="47819" spans="2:14">
      <c r="B47819" s="65"/>
      <c r="N47819" s="71"/>
    </row>
    <row r="47820" spans="2:14">
      <c r="B47820" s="65"/>
      <c r="N47820" s="71"/>
    </row>
    <row r="47821" spans="2:14">
      <c r="B47821" s="65"/>
      <c r="N47821" s="71"/>
    </row>
    <row r="47822" spans="2:14">
      <c r="B47822" s="65"/>
      <c r="N47822" s="71"/>
    </row>
    <row r="47823" spans="2:14">
      <c r="B47823" s="65"/>
      <c r="N47823" s="71"/>
    </row>
    <row r="47824" spans="2:14">
      <c r="B47824" s="65"/>
      <c r="N47824" s="71"/>
    </row>
    <row r="47825" spans="2:14">
      <c r="B47825" s="65"/>
      <c r="N47825" s="71"/>
    </row>
    <row r="47826" spans="2:14">
      <c r="B47826" s="65"/>
      <c r="N47826" s="71"/>
    </row>
    <row r="47827" spans="2:14">
      <c r="B47827" s="65"/>
      <c r="N47827" s="71"/>
    </row>
    <row r="47828" spans="2:14">
      <c r="B47828" s="65"/>
      <c r="N47828" s="71"/>
    </row>
    <row r="47829" spans="2:14">
      <c r="B47829" s="65"/>
      <c r="N47829" s="71"/>
    </row>
    <row r="47830" spans="2:14">
      <c r="B47830" s="65"/>
      <c r="N47830" s="71"/>
    </row>
    <row r="47831" spans="2:14">
      <c r="B47831" s="65"/>
      <c r="N47831" s="71"/>
    </row>
    <row r="47832" spans="2:14">
      <c r="B47832" s="65"/>
      <c r="N47832" s="71"/>
    </row>
    <row r="47833" spans="2:14">
      <c r="B47833" s="65"/>
      <c r="N47833" s="71"/>
    </row>
    <row r="47834" spans="2:14">
      <c r="B47834" s="65"/>
      <c r="N47834" s="71"/>
    </row>
    <row r="47835" spans="2:14">
      <c r="B47835" s="65"/>
      <c r="N47835" s="71"/>
    </row>
    <row r="47836" spans="2:14">
      <c r="B47836" s="65"/>
      <c r="N47836" s="71"/>
    </row>
    <row r="47837" spans="2:14">
      <c r="B47837" s="65"/>
      <c r="N47837" s="71"/>
    </row>
    <row r="47838" spans="2:14">
      <c r="B47838" s="65"/>
      <c r="N47838" s="71"/>
    </row>
    <row r="47839" spans="2:14">
      <c r="B47839" s="65"/>
      <c r="N47839" s="71"/>
    </row>
    <row r="47840" spans="2:14">
      <c r="B47840" s="65"/>
      <c r="N47840" s="71"/>
    </row>
    <row r="47841" spans="2:14">
      <c r="B47841" s="65"/>
      <c r="N47841" s="71"/>
    </row>
    <row r="47842" spans="2:14">
      <c r="B47842" s="65"/>
      <c r="N47842" s="71"/>
    </row>
    <row r="47843" spans="2:14">
      <c r="B47843" s="65"/>
      <c r="N47843" s="71"/>
    </row>
    <row r="47844" spans="2:14">
      <c r="B47844" s="65"/>
      <c r="N47844" s="71"/>
    </row>
    <row r="47845" spans="2:14">
      <c r="B47845" s="65"/>
      <c r="N47845" s="71"/>
    </row>
    <row r="47846" spans="2:14">
      <c r="B47846" s="65"/>
      <c r="N47846" s="71"/>
    </row>
    <row r="47847" spans="2:14">
      <c r="B47847" s="65"/>
      <c r="N47847" s="71"/>
    </row>
    <row r="47848" spans="2:14">
      <c r="B47848" s="65"/>
      <c r="N47848" s="71"/>
    </row>
    <row r="47849" spans="2:14">
      <c r="B47849" s="65"/>
      <c r="N47849" s="71"/>
    </row>
    <row r="47850" spans="2:14">
      <c r="B47850" s="65"/>
      <c r="N47850" s="71"/>
    </row>
    <row r="47851" spans="2:14">
      <c r="B47851" s="65"/>
      <c r="N47851" s="71"/>
    </row>
    <row r="47852" spans="2:14">
      <c r="B47852" s="65"/>
      <c r="N47852" s="71"/>
    </row>
    <row r="47853" spans="2:14">
      <c r="B47853" s="65"/>
      <c r="N47853" s="71"/>
    </row>
    <row r="47854" spans="2:14">
      <c r="B47854" s="65"/>
      <c r="N47854" s="71"/>
    </row>
    <row r="47855" spans="2:14">
      <c r="B47855" s="65"/>
      <c r="N47855" s="71"/>
    </row>
    <row r="47856" spans="2:14">
      <c r="B47856" s="65"/>
      <c r="N47856" s="71"/>
    </row>
    <row r="47857" spans="2:14">
      <c r="B47857" s="65"/>
      <c r="N47857" s="71"/>
    </row>
    <row r="47858" spans="2:14">
      <c r="B47858" s="65"/>
      <c r="N47858" s="71"/>
    </row>
    <row r="47859" spans="2:14">
      <c r="B47859" s="65"/>
      <c r="N47859" s="71"/>
    </row>
    <row r="47860" spans="2:14">
      <c r="B47860" s="65"/>
      <c r="N47860" s="71"/>
    </row>
    <row r="47861" spans="2:14">
      <c r="B47861" s="65"/>
      <c r="N47861" s="71"/>
    </row>
    <row r="47862" spans="2:14">
      <c r="B47862" s="65"/>
      <c r="N47862" s="71"/>
    </row>
    <row r="47863" spans="2:14">
      <c r="B47863" s="65"/>
      <c r="N47863" s="71"/>
    </row>
    <row r="47864" spans="2:14">
      <c r="B47864" s="65"/>
      <c r="N47864" s="71"/>
    </row>
    <row r="47865" spans="2:14">
      <c r="B47865" s="65"/>
      <c r="N47865" s="71"/>
    </row>
    <row r="47866" spans="2:14">
      <c r="B47866" s="65"/>
      <c r="N47866" s="71"/>
    </row>
    <row r="47867" spans="2:14">
      <c r="B47867" s="65"/>
      <c r="N47867" s="71"/>
    </row>
    <row r="47868" spans="2:14">
      <c r="B47868" s="65"/>
      <c r="N47868" s="71"/>
    </row>
    <row r="47869" spans="2:14">
      <c r="B47869" s="65"/>
      <c r="N47869" s="71"/>
    </row>
    <row r="47870" spans="2:14">
      <c r="B47870" s="65"/>
      <c r="N47870" s="71"/>
    </row>
    <row r="47871" spans="2:14">
      <c r="B47871" s="65"/>
      <c r="N47871" s="71"/>
    </row>
    <row r="47872" spans="2:14">
      <c r="B47872" s="65"/>
      <c r="N47872" s="71"/>
    </row>
    <row r="47873" spans="2:14">
      <c r="B47873" s="65"/>
      <c r="N47873" s="71"/>
    </row>
    <row r="47874" spans="2:14">
      <c r="B47874" s="65"/>
      <c r="N47874" s="71"/>
    </row>
    <row r="47875" spans="2:14">
      <c r="B47875" s="65"/>
      <c r="N47875" s="71"/>
    </row>
    <row r="47876" spans="2:14">
      <c r="B47876" s="65"/>
      <c r="N47876" s="71"/>
    </row>
    <row r="47877" spans="2:14">
      <c r="B47877" s="65"/>
      <c r="N47877" s="71"/>
    </row>
    <row r="47878" spans="2:14">
      <c r="B47878" s="65"/>
      <c r="N47878" s="71"/>
    </row>
    <row r="47879" spans="2:14">
      <c r="B47879" s="65"/>
      <c r="N47879" s="71"/>
    </row>
    <row r="47880" spans="2:14">
      <c r="B47880" s="65"/>
      <c r="N47880" s="71"/>
    </row>
    <row r="47881" spans="2:14">
      <c r="B47881" s="65"/>
      <c r="N47881" s="71"/>
    </row>
    <row r="47882" spans="2:14">
      <c r="B47882" s="65"/>
      <c r="N47882" s="71"/>
    </row>
    <row r="47883" spans="2:14">
      <c r="B47883" s="65"/>
      <c r="N47883" s="71"/>
    </row>
    <row r="47884" spans="2:14">
      <c r="B47884" s="65"/>
      <c r="N47884" s="71"/>
    </row>
    <row r="47885" spans="2:14">
      <c r="B47885" s="65"/>
      <c r="N47885" s="71"/>
    </row>
    <row r="47886" spans="2:14">
      <c r="B47886" s="65"/>
      <c r="N47886" s="71"/>
    </row>
    <row r="47887" spans="2:14">
      <c r="B47887" s="65"/>
      <c r="N47887" s="71"/>
    </row>
    <row r="47888" spans="2:14">
      <c r="B47888" s="65"/>
      <c r="N47888" s="71"/>
    </row>
    <row r="47889" spans="2:14">
      <c r="B47889" s="65"/>
      <c r="N47889" s="71"/>
    </row>
    <row r="47890" spans="2:14">
      <c r="B47890" s="65"/>
      <c r="N47890" s="71"/>
    </row>
    <row r="47891" spans="2:14">
      <c r="B47891" s="65"/>
      <c r="N47891" s="71"/>
    </row>
    <row r="47892" spans="2:14">
      <c r="B47892" s="65"/>
      <c r="N47892" s="71"/>
    </row>
    <row r="47893" spans="2:14">
      <c r="B47893" s="65"/>
      <c r="N47893" s="71"/>
    </row>
    <row r="47894" spans="2:14">
      <c r="B47894" s="65"/>
      <c r="N47894" s="71"/>
    </row>
    <row r="47895" spans="2:14">
      <c r="B47895" s="65"/>
      <c r="N47895" s="71"/>
    </row>
    <row r="47896" spans="2:14">
      <c r="B47896" s="65"/>
      <c r="N47896" s="71"/>
    </row>
    <row r="47897" spans="2:14">
      <c r="B47897" s="65"/>
      <c r="N47897" s="71"/>
    </row>
    <row r="47898" spans="2:14">
      <c r="B47898" s="65"/>
      <c r="N47898" s="71"/>
    </row>
    <row r="47899" spans="2:14">
      <c r="B47899" s="65"/>
      <c r="N47899" s="71"/>
    </row>
    <row r="47900" spans="2:14">
      <c r="B47900" s="65"/>
      <c r="N47900" s="71"/>
    </row>
    <row r="47901" spans="2:14">
      <c r="B47901" s="65"/>
      <c r="N47901" s="71"/>
    </row>
    <row r="47902" spans="2:14">
      <c r="B47902" s="65"/>
      <c r="N47902" s="71"/>
    </row>
    <row r="47903" spans="2:14">
      <c r="B47903" s="65"/>
      <c r="N47903" s="71"/>
    </row>
    <row r="47904" spans="2:14">
      <c r="B47904" s="65"/>
      <c r="N47904" s="71"/>
    </row>
    <row r="47905" spans="2:14">
      <c r="B47905" s="65"/>
      <c r="N47905" s="71"/>
    </row>
    <row r="47906" spans="2:14">
      <c r="B47906" s="65"/>
      <c r="N47906" s="71"/>
    </row>
    <row r="47907" spans="2:14">
      <c r="B47907" s="65"/>
      <c r="N47907" s="71"/>
    </row>
    <row r="47908" spans="2:14">
      <c r="B47908" s="65"/>
      <c r="N47908" s="71"/>
    </row>
    <row r="47909" spans="2:14">
      <c r="B47909" s="65"/>
      <c r="N47909" s="71"/>
    </row>
    <row r="47910" spans="2:14">
      <c r="B47910" s="65"/>
      <c r="N47910" s="71"/>
    </row>
    <row r="47911" spans="2:14">
      <c r="B47911" s="65"/>
      <c r="N47911" s="71"/>
    </row>
    <row r="47912" spans="2:14">
      <c r="B47912" s="65"/>
      <c r="N47912" s="71"/>
    </row>
    <row r="47913" spans="2:14">
      <c r="B47913" s="65"/>
      <c r="N47913" s="71"/>
    </row>
    <row r="47914" spans="2:14">
      <c r="B47914" s="65"/>
      <c r="N47914" s="71"/>
    </row>
    <row r="47915" spans="2:14">
      <c r="B47915" s="65"/>
      <c r="N47915" s="71"/>
    </row>
    <row r="47916" spans="2:14">
      <c r="B47916" s="65"/>
      <c r="N47916" s="71"/>
    </row>
    <row r="47917" spans="2:14">
      <c r="B47917" s="65"/>
      <c r="N47917" s="71"/>
    </row>
    <row r="47918" spans="2:14">
      <c r="B47918" s="65"/>
      <c r="N47918" s="71"/>
    </row>
    <row r="47919" spans="2:14">
      <c r="B47919" s="65"/>
      <c r="N47919" s="71"/>
    </row>
    <row r="47920" spans="2:14">
      <c r="B47920" s="65"/>
      <c r="N47920" s="71"/>
    </row>
    <row r="47921" spans="2:14">
      <c r="B47921" s="65"/>
      <c r="N47921" s="71"/>
    </row>
    <row r="47922" spans="2:14">
      <c r="B47922" s="65"/>
      <c r="N47922" s="71"/>
    </row>
    <row r="47923" spans="2:14">
      <c r="B47923" s="65"/>
      <c r="N47923" s="71"/>
    </row>
    <row r="47924" spans="2:14">
      <c r="B47924" s="65"/>
      <c r="N47924" s="71"/>
    </row>
    <row r="47925" spans="2:14">
      <c r="B47925" s="65"/>
      <c r="N47925" s="71"/>
    </row>
    <row r="47926" spans="2:14">
      <c r="B47926" s="65"/>
      <c r="N47926" s="71"/>
    </row>
    <row r="47927" spans="2:14">
      <c r="B47927" s="65"/>
      <c r="N47927" s="71"/>
    </row>
    <row r="47928" spans="2:14">
      <c r="B47928" s="65"/>
      <c r="N47928" s="71"/>
    </row>
    <row r="47929" spans="2:14">
      <c r="B47929" s="65"/>
      <c r="N47929" s="71"/>
    </row>
    <row r="47930" spans="2:14">
      <c r="B47930" s="65"/>
      <c r="N47930" s="71"/>
    </row>
    <row r="47931" spans="2:14">
      <c r="B47931" s="65"/>
      <c r="N47931" s="71"/>
    </row>
    <row r="47932" spans="2:14">
      <c r="B47932" s="65"/>
      <c r="N47932" s="71"/>
    </row>
    <row r="47933" spans="2:14">
      <c r="B47933" s="65"/>
      <c r="N47933" s="71"/>
    </row>
    <row r="47934" spans="2:14">
      <c r="B47934" s="65"/>
      <c r="N47934" s="71"/>
    </row>
    <row r="47935" spans="2:14">
      <c r="B47935" s="65"/>
      <c r="N47935" s="71"/>
    </row>
    <row r="47936" spans="2:14">
      <c r="B47936" s="65"/>
      <c r="N47936" s="71"/>
    </row>
    <row r="47937" spans="2:14">
      <c r="B47937" s="65"/>
      <c r="N47937" s="71"/>
    </row>
    <row r="47938" spans="2:14">
      <c r="B47938" s="65"/>
      <c r="N47938" s="71"/>
    </row>
    <row r="47939" spans="2:14">
      <c r="B47939" s="65"/>
      <c r="N47939" s="71"/>
    </row>
    <row r="47940" spans="2:14">
      <c r="B47940" s="65"/>
      <c r="N47940" s="71"/>
    </row>
    <row r="47941" spans="2:14">
      <c r="B47941" s="65"/>
      <c r="N47941" s="71"/>
    </row>
    <row r="47942" spans="2:14">
      <c r="B47942" s="65"/>
      <c r="N47942" s="71"/>
    </row>
    <row r="47943" spans="2:14">
      <c r="B47943" s="65"/>
      <c r="N47943" s="71"/>
    </row>
    <row r="47944" spans="2:14">
      <c r="B47944" s="65"/>
      <c r="N47944" s="71"/>
    </row>
    <row r="47945" spans="2:14">
      <c r="B47945" s="65"/>
      <c r="N47945" s="71"/>
    </row>
    <row r="47946" spans="2:14">
      <c r="B47946" s="65"/>
      <c r="N47946" s="71"/>
    </row>
    <row r="47947" spans="2:14">
      <c r="B47947" s="65"/>
      <c r="N47947" s="71"/>
    </row>
    <row r="47948" spans="2:14">
      <c r="B47948" s="65"/>
      <c r="N47948" s="71"/>
    </row>
    <row r="47949" spans="2:14">
      <c r="B47949" s="65"/>
      <c r="N47949" s="71"/>
    </row>
    <row r="47950" spans="2:14">
      <c r="B47950" s="65"/>
      <c r="N47950" s="71"/>
    </row>
    <row r="47951" spans="2:14">
      <c r="B47951" s="65"/>
      <c r="N47951" s="71"/>
    </row>
    <row r="47952" spans="2:14">
      <c r="B47952" s="65"/>
      <c r="N47952" s="71"/>
    </row>
    <row r="47953" spans="2:14">
      <c r="B47953" s="65"/>
      <c r="N47953" s="71"/>
    </row>
    <row r="47954" spans="2:14">
      <c r="B47954" s="65"/>
      <c r="N47954" s="71"/>
    </row>
    <row r="47955" spans="2:14">
      <c r="B47955" s="65"/>
      <c r="N47955" s="71"/>
    </row>
    <row r="47956" spans="2:14">
      <c r="B47956" s="65"/>
      <c r="N47956" s="71"/>
    </row>
    <row r="47957" spans="2:14">
      <c r="B47957" s="65"/>
      <c r="N47957" s="71"/>
    </row>
    <row r="47958" spans="2:14">
      <c r="B47958" s="65"/>
      <c r="N47958" s="71"/>
    </row>
    <row r="47959" spans="2:14">
      <c r="B47959" s="65"/>
      <c r="N47959" s="71"/>
    </row>
    <row r="47960" spans="2:14">
      <c r="B47960" s="65"/>
      <c r="N47960" s="71"/>
    </row>
    <row r="47961" spans="2:14">
      <c r="B47961" s="65"/>
      <c r="N47961" s="71"/>
    </row>
    <row r="47962" spans="2:14">
      <c r="B47962" s="65"/>
      <c r="N47962" s="71"/>
    </row>
    <row r="47963" spans="2:14">
      <c r="B47963" s="65"/>
      <c r="N47963" s="71"/>
    </row>
    <row r="47964" spans="2:14">
      <c r="B47964" s="65"/>
      <c r="N47964" s="71"/>
    </row>
    <row r="47965" spans="2:14">
      <c r="B47965" s="65"/>
      <c r="N47965" s="71"/>
    </row>
    <row r="47966" spans="2:14">
      <c r="B47966" s="65"/>
      <c r="N47966" s="71"/>
    </row>
    <row r="47967" spans="2:14">
      <c r="B47967" s="65"/>
      <c r="N47967" s="71"/>
    </row>
    <row r="47968" spans="2:14">
      <c r="B47968" s="65"/>
      <c r="N47968" s="71"/>
    </row>
    <row r="47969" spans="2:14">
      <c r="B47969" s="65"/>
      <c r="N47969" s="71"/>
    </row>
    <row r="47970" spans="2:14">
      <c r="B47970" s="65"/>
      <c r="N47970" s="71"/>
    </row>
    <row r="47971" spans="2:14">
      <c r="B47971" s="65"/>
      <c r="N47971" s="71"/>
    </row>
    <row r="47972" spans="2:14">
      <c r="B47972" s="65"/>
      <c r="N47972" s="71"/>
    </row>
    <row r="47973" spans="2:14">
      <c r="B47973" s="65"/>
      <c r="N47973" s="71"/>
    </row>
    <row r="47974" spans="2:14">
      <c r="B47974" s="65"/>
      <c r="N47974" s="71"/>
    </row>
    <row r="47975" spans="2:14">
      <c r="B47975" s="65"/>
      <c r="N47975" s="71"/>
    </row>
    <row r="47976" spans="2:14">
      <c r="B47976" s="65"/>
      <c r="N47976" s="71"/>
    </row>
    <row r="47977" spans="2:14">
      <c r="B47977" s="65"/>
      <c r="N47977" s="71"/>
    </row>
    <row r="47978" spans="2:14">
      <c r="B47978" s="65"/>
      <c r="N47978" s="71"/>
    </row>
    <row r="47979" spans="2:14">
      <c r="B47979" s="65"/>
      <c r="N47979" s="71"/>
    </row>
    <row r="47980" spans="2:14">
      <c r="B47980" s="65"/>
      <c r="N47980" s="71"/>
    </row>
    <row r="47981" spans="2:14">
      <c r="B47981" s="65"/>
      <c r="N47981" s="71"/>
    </row>
    <row r="47982" spans="2:14">
      <c r="B47982" s="65"/>
      <c r="N47982" s="71"/>
    </row>
    <row r="47983" spans="2:14">
      <c r="B47983" s="65"/>
      <c r="N47983" s="71"/>
    </row>
    <row r="47984" spans="2:14">
      <c r="B47984" s="65"/>
      <c r="N47984" s="71"/>
    </row>
    <row r="47985" spans="2:14">
      <c r="B47985" s="65"/>
      <c r="N47985" s="71"/>
    </row>
    <row r="47986" spans="2:14">
      <c r="B47986" s="65"/>
      <c r="N47986" s="71"/>
    </row>
    <row r="47987" spans="2:14">
      <c r="B47987" s="65"/>
      <c r="N47987" s="71"/>
    </row>
    <row r="47988" spans="2:14">
      <c r="B47988" s="65"/>
      <c r="N47988" s="71"/>
    </row>
    <row r="47989" spans="2:14">
      <c r="B47989" s="65"/>
      <c r="N47989" s="71"/>
    </row>
    <row r="47990" spans="2:14">
      <c r="B47990" s="65"/>
      <c r="N47990" s="71"/>
    </row>
    <row r="47991" spans="2:14">
      <c r="B47991" s="65"/>
      <c r="N47991" s="71"/>
    </row>
    <row r="47992" spans="2:14">
      <c r="B47992" s="65"/>
      <c r="N47992" s="71"/>
    </row>
    <row r="47993" spans="2:14">
      <c r="B47993" s="65"/>
      <c r="N47993" s="71"/>
    </row>
    <row r="47994" spans="2:14">
      <c r="B47994" s="65"/>
      <c r="N47994" s="71"/>
    </row>
    <row r="47995" spans="2:14">
      <c r="B47995" s="65"/>
      <c r="N47995" s="71"/>
    </row>
    <row r="47996" spans="2:14">
      <c r="B47996" s="65"/>
      <c r="N47996" s="71"/>
    </row>
    <row r="47997" spans="2:14">
      <c r="B47997" s="65"/>
      <c r="N47997" s="71"/>
    </row>
    <row r="47998" spans="2:14">
      <c r="B47998" s="65"/>
      <c r="N47998" s="71"/>
    </row>
    <row r="47999" spans="2:14">
      <c r="B47999" s="65"/>
      <c r="N47999" s="71"/>
    </row>
    <row r="48000" spans="2:14">
      <c r="B48000" s="65"/>
      <c r="N48000" s="71"/>
    </row>
    <row r="48001" spans="2:14">
      <c r="B48001" s="65"/>
      <c r="N48001" s="71"/>
    </row>
    <row r="48002" spans="2:14">
      <c r="B48002" s="65"/>
      <c r="N48002" s="71"/>
    </row>
    <row r="48003" spans="2:14">
      <c r="B48003" s="65"/>
      <c r="N48003" s="71"/>
    </row>
    <row r="48004" spans="2:14">
      <c r="B48004" s="65"/>
      <c r="N48004" s="71"/>
    </row>
    <row r="48005" spans="2:14">
      <c r="B48005" s="65"/>
      <c r="N48005" s="71"/>
    </row>
    <row r="48006" spans="2:14">
      <c r="B48006" s="65"/>
      <c r="N48006" s="71"/>
    </row>
    <row r="48007" spans="2:14">
      <c r="B48007" s="65"/>
      <c r="N48007" s="71"/>
    </row>
    <row r="48008" spans="2:14">
      <c r="B48008" s="65"/>
      <c r="N48008" s="71"/>
    </row>
    <row r="48009" spans="2:14">
      <c r="B48009" s="65"/>
      <c r="N48009" s="71"/>
    </row>
    <row r="48010" spans="2:14">
      <c r="B48010" s="65"/>
      <c r="N48010" s="71"/>
    </row>
    <row r="48011" spans="2:14">
      <c r="B48011" s="65"/>
      <c r="N48011" s="71"/>
    </row>
    <row r="48012" spans="2:14">
      <c r="B48012" s="65"/>
      <c r="N48012" s="71"/>
    </row>
    <row r="48013" spans="2:14">
      <c r="B48013" s="65"/>
      <c r="N48013" s="71"/>
    </row>
    <row r="48014" spans="2:14">
      <c r="B48014" s="65"/>
      <c r="N48014" s="71"/>
    </row>
    <row r="48015" spans="2:14">
      <c r="B48015" s="65"/>
      <c r="N48015" s="71"/>
    </row>
    <row r="48016" spans="2:14">
      <c r="B48016" s="65"/>
      <c r="N48016" s="71"/>
    </row>
    <row r="48017" spans="2:14">
      <c r="B48017" s="65"/>
      <c r="N48017" s="71"/>
    </row>
    <row r="48018" spans="2:14">
      <c r="B48018" s="65"/>
      <c r="N48018" s="71"/>
    </row>
    <row r="48019" spans="2:14">
      <c r="B48019" s="65"/>
      <c r="N48019" s="71"/>
    </row>
    <row r="48020" spans="2:14">
      <c r="B48020" s="65"/>
      <c r="N48020" s="71"/>
    </row>
    <row r="48021" spans="2:14">
      <c r="B48021" s="65"/>
      <c r="N48021" s="71"/>
    </row>
    <row r="48022" spans="2:14">
      <c r="B48022" s="65"/>
      <c r="N48022" s="71"/>
    </row>
    <row r="48023" spans="2:14">
      <c r="B48023" s="65"/>
      <c r="N48023" s="71"/>
    </row>
    <row r="48024" spans="2:14">
      <c r="B48024" s="65"/>
      <c r="N48024" s="71"/>
    </row>
    <row r="48025" spans="2:14">
      <c r="B48025" s="65"/>
      <c r="N48025" s="71"/>
    </row>
    <row r="48026" spans="2:14">
      <c r="B48026" s="65"/>
      <c r="N48026" s="71"/>
    </row>
    <row r="48027" spans="2:14">
      <c r="B48027" s="65"/>
      <c r="N48027" s="71"/>
    </row>
    <row r="48028" spans="2:14">
      <c r="B48028" s="65"/>
      <c r="N48028" s="71"/>
    </row>
    <row r="48029" spans="2:14">
      <c r="B48029" s="65"/>
      <c r="N48029" s="71"/>
    </row>
    <row r="48030" spans="2:14">
      <c r="B48030" s="65"/>
      <c r="N48030" s="71"/>
    </row>
    <row r="48031" spans="2:14">
      <c r="B48031" s="65"/>
      <c r="N48031" s="71"/>
    </row>
    <row r="48032" spans="2:14">
      <c r="B48032" s="65"/>
      <c r="N48032" s="71"/>
    </row>
    <row r="48033" spans="2:14">
      <c r="B48033" s="65"/>
      <c r="N48033" s="71"/>
    </row>
    <row r="48034" spans="2:14">
      <c r="B48034" s="65"/>
      <c r="N48034" s="71"/>
    </row>
    <row r="48035" spans="2:14">
      <c r="B48035" s="65"/>
      <c r="N48035" s="71"/>
    </row>
    <row r="48036" spans="2:14">
      <c r="B48036" s="65"/>
      <c r="N48036" s="71"/>
    </row>
    <row r="48037" spans="2:14">
      <c r="B48037" s="65"/>
      <c r="N48037" s="71"/>
    </row>
    <row r="48038" spans="2:14">
      <c r="B48038" s="65"/>
      <c r="N48038" s="71"/>
    </row>
    <row r="48039" spans="2:14">
      <c r="B48039" s="65"/>
      <c r="N48039" s="71"/>
    </row>
    <row r="48040" spans="2:14">
      <c r="B48040" s="65"/>
      <c r="N48040" s="71"/>
    </row>
    <row r="48041" spans="2:14">
      <c r="B48041" s="65"/>
      <c r="N48041" s="71"/>
    </row>
    <row r="48042" spans="2:14">
      <c r="B48042" s="65"/>
      <c r="N48042" s="71"/>
    </row>
    <row r="48043" spans="2:14">
      <c r="B48043" s="65"/>
      <c r="N48043" s="71"/>
    </row>
    <row r="48044" spans="2:14">
      <c r="B48044" s="65"/>
      <c r="N48044" s="71"/>
    </row>
    <row r="48045" spans="2:14">
      <c r="B48045" s="65"/>
      <c r="N48045" s="71"/>
    </row>
    <row r="48046" spans="2:14">
      <c r="B48046" s="65"/>
      <c r="N48046" s="71"/>
    </row>
    <row r="48047" spans="2:14">
      <c r="B48047" s="65"/>
      <c r="N48047" s="71"/>
    </row>
    <row r="48048" spans="2:14">
      <c r="B48048" s="65"/>
      <c r="N48048" s="71"/>
    </row>
    <row r="48049" spans="2:14">
      <c r="B48049" s="65"/>
      <c r="N48049" s="71"/>
    </row>
    <row r="48050" spans="2:14">
      <c r="B48050" s="65"/>
      <c r="N48050" s="71"/>
    </row>
    <row r="48051" spans="2:14">
      <c r="B48051" s="65"/>
      <c r="N48051" s="71"/>
    </row>
    <row r="48052" spans="2:14">
      <c r="B48052" s="65"/>
      <c r="N48052" s="71"/>
    </row>
    <row r="48053" spans="2:14">
      <c r="B48053" s="65"/>
      <c r="N48053" s="71"/>
    </row>
    <row r="48054" spans="2:14">
      <c r="B48054" s="65"/>
      <c r="N48054" s="71"/>
    </row>
    <row r="48055" spans="2:14">
      <c r="B48055" s="65"/>
      <c r="N48055" s="71"/>
    </row>
    <row r="48056" spans="2:14">
      <c r="B48056" s="65"/>
      <c r="N48056" s="71"/>
    </row>
    <row r="48057" spans="2:14">
      <c r="B48057" s="65"/>
      <c r="N48057" s="71"/>
    </row>
    <row r="48058" spans="2:14">
      <c r="B48058" s="65"/>
      <c r="N48058" s="71"/>
    </row>
    <row r="48059" spans="2:14">
      <c r="B48059" s="65"/>
      <c r="N48059" s="71"/>
    </row>
    <row r="48060" spans="2:14">
      <c r="B48060" s="65"/>
      <c r="N48060" s="71"/>
    </row>
    <row r="48061" spans="2:14">
      <c r="B48061" s="65"/>
      <c r="N48061" s="71"/>
    </row>
    <row r="48062" spans="2:14">
      <c r="B48062" s="65"/>
      <c r="N48062" s="71"/>
    </row>
    <row r="48063" spans="2:14">
      <c r="B48063" s="65"/>
      <c r="N48063" s="71"/>
    </row>
    <row r="48064" spans="2:14">
      <c r="B48064" s="65"/>
      <c r="N48064" s="71"/>
    </row>
    <row r="48065" spans="2:14">
      <c r="B48065" s="65"/>
      <c r="N48065" s="71"/>
    </row>
    <row r="48066" spans="2:14">
      <c r="B48066" s="65"/>
      <c r="N48066" s="71"/>
    </row>
    <row r="48067" spans="2:14">
      <c r="B48067" s="65"/>
      <c r="N48067" s="71"/>
    </row>
    <row r="48068" spans="2:14">
      <c r="B48068" s="65"/>
      <c r="N48068" s="71"/>
    </row>
    <row r="48069" spans="2:14">
      <c r="B48069" s="65"/>
      <c r="N48069" s="71"/>
    </row>
    <row r="48070" spans="2:14">
      <c r="B48070" s="65"/>
      <c r="N48070" s="71"/>
    </row>
    <row r="48071" spans="2:14">
      <c r="B48071" s="65"/>
      <c r="N48071" s="71"/>
    </row>
    <row r="48072" spans="2:14">
      <c r="B48072" s="65"/>
      <c r="N48072" s="71"/>
    </row>
    <row r="48073" spans="2:14">
      <c r="B48073" s="65"/>
      <c r="N48073" s="71"/>
    </row>
    <row r="48074" spans="2:14">
      <c r="B48074" s="65"/>
      <c r="N48074" s="71"/>
    </row>
    <row r="48075" spans="2:14">
      <c r="B48075" s="65"/>
      <c r="N48075" s="71"/>
    </row>
    <row r="48076" spans="2:14">
      <c r="B48076" s="65"/>
      <c r="N48076" s="71"/>
    </row>
    <row r="48077" spans="2:14">
      <c r="B48077" s="65"/>
      <c r="N48077" s="71"/>
    </row>
    <row r="48078" spans="2:14">
      <c r="B48078" s="65"/>
      <c r="N48078" s="71"/>
    </row>
    <row r="48079" spans="2:14">
      <c r="B48079" s="65"/>
      <c r="N48079" s="71"/>
    </row>
    <row r="48080" spans="2:14">
      <c r="B48080" s="65"/>
      <c r="N48080" s="71"/>
    </row>
    <row r="48081" spans="2:14">
      <c r="B48081" s="65"/>
      <c r="N48081" s="71"/>
    </row>
    <row r="48082" spans="2:14">
      <c r="B48082" s="65"/>
      <c r="N48082" s="71"/>
    </row>
    <row r="48083" spans="2:14">
      <c r="B48083" s="65"/>
      <c r="N48083" s="71"/>
    </row>
    <row r="48084" spans="2:14">
      <c r="B48084" s="65"/>
      <c r="N48084" s="71"/>
    </row>
    <row r="48085" spans="2:14">
      <c r="B48085" s="65"/>
      <c r="N48085" s="71"/>
    </row>
    <row r="48086" spans="2:14">
      <c r="B48086" s="65"/>
      <c r="N48086" s="71"/>
    </row>
    <row r="48087" spans="2:14">
      <c r="B48087" s="65"/>
      <c r="N48087" s="71"/>
    </row>
    <row r="48088" spans="2:14">
      <c r="B48088" s="65"/>
      <c r="N48088" s="71"/>
    </row>
    <row r="48089" spans="2:14">
      <c r="B48089" s="65"/>
      <c r="N48089" s="71"/>
    </row>
    <row r="48090" spans="2:14">
      <c r="B48090" s="65"/>
      <c r="N48090" s="71"/>
    </row>
    <row r="48091" spans="2:14">
      <c r="B48091" s="65"/>
      <c r="N48091" s="71"/>
    </row>
    <row r="48092" spans="2:14">
      <c r="B48092" s="65"/>
      <c r="N48092" s="71"/>
    </row>
    <row r="48093" spans="2:14">
      <c r="B48093" s="65"/>
      <c r="N48093" s="71"/>
    </row>
    <row r="48094" spans="2:14">
      <c r="B48094" s="65"/>
      <c r="N48094" s="71"/>
    </row>
    <row r="48095" spans="2:14">
      <c r="B48095" s="65"/>
      <c r="N48095" s="71"/>
    </row>
    <row r="48096" spans="2:14">
      <c r="B48096" s="65"/>
      <c r="N48096" s="71"/>
    </row>
    <row r="48097" spans="2:14">
      <c r="B48097" s="65"/>
      <c r="N48097" s="71"/>
    </row>
    <row r="48098" spans="2:14">
      <c r="B48098" s="65"/>
      <c r="N48098" s="71"/>
    </row>
    <row r="48099" spans="2:14">
      <c r="B48099" s="65"/>
      <c r="N48099" s="71"/>
    </row>
    <row r="48100" spans="2:14">
      <c r="B48100" s="65"/>
      <c r="N48100" s="71"/>
    </row>
    <row r="48101" spans="2:14">
      <c r="B48101" s="65"/>
      <c r="N48101" s="71"/>
    </row>
    <row r="48102" spans="2:14">
      <c r="B48102" s="65"/>
      <c r="N48102" s="71"/>
    </row>
    <row r="48103" spans="2:14">
      <c r="B48103" s="65"/>
      <c r="N48103" s="71"/>
    </row>
    <row r="48104" spans="2:14">
      <c r="B48104" s="65"/>
      <c r="N48104" s="71"/>
    </row>
    <row r="48105" spans="2:14">
      <c r="B48105" s="65"/>
      <c r="N48105" s="71"/>
    </row>
    <row r="48106" spans="2:14">
      <c r="B48106" s="65"/>
      <c r="N48106" s="71"/>
    </row>
    <row r="48107" spans="2:14">
      <c r="B48107" s="65"/>
      <c r="N48107" s="71"/>
    </row>
    <row r="48108" spans="2:14">
      <c r="B48108" s="65"/>
      <c r="N48108" s="71"/>
    </row>
    <row r="48109" spans="2:14">
      <c r="B48109" s="65"/>
      <c r="N48109" s="71"/>
    </row>
    <row r="48110" spans="2:14">
      <c r="B48110" s="65"/>
      <c r="N48110" s="71"/>
    </row>
    <row r="48111" spans="2:14">
      <c r="B48111" s="65"/>
      <c r="N48111" s="71"/>
    </row>
    <row r="48112" spans="2:14">
      <c r="B48112" s="65"/>
      <c r="N48112" s="71"/>
    </row>
    <row r="48113" spans="2:14">
      <c r="B48113" s="65"/>
      <c r="N48113" s="71"/>
    </row>
    <row r="48114" spans="2:14">
      <c r="B48114" s="65"/>
      <c r="N48114" s="71"/>
    </row>
    <row r="48115" spans="2:14">
      <c r="B48115" s="65"/>
      <c r="N48115" s="71"/>
    </row>
    <row r="48116" spans="2:14">
      <c r="B48116" s="65"/>
      <c r="N48116" s="71"/>
    </row>
    <row r="48117" spans="2:14">
      <c r="B48117" s="65"/>
      <c r="N48117" s="71"/>
    </row>
    <row r="48118" spans="2:14">
      <c r="B48118" s="65"/>
      <c r="N48118" s="71"/>
    </row>
    <row r="48119" spans="2:14">
      <c r="B48119" s="65"/>
      <c r="N48119" s="71"/>
    </row>
    <row r="48120" spans="2:14">
      <c r="B48120" s="65"/>
      <c r="N48120" s="71"/>
    </row>
    <row r="48121" spans="2:14">
      <c r="B48121" s="65"/>
      <c r="N48121" s="71"/>
    </row>
    <row r="48122" spans="2:14">
      <c r="B48122" s="65"/>
      <c r="N48122" s="71"/>
    </row>
    <row r="48123" spans="2:14">
      <c r="B48123" s="65"/>
      <c r="N48123" s="71"/>
    </row>
    <row r="48124" spans="2:14">
      <c r="B48124" s="65"/>
      <c r="N48124" s="71"/>
    </row>
    <row r="48125" spans="2:14">
      <c r="B48125" s="65"/>
      <c r="N48125" s="71"/>
    </row>
    <row r="48126" spans="2:14">
      <c r="B48126" s="65"/>
      <c r="N48126" s="71"/>
    </row>
    <row r="48127" spans="2:14">
      <c r="B48127" s="65"/>
      <c r="N48127" s="71"/>
    </row>
    <row r="48128" spans="2:14">
      <c r="B48128" s="65"/>
      <c r="N48128" s="71"/>
    </row>
    <row r="48129" spans="2:14">
      <c r="B48129" s="65"/>
      <c r="N48129" s="71"/>
    </row>
    <row r="48130" spans="2:14">
      <c r="B48130" s="65"/>
      <c r="N48130" s="71"/>
    </row>
    <row r="48131" spans="2:14">
      <c r="B48131" s="65"/>
      <c r="N48131" s="71"/>
    </row>
    <row r="48132" spans="2:14">
      <c r="B48132" s="65"/>
      <c r="N48132" s="71"/>
    </row>
    <row r="48133" spans="2:14">
      <c r="B48133" s="65"/>
      <c r="N48133" s="71"/>
    </row>
    <row r="48134" spans="2:14">
      <c r="B48134" s="65"/>
      <c r="N48134" s="71"/>
    </row>
    <row r="48135" spans="2:14">
      <c r="B48135" s="65"/>
      <c r="N48135" s="71"/>
    </row>
    <row r="48136" spans="2:14">
      <c r="B48136" s="65"/>
      <c r="N48136" s="71"/>
    </row>
    <row r="48137" spans="2:14">
      <c r="B48137" s="65"/>
      <c r="N48137" s="71"/>
    </row>
    <row r="48138" spans="2:14">
      <c r="B48138" s="65"/>
      <c r="N48138" s="71"/>
    </row>
    <row r="48139" spans="2:14">
      <c r="B48139" s="65"/>
      <c r="N48139" s="71"/>
    </row>
    <row r="48140" spans="2:14">
      <c r="B48140" s="65"/>
      <c r="N48140" s="71"/>
    </row>
    <row r="48141" spans="2:14">
      <c r="B48141" s="65"/>
      <c r="N48141" s="71"/>
    </row>
    <row r="48142" spans="2:14">
      <c r="B48142" s="65"/>
      <c r="N48142" s="71"/>
    </row>
    <row r="48143" spans="2:14">
      <c r="B48143" s="65"/>
      <c r="N48143" s="71"/>
    </row>
    <row r="48144" spans="2:14">
      <c r="B48144" s="65"/>
      <c r="N48144" s="71"/>
    </row>
    <row r="48145" spans="2:14">
      <c r="B48145" s="65"/>
      <c r="N48145" s="71"/>
    </row>
    <row r="48146" spans="2:14">
      <c r="B48146" s="65"/>
      <c r="N48146" s="71"/>
    </row>
    <row r="48147" spans="2:14">
      <c r="B48147" s="65"/>
      <c r="N48147" s="71"/>
    </row>
    <row r="48148" spans="2:14">
      <c r="B48148" s="65"/>
      <c r="N48148" s="71"/>
    </row>
    <row r="48149" spans="2:14">
      <c r="B48149" s="65"/>
      <c r="N48149" s="71"/>
    </row>
    <row r="48150" spans="2:14">
      <c r="B48150" s="65"/>
      <c r="N48150" s="71"/>
    </row>
    <row r="48151" spans="2:14">
      <c r="B48151" s="65"/>
      <c r="N48151" s="71"/>
    </row>
    <row r="48152" spans="2:14">
      <c r="B48152" s="65"/>
      <c r="N48152" s="71"/>
    </row>
    <row r="48153" spans="2:14">
      <c r="B48153" s="65"/>
      <c r="N48153" s="71"/>
    </row>
    <row r="48154" spans="2:14">
      <c r="B48154" s="65"/>
      <c r="N48154" s="71"/>
    </row>
    <row r="48155" spans="2:14">
      <c r="B48155" s="65"/>
      <c r="N48155" s="71"/>
    </row>
    <row r="48156" spans="2:14">
      <c r="B48156" s="65"/>
      <c r="N48156" s="71"/>
    </row>
    <row r="48157" spans="2:14">
      <c r="B48157" s="65"/>
      <c r="N48157" s="71"/>
    </row>
    <row r="48158" spans="2:14">
      <c r="B48158" s="65"/>
      <c r="N48158" s="71"/>
    </row>
    <row r="48159" spans="2:14">
      <c r="B48159" s="65"/>
      <c r="N48159" s="71"/>
    </row>
    <row r="48160" spans="2:14">
      <c r="B48160" s="65"/>
      <c r="N48160" s="71"/>
    </row>
    <row r="48161" spans="2:14">
      <c r="B48161" s="65"/>
      <c r="N48161" s="71"/>
    </row>
    <row r="48162" spans="2:14">
      <c r="B48162" s="65"/>
      <c r="N48162" s="71"/>
    </row>
    <row r="48163" spans="2:14">
      <c r="B48163" s="65"/>
      <c r="N48163" s="71"/>
    </row>
    <row r="48164" spans="2:14">
      <c r="B48164" s="65"/>
      <c r="N48164" s="71"/>
    </row>
    <row r="48165" spans="2:14">
      <c r="B48165" s="65"/>
      <c r="N48165" s="71"/>
    </row>
    <row r="48166" spans="2:14">
      <c r="B48166" s="65"/>
      <c r="N48166" s="71"/>
    </row>
    <row r="48167" spans="2:14">
      <c r="B48167" s="65"/>
      <c r="N48167" s="71"/>
    </row>
    <row r="48168" spans="2:14">
      <c r="B48168" s="65"/>
      <c r="N48168" s="71"/>
    </row>
    <row r="48169" spans="2:14">
      <c r="B48169" s="65"/>
      <c r="N48169" s="71"/>
    </row>
    <row r="48170" spans="2:14">
      <c r="B48170" s="65"/>
      <c r="N48170" s="71"/>
    </row>
    <row r="48171" spans="2:14">
      <c r="B48171" s="65"/>
      <c r="N48171" s="71"/>
    </row>
    <row r="48172" spans="2:14">
      <c r="B48172" s="65"/>
      <c r="N48172" s="71"/>
    </row>
    <row r="48173" spans="2:14">
      <c r="B48173" s="65"/>
      <c r="N48173" s="71"/>
    </row>
    <row r="48174" spans="2:14">
      <c r="B48174" s="65"/>
      <c r="N48174" s="71"/>
    </row>
    <row r="48175" spans="2:14">
      <c r="B48175" s="65"/>
      <c r="N48175" s="71"/>
    </row>
    <row r="48176" spans="2:14">
      <c r="B48176" s="65"/>
      <c r="N48176" s="71"/>
    </row>
    <row r="48177" spans="2:14">
      <c r="B48177" s="65"/>
      <c r="N48177" s="71"/>
    </row>
    <row r="48178" spans="2:14">
      <c r="B48178" s="65"/>
      <c r="N48178" s="71"/>
    </row>
    <row r="48179" spans="2:14">
      <c r="B48179" s="65"/>
      <c r="N48179" s="71"/>
    </row>
    <row r="48180" spans="2:14">
      <c r="B48180" s="65"/>
      <c r="N48180" s="71"/>
    </row>
    <row r="48181" spans="2:14">
      <c r="B48181" s="65"/>
      <c r="N48181" s="71"/>
    </row>
    <row r="48182" spans="2:14">
      <c r="B48182" s="65"/>
      <c r="N48182" s="71"/>
    </row>
    <row r="48183" spans="2:14">
      <c r="B48183" s="65"/>
      <c r="N48183" s="71"/>
    </row>
    <row r="48184" spans="2:14">
      <c r="B48184" s="65"/>
      <c r="N48184" s="71"/>
    </row>
    <row r="48185" spans="2:14">
      <c r="B48185" s="65"/>
      <c r="N48185" s="71"/>
    </row>
    <row r="48186" spans="2:14">
      <c r="B48186" s="65"/>
      <c r="N48186" s="71"/>
    </row>
    <row r="48187" spans="2:14">
      <c r="B48187" s="65"/>
      <c r="N48187" s="71"/>
    </row>
    <row r="48188" spans="2:14">
      <c r="B48188" s="65"/>
      <c r="N48188" s="71"/>
    </row>
    <row r="48189" spans="2:14">
      <c r="B48189" s="65"/>
      <c r="N48189" s="71"/>
    </row>
    <row r="48190" spans="2:14">
      <c r="B48190" s="65"/>
      <c r="N48190" s="71"/>
    </row>
    <row r="48191" spans="2:14">
      <c r="B48191" s="65"/>
      <c r="N48191" s="71"/>
    </row>
    <row r="48192" spans="2:14">
      <c r="B48192" s="65"/>
      <c r="N48192" s="71"/>
    </row>
    <row r="48193" spans="2:14">
      <c r="B48193" s="65"/>
      <c r="N48193" s="71"/>
    </row>
    <row r="48194" spans="2:14">
      <c r="B48194" s="65"/>
      <c r="N48194" s="71"/>
    </row>
    <row r="48195" spans="2:14">
      <c r="B48195" s="65"/>
      <c r="N48195" s="71"/>
    </row>
    <row r="48196" spans="2:14">
      <c r="B48196" s="65"/>
      <c r="N48196" s="71"/>
    </row>
    <row r="48197" spans="2:14">
      <c r="B48197" s="65"/>
      <c r="N48197" s="71"/>
    </row>
    <row r="48198" spans="2:14">
      <c r="B48198" s="65"/>
      <c r="N48198" s="71"/>
    </row>
    <row r="48199" spans="2:14">
      <c r="B48199" s="65"/>
      <c r="N48199" s="71"/>
    </row>
    <row r="48200" spans="2:14">
      <c r="B48200" s="65"/>
      <c r="N48200" s="71"/>
    </row>
    <row r="48201" spans="2:14">
      <c r="B48201" s="65"/>
      <c r="N48201" s="71"/>
    </row>
    <row r="48202" spans="2:14">
      <c r="B48202" s="65"/>
      <c r="N48202" s="71"/>
    </row>
    <row r="48203" spans="2:14">
      <c r="B48203" s="65"/>
      <c r="N48203" s="71"/>
    </row>
    <row r="48204" spans="2:14">
      <c r="B48204" s="65"/>
      <c r="N48204" s="71"/>
    </row>
    <row r="48205" spans="2:14">
      <c r="B48205" s="65"/>
      <c r="N48205" s="71"/>
    </row>
    <row r="48206" spans="2:14">
      <c r="B48206" s="65"/>
      <c r="N48206" s="71"/>
    </row>
    <row r="48207" spans="2:14">
      <c r="B48207" s="65"/>
      <c r="N48207" s="71"/>
    </row>
    <row r="48208" spans="2:14">
      <c r="B48208" s="65"/>
      <c r="N48208" s="71"/>
    </row>
    <row r="48209" spans="2:14">
      <c r="B48209" s="65"/>
      <c r="N48209" s="71"/>
    </row>
    <row r="48210" spans="2:14">
      <c r="B48210" s="65"/>
      <c r="N48210" s="71"/>
    </row>
    <row r="48211" spans="2:14">
      <c r="B48211" s="65"/>
      <c r="N48211" s="71"/>
    </row>
    <row r="48212" spans="2:14">
      <c r="B48212" s="65"/>
      <c r="N48212" s="71"/>
    </row>
    <row r="48213" spans="2:14">
      <c r="B48213" s="65"/>
      <c r="N48213" s="71"/>
    </row>
    <row r="48214" spans="2:14">
      <c r="B48214" s="65"/>
      <c r="N48214" s="71"/>
    </row>
    <row r="48215" spans="2:14">
      <c r="B48215" s="65"/>
      <c r="N48215" s="71"/>
    </row>
    <row r="48216" spans="2:14">
      <c r="B48216" s="65"/>
      <c r="N48216" s="71"/>
    </row>
    <row r="48217" spans="2:14">
      <c r="B48217" s="65"/>
      <c r="N48217" s="71"/>
    </row>
    <row r="48218" spans="2:14">
      <c r="B48218" s="65"/>
      <c r="N48218" s="71"/>
    </row>
    <row r="48219" spans="2:14">
      <c r="B48219" s="65"/>
      <c r="N48219" s="71"/>
    </row>
    <row r="48220" spans="2:14">
      <c r="B48220" s="65"/>
      <c r="N48220" s="71"/>
    </row>
    <row r="48221" spans="2:14">
      <c r="B48221" s="65"/>
      <c r="N48221" s="71"/>
    </row>
    <row r="48222" spans="2:14">
      <c r="B48222" s="65"/>
      <c r="N48222" s="71"/>
    </row>
    <row r="48223" spans="2:14">
      <c r="B48223" s="65"/>
      <c r="N48223" s="71"/>
    </row>
    <row r="48224" spans="2:14">
      <c r="B48224" s="65"/>
      <c r="N48224" s="71"/>
    </row>
    <row r="48225" spans="2:14">
      <c r="B48225" s="65"/>
      <c r="N48225" s="71"/>
    </row>
    <row r="48226" spans="2:14">
      <c r="B48226" s="65"/>
      <c r="N48226" s="71"/>
    </row>
    <row r="48227" spans="2:14">
      <c r="B48227" s="65"/>
      <c r="N48227" s="71"/>
    </row>
    <row r="48228" spans="2:14">
      <c r="B48228" s="65"/>
      <c r="N48228" s="71"/>
    </row>
    <row r="48229" spans="2:14">
      <c r="B48229" s="65"/>
      <c r="N48229" s="71"/>
    </row>
    <row r="48230" spans="2:14">
      <c r="B48230" s="65"/>
      <c r="N48230" s="71"/>
    </row>
    <row r="48231" spans="2:14">
      <c r="B48231" s="65"/>
      <c r="N48231" s="71"/>
    </row>
    <row r="48232" spans="2:14">
      <c r="B48232" s="65"/>
      <c r="N48232" s="71"/>
    </row>
    <row r="48233" spans="2:14">
      <c r="B48233" s="65"/>
      <c r="N48233" s="71"/>
    </row>
    <row r="48234" spans="2:14">
      <c r="B48234" s="65"/>
      <c r="N48234" s="71"/>
    </row>
    <row r="48235" spans="2:14">
      <c r="B48235" s="65"/>
      <c r="N48235" s="71"/>
    </row>
    <row r="48236" spans="2:14">
      <c r="B48236" s="65"/>
      <c r="N48236" s="71"/>
    </row>
    <row r="48237" spans="2:14">
      <c r="B48237" s="65"/>
      <c r="N48237" s="71"/>
    </row>
    <row r="48238" spans="2:14">
      <c r="B48238" s="65"/>
      <c r="N48238" s="71"/>
    </row>
    <row r="48239" spans="2:14">
      <c r="B48239" s="65"/>
      <c r="N48239" s="71"/>
    </row>
    <row r="48240" spans="2:14">
      <c r="B48240" s="65"/>
      <c r="N48240" s="71"/>
    </row>
    <row r="48241" spans="2:14">
      <c r="B48241" s="65"/>
      <c r="N48241" s="71"/>
    </row>
    <row r="48242" spans="2:14">
      <c r="B48242" s="65"/>
      <c r="N48242" s="71"/>
    </row>
    <row r="48243" spans="2:14">
      <c r="B48243" s="65"/>
      <c r="N48243" s="71"/>
    </row>
    <row r="48244" spans="2:14">
      <c r="B48244" s="65"/>
      <c r="N48244" s="71"/>
    </row>
    <row r="48245" spans="2:14">
      <c r="B48245" s="65"/>
      <c r="N48245" s="71"/>
    </row>
    <row r="48246" spans="2:14">
      <c r="B48246" s="65"/>
      <c r="N48246" s="71"/>
    </row>
    <row r="48247" spans="2:14">
      <c r="B48247" s="65"/>
      <c r="N48247" s="71"/>
    </row>
    <row r="48248" spans="2:14">
      <c r="B48248" s="65"/>
      <c r="N48248" s="71"/>
    </row>
    <row r="48249" spans="2:14">
      <c r="B48249" s="65"/>
      <c r="N48249" s="71"/>
    </row>
    <row r="48250" spans="2:14">
      <c r="B48250" s="65"/>
      <c r="N48250" s="71"/>
    </row>
    <row r="48251" spans="2:14">
      <c r="B48251" s="65"/>
      <c r="N48251" s="71"/>
    </row>
    <row r="48252" spans="2:14">
      <c r="B48252" s="65"/>
      <c r="N48252" s="71"/>
    </row>
    <row r="48253" spans="2:14">
      <c r="B48253" s="65"/>
      <c r="N48253" s="71"/>
    </row>
    <row r="48254" spans="2:14">
      <c r="B48254" s="65"/>
      <c r="N48254" s="71"/>
    </row>
    <row r="48255" spans="2:14">
      <c r="B48255" s="65"/>
      <c r="N48255" s="71"/>
    </row>
    <row r="48256" spans="2:14">
      <c r="B48256" s="65"/>
      <c r="N48256" s="71"/>
    </row>
    <row r="48257" spans="2:14">
      <c r="B48257" s="65"/>
      <c r="N48257" s="71"/>
    </row>
    <row r="48258" spans="2:14">
      <c r="B48258" s="65"/>
      <c r="N48258" s="71"/>
    </row>
    <row r="48259" spans="2:14">
      <c r="B48259" s="65"/>
      <c r="N48259" s="71"/>
    </row>
    <row r="48260" spans="2:14">
      <c r="B48260" s="65"/>
      <c r="N48260" s="71"/>
    </row>
    <row r="48261" spans="2:14">
      <c r="B48261" s="65"/>
      <c r="N48261" s="71"/>
    </row>
    <row r="48262" spans="2:14">
      <c r="B48262" s="65"/>
      <c r="N48262" s="71"/>
    </row>
    <row r="48263" spans="2:14">
      <c r="B48263" s="65"/>
      <c r="N48263" s="71"/>
    </row>
    <row r="48264" spans="2:14">
      <c r="B48264" s="65"/>
      <c r="N48264" s="71"/>
    </row>
    <row r="48265" spans="2:14">
      <c r="B48265" s="65"/>
      <c r="N48265" s="71"/>
    </row>
    <row r="48266" spans="2:14">
      <c r="B48266" s="65"/>
      <c r="N48266" s="71"/>
    </row>
    <row r="48267" spans="2:14">
      <c r="B48267" s="65"/>
      <c r="N48267" s="71"/>
    </row>
    <row r="48268" spans="2:14">
      <c r="B48268" s="65"/>
      <c r="N48268" s="71"/>
    </row>
    <row r="48269" spans="2:14">
      <c r="B48269" s="65"/>
      <c r="N48269" s="71"/>
    </row>
    <row r="48270" spans="2:14">
      <c r="B48270" s="65"/>
      <c r="N48270" s="71"/>
    </row>
    <row r="48271" spans="2:14">
      <c r="B48271" s="65"/>
      <c r="N48271" s="71"/>
    </row>
    <row r="48272" spans="2:14">
      <c r="B48272" s="65"/>
      <c r="N48272" s="71"/>
    </row>
    <row r="48273" spans="2:14">
      <c r="B48273" s="65"/>
      <c r="N48273" s="71"/>
    </row>
    <row r="48274" spans="2:14">
      <c r="B48274" s="65"/>
      <c r="N48274" s="71"/>
    </row>
    <row r="48275" spans="2:14">
      <c r="B48275" s="65"/>
      <c r="N48275" s="71"/>
    </row>
    <row r="48276" spans="2:14">
      <c r="B48276" s="65"/>
      <c r="N48276" s="71"/>
    </row>
    <row r="48277" spans="2:14">
      <c r="B48277" s="65"/>
      <c r="N48277" s="71"/>
    </row>
    <row r="48278" spans="2:14">
      <c r="B48278" s="65"/>
      <c r="N48278" s="71"/>
    </row>
    <row r="48279" spans="2:14">
      <c r="B48279" s="65"/>
      <c r="N48279" s="71"/>
    </row>
    <row r="48280" spans="2:14">
      <c r="B48280" s="65"/>
      <c r="N48280" s="71"/>
    </row>
    <row r="48281" spans="2:14">
      <c r="B48281" s="65"/>
      <c r="N48281" s="71"/>
    </row>
    <row r="48282" spans="2:14">
      <c r="B48282" s="65"/>
      <c r="N48282" s="71"/>
    </row>
    <row r="48283" spans="2:14">
      <c r="B48283" s="65"/>
      <c r="N48283" s="71"/>
    </row>
    <row r="48284" spans="2:14">
      <c r="B48284" s="65"/>
      <c r="N48284" s="71"/>
    </row>
    <row r="48285" spans="2:14">
      <c r="B48285" s="65"/>
      <c r="N48285" s="71"/>
    </row>
    <row r="48286" spans="2:14">
      <c r="B48286" s="65"/>
      <c r="N48286" s="71"/>
    </row>
    <row r="48287" spans="2:14">
      <c r="B48287" s="65"/>
      <c r="N48287" s="71"/>
    </row>
    <row r="48288" spans="2:14">
      <c r="B48288" s="65"/>
      <c r="N48288" s="71"/>
    </row>
    <row r="48289" spans="2:14">
      <c r="B48289" s="65"/>
      <c r="N48289" s="71"/>
    </row>
    <row r="48290" spans="2:14">
      <c r="B48290" s="65"/>
      <c r="N48290" s="71"/>
    </row>
    <row r="48291" spans="2:14">
      <c r="B48291" s="65"/>
      <c r="N48291" s="71"/>
    </row>
    <row r="48292" spans="2:14">
      <c r="B48292" s="65"/>
      <c r="N48292" s="71"/>
    </row>
    <row r="48293" spans="2:14">
      <c r="B48293" s="65"/>
      <c r="N48293" s="71"/>
    </row>
    <row r="48294" spans="2:14">
      <c r="B48294" s="65"/>
      <c r="N48294" s="71"/>
    </row>
    <row r="48295" spans="2:14">
      <c r="B48295" s="65"/>
      <c r="N48295" s="71"/>
    </row>
    <row r="48296" spans="2:14">
      <c r="B48296" s="65"/>
      <c r="N48296" s="71"/>
    </row>
    <row r="48297" spans="2:14">
      <c r="B48297" s="65"/>
      <c r="N48297" s="71"/>
    </row>
    <row r="48298" spans="2:14">
      <c r="B48298" s="65"/>
      <c r="N48298" s="71"/>
    </row>
    <row r="48299" spans="2:14">
      <c r="B48299" s="65"/>
      <c r="N48299" s="71"/>
    </row>
    <row r="48300" spans="2:14">
      <c r="B48300" s="65"/>
      <c r="N48300" s="71"/>
    </row>
    <row r="48301" spans="2:14">
      <c r="B48301" s="65"/>
      <c r="N48301" s="71"/>
    </row>
    <row r="48302" spans="2:14">
      <c r="B48302" s="65"/>
      <c r="N48302" s="71"/>
    </row>
    <row r="48303" spans="2:14">
      <c r="B48303" s="65"/>
      <c r="N48303" s="71"/>
    </row>
    <row r="48304" spans="2:14">
      <c r="B48304" s="65"/>
      <c r="N48304" s="71"/>
    </row>
    <row r="48305" spans="2:14">
      <c r="B48305" s="65"/>
      <c r="N48305" s="71"/>
    </row>
    <row r="48306" spans="2:14">
      <c r="B48306" s="65"/>
      <c r="N48306" s="71"/>
    </row>
    <row r="48307" spans="2:14">
      <c r="B48307" s="65"/>
      <c r="N48307" s="71"/>
    </row>
    <row r="48308" spans="2:14">
      <c r="B48308" s="65"/>
      <c r="N48308" s="71"/>
    </row>
    <row r="48309" spans="2:14">
      <c r="B48309" s="65"/>
      <c r="N48309" s="71"/>
    </row>
    <row r="48310" spans="2:14">
      <c r="B48310" s="65"/>
      <c r="N48310" s="71"/>
    </row>
    <row r="48311" spans="2:14">
      <c r="B48311" s="65"/>
      <c r="N48311" s="71"/>
    </row>
    <row r="48312" spans="2:14">
      <c r="B48312" s="65"/>
      <c r="N48312" s="71"/>
    </row>
    <row r="48313" spans="2:14">
      <c r="B48313" s="65"/>
      <c r="N48313" s="71"/>
    </row>
    <row r="48314" spans="2:14">
      <c r="B48314" s="65"/>
      <c r="N48314" s="71"/>
    </row>
    <row r="48315" spans="2:14">
      <c r="B48315" s="65"/>
      <c r="N48315" s="71"/>
    </row>
    <row r="48316" spans="2:14">
      <c r="B48316" s="65"/>
      <c r="N48316" s="71"/>
    </row>
    <row r="48317" spans="2:14">
      <c r="B48317" s="65"/>
      <c r="N48317" s="71"/>
    </row>
    <row r="48318" spans="2:14">
      <c r="B48318" s="65"/>
      <c r="N48318" s="71"/>
    </row>
    <row r="48319" spans="2:14">
      <c r="B48319" s="65"/>
      <c r="N48319" s="71"/>
    </row>
    <row r="48320" spans="2:14">
      <c r="B48320" s="65"/>
      <c r="N48320" s="71"/>
    </row>
    <row r="48321" spans="2:14">
      <c r="B48321" s="65"/>
      <c r="N48321" s="71"/>
    </row>
    <row r="48322" spans="2:14">
      <c r="B48322" s="65"/>
      <c r="N48322" s="71"/>
    </row>
    <row r="48323" spans="2:14">
      <c r="B48323" s="65"/>
      <c r="N48323" s="71"/>
    </row>
    <row r="48324" spans="2:14">
      <c r="B48324" s="65"/>
      <c r="N48324" s="71"/>
    </row>
    <row r="48325" spans="2:14">
      <c r="B48325" s="65"/>
      <c r="N48325" s="71"/>
    </row>
    <row r="48326" spans="2:14">
      <c r="B48326" s="65"/>
      <c r="N48326" s="71"/>
    </row>
    <row r="48327" spans="2:14">
      <c r="B48327" s="65"/>
      <c r="N48327" s="71"/>
    </row>
    <row r="48328" spans="2:14">
      <c r="B48328" s="65"/>
      <c r="N48328" s="71"/>
    </row>
    <row r="48329" spans="2:14">
      <c r="B48329" s="65"/>
      <c r="N48329" s="71"/>
    </row>
    <row r="48330" spans="2:14">
      <c r="B48330" s="65"/>
      <c r="N48330" s="71"/>
    </row>
    <row r="48331" spans="2:14">
      <c r="B48331" s="65"/>
      <c r="N48331" s="71"/>
    </row>
    <row r="48332" spans="2:14">
      <c r="B48332" s="65"/>
      <c r="N48332" s="71"/>
    </row>
    <row r="48333" spans="2:14">
      <c r="B48333" s="65"/>
      <c r="N48333" s="71"/>
    </row>
    <row r="48334" spans="2:14">
      <c r="B48334" s="65"/>
      <c r="N48334" s="71"/>
    </row>
    <row r="48335" spans="2:14">
      <c r="B48335" s="65"/>
      <c r="N48335" s="71"/>
    </row>
    <row r="48336" spans="2:14">
      <c r="B48336" s="65"/>
      <c r="N48336" s="71"/>
    </row>
    <row r="48337" spans="2:14">
      <c r="B48337" s="65"/>
      <c r="N48337" s="71"/>
    </row>
    <row r="48338" spans="2:14">
      <c r="B48338" s="65"/>
      <c r="N48338" s="71"/>
    </row>
    <row r="48339" spans="2:14">
      <c r="B48339" s="65"/>
      <c r="N48339" s="71"/>
    </row>
    <row r="48340" spans="2:14">
      <c r="B48340" s="65"/>
      <c r="N48340" s="71"/>
    </row>
    <row r="48341" spans="2:14">
      <c r="B48341" s="65"/>
      <c r="N48341" s="71"/>
    </row>
    <row r="48342" spans="2:14">
      <c r="B48342" s="65"/>
      <c r="N48342" s="71"/>
    </row>
    <row r="48343" spans="2:14">
      <c r="B48343" s="65"/>
      <c r="N48343" s="71"/>
    </row>
    <row r="48344" spans="2:14">
      <c r="B48344" s="65"/>
      <c r="N48344" s="71"/>
    </row>
    <row r="48345" spans="2:14">
      <c r="B48345" s="65"/>
      <c r="N48345" s="71"/>
    </row>
    <row r="48346" spans="2:14">
      <c r="B48346" s="65"/>
      <c r="N48346" s="71"/>
    </row>
    <row r="48347" spans="2:14">
      <c r="B48347" s="65"/>
      <c r="N48347" s="71"/>
    </row>
    <row r="48348" spans="2:14">
      <c r="B48348" s="65"/>
      <c r="N48348" s="71"/>
    </row>
    <row r="48349" spans="2:14">
      <c r="B48349" s="65"/>
      <c r="N48349" s="71"/>
    </row>
    <row r="48350" spans="2:14">
      <c r="B48350" s="65"/>
      <c r="N48350" s="71"/>
    </row>
    <row r="48351" spans="2:14">
      <c r="B48351" s="65"/>
      <c r="N48351" s="71"/>
    </row>
    <row r="48352" spans="2:14">
      <c r="B48352" s="65"/>
      <c r="N48352" s="71"/>
    </row>
    <row r="48353" spans="2:14">
      <c r="B48353" s="65"/>
      <c r="N48353" s="71"/>
    </row>
    <row r="48354" spans="2:14">
      <c r="B48354" s="65"/>
      <c r="N48354" s="71"/>
    </row>
    <row r="48355" spans="2:14">
      <c r="B48355" s="65"/>
      <c r="N48355" s="71"/>
    </row>
    <row r="48356" spans="2:14">
      <c r="B48356" s="65"/>
      <c r="N48356" s="71"/>
    </row>
    <row r="48357" spans="2:14">
      <c r="B48357" s="65"/>
      <c r="N48357" s="71"/>
    </row>
    <row r="48358" spans="2:14">
      <c r="B48358" s="65"/>
      <c r="N48358" s="71"/>
    </row>
    <row r="48359" spans="2:14">
      <c r="B48359" s="65"/>
      <c r="N48359" s="71"/>
    </row>
    <row r="48360" spans="2:14">
      <c r="B48360" s="65"/>
      <c r="N48360" s="71"/>
    </row>
    <row r="48361" spans="2:14">
      <c r="B48361" s="65"/>
      <c r="N48361" s="71"/>
    </row>
    <row r="48362" spans="2:14">
      <c r="B48362" s="65"/>
      <c r="N48362" s="71"/>
    </row>
    <row r="48363" spans="2:14">
      <c r="B48363" s="65"/>
      <c r="N48363" s="71"/>
    </row>
    <row r="48364" spans="2:14">
      <c r="B48364" s="65"/>
      <c r="N48364" s="71"/>
    </row>
    <row r="48365" spans="2:14">
      <c r="B48365" s="65"/>
      <c r="N48365" s="71"/>
    </row>
    <row r="48366" spans="2:14">
      <c r="B48366" s="65"/>
      <c r="N48366" s="71"/>
    </row>
    <row r="48367" spans="2:14">
      <c r="B48367" s="65"/>
      <c r="N48367" s="71"/>
    </row>
    <row r="48368" spans="2:14">
      <c r="B48368" s="65"/>
      <c r="N48368" s="71"/>
    </row>
    <row r="48369" spans="2:14">
      <c r="B48369" s="65"/>
      <c r="N48369" s="71"/>
    </row>
    <row r="48370" spans="2:14">
      <c r="B48370" s="65"/>
      <c r="N48370" s="71"/>
    </row>
    <row r="48371" spans="2:14">
      <c r="B48371" s="65"/>
      <c r="N48371" s="71"/>
    </row>
    <row r="48372" spans="2:14">
      <c r="B48372" s="65"/>
      <c r="N48372" s="71"/>
    </row>
    <row r="48373" spans="2:14">
      <c r="B48373" s="65"/>
      <c r="N48373" s="71"/>
    </row>
    <row r="48374" spans="2:14">
      <c r="B48374" s="65"/>
      <c r="N48374" s="71"/>
    </row>
    <row r="48375" spans="2:14">
      <c r="B48375" s="65"/>
      <c r="N48375" s="71"/>
    </row>
    <row r="48376" spans="2:14">
      <c r="B48376" s="65"/>
      <c r="N48376" s="71"/>
    </row>
    <row r="48377" spans="2:14">
      <c r="B48377" s="65"/>
      <c r="N48377" s="71"/>
    </row>
    <row r="48378" spans="2:14">
      <c r="B48378" s="65"/>
      <c r="N48378" s="71"/>
    </row>
    <row r="48379" spans="2:14">
      <c r="B48379" s="65"/>
      <c r="N48379" s="71"/>
    </row>
    <row r="48380" spans="2:14">
      <c r="B48380" s="65"/>
      <c r="N48380" s="71"/>
    </row>
    <row r="48381" spans="2:14">
      <c r="B48381" s="65"/>
      <c r="N48381" s="71"/>
    </row>
    <row r="48382" spans="2:14">
      <c r="B48382" s="65"/>
      <c r="N48382" s="71"/>
    </row>
    <row r="48383" spans="2:14">
      <c r="B48383" s="65"/>
      <c r="N48383" s="71"/>
    </row>
    <row r="48384" spans="2:14">
      <c r="B48384" s="65"/>
      <c r="N48384" s="71"/>
    </row>
    <row r="48385" spans="2:14">
      <c r="B48385" s="65"/>
      <c r="N48385" s="71"/>
    </row>
    <row r="48386" spans="2:14">
      <c r="B48386" s="65"/>
      <c r="N48386" s="71"/>
    </row>
    <row r="48387" spans="2:14">
      <c r="B48387" s="65"/>
      <c r="N48387" s="71"/>
    </row>
    <row r="48388" spans="2:14">
      <c r="B48388" s="65"/>
      <c r="N48388" s="71"/>
    </row>
    <row r="48389" spans="2:14">
      <c r="B48389" s="65"/>
      <c r="N48389" s="71"/>
    </row>
    <row r="48390" spans="2:14">
      <c r="B48390" s="65"/>
      <c r="N48390" s="71"/>
    </row>
    <row r="48391" spans="2:14">
      <c r="B48391" s="65"/>
      <c r="N48391" s="71"/>
    </row>
    <row r="48392" spans="2:14">
      <c r="B48392" s="65"/>
      <c r="N48392" s="71"/>
    </row>
    <row r="48393" spans="2:14">
      <c r="B48393" s="65"/>
      <c r="N48393" s="71"/>
    </row>
    <row r="48394" spans="2:14">
      <c r="B48394" s="65"/>
      <c r="N48394" s="71"/>
    </row>
    <row r="48395" spans="2:14">
      <c r="B48395" s="65"/>
      <c r="N48395" s="71"/>
    </row>
    <row r="48396" spans="2:14">
      <c r="B48396" s="65"/>
      <c r="N48396" s="71"/>
    </row>
    <row r="48397" spans="2:14">
      <c r="B48397" s="65"/>
      <c r="N48397" s="71"/>
    </row>
    <row r="48398" spans="2:14">
      <c r="B48398" s="65"/>
      <c r="N48398" s="71"/>
    </row>
    <row r="48399" spans="2:14">
      <c r="B48399" s="65"/>
      <c r="N48399" s="71"/>
    </row>
    <row r="48400" spans="2:14">
      <c r="B48400" s="65"/>
      <c r="N48400" s="71"/>
    </row>
    <row r="48401" spans="2:14">
      <c r="B48401" s="65"/>
      <c r="N48401" s="71"/>
    </row>
    <row r="48402" spans="2:14">
      <c r="B48402" s="65"/>
      <c r="N48402" s="71"/>
    </row>
    <row r="48403" spans="2:14">
      <c r="B48403" s="65"/>
      <c r="N48403" s="71"/>
    </row>
    <row r="48404" spans="2:14">
      <c r="B48404" s="65"/>
      <c r="N48404" s="71"/>
    </row>
    <row r="48405" spans="2:14">
      <c r="B48405" s="65"/>
      <c r="N48405" s="71"/>
    </row>
    <row r="48406" spans="2:14">
      <c r="B48406" s="65"/>
      <c r="N48406" s="71"/>
    </row>
    <row r="48407" spans="2:14">
      <c r="B48407" s="65"/>
      <c r="N48407" s="71"/>
    </row>
    <row r="48408" spans="2:14">
      <c r="B48408" s="65"/>
      <c r="N48408" s="71"/>
    </row>
    <row r="48409" spans="2:14">
      <c r="B48409" s="65"/>
      <c r="N48409" s="71"/>
    </row>
    <row r="48410" spans="2:14">
      <c r="B48410" s="65"/>
      <c r="N48410" s="71"/>
    </row>
    <row r="48411" spans="2:14">
      <c r="B48411" s="65"/>
      <c r="N48411" s="71"/>
    </row>
    <row r="48412" spans="2:14">
      <c r="B48412" s="65"/>
      <c r="N48412" s="71"/>
    </row>
    <row r="48413" spans="2:14">
      <c r="B48413" s="65"/>
      <c r="N48413" s="71"/>
    </row>
    <row r="48414" spans="2:14">
      <c r="B48414" s="65"/>
      <c r="N48414" s="71"/>
    </row>
    <row r="48415" spans="2:14">
      <c r="B48415" s="65"/>
      <c r="N48415" s="71"/>
    </row>
    <row r="48416" spans="2:14">
      <c r="B48416" s="65"/>
      <c r="N48416" s="71"/>
    </row>
    <row r="48417" spans="2:14">
      <c r="B48417" s="65"/>
      <c r="N48417" s="71"/>
    </row>
    <row r="48418" spans="2:14">
      <c r="B48418" s="65"/>
      <c r="N48418" s="71"/>
    </row>
    <row r="48419" spans="2:14">
      <c r="B48419" s="65"/>
      <c r="N48419" s="71"/>
    </row>
    <row r="48420" spans="2:14">
      <c r="B48420" s="65"/>
      <c r="N48420" s="71"/>
    </row>
    <row r="48421" spans="2:14">
      <c r="B48421" s="65"/>
      <c r="N48421" s="71"/>
    </row>
    <row r="48422" spans="2:14">
      <c r="B48422" s="65"/>
      <c r="N48422" s="71"/>
    </row>
    <row r="48423" spans="2:14">
      <c r="B48423" s="65"/>
      <c r="N48423" s="71"/>
    </row>
    <row r="48424" spans="2:14">
      <c r="B48424" s="65"/>
      <c r="N48424" s="71"/>
    </row>
    <row r="48425" spans="2:14">
      <c r="B48425" s="65"/>
      <c r="N48425" s="71"/>
    </row>
    <row r="48426" spans="2:14">
      <c r="B48426" s="65"/>
      <c r="N48426" s="71"/>
    </row>
    <row r="48427" spans="2:14">
      <c r="B48427" s="65"/>
      <c r="N48427" s="71"/>
    </row>
    <row r="48428" spans="2:14">
      <c r="B48428" s="65"/>
      <c r="N48428" s="71"/>
    </row>
    <row r="48429" spans="2:14">
      <c r="B48429" s="65"/>
      <c r="N48429" s="71"/>
    </row>
    <row r="48430" spans="2:14">
      <c r="B48430" s="65"/>
      <c r="N48430" s="71"/>
    </row>
    <row r="48431" spans="2:14">
      <c r="B48431" s="65"/>
      <c r="N48431" s="71"/>
    </row>
    <row r="48432" spans="2:14">
      <c r="B48432" s="65"/>
      <c r="N48432" s="71"/>
    </row>
    <row r="48433" spans="2:14">
      <c r="B48433" s="65"/>
      <c r="N48433" s="71"/>
    </row>
    <row r="48434" spans="2:14">
      <c r="B48434" s="65"/>
      <c r="N48434" s="71"/>
    </row>
    <row r="48435" spans="2:14">
      <c r="B48435" s="65"/>
      <c r="N48435" s="71"/>
    </row>
    <row r="48436" spans="2:14">
      <c r="B48436" s="65"/>
      <c r="N48436" s="71"/>
    </row>
    <row r="48437" spans="2:14">
      <c r="B48437" s="65"/>
      <c r="N48437" s="71"/>
    </row>
    <row r="48438" spans="2:14">
      <c r="B48438" s="65"/>
      <c r="N48438" s="71"/>
    </row>
    <row r="48439" spans="2:14">
      <c r="B48439" s="65"/>
      <c r="N48439" s="71"/>
    </row>
    <row r="48440" spans="2:14">
      <c r="B48440" s="65"/>
      <c r="N48440" s="71"/>
    </row>
    <row r="48441" spans="2:14">
      <c r="B48441" s="65"/>
      <c r="N48441" s="71"/>
    </row>
    <row r="48442" spans="2:14">
      <c r="B48442" s="65"/>
      <c r="N48442" s="71"/>
    </row>
    <row r="48443" spans="2:14">
      <c r="B48443" s="65"/>
      <c r="N48443" s="71"/>
    </row>
    <row r="48444" spans="2:14">
      <c r="B48444" s="65"/>
      <c r="N48444" s="71"/>
    </row>
    <row r="48445" spans="2:14">
      <c r="B48445" s="65"/>
      <c r="N48445" s="71"/>
    </row>
    <row r="48446" spans="2:14">
      <c r="B48446" s="65"/>
      <c r="N48446" s="71"/>
    </row>
    <row r="48447" spans="2:14">
      <c r="B48447" s="65"/>
      <c r="N48447" s="71"/>
    </row>
    <row r="48448" spans="2:14">
      <c r="B48448" s="65"/>
      <c r="N48448" s="71"/>
    </row>
    <row r="48449" spans="2:14">
      <c r="B48449" s="65"/>
      <c r="N48449" s="71"/>
    </row>
    <row r="48450" spans="2:14">
      <c r="B48450" s="65"/>
      <c r="N48450" s="71"/>
    </row>
    <row r="48451" spans="2:14">
      <c r="B48451" s="65"/>
      <c r="N48451" s="71"/>
    </row>
    <row r="48452" spans="2:14">
      <c r="B48452" s="65"/>
      <c r="N48452" s="71"/>
    </row>
    <row r="48453" spans="2:14">
      <c r="B48453" s="65"/>
      <c r="N48453" s="71"/>
    </row>
    <row r="48454" spans="2:14">
      <c r="B48454" s="65"/>
      <c r="N48454" s="71"/>
    </row>
    <row r="48455" spans="2:14">
      <c r="B48455" s="65"/>
      <c r="N48455" s="71"/>
    </row>
    <row r="48456" spans="2:14">
      <c r="B48456" s="65"/>
      <c r="N48456" s="71"/>
    </row>
    <row r="48457" spans="2:14">
      <c r="B48457" s="65"/>
      <c r="N48457" s="71"/>
    </row>
    <row r="48458" spans="2:14">
      <c r="B48458" s="65"/>
      <c r="N48458" s="71"/>
    </row>
    <row r="48459" spans="2:14">
      <c r="B48459" s="65"/>
      <c r="N48459" s="71"/>
    </row>
    <row r="48460" spans="2:14">
      <c r="B48460" s="65"/>
      <c r="N48460" s="71"/>
    </row>
    <row r="48461" spans="2:14">
      <c r="B48461" s="65"/>
      <c r="N48461" s="71"/>
    </row>
    <row r="48462" spans="2:14">
      <c r="B48462" s="65"/>
      <c r="N48462" s="71"/>
    </row>
    <row r="48463" spans="2:14">
      <c r="B48463" s="65"/>
      <c r="N48463" s="71"/>
    </row>
    <row r="48464" spans="2:14">
      <c r="B48464" s="65"/>
      <c r="N48464" s="71"/>
    </row>
    <row r="48465" spans="2:14">
      <c r="B48465" s="65"/>
      <c r="N48465" s="71"/>
    </row>
    <row r="48466" spans="2:14">
      <c r="B48466" s="65"/>
      <c r="N48466" s="71"/>
    </row>
    <row r="48467" spans="2:14">
      <c r="B48467" s="65"/>
      <c r="N48467" s="71"/>
    </row>
    <row r="48468" spans="2:14">
      <c r="B48468" s="65"/>
      <c r="N48468" s="71"/>
    </row>
    <row r="48469" spans="2:14">
      <c r="B48469" s="65"/>
      <c r="N48469" s="71"/>
    </row>
    <row r="48470" spans="2:14">
      <c r="B48470" s="65"/>
      <c r="N48470" s="71"/>
    </row>
    <row r="48471" spans="2:14">
      <c r="B48471" s="65"/>
      <c r="N48471" s="71"/>
    </row>
    <row r="48472" spans="2:14">
      <c r="B48472" s="65"/>
      <c r="N48472" s="71"/>
    </row>
    <row r="48473" spans="2:14">
      <c r="B48473" s="65"/>
      <c r="N48473" s="71"/>
    </row>
    <row r="48474" spans="2:14">
      <c r="B48474" s="65"/>
      <c r="N48474" s="71"/>
    </row>
    <row r="48475" spans="2:14">
      <c r="B48475" s="65"/>
      <c r="N48475" s="71"/>
    </row>
    <row r="48476" spans="2:14">
      <c r="B48476" s="65"/>
      <c r="N48476" s="71"/>
    </row>
    <row r="48477" spans="2:14">
      <c r="B48477" s="65"/>
      <c r="N48477" s="71"/>
    </row>
    <row r="48478" spans="2:14">
      <c r="B48478" s="65"/>
      <c r="N48478" s="71"/>
    </row>
    <row r="48479" spans="2:14">
      <c r="B48479" s="65"/>
      <c r="N48479" s="71"/>
    </row>
    <row r="48480" spans="2:14">
      <c r="B48480" s="65"/>
      <c r="N48480" s="71"/>
    </row>
    <row r="48481" spans="2:14">
      <c r="B48481" s="65"/>
      <c r="N48481" s="71"/>
    </row>
    <row r="48482" spans="2:14">
      <c r="B48482" s="65"/>
      <c r="N48482" s="71"/>
    </row>
    <row r="48483" spans="2:14">
      <c r="B48483" s="65"/>
      <c r="N48483" s="71"/>
    </row>
    <row r="48484" spans="2:14">
      <c r="B48484" s="65"/>
      <c r="N48484" s="71"/>
    </row>
    <row r="48485" spans="2:14">
      <c r="B48485" s="65"/>
      <c r="N48485" s="71"/>
    </row>
    <row r="48486" spans="2:14">
      <c r="B48486" s="65"/>
      <c r="N48486" s="71"/>
    </row>
    <row r="48487" spans="2:14">
      <c r="B48487" s="65"/>
      <c r="N48487" s="71"/>
    </row>
    <row r="48488" spans="2:14">
      <c r="B48488" s="65"/>
      <c r="N48488" s="71"/>
    </row>
    <row r="48489" spans="2:14">
      <c r="B48489" s="65"/>
      <c r="N48489" s="71"/>
    </row>
    <row r="48490" spans="2:14">
      <c r="B48490" s="65"/>
      <c r="N48490" s="71"/>
    </row>
    <row r="48491" spans="2:14">
      <c r="B48491" s="65"/>
      <c r="N48491" s="71"/>
    </row>
    <row r="48492" spans="2:14">
      <c r="B48492" s="65"/>
      <c r="N48492" s="71"/>
    </row>
    <row r="48493" spans="2:14">
      <c r="B48493" s="65"/>
      <c r="N48493" s="71"/>
    </row>
    <row r="48494" spans="2:14">
      <c r="B48494" s="65"/>
      <c r="N48494" s="71"/>
    </row>
    <row r="48495" spans="2:14">
      <c r="B48495" s="65"/>
      <c r="N48495" s="71"/>
    </row>
    <row r="48496" spans="2:14">
      <c r="B48496" s="65"/>
      <c r="N48496" s="71"/>
    </row>
    <row r="48497" spans="2:14">
      <c r="B48497" s="65"/>
      <c r="N48497" s="71"/>
    </row>
    <row r="48498" spans="2:14">
      <c r="B48498" s="65"/>
      <c r="N48498" s="71"/>
    </row>
    <row r="48499" spans="2:14">
      <c r="B48499" s="65"/>
      <c r="N48499" s="71"/>
    </row>
    <row r="48500" spans="2:14">
      <c r="B48500" s="65"/>
      <c r="N48500" s="71"/>
    </row>
    <row r="48501" spans="2:14">
      <c r="B48501" s="65"/>
      <c r="N48501" s="71"/>
    </row>
    <row r="48502" spans="2:14">
      <c r="B48502" s="65"/>
      <c r="N48502" s="71"/>
    </row>
    <row r="48503" spans="2:14">
      <c r="B48503" s="65"/>
      <c r="N48503" s="71"/>
    </row>
    <row r="48504" spans="2:14">
      <c r="B48504" s="65"/>
      <c r="N48504" s="71"/>
    </row>
    <row r="48505" spans="2:14">
      <c r="B48505" s="65"/>
      <c r="N48505" s="71"/>
    </row>
    <row r="48506" spans="2:14">
      <c r="B48506" s="65"/>
      <c r="N48506" s="71"/>
    </row>
    <row r="48507" spans="2:14">
      <c r="B48507" s="65"/>
      <c r="N48507" s="71"/>
    </row>
    <row r="48508" spans="2:14">
      <c r="B48508" s="65"/>
      <c r="N48508" s="71"/>
    </row>
    <row r="48509" spans="2:14">
      <c r="B48509" s="65"/>
      <c r="N48509" s="71"/>
    </row>
    <row r="48510" spans="2:14">
      <c r="B48510" s="65"/>
      <c r="N48510" s="71"/>
    </row>
    <row r="48511" spans="2:14">
      <c r="B48511" s="65"/>
      <c r="N48511" s="71"/>
    </row>
    <row r="48512" spans="2:14">
      <c r="B48512" s="65"/>
      <c r="N48512" s="71"/>
    </row>
    <row r="48513" spans="2:14">
      <c r="B48513" s="65"/>
      <c r="N48513" s="71"/>
    </row>
    <row r="48514" spans="2:14">
      <c r="B48514" s="65"/>
      <c r="N48514" s="71"/>
    </row>
    <row r="48515" spans="2:14">
      <c r="B48515" s="65"/>
      <c r="N48515" s="71"/>
    </row>
    <row r="48516" spans="2:14">
      <c r="B48516" s="65"/>
      <c r="N48516" s="71"/>
    </row>
    <row r="48517" spans="2:14">
      <c r="B48517" s="65"/>
      <c r="N48517" s="71"/>
    </row>
    <row r="48518" spans="2:14">
      <c r="B48518" s="65"/>
      <c r="N48518" s="71"/>
    </row>
    <row r="48519" spans="2:14">
      <c r="B48519" s="65"/>
      <c r="N48519" s="71"/>
    </row>
    <row r="48520" spans="2:14">
      <c r="B48520" s="65"/>
      <c r="N48520" s="71"/>
    </row>
    <row r="48521" spans="2:14">
      <c r="B48521" s="65"/>
      <c r="N48521" s="71"/>
    </row>
    <row r="48522" spans="2:14">
      <c r="B48522" s="65"/>
      <c r="N48522" s="71"/>
    </row>
    <row r="48523" spans="2:14">
      <c r="B48523" s="65"/>
      <c r="N48523" s="71"/>
    </row>
    <row r="48524" spans="2:14">
      <c r="B48524" s="65"/>
      <c r="N48524" s="71"/>
    </row>
    <row r="48525" spans="2:14">
      <c r="B48525" s="65"/>
      <c r="N48525" s="71"/>
    </row>
    <row r="48526" spans="2:14">
      <c r="B48526" s="65"/>
      <c r="N48526" s="71"/>
    </row>
    <row r="48527" spans="2:14">
      <c r="B48527" s="65"/>
      <c r="N48527" s="71"/>
    </row>
    <row r="48528" spans="2:14">
      <c r="B48528" s="65"/>
      <c r="N48528" s="71"/>
    </row>
    <row r="48529" spans="2:14">
      <c r="B48529" s="65"/>
      <c r="N48529" s="71"/>
    </row>
    <row r="48530" spans="2:14">
      <c r="B48530" s="65"/>
      <c r="N48530" s="71"/>
    </row>
    <row r="48531" spans="2:14">
      <c r="B48531" s="65"/>
      <c r="N48531" s="71"/>
    </row>
    <row r="48532" spans="2:14">
      <c r="B48532" s="65"/>
      <c r="N48532" s="71"/>
    </row>
    <row r="48533" spans="2:14">
      <c r="B48533" s="65"/>
      <c r="N48533" s="71"/>
    </row>
    <row r="48534" spans="2:14">
      <c r="B48534" s="65"/>
      <c r="N48534" s="71"/>
    </row>
    <row r="48535" spans="2:14">
      <c r="B48535" s="65"/>
      <c r="N48535" s="71"/>
    </row>
    <row r="48536" spans="2:14">
      <c r="B48536" s="65"/>
      <c r="N48536" s="71"/>
    </row>
    <row r="48537" spans="2:14">
      <c r="B48537" s="65"/>
      <c r="N48537" s="71"/>
    </row>
    <row r="48538" spans="2:14">
      <c r="B48538" s="65"/>
      <c r="N48538" s="71"/>
    </row>
    <row r="48539" spans="2:14">
      <c r="B48539" s="65"/>
      <c r="N48539" s="71"/>
    </row>
    <row r="48540" spans="2:14">
      <c r="B48540" s="65"/>
      <c r="N48540" s="71"/>
    </row>
    <row r="48541" spans="2:14">
      <c r="B48541" s="65"/>
      <c r="N48541" s="71"/>
    </row>
    <row r="48542" spans="2:14">
      <c r="B48542" s="65"/>
      <c r="N48542" s="71"/>
    </row>
    <row r="48543" spans="2:14">
      <c r="B48543" s="65"/>
      <c r="N48543" s="71"/>
    </row>
    <row r="48544" spans="2:14">
      <c r="B48544" s="65"/>
      <c r="N48544" s="71"/>
    </row>
    <row r="48545" spans="2:14">
      <c r="B48545" s="65"/>
      <c r="N48545" s="71"/>
    </row>
    <row r="48546" spans="2:14">
      <c r="B48546" s="65"/>
      <c r="N48546" s="71"/>
    </row>
    <row r="48547" spans="2:14">
      <c r="B48547" s="65"/>
      <c r="N48547" s="71"/>
    </row>
    <row r="48548" spans="2:14">
      <c r="B48548" s="65"/>
      <c r="N48548" s="71"/>
    </row>
    <row r="48549" spans="2:14">
      <c r="B48549" s="65"/>
      <c r="N48549" s="71"/>
    </row>
    <row r="48550" spans="2:14">
      <c r="B48550" s="65"/>
      <c r="N48550" s="71"/>
    </row>
    <row r="48551" spans="2:14">
      <c r="B48551" s="65"/>
      <c r="N48551" s="71"/>
    </row>
    <row r="48552" spans="2:14">
      <c r="B48552" s="65"/>
      <c r="N48552" s="71"/>
    </row>
    <row r="48553" spans="2:14">
      <c r="B48553" s="65"/>
      <c r="N48553" s="71"/>
    </row>
    <row r="48554" spans="2:14">
      <c r="B48554" s="65"/>
      <c r="N48554" s="71"/>
    </row>
    <row r="48555" spans="2:14">
      <c r="B48555" s="65"/>
      <c r="N48555" s="71"/>
    </row>
    <row r="48556" spans="2:14">
      <c r="B48556" s="65"/>
      <c r="N48556" s="71"/>
    </row>
    <row r="48557" spans="2:14">
      <c r="B48557" s="65"/>
      <c r="N48557" s="71"/>
    </row>
    <row r="48558" spans="2:14">
      <c r="B48558" s="65"/>
      <c r="N48558" s="71"/>
    </row>
    <row r="48559" spans="2:14">
      <c r="B48559" s="65"/>
      <c r="N48559" s="71"/>
    </row>
    <row r="48560" spans="2:14">
      <c r="B48560" s="65"/>
      <c r="N48560" s="71"/>
    </row>
    <row r="48561" spans="2:14">
      <c r="B48561" s="65"/>
      <c r="N48561" s="71"/>
    </row>
    <row r="48562" spans="2:14">
      <c r="B48562" s="65"/>
      <c r="N48562" s="71"/>
    </row>
    <row r="48563" spans="2:14">
      <c r="B48563" s="65"/>
      <c r="N48563" s="71"/>
    </row>
    <row r="48564" spans="2:14">
      <c r="B48564" s="65"/>
      <c r="N48564" s="71"/>
    </row>
    <row r="48565" spans="2:14">
      <c r="B48565" s="65"/>
      <c r="N48565" s="71"/>
    </row>
    <row r="48566" spans="2:14">
      <c r="B48566" s="65"/>
      <c r="N48566" s="71"/>
    </row>
    <row r="48567" spans="2:14">
      <c r="B48567" s="65"/>
      <c r="N48567" s="71"/>
    </row>
    <row r="48568" spans="2:14">
      <c r="B48568" s="65"/>
      <c r="N48568" s="71"/>
    </row>
    <row r="48569" spans="2:14">
      <c r="B48569" s="65"/>
      <c r="N48569" s="71"/>
    </row>
    <row r="48570" spans="2:14">
      <c r="B48570" s="65"/>
      <c r="N48570" s="71"/>
    </row>
    <row r="48571" spans="2:14">
      <c r="B48571" s="65"/>
      <c r="N48571" s="71"/>
    </row>
    <row r="48572" spans="2:14">
      <c r="B48572" s="65"/>
      <c r="N48572" s="71"/>
    </row>
    <row r="48573" spans="2:14">
      <c r="B48573" s="65"/>
      <c r="N48573" s="71"/>
    </row>
    <row r="48574" spans="2:14">
      <c r="B48574" s="65"/>
      <c r="N48574" s="71"/>
    </row>
    <row r="48575" spans="2:14">
      <c r="B48575" s="65"/>
      <c r="N48575" s="71"/>
    </row>
    <row r="48576" spans="2:14">
      <c r="B48576" s="65"/>
      <c r="N48576" s="71"/>
    </row>
    <row r="48577" spans="2:14">
      <c r="B48577" s="65"/>
      <c r="N48577" s="71"/>
    </row>
    <row r="48578" spans="2:14">
      <c r="B48578" s="65"/>
      <c r="N48578" s="71"/>
    </row>
    <row r="48579" spans="2:14">
      <c r="B48579" s="65"/>
      <c r="N48579" s="71"/>
    </row>
    <row r="48580" spans="2:14">
      <c r="B48580" s="65"/>
      <c r="N48580" s="71"/>
    </row>
    <row r="48581" spans="2:14">
      <c r="B48581" s="65"/>
      <c r="N48581" s="71"/>
    </row>
    <row r="48582" spans="2:14">
      <c r="B48582" s="65"/>
      <c r="N48582" s="71"/>
    </row>
    <row r="48583" spans="2:14">
      <c r="B48583" s="65"/>
      <c r="N48583" s="71"/>
    </row>
    <row r="48584" spans="2:14">
      <c r="B48584" s="65"/>
      <c r="N48584" s="71"/>
    </row>
    <row r="48585" spans="2:14">
      <c r="B48585" s="65"/>
      <c r="N48585" s="71"/>
    </row>
    <row r="48586" spans="2:14">
      <c r="B48586" s="65"/>
      <c r="N48586" s="71"/>
    </row>
    <row r="48587" spans="2:14">
      <c r="B48587" s="65"/>
      <c r="N48587" s="71"/>
    </row>
    <row r="48588" spans="2:14">
      <c r="B48588" s="65"/>
      <c r="N48588" s="71"/>
    </row>
    <row r="48589" spans="2:14">
      <c r="B48589" s="65"/>
      <c r="N48589" s="71"/>
    </row>
    <row r="48590" spans="2:14">
      <c r="B48590" s="65"/>
      <c r="N48590" s="71"/>
    </row>
    <row r="48591" spans="2:14">
      <c r="B48591" s="65"/>
      <c r="N48591" s="71"/>
    </row>
    <row r="48592" spans="2:14">
      <c r="B48592" s="65"/>
      <c r="N48592" s="71"/>
    </row>
    <row r="48593" spans="2:14">
      <c r="B48593" s="65"/>
      <c r="N48593" s="71"/>
    </row>
    <row r="48594" spans="2:14">
      <c r="B48594" s="65"/>
      <c r="N48594" s="71"/>
    </row>
    <row r="48595" spans="2:14">
      <c r="B48595" s="65"/>
      <c r="N48595" s="71"/>
    </row>
    <row r="48596" spans="2:14">
      <c r="B48596" s="65"/>
      <c r="N48596" s="71"/>
    </row>
    <row r="48597" spans="2:14">
      <c r="B48597" s="65"/>
      <c r="N48597" s="71"/>
    </row>
    <row r="48598" spans="2:14">
      <c r="B48598" s="65"/>
      <c r="N48598" s="71"/>
    </row>
    <row r="48599" spans="2:14">
      <c r="B48599" s="65"/>
      <c r="N48599" s="71"/>
    </row>
    <row r="48600" spans="2:14">
      <c r="B48600" s="65"/>
      <c r="N48600" s="71"/>
    </row>
    <row r="48601" spans="2:14">
      <c r="B48601" s="65"/>
      <c r="N48601" s="71"/>
    </row>
    <row r="48602" spans="2:14">
      <c r="B48602" s="65"/>
      <c r="N48602" s="71"/>
    </row>
    <row r="48603" spans="2:14">
      <c r="B48603" s="65"/>
      <c r="N48603" s="71"/>
    </row>
    <row r="48604" spans="2:14">
      <c r="B48604" s="65"/>
      <c r="N48604" s="71"/>
    </row>
    <row r="48605" spans="2:14">
      <c r="B48605" s="65"/>
      <c r="N48605" s="71"/>
    </row>
    <row r="48606" spans="2:14">
      <c r="B48606" s="65"/>
      <c r="N48606" s="71"/>
    </row>
    <row r="48607" spans="2:14">
      <c r="B48607" s="65"/>
      <c r="N48607" s="71"/>
    </row>
    <row r="48608" spans="2:14">
      <c r="B48608" s="65"/>
      <c r="N48608" s="71"/>
    </row>
    <row r="48609" spans="2:14">
      <c r="B48609" s="65"/>
      <c r="N48609" s="71"/>
    </row>
    <row r="48610" spans="2:14">
      <c r="B48610" s="65"/>
      <c r="N48610" s="71"/>
    </row>
    <row r="48611" spans="2:14">
      <c r="B48611" s="65"/>
      <c r="N48611" s="71"/>
    </row>
    <row r="48612" spans="2:14">
      <c r="B48612" s="65"/>
      <c r="N48612" s="71"/>
    </row>
    <row r="48613" spans="2:14">
      <c r="B48613" s="65"/>
      <c r="N48613" s="71"/>
    </row>
    <row r="48614" spans="2:14">
      <c r="B48614" s="65"/>
      <c r="N48614" s="71"/>
    </row>
    <row r="48615" spans="2:14">
      <c r="B48615" s="65"/>
      <c r="N48615" s="71"/>
    </row>
    <row r="48616" spans="2:14">
      <c r="B48616" s="65"/>
      <c r="N48616" s="71"/>
    </row>
    <row r="48617" spans="2:14">
      <c r="B48617" s="65"/>
      <c r="N48617" s="71"/>
    </row>
    <row r="48618" spans="2:14">
      <c r="B48618" s="65"/>
      <c r="N48618" s="71"/>
    </row>
    <row r="48619" spans="2:14">
      <c r="B48619" s="65"/>
      <c r="N48619" s="71"/>
    </row>
    <row r="48620" spans="2:14">
      <c r="B48620" s="65"/>
      <c r="N48620" s="71"/>
    </row>
    <row r="48621" spans="2:14">
      <c r="B48621" s="65"/>
      <c r="N48621" s="71"/>
    </row>
    <row r="48622" spans="2:14">
      <c r="B48622" s="65"/>
      <c r="N48622" s="71"/>
    </row>
    <row r="48623" spans="2:14">
      <c r="B48623" s="65"/>
      <c r="N48623" s="71"/>
    </row>
    <row r="48624" spans="2:14">
      <c r="B48624" s="65"/>
      <c r="N48624" s="71"/>
    </row>
    <row r="48625" spans="2:14">
      <c r="B48625" s="65"/>
      <c r="N48625" s="71"/>
    </row>
    <row r="48626" spans="2:14">
      <c r="B48626" s="65"/>
      <c r="N48626" s="71"/>
    </row>
    <row r="48627" spans="2:14">
      <c r="B48627" s="65"/>
      <c r="N48627" s="71"/>
    </row>
    <row r="48628" spans="2:14">
      <c r="B48628" s="65"/>
      <c r="N48628" s="71"/>
    </row>
    <row r="48629" spans="2:14">
      <c r="B48629" s="65"/>
      <c r="N48629" s="71"/>
    </row>
    <row r="48630" spans="2:14">
      <c r="B48630" s="65"/>
      <c r="N48630" s="71"/>
    </row>
    <row r="48631" spans="2:14">
      <c r="B48631" s="65"/>
      <c r="N48631" s="71"/>
    </row>
    <row r="48632" spans="2:14">
      <c r="B48632" s="65"/>
      <c r="N48632" s="71"/>
    </row>
    <row r="48633" spans="2:14">
      <c r="B48633" s="65"/>
      <c r="N48633" s="71"/>
    </row>
    <row r="48634" spans="2:14">
      <c r="B48634" s="65"/>
      <c r="N48634" s="71"/>
    </row>
    <row r="48635" spans="2:14">
      <c r="B48635" s="65"/>
      <c r="N48635" s="71"/>
    </row>
    <row r="48636" spans="2:14">
      <c r="B48636" s="65"/>
      <c r="N48636" s="71"/>
    </row>
    <row r="48637" spans="2:14">
      <c r="B48637" s="65"/>
      <c r="N48637" s="71"/>
    </row>
    <row r="48638" spans="2:14">
      <c r="B48638" s="65"/>
      <c r="N48638" s="71"/>
    </row>
    <row r="48639" spans="2:14">
      <c r="B48639" s="65"/>
      <c r="N48639" s="71"/>
    </row>
    <row r="48640" spans="2:14">
      <c r="B48640" s="65"/>
      <c r="N48640" s="71"/>
    </row>
    <row r="48641" spans="2:14">
      <c r="B48641" s="65"/>
      <c r="N48641" s="71"/>
    </row>
    <row r="48642" spans="2:14">
      <c r="B48642" s="65"/>
      <c r="N48642" s="71"/>
    </row>
    <row r="48643" spans="2:14">
      <c r="B48643" s="65"/>
      <c r="N48643" s="71"/>
    </row>
    <row r="48644" spans="2:14">
      <c r="B48644" s="65"/>
      <c r="N48644" s="71"/>
    </row>
    <row r="48645" spans="2:14">
      <c r="B48645" s="65"/>
      <c r="N48645" s="71"/>
    </row>
    <row r="48646" spans="2:14">
      <c r="B48646" s="65"/>
      <c r="N48646" s="71"/>
    </row>
    <row r="48647" spans="2:14">
      <c r="B48647" s="65"/>
      <c r="N48647" s="71"/>
    </row>
    <row r="48648" spans="2:14">
      <c r="B48648" s="65"/>
      <c r="N48648" s="71"/>
    </row>
    <row r="48649" spans="2:14">
      <c r="B48649" s="65"/>
      <c r="N48649" s="71"/>
    </row>
    <row r="48650" spans="2:14">
      <c r="B48650" s="65"/>
      <c r="N48650" s="71"/>
    </row>
    <row r="48651" spans="2:14">
      <c r="B48651" s="65"/>
      <c r="N48651" s="71"/>
    </row>
    <row r="48652" spans="2:14">
      <c r="B48652" s="65"/>
      <c r="N48652" s="71"/>
    </row>
    <row r="48653" spans="2:14">
      <c r="B48653" s="65"/>
      <c r="N48653" s="71"/>
    </row>
    <row r="48654" spans="2:14">
      <c r="B48654" s="65"/>
      <c r="N48654" s="71"/>
    </row>
    <row r="48655" spans="2:14">
      <c r="B48655" s="65"/>
      <c r="N48655" s="71"/>
    </row>
    <row r="48656" spans="2:14">
      <c r="B48656" s="65"/>
      <c r="N48656" s="71"/>
    </row>
    <row r="48657" spans="2:14">
      <c r="B48657" s="65"/>
      <c r="N48657" s="71"/>
    </row>
    <row r="48658" spans="2:14">
      <c r="B48658" s="65"/>
      <c r="N48658" s="71"/>
    </row>
    <row r="48659" spans="2:14">
      <c r="B48659" s="65"/>
      <c r="N48659" s="71"/>
    </row>
    <row r="48660" spans="2:14">
      <c r="B48660" s="65"/>
      <c r="N48660" s="71"/>
    </row>
    <row r="48661" spans="2:14">
      <c r="B48661" s="65"/>
      <c r="N48661" s="71"/>
    </row>
    <row r="48662" spans="2:14">
      <c r="B48662" s="65"/>
      <c r="N48662" s="71"/>
    </row>
    <row r="48663" spans="2:14">
      <c r="B48663" s="65"/>
      <c r="N48663" s="71"/>
    </row>
    <row r="48664" spans="2:14">
      <c r="B48664" s="65"/>
      <c r="N48664" s="71"/>
    </row>
    <row r="48665" spans="2:14">
      <c r="B48665" s="65"/>
      <c r="N48665" s="71"/>
    </row>
    <row r="48666" spans="2:14">
      <c r="B48666" s="65"/>
      <c r="N48666" s="71"/>
    </row>
    <row r="48667" spans="2:14">
      <c r="B48667" s="65"/>
      <c r="N48667" s="71"/>
    </row>
    <row r="48668" spans="2:14">
      <c r="B48668" s="65"/>
      <c r="N48668" s="71"/>
    </row>
    <row r="48669" spans="2:14">
      <c r="B48669" s="65"/>
      <c r="N48669" s="71"/>
    </row>
    <row r="48670" spans="2:14">
      <c r="B48670" s="65"/>
      <c r="N48670" s="71"/>
    </row>
    <row r="48671" spans="2:14">
      <c r="B48671" s="65"/>
      <c r="N48671" s="71"/>
    </row>
    <row r="48672" spans="2:14">
      <c r="B48672" s="65"/>
      <c r="N48672" s="71"/>
    </row>
    <row r="48673" spans="2:14">
      <c r="B48673" s="65"/>
      <c r="N48673" s="71"/>
    </row>
    <row r="48674" spans="2:14">
      <c r="B48674" s="65"/>
      <c r="N48674" s="71"/>
    </row>
    <row r="48675" spans="2:14">
      <c r="B48675" s="65"/>
      <c r="N48675" s="71"/>
    </row>
    <row r="48676" spans="2:14">
      <c r="B48676" s="65"/>
      <c r="N48676" s="71"/>
    </row>
    <row r="48677" spans="2:14">
      <c r="B48677" s="65"/>
      <c r="N48677" s="71"/>
    </row>
    <row r="48678" spans="2:14">
      <c r="B48678" s="65"/>
      <c r="N48678" s="71"/>
    </row>
    <row r="48679" spans="2:14">
      <c r="B48679" s="65"/>
      <c r="N48679" s="71"/>
    </row>
    <row r="48680" spans="2:14">
      <c r="B48680" s="65"/>
      <c r="N48680" s="71"/>
    </row>
    <row r="48681" spans="2:14">
      <c r="B48681" s="65"/>
      <c r="N48681" s="71"/>
    </row>
    <row r="48682" spans="2:14">
      <c r="B48682" s="65"/>
      <c r="N48682" s="71"/>
    </row>
    <row r="48683" spans="2:14">
      <c r="B48683" s="65"/>
      <c r="N48683" s="71"/>
    </row>
    <row r="48684" spans="2:14">
      <c r="B48684" s="65"/>
      <c r="N48684" s="71"/>
    </row>
    <row r="48685" spans="2:14">
      <c r="B48685" s="65"/>
      <c r="N48685" s="71"/>
    </row>
    <row r="48686" spans="2:14">
      <c r="B48686" s="65"/>
      <c r="N48686" s="71"/>
    </row>
    <row r="48687" spans="2:14">
      <c r="B48687" s="65"/>
      <c r="N48687" s="71"/>
    </row>
    <row r="48688" spans="2:14">
      <c r="B48688" s="65"/>
      <c r="N48688" s="71"/>
    </row>
    <row r="48689" spans="2:14">
      <c r="B48689" s="65"/>
      <c r="N48689" s="71"/>
    </row>
    <row r="48690" spans="2:14">
      <c r="B48690" s="65"/>
      <c r="N48690" s="71"/>
    </row>
    <row r="48691" spans="2:14">
      <c r="B48691" s="65"/>
      <c r="N48691" s="71"/>
    </row>
    <row r="48692" spans="2:14">
      <c r="B48692" s="65"/>
      <c r="N48692" s="71"/>
    </row>
    <row r="48693" spans="2:14">
      <c r="B48693" s="65"/>
      <c r="N48693" s="71"/>
    </row>
    <row r="48694" spans="2:14">
      <c r="B48694" s="65"/>
      <c r="N48694" s="71"/>
    </row>
    <row r="48695" spans="2:14">
      <c r="B48695" s="65"/>
      <c r="N48695" s="71"/>
    </row>
    <row r="48696" spans="2:14">
      <c r="B48696" s="65"/>
      <c r="N48696" s="71"/>
    </row>
    <row r="48697" spans="2:14">
      <c r="B48697" s="65"/>
      <c r="N48697" s="71"/>
    </row>
    <row r="48698" spans="2:14">
      <c r="B48698" s="65"/>
      <c r="N48698" s="71"/>
    </row>
    <row r="48699" spans="2:14">
      <c r="B48699" s="65"/>
      <c r="N48699" s="71"/>
    </row>
    <row r="48700" spans="2:14">
      <c r="B48700" s="65"/>
      <c r="N48700" s="71"/>
    </row>
    <row r="48701" spans="2:14">
      <c r="B48701" s="65"/>
      <c r="N48701" s="71"/>
    </row>
    <row r="48702" spans="2:14">
      <c r="B48702" s="65"/>
      <c r="N48702" s="71"/>
    </row>
    <row r="48703" spans="2:14">
      <c r="B48703" s="65"/>
      <c r="N48703" s="71"/>
    </row>
    <row r="48704" spans="2:14">
      <c r="B48704" s="65"/>
      <c r="N48704" s="71"/>
    </row>
    <row r="48705" spans="2:14">
      <c r="B48705" s="65"/>
      <c r="N48705" s="71"/>
    </row>
    <row r="48706" spans="2:14">
      <c r="B48706" s="65"/>
      <c r="N48706" s="71"/>
    </row>
    <row r="48707" spans="2:14">
      <c r="B48707" s="65"/>
      <c r="N48707" s="71"/>
    </row>
    <row r="48708" spans="2:14">
      <c r="B48708" s="65"/>
      <c r="N48708" s="71"/>
    </row>
    <row r="48709" spans="2:14">
      <c r="B48709" s="65"/>
      <c r="N48709" s="71"/>
    </row>
    <row r="48710" spans="2:14">
      <c r="B48710" s="65"/>
      <c r="N48710" s="71"/>
    </row>
    <row r="48711" spans="2:14">
      <c r="B48711" s="65"/>
      <c r="N48711" s="71"/>
    </row>
    <row r="48712" spans="2:14">
      <c r="B48712" s="65"/>
      <c r="N48712" s="71"/>
    </row>
    <row r="48713" spans="2:14">
      <c r="B48713" s="65"/>
      <c r="N48713" s="71"/>
    </row>
    <row r="48714" spans="2:14">
      <c r="B48714" s="65"/>
      <c r="N48714" s="71"/>
    </row>
    <row r="48715" spans="2:14">
      <c r="B48715" s="65"/>
      <c r="N48715" s="71"/>
    </row>
    <row r="48716" spans="2:14">
      <c r="B48716" s="65"/>
      <c r="N48716" s="71"/>
    </row>
    <row r="48717" spans="2:14">
      <c r="B48717" s="65"/>
      <c r="N48717" s="71"/>
    </row>
    <row r="48718" spans="2:14">
      <c r="B48718" s="65"/>
      <c r="N48718" s="71"/>
    </row>
    <row r="48719" spans="2:14">
      <c r="B48719" s="65"/>
      <c r="N48719" s="71"/>
    </row>
    <row r="48720" spans="2:14">
      <c r="B48720" s="65"/>
      <c r="N48720" s="71"/>
    </row>
    <row r="48721" spans="2:14">
      <c r="B48721" s="65"/>
      <c r="N48721" s="71"/>
    </row>
    <row r="48722" spans="2:14">
      <c r="B48722" s="65"/>
      <c r="N48722" s="71"/>
    </row>
    <row r="48723" spans="2:14">
      <c r="B48723" s="65"/>
      <c r="N48723" s="71"/>
    </row>
    <row r="48724" spans="2:14">
      <c r="B48724" s="65"/>
      <c r="N48724" s="71"/>
    </row>
    <row r="48725" spans="2:14">
      <c r="B48725" s="65"/>
      <c r="N48725" s="71"/>
    </row>
    <row r="48726" spans="2:14">
      <c r="B48726" s="65"/>
      <c r="N48726" s="71"/>
    </row>
    <row r="48727" spans="2:14">
      <c r="B48727" s="65"/>
      <c r="N48727" s="71"/>
    </row>
    <row r="48728" spans="2:14">
      <c r="B48728" s="65"/>
      <c r="N48728" s="71"/>
    </row>
    <row r="48729" spans="2:14">
      <c r="B48729" s="65"/>
      <c r="N48729" s="71"/>
    </row>
    <row r="48730" spans="2:14">
      <c r="B48730" s="65"/>
      <c r="N48730" s="71"/>
    </row>
    <row r="48731" spans="2:14">
      <c r="B48731" s="65"/>
      <c r="N48731" s="71"/>
    </row>
    <row r="48732" spans="2:14">
      <c r="B48732" s="65"/>
      <c r="N48732" s="71"/>
    </row>
    <row r="48733" spans="2:14">
      <c r="B48733" s="65"/>
      <c r="N48733" s="71"/>
    </row>
    <row r="48734" spans="2:14">
      <c r="B48734" s="65"/>
      <c r="N48734" s="71"/>
    </row>
    <row r="48735" spans="2:14">
      <c r="B48735" s="65"/>
      <c r="N48735" s="71"/>
    </row>
    <row r="48736" spans="2:14">
      <c r="B48736" s="65"/>
      <c r="N48736" s="71"/>
    </row>
    <row r="48737" spans="2:14">
      <c r="B48737" s="65"/>
      <c r="N48737" s="71"/>
    </row>
    <row r="48738" spans="2:14">
      <c r="B48738" s="65"/>
      <c r="N48738" s="71"/>
    </row>
    <row r="48739" spans="2:14">
      <c r="B48739" s="65"/>
      <c r="N48739" s="71"/>
    </row>
    <row r="48740" spans="2:14">
      <c r="B48740" s="65"/>
      <c r="N48740" s="71"/>
    </row>
    <row r="48741" spans="2:14">
      <c r="B48741" s="65"/>
      <c r="N48741" s="71"/>
    </row>
    <row r="48742" spans="2:14">
      <c r="B48742" s="65"/>
      <c r="N48742" s="71"/>
    </row>
    <row r="48743" spans="2:14">
      <c r="B48743" s="65"/>
      <c r="N48743" s="71"/>
    </row>
    <row r="48744" spans="2:14">
      <c r="B48744" s="65"/>
      <c r="N48744" s="71"/>
    </row>
    <row r="48745" spans="2:14">
      <c r="B48745" s="65"/>
      <c r="N48745" s="71"/>
    </row>
    <row r="48746" spans="2:14">
      <c r="B48746" s="65"/>
      <c r="N48746" s="71"/>
    </row>
    <row r="48747" spans="2:14">
      <c r="B48747" s="65"/>
      <c r="N48747" s="71"/>
    </row>
    <row r="48748" spans="2:14">
      <c r="B48748" s="65"/>
      <c r="N48748" s="71"/>
    </row>
    <row r="48749" spans="2:14">
      <c r="B48749" s="65"/>
      <c r="N48749" s="71"/>
    </row>
    <row r="48750" spans="2:14">
      <c r="B48750" s="65"/>
      <c r="N48750" s="71"/>
    </row>
    <row r="48751" spans="2:14">
      <c r="B48751" s="65"/>
      <c r="N48751" s="71"/>
    </row>
    <row r="48752" spans="2:14">
      <c r="B48752" s="65"/>
      <c r="N48752" s="71"/>
    </row>
    <row r="48753" spans="2:14">
      <c r="B48753" s="65"/>
      <c r="N48753" s="71"/>
    </row>
    <row r="48754" spans="2:14">
      <c r="B48754" s="65"/>
      <c r="N48754" s="71"/>
    </row>
    <row r="48755" spans="2:14">
      <c r="B48755" s="65"/>
      <c r="N48755" s="71"/>
    </row>
    <row r="48756" spans="2:14">
      <c r="B48756" s="65"/>
      <c r="N48756" s="71"/>
    </row>
    <row r="48757" spans="2:14">
      <c r="B48757" s="65"/>
      <c r="N48757" s="71"/>
    </row>
    <row r="48758" spans="2:14">
      <c r="B48758" s="65"/>
      <c r="N48758" s="71"/>
    </row>
    <row r="48759" spans="2:14">
      <c r="B48759" s="65"/>
      <c r="N48759" s="71"/>
    </row>
    <row r="48760" spans="2:14">
      <c r="B48760" s="65"/>
      <c r="N48760" s="71"/>
    </row>
    <row r="48761" spans="2:14">
      <c r="B48761" s="65"/>
      <c r="N48761" s="71"/>
    </row>
    <row r="48762" spans="2:14">
      <c r="B48762" s="65"/>
      <c r="N48762" s="71"/>
    </row>
    <row r="48763" spans="2:14">
      <c r="B48763" s="65"/>
      <c r="N48763" s="71"/>
    </row>
    <row r="48764" spans="2:14">
      <c r="B48764" s="65"/>
      <c r="N48764" s="71"/>
    </row>
    <row r="48765" spans="2:14">
      <c r="B48765" s="65"/>
      <c r="N48765" s="71"/>
    </row>
    <row r="48766" spans="2:14">
      <c r="B48766" s="65"/>
      <c r="N48766" s="71"/>
    </row>
    <row r="48767" spans="2:14">
      <c r="B48767" s="65"/>
      <c r="N48767" s="71"/>
    </row>
    <row r="48768" spans="2:14">
      <c r="B48768" s="65"/>
      <c r="N48768" s="71"/>
    </row>
    <row r="48769" spans="2:14">
      <c r="B48769" s="65"/>
      <c r="N48769" s="71"/>
    </row>
    <row r="48770" spans="2:14">
      <c r="B48770" s="65"/>
      <c r="N48770" s="71"/>
    </row>
    <row r="48771" spans="2:14">
      <c r="B48771" s="65"/>
      <c r="N48771" s="71"/>
    </row>
    <row r="48772" spans="2:14">
      <c r="B48772" s="65"/>
      <c r="N48772" s="71"/>
    </row>
    <row r="48773" spans="2:14">
      <c r="B48773" s="65"/>
      <c r="N48773" s="71"/>
    </row>
    <row r="48774" spans="2:14">
      <c r="B48774" s="65"/>
      <c r="N48774" s="71"/>
    </row>
    <row r="48775" spans="2:14">
      <c r="B48775" s="65"/>
      <c r="N48775" s="71"/>
    </row>
    <row r="48776" spans="2:14">
      <c r="B48776" s="65"/>
      <c r="N48776" s="71"/>
    </row>
    <row r="48777" spans="2:14">
      <c r="B48777" s="65"/>
      <c r="N48777" s="71"/>
    </row>
    <row r="48778" spans="2:14">
      <c r="B48778" s="65"/>
      <c r="N48778" s="71"/>
    </row>
    <row r="48779" spans="2:14">
      <c r="B48779" s="65"/>
      <c r="N48779" s="71"/>
    </row>
    <row r="48780" spans="2:14">
      <c r="B48780" s="65"/>
      <c r="N48780" s="71"/>
    </row>
    <row r="48781" spans="2:14">
      <c r="B48781" s="65"/>
      <c r="N48781" s="71"/>
    </row>
    <row r="48782" spans="2:14">
      <c r="B48782" s="65"/>
      <c r="N48782" s="71"/>
    </row>
    <row r="48783" spans="2:14">
      <c r="B48783" s="65"/>
      <c r="N48783" s="71"/>
    </row>
    <row r="48784" spans="2:14">
      <c r="B48784" s="65"/>
      <c r="N48784" s="71"/>
    </row>
    <row r="48785" spans="2:14">
      <c r="B48785" s="65"/>
      <c r="N48785" s="71"/>
    </row>
    <row r="48786" spans="2:14">
      <c r="B48786" s="65"/>
      <c r="N48786" s="71"/>
    </row>
    <row r="48787" spans="2:14">
      <c r="B48787" s="65"/>
      <c r="N48787" s="71"/>
    </row>
    <row r="48788" spans="2:14">
      <c r="B48788" s="65"/>
      <c r="N48788" s="71"/>
    </row>
    <row r="48789" spans="2:14">
      <c r="B48789" s="65"/>
      <c r="N48789" s="71"/>
    </row>
    <row r="48790" spans="2:14">
      <c r="B48790" s="65"/>
      <c r="N48790" s="71"/>
    </row>
    <row r="48791" spans="2:14">
      <c r="B48791" s="65"/>
      <c r="N48791" s="71"/>
    </row>
    <row r="48792" spans="2:14">
      <c r="B48792" s="65"/>
      <c r="N48792" s="71"/>
    </row>
    <row r="48793" spans="2:14">
      <c r="B48793" s="65"/>
      <c r="N48793" s="71"/>
    </row>
    <row r="48794" spans="2:14">
      <c r="B48794" s="65"/>
      <c r="N48794" s="71"/>
    </row>
    <row r="48795" spans="2:14">
      <c r="B48795" s="65"/>
      <c r="N48795" s="71"/>
    </row>
    <row r="48796" spans="2:14">
      <c r="B48796" s="65"/>
      <c r="N48796" s="71"/>
    </row>
    <row r="48797" spans="2:14">
      <c r="B48797" s="65"/>
      <c r="N48797" s="71"/>
    </row>
    <row r="48798" spans="2:14">
      <c r="B48798" s="65"/>
      <c r="N48798" s="71"/>
    </row>
    <row r="48799" spans="2:14">
      <c r="B48799" s="65"/>
      <c r="N48799" s="71"/>
    </row>
    <row r="48800" spans="2:14">
      <c r="B48800" s="65"/>
      <c r="N48800" s="71"/>
    </row>
    <row r="48801" spans="2:14">
      <c r="B48801" s="65"/>
      <c r="N48801" s="71"/>
    </row>
    <row r="48802" spans="2:14">
      <c r="B48802" s="65"/>
      <c r="N48802" s="71"/>
    </row>
    <row r="48803" spans="2:14">
      <c r="B48803" s="65"/>
      <c r="N48803" s="71"/>
    </row>
    <row r="48804" spans="2:14">
      <c r="B48804" s="65"/>
      <c r="N48804" s="71"/>
    </row>
    <row r="48805" spans="2:14">
      <c r="B48805" s="65"/>
      <c r="N48805" s="71"/>
    </row>
    <row r="48806" spans="2:14">
      <c r="B48806" s="65"/>
      <c r="N48806" s="71"/>
    </row>
    <row r="48807" spans="2:14">
      <c r="B48807" s="65"/>
      <c r="N48807" s="71"/>
    </row>
    <row r="48808" spans="2:14">
      <c r="B48808" s="65"/>
      <c r="N48808" s="71"/>
    </row>
    <row r="48809" spans="2:14">
      <c r="B48809" s="65"/>
      <c r="N48809" s="71"/>
    </row>
    <row r="48810" spans="2:14">
      <c r="B48810" s="65"/>
      <c r="N48810" s="71"/>
    </row>
    <row r="48811" spans="2:14">
      <c r="B48811" s="65"/>
      <c r="N48811" s="71"/>
    </row>
    <row r="48812" spans="2:14">
      <c r="B48812" s="65"/>
      <c r="N48812" s="71"/>
    </row>
    <row r="48813" spans="2:14">
      <c r="B48813" s="65"/>
      <c r="N48813" s="71"/>
    </row>
    <row r="48814" spans="2:14">
      <c r="B48814" s="65"/>
      <c r="N48814" s="71"/>
    </row>
    <row r="48815" spans="2:14">
      <c r="B48815" s="65"/>
      <c r="N48815" s="71"/>
    </row>
    <row r="48816" spans="2:14">
      <c r="B48816" s="65"/>
      <c r="N48816" s="71"/>
    </row>
    <row r="48817" spans="2:14">
      <c r="B48817" s="65"/>
      <c r="N48817" s="71"/>
    </row>
    <row r="48818" spans="2:14">
      <c r="B48818" s="65"/>
      <c r="N48818" s="71"/>
    </row>
    <row r="48819" spans="2:14">
      <c r="B48819" s="65"/>
      <c r="N48819" s="71"/>
    </row>
    <row r="48820" spans="2:14">
      <c r="B48820" s="65"/>
      <c r="N48820" s="71"/>
    </row>
    <row r="48821" spans="2:14">
      <c r="B48821" s="65"/>
      <c r="N48821" s="71"/>
    </row>
    <row r="48822" spans="2:14">
      <c r="B48822" s="65"/>
      <c r="N48822" s="71"/>
    </row>
    <row r="48823" spans="2:14">
      <c r="B48823" s="65"/>
      <c r="N48823" s="71"/>
    </row>
    <row r="48824" spans="2:14">
      <c r="B48824" s="65"/>
      <c r="N48824" s="71"/>
    </row>
    <row r="48825" spans="2:14">
      <c r="B48825" s="65"/>
      <c r="N48825" s="71"/>
    </row>
    <row r="48826" spans="2:14">
      <c r="B48826" s="65"/>
      <c r="N48826" s="71"/>
    </row>
    <row r="48827" spans="2:14">
      <c r="B48827" s="65"/>
      <c r="N48827" s="71"/>
    </row>
    <row r="48828" spans="2:14">
      <c r="B48828" s="65"/>
      <c r="N48828" s="71"/>
    </row>
    <row r="48829" spans="2:14">
      <c r="B48829" s="65"/>
      <c r="N48829" s="71"/>
    </row>
    <row r="48830" spans="2:14">
      <c r="B48830" s="65"/>
      <c r="N48830" s="71"/>
    </row>
    <row r="48831" spans="2:14">
      <c r="B48831" s="65"/>
      <c r="N48831" s="71"/>
    </row>
    <row r="48832" spans="2:14">
      <c r="B48832" s="65"/>
      <c r="N48832" s="71"/>
    </row>
    <row r="48833" spans="2:14">
      <c r="B48833" s="65"/>
      <c r="N48833" s="71"/>
    </row>
    <row r="48834" spans="2:14">
      <c r="B48834" s="65"/>
      <c r="N48834" s="71"/>
    </row>
    <row r="48835" spans="2:14">
      <c r="B48835" s="65"/>
      <c r="N48835" s="71"/>
    </row>
    <row r="48836" spans="2:14">
      <c r="B48836" s="65"/>
      <c r="N48836" s="71"/>
    </row>
    <row r="48837" spans="2:14">
      <c r="B48837" s="65"/>
      <c r="N48837" s="71"/>
    </row>
    <row r="48838" spans="2:14">
      <c r="B48838" s="65"/>
      <c r="N48838" s="71"/>
    </row>
    <row r="48839" spans="2:14">
      <c r="B48839" s="65"/>
      <c r="N48839" s="71"/>
    </row>
    <row r="48840" spans="2:14">
      <c r="B48840" s="65"/>
      <c r="N48840" s="71"/>
    </row>
    <row r="48841" spans="2:14">
      <c r="B48841" s="65"/>
      <c r="N48841" s="71"/>
    </row>
    <row r="48842" spans="2:14">
      <c r="B48842" s="65"/>
      <c r="N48842" s="71"/>
    </row>
    <row r="48843" spans="2:14">
      <c r="B48843" s="65"/>
      <c r="N48843" s="71"/>
    </row>
    <row r="48844" spans="2:14">
      <c r="B48844" s="65"/>
      <c r="N48844" s="71"/>
    </row>
    <row r="48845" spans="2:14">
      <c r="B48845" s="65"/>
      <c r="N48845" s="71"/>
    </row>
    <row r="48846" spans="2:14">
      <c r="B48846" s="65"/>
      <c r="N48846" s="71"/>
    </row>
    <row r="48847" spans="2:14">
      <c r="B48847" s="65"/>
      <c r="N48847" s="71"/>
    </row>
    <row r="48848" spans="2:14">
      <c r="B48848" s="65"/>
      <c r="N48848" s="71"/>
    </row>
    <row r="48849" spans="2:14">
      <c r="B48849" s="65"/>
      <c r="N48849" s="71"/>
    </row>
    <row r="48850" spans="2:14">
      <c r="B48850" s="65"/>
      <c r="N48850" s="71"/>
    </row>
    <row r="48851" spans="2:14">
      <c r="B48851" s="65"/>
      <c r="N48851" s="71"/>
    </row>
    <row r="48852" spans="2:14">
      <c r="B48852" s="65"/>
      <c r="N48852" s="71"/>
    </row>
    <row r="48853" spans="2:14">
      <c r="B48853" s="65"/>
      <c r="N48853" s="71"/>
    </row>
    <row r="48854" spans="2:14">
      <c r="B48854" s="65"/>
      <c r="N48854" s="71"/>
    </row>
    <row r="48855" spans="2:14">
      <c r="B48855" s="65"/>
      <c r="N48855" s="71"/>
    </row>
    <row r="48856" spans="2:14">
      <c r="B48856" s="65"/>
      <c r="N48856" s="71"/>
    </row>
    <row r="48857" spans="2:14">
      <c r="B48857" s="65"/>
      <c r="N48857" s="71"/>
    </row>
    <row r="48858" spans="2:14">
      <c r="B48858" s="65"/>
      <c r="N48858" s="71"/>
    </row>
    <row r="48859" spans="2:14">
      <c r="B48859" s="65"/>
      <c r="N48859" s="71"/>
    </row>
    <row r="48860" spans="2:14">
      <c r="B48860" s="65"/>
      <c r="N48860" s="71"/>
    </row>
    <row r="48861" spans="2:14">
      <c r="B48861" s="65"/>
      <c r="N48861" s="71"/>
    </row>
    <row r="48862" spans="2:14">
      <c r="B48862" s="65"/>
      <c r="N48862" s="71"/>
    </row>
    <row r="48863" spans="2:14">
      <c r="B48863" s="65"/>
      <c r="N48863" s="71"/>
    </row>
    <row r="48864" spans="2:14">
      <c r="B48864" s="65"/>
      <c r="N48864" s="71"/>
    </row>
    <row r="48865" spans="2:14">
      <c r="B48865" s="65"/>
      <c r="N48865" s="71"/>
    </row>
    <row r="48866" spans="2:14">
      <c r="B48866" s="65"/>
      <c r="N48866" s="71"/>
    </row>
    <row r="48867" spans="2:14">
      <c r="B48867" s="65"/>
      <c r="N48867" s="71"/>
    </row>
    <row r="48868" spans="2:14">
      <c r="B48868" s="65"/>
      <c r="N48868" s="71"/>
    </row>
    <row r="48869" spans="2:14">
      <c r="B48869" s="65"/>
      <c r="N48869" s="71"/>
    </row>
    <row r="48870" spans="2:14">
      <c r="B48870" s="65"/>
      <c r="N48870" s="71"/>
    </row>
    <row r="48871" spans="2:14">
      <c r="B48871" s="65"/>
      <c r="N48871" s="71"/>
    </row>
    <row r="48872" spans="2:14">
      <c r="B48872" s="65"/>
      <c r="N48872" s="71"/>
    </row>
    <row r="48873" spans="2:14">
      <c r="B48873" s="65"/>
      <c r="N48873" s="71"/>
    </row>
    <row r="48874" spans="2:14">
      <c r="B48874" s="65"/>
      <c r="N48874" s="71"/>
    </row>
    <row r="48875" spans="2:14">
      <c r="B48875" s="65"/>
      <c r="N48875" s="71"/>
    </row>
    <row r="48876" spans="2:14">
      <c r="B48876" s="65"/>
      <c r="N48876" s="71"/>
    </row>
    <row r="48877" spans="2:14">
      <c r="B48877" s="65"/>
      <c r="N48877" s="71"/>
    </row>
    <row r="48878" spans="2:14">
      <c r="B48878" s="65"/>
      <c r="N48878" s="71"/>
    </row>
    <row r="48879" spans="2:14">
      <c r="B48879" s="65"/>
      <c r="N48879" s="71"/>
    </row>
    <row r="48880" spans="2:14">
      <c r="B48880" s="65"/>
      <c r="N48880" s="71"/>
    </row>
    <row r="48881" spans="2:14">
      <c r="B48881" s="65"/>
      <c r="N48881" s="71"/>
    </row>
    <row r="48882" spans="2:14">
      <c r="B48882" s="65"/>
      <c r="N48882" s="71"/>
    </row>
    <row r="48883" spans="2:14">
      <c r="B48883" s="65"/>
      <c r="N48883" s="71"/>
    </row>
    <row r="48884" spans="2:14">
      <c r="B48884" s="65"/>
      <c r="N48884" s="71"/>
    </row>
    <row r="48885" spans="2:14">
      <c r="B48885" s="65"/>
      <c r="N48885" s="71"/>
    </row>
    <row r="48886" spans="2:14">
      <c r="B48886" s="65"/>
      <c r="N48886" s="71"/>
    </row>
    <row r="48887" spans="2:14">
      <c r="B48887" s="65"/>
      <c r="N48887" s="71"/>
    </row>
    <row r="48888" spans="2:14">
      <c r="B48888" s="65"/>
      <c r="N48888" s="71"/>
    </row>
    <row r="48889" spans="2:14">
      <c r="B48889" s="65"/>
      <c r="N48889" s="71"/>
    </row>
    <row r="48890" spans="2:14">
      <c r="B48890" s="65"/>
      <c r="N48890" s="71"/>
    </row>
    <row r="48891" spans="2:14">
      <c r="B48891" s="65"/>
      <c r="N48891" s="71"/>
    </row>
    <row r="48892" spans="2:14">
      <c r="B48892" s="65"/>
      <c r="N48892" s="71"/>
    </row>
    <row r="48893" spans="2:14">
      <c r="B48893" s="65"/>
      <c r="N48893" s="71"/>
    </row>
    <row r="48894" spans="2:14">
      <c r="B48894" s="65"/>
      <c r="N48894" s="71"/>
    </row>
    <row r="48895" spans="2:14">
      <c r="B48895" s="65"/>
      <c r="N48895" s="71"/>
    </row>
    <row r="48896" spans="2:14">
      <c r="B48896" s="65"/>
      <c r="N48896" s="71"/>
    </row>
    <row r="48897" spans="2:14">
      <c r="B48897" s="65"/>
      <c r="N48897" s="71"/>
    </row>
    <row r="48898" spans="2:14">
      <c r="B48898" s="65"/>
      <c r="N48898" s="71"/>
    </row>
    <row r="48899" spans="2:14">
      <c r="B48899" s="65"/>
      <c r="N48899" s="71"/>
    </row>
    <row r="48900" spans="2:14">
      <c r="B48900" s="65"/>
      <c r="N48900" s="71"/>
    </row>
    <row r="48901" spans="2:14">
      <c r="B48901" s="65"/>
      <c r="N48901" s="71"/>
    </row>
    <row r="48902" spans="2:14">
      <c r="B48902" s="65"/>
      <c r="N48902" s="71"/>
    </row>
    <row r="48903" spans="2:14">
      <c r="B48903" s="65"/>
      <c r="N48903" s="71"/>
    </row>
    <row r="48904" spans="2:14">
      <c r="B48904" s="65"/>
      <c r="N48904" s="71"/>
    </row>
    <row r="48905" spans="2:14">
      <c r="B48905" s="65"/>
      <c r="N48905" s="71"/>
    </row>
    <row r="48906" spans="2:14">
      <c r="B48906" s="65"/>
      <c r="N48906" s="71"/>
    </row>
    <row r="48907" spans="2:14">
      <c r="B48907" s="65"/>
      <c r="N48907" s="71"/>
    </row>
    <row r="48908" spans="2:14">
      <c r="B48908" s="65"/>
      <c r="N48908" s="71"/>
    </row>
    <row r="48909" spans="2:14">
      <c r="B48909" s="65"/>
      <c r="N48909" s="71"/>
    </row>
    <row r="48910" spans="2:14">
      <c r="B48910" s="65"/>
      <c r="N48910" s="71"/>
    </row>
    <row r="48911" spans="2:14">
      <c r="B48911" s="65"/>
      <c r="N48911" s="71"/>
    </row>
    <row r="48912" spans="2:14">
      <c r="B48912" s="65"/>
      <c r="N48912" s="71"/>
    </row>
    <row r="48913" spans="2:14">
      <c r="B48913" s="65"/>
      <c r="N48913" s="71"/>
    </row>
    <row r="48914" spans="2:14">
      <c r="B48914" s="65"/>
      <c r="N48914" s="71"/>
    </row>
    <row r="48915" spans="2:14">
      <c r="B48915" s="65"/>
      <c r="N48915" s="71"/>
    </row>
    <row r="48916" spans="2:14">
      <c r="B48916" s="65"/>
      <c r="N48916" s="71"/>
    </row>
    <row r="48917" spans="2:14">
      <c r="B48917" s="65"/>
      <c r="N48917" s="71"/>
    </row>
    <row r="48918" spans="2:14">
      <c r="B48918" s="65"/>
      <c r="N48918" s="71"/>
    </row>
    <row r="48919" spans="2:14">
      <c r="B48919" s="65"/>
      <c r="N48919" s="71"/>
    </row>
    <row r="48920" spans="2:14">
      <c r="B48920" s="65"/>
      <c r="N48920" s="71"/>
    </row>
    <row r="48921" spans="2:14">
      <c r="B48921" s="65"/>
      <c r="N48921" s="71"/>
    </row>
    <row r="48922" spans="2:14">
      <c r="B48922" s="65"/>
      <c r="N48922" s="71"/>
    </row>
    <row r="48923" spans="2:14">
      <c r="B48923" s="65"/>
      <c r="N48923" s="71"/>
    </row>
    <row r="48924" spans="2:14">
      <c r="B48924" s="65"/>
      <c r="N48924" s="71"/>
    </row>
    <row r="48925" spans="2:14">
      <c r="B48925" s="65"/>
      <c r="N48925" s="71"/>
    </row>
    <row r="48926" spans="2:14">
      <c r="B48926" s="65"/>
      <c r="N48926" s="71"/>
    </row>
    <row r="48927" spans="2:14">
      <c r="B48927" s="65"/>
      <c r="N48927" s="71"/>
    </row>
    <row r="48928" spans="2:14">
      <c r="B48928" s="65"/>
      <c r="N48928" s="71"/>
    </row>
    <row r="48929" spans="2:14">
      <c r="B48929" s="65"/>
      <c r="N48929" s="71"/>
    </row>
    <row r="48930" spans="2:14">
      <c r="B48930" s="65"/>
      <c r="N48930" s="71"/>
    </row>
    <row r="48931" spans="2:14">
      <c r="B48931" s="65"/>
      <c r="N48931" s="71"/>
    </row>
    <row r="48932" spans="2:14">
      <c r="B48932" s="65"/>
      <c r="N48932" s="71"/>
    </row>
    <row r="48933" spans="2:14">
      <c r="B48933" s="65"/>
      <c r="N48933" s="71"/>
    </row>
    <row r="48934" spans="2:14">
      <c r="B48934" s="65"/>
      <c r="N48934" s="71"/>
    </row>
    <row r="48935" spans="2:14">
      <c r="B48935" s="65"/>
      <c r="N48935" s="71"/>
    </row>
    <row r="48936" spans="2:14">
      <c r="B48936" s="65"/>
      <c r="N48936" s="71"/>
    </row>
    <row r="48937" spans="2:14">
      <c r="B48937" s="65"/>
      <c r="N48937" s="71"/>
    </row>
    <row r="48938" spans="2:14">
      <c r="B48938" s="65"/>
      <c r="N48938" s="71"/>
    </row>
    <row r="48939" spans="2:14">
      <c r="B48939" s="65"/>
      <c r="N48939" s="71"/>
    </row>
    <row r="48940" spans="2:14">
      <c r="B48940" s="65"/>
      <c r="N48940" s="71"/>
    </row>
    <row r="48941" spans="2:14">
      <c r="B48941" s="65"/>
      <c r="N48941" s="71"/>
    </row>
    <row r="48942" spans="2:14">
      <c r="B48942" s="65"/>
      <c r="N48942" s="71"/>
    </row>
    <row r="48943" spans="2:14">
      <c r="B48943" s="65"/>
      <c r="N48943" s="71"/>
    </row>
    <row r="48944" spans="2:14">
      <c r="B48944" s="65"/>
      <c r="N48944" s="71"/>
    </row>
    <row r="48945" spans="2:14">
      <c r="B48945" s="65"/>
      <c r="N48945" s="71"/>
    </row>
    <row r="48946" spans="2:14">
      <c r="B48946" s="65"/>
      <c r="N48946" s="71"/>
    </row>
    <row r="48947" spans="2:14">
      <c r="B48947" s="65"/>
      <c r="N48947" s="71"/>
    </row>
    <row r="48948" spans="2:14">
      <c r="B48948" s="65"/>
      <c r="N48948" s="71"/>
    </row>
    <row r="48949" spans="2:14">
      <c r="B48949" s="65"/>
      <c r="N48949" s="71"/>
    </row>
    <row r="48950" spans="2:14">
      <c r="B48950" s="65"/>
      <c r="N48950" s="71"/>
    </row>
    <row r="48951" spans="2:14">
      <c r="B48951" s="65"/>
      <c r="N48951" s="71"/>
    </row>
    <row r="48952" spans="2:14">
      <c r="B48952" s="65"/>
      <c r="N48952" s="71"/>
    </row>
    <row r="48953" spans="2:14">
      <c r="B48953" s="65"/>
      <c r="N48953" s="71"/>
    </row>
    <row r="48954" spans="2:14">
      <c r="B48954" s="65"/>
      <c r="N48954" s="71"/>
    </row>
    <row r="48955" spans="2:14">
      <c r="B48955" s="65"/>
      <c r="N48955" s="71"/>
    </row>
    <row r="48956" spans="2:14">
      <c r="B48956" s="65"/>
      <c r="N48956" s="71"/>
    </row>
    <row r="48957" spans="2:14">
      <c r="B48957" s="65"/>
      <c r="N48957" s="71"/>
    </row>
    <row r="48958" spans="2:14">
      <c r="B48958" s="65"/>
      <c r="N48958" s="71"/>
    </row>
    <row r="48959" spans="2:14">
      <c r="B48959" s="65"/>
      <c r="N48959" s="71"/>
    </row>
    <row r="48960" spans="2:14">
      <c r="B48960" s="65"/>
      <c r="N48960" s="71"/>
    </row>
    <row r="48961" spans="2:14">
      <c r="B48961" s="65"/>
      <c r="N48961" s="71"/>
    </row>
    <row r="48962" spans="2:14">
      <c r="B48962" s="65"/>
      <c r="N48962" s="71"/>
    </row>
    <row r="48963" spans="2:14">
      <c r="B48963" s="65"/>
      <c r="N48963" s="71"/>
    </row>
    <row r="48964" spans="2:14">
      <c r="B48964" s="65"/>
      <c r="N48964" s="71"/>
    </row>
    <row r="48965" spans="2:14">
      <c r="B48965" s="65"/>
      <c r="N48965" s="71"/>
    </row>
    <row r="48966" spans="2:14">
      <c r="B48966" s="65"/>
      <c r="N48966" s="71"/>
    </row>
    <row r="48967" spans="2:14">
      <c r="B48967" s="65"/>
      <c r="N48967" s="71"/>
    </row>
    <row r="48968" spans="2:14">
      <c r="B48968" s="65"/>
      <c r="N48968" s="71"/>
    </row>
    <row r="48969" spans="2:14">
      <c r="B48969" s="65"/>
      <c r="N48969" s="71"/>
    </row>
    <row r="48970" spans="2:14">
      <c r="B48970" s="65"/>
      <c r="N48970" s="71"/>
    </row>
    <row r="48971" spans="2:14">
      <c r="B48971" s="65"/>
      <c r="N48971" s="71"/>
    </row>
    <row r="48972" spans="2:14">
      <c r="B48972" s="65"/>
      <c r="N48972" s="71"/>
    </row>
    <row r="48973" spans="2:14">
      <c r="B48973" s="65"/>
      <c r="N48973" s="71"/>
    </row>
    <row r="48974" spans="2:14">
      <c r="B48974" s="65"/>
      <c r="N48974" s="71"/>
    </row>
    <row r="48975" spans="2:14">
      <c r="B48975" s="65"/>
      <c r="N48975" s="71"/>
    </row>
    <row r="48976" spans="2:14">
      <c r="B48976" s="65"/>
      <c r="N48976" s="71"/>
    </row>
    <row r="48977" spans="2:14">
      <c r="B48977" s="65"/>
      <c r="N48977" s="71"/>
    </row>
    <row r="48978" spans="2:14">
      <c r="B48978" s="65"/>
      <c r="N48978" s="71"/>
    </row>
    <row r="48979" spans="2:14">
      <c r="B48979" s="65"/>
      <c r="N48979" s="71"/>
    </row>
    <row r="48980" spans="2:14">
      <c r="B48980" s="65"/>
      <c r="N48980" s="71"/>
    </row>
    <row r="48981" spans="2:14">
      <c r="B48981" s="65"/>
      <c r="N48981" s="71"/>
    </row>
    <row r="48982" spans="2:14">
      <c r="B48982" s="65"/>
      <c r="N48982" s="71"/>
    </row>
    <row r="48983" spans="2:14">
      <c r="B48983" s="65"/>
      <c r="N48983" s="71"/>
    </row>
    <row r="48984" spans="2:14">
      <c r="B48984" s="65"/>
      <c r="N48984" s="71"/>
    </row>
    <row r="48985" spans="2:14">
      <c r="B48985" s="65"/>
      <c r="N48985" s="71"/>
    </row>
    <row r="48986" spans="2:14">
      <c r="B48986" s="65"/>
      <c r="N48986" s="71"/>
    </row>
    <row r="48987" spans="2:14">
      <c r="B48987" s="65"/>
      <c r="N48987" s="71"/>
    </row>
    <row r="48988" spans="2:14">
      <c r="B48988" s="65"/>
      <c r="N48988" s="71"/>
    </row>
    <row r="48989" spans="2:14">
      <c r="B48989" s="65"/>
      <c r="N48989" s="71"/>
    </row>
    <row r="48990" spans="2:14">
      <c r="B48990" s="65"/>
      <c r="N48990" s="71"/>
    </row>
    <row r="48991" spans="2:14">
      <c r="B48991" s="65"/>
      <c r="N48991" s="71"/>
    </row>
    <row r="48992" spans="2:14">
      <c r="B48992" s="65"/>
      <c r="N48992" s="71"/>
    </row>
    <row r="48993" spans="2:14">
      <c r="B48993" s="65"/>
      <c r="N48993" s="71"/>
    </row>
    <row r="48994" spans="2:14">
      <c r="B48994" s="65"/>
      <c r="N48994" s="71"/>
    </row>
    <row r="48995" spans="2:14">
      <c r="B48995" s="65"/>
      <c r="N48995" s="71"/>
    </row>
    <row r="48996" spans="2:14">
      <c r="B48996" s="65"/>
      <c r="N48996" s="71"/>
    </row>
    <row r="48997" spans="2:14">
      <c r="B48997" s="65"/>
      <c r="N48997" s="71"/>
    </row>
    <row r="48998" spans="2:14">
      <c r="B48998" s="65"/>
      <c r="N48998" s="71"/>
    </row>
    <row r="48999" spans="2:14">
      <c r="B48999" s="65"/>
      <c r="N48999" s="71"/>
    </row>
    <row r="49000" spans="2:14">
      <c r="B49000" s="65"/>
      <c r="N49000" s="71"/>
    </row>
    <row r="49001" spans="2:14">
      <c r="B49001" s="65"/>
      <c r="N49001" s="71"/>
    </row>
    <row r="49002" spans="2:14">
      <c r="B49002" s="65"/>
      <c r="N49002" s="71"/>
    </row>
    <row r="49003" spans="2:14">
      <c r="B49003" s="65"/>
      <c r="N49003" s="71"/>
    </row>
    <row r="49004" spans="2:14">
      <c r="B49004" s="65"/>
      <c r="N49004" s="71"/>
    </row>
    <row r="49005" spans="2:14">
      <c r="B49005" s="65"/>
      <c r="N49005" s="71"/>
    </row>
    <row r="49006" spans="2:14">
      <c r="B49006" s="65"/>
      <c r="N49006" s="71"/>
    </row>
    <row r="49007" spans="2:14">
      <c r="B49007" s="65"/>
      <c r="N49007" s="71"/>
    </row>
    <row r="49008" spans="2:14">
      <c r="B49008" s="65"/>
      <c r="N49008" s="71"/>
    </row>
    <row r="49009" spans="2:14">
      <c r="B49009" s="65"/>
      <c r="N49009" s="71"/>
    </row>
    <row r="49010" spans="2:14">
      <c r="B49010" s="65"/>
      <c r="N49010" s="71"/>
    </row>
    <row r="49011" spans="2:14">
      <c r="B49011" s="65"/>
      <c r="N49011" s="71"/>
    </row>
    <row r="49012" spans="2:14">
      <c r="B49012" s="65"/>
      <c r="N49012" s="71"/>
    </row>
    <row r="49013" spans="2:14">
      <c r="B49013" s="65"/>
      <c r="N49013" s="71"/>
    </row>
    <row r="49014" spans="2:14">
      <c r="B49014" s="65"/>
      <c r="N49014" s="71"/>
    </row>
    <row r="49015" spans="2:14">
      <c r="B49015" s="65"/>
      <c r="N49015" s="71"/>
    </row>
    <row r="49016" spans="2:14">
      <c r="B49016" s="65"/>
      <c r="N49016" s="71"/>
    </row>
    <row r="49017" spans="2:14">
      <c r="B49017" s="65"/>
      <c r="N49017" s="71"/>
    </row>
    <row r="49018" spans="2:14">
      <c r="B49018" s="65"/>
      <c r="N49018" s="71"/>
    </row>
    <row r="49019" spans="2:14">
      <c r="B49019" s="65"/>
      <c r="N49019" s="71"/>
    </row>
    <row r="49020" spans="2:14">
      <c r="B49020" s="65"/>
      <c r="N49020" s="71"/>
    </row>
    <row r="49021" spans="2:14">
      <c r="B49021" s="65"/>
      <c r="N49021" s="71"/>
    </row>
    <row r="49022" spans="2:14">
      <c r="B49022" s="65"/>
      <c r="N49022" s="71"/>
    </row>
    <row r="49023" spans="2:14">
      <c r="B49023" s="65"/>
      <c r="N49023" s="71"/>
    </row>
    <row r="49024" spans="2:14">
      <c r="B49024" s="65"/>
      <c r="N49024" s="71"/>
    </row>
    <row r="49025" spans="2:14">
      <c r="B49025" s="65"/>
      <c r="N49025" s="71"/>
    </row>
    <row r="49026" spans="2:14">
      <c r="B49026" s="65"/>
      <c r="N49026" s="71"/>
    </row>
    <row r="49027" spans="2:14">
      <c r="B49027" s="65"/>
      <c r="N49027" s="71"/>
    </row>
    <row r="49028" spans="2:14">
      <c r="B49028" s="65"/>
      <c r="N49028" s="71"/>
    </row>
    <row r="49029" spans="2:14">
      <c r="B49029" s="65"/>
      <c r="N49029" s="71"/>
    </row>
    <row r="49030" spans="2:14">
      <c r="B49030" s="65"/>
      <c r="N49030" s="71"/>
    </row>
    <row r="49031" spans="2:14">
      <c r="B49031" s="65"/>
      <c r="N49031" s="71"/>
    </row>
    <row r="49032" spans="2:14">
      <c r="B49032" s="65"/>
      <c r="N49032" s="71"/>
    </row>
    <row r="49033" spans="2:14">
      <c r="B49033" s="65"/>
      <c r="N49033" s="71"/>
    </row>
    <row r="49034" spans="2:14">
      <c r="B49034" s="65"/>
      <c r="N49034" s="71"/>
    </row>
    <row r="49035" spans="2:14">
      <c r="B49035" s="65"/>
      <c r="N49035" s="71"/>
    </row>
    <row r="49036" spans="2:14">
      <c r="B49036" s="65"/>
      <c r="N49036" s="71"/>
    </row>
    <row r="49037" spans="2:14">
      <c r="B49037" s="65"/>
      <c r="N49037" s="71"/>
    </row>
    <row r="49038" spans="2:14">
      <c r="B49038" s="65"/>
      <c r="N49038" s="71"/>
    </row>
    <row r="49039" spans="2:14">
      <c r="B49039" s="65"/>
      <c r="N49039" s="71"/>
    </row>
    <row r="49040" spans="2:14">
      <c r="B49040" s="65"/>
      <c r="N49040" s="71"/>
    </row>
    <row r="49041" spans="2:14">
      <c r="B49041" s="65"/>
      <c r="N49041" s="71"/>
    </row>
    <row r="49042" spans="2:14">
      <c r="B49042" s="65"/>
      <c r="N49042" s="71"/>
    </row>
    <row r="49043" spans="2:14">
      <c r="B49043" s="65"/>
      <c r="N49043" s="71"/>
    </row>
    <row r="49044" spans="2:14">
      <c r="B49044" s="65"/>
      <c r="N49044" s="71"/>
    </row>
    <row r="49045" spans="2:14">
      <c r="B49045" s="65"/>
      <c r="N49045" s="71"/>
    </row>
    <row r="49046" spans="2:14">
      <c r="B49046" s="65"/>
      <c r="N49046" s="71"/>
    </row>
    <row r="49047" spans="2:14">
      <c r="B49047" s="65"/>
      <c r="N49047" s="71"/>
    </row>
    <row r="49048" spans="2:14">
      <c r="B49048" s="65"/>
      <c r="N49048" s="71"/>
    </row>
    <row r="49049" spans="2:14">
      <c r="B49049" s="65"/>
      <c r="N49049" s="71"/>
    </row>
    <row r="49050" spans="2:14">
      <c r="B49050" s="65"/>
      <c r="N49050" s="71"/>
    </row>
    <row r="49051" spans="2:14">
      <c r="B49051" s="65"/>
      <c r="N49051" s="71"/>
    </row>
    <row r="49052" spans="2:14">
      <c r="B49052" s="65"/>
      <c r="N49052" s="71"/>
    </row>
    <row r="49053" spans="2:14">
      <c r="B49053" s="65"/>
      <c r="N49053" s="71"/>
    </row>
    <row r="49054" spans="2:14">
      <c r="B49054" s="65"/>
      <c r="N49054" s="71"/>
    </row>
    <row r="49055" spans="2:14">
      <c r="B49055" s="65"/>
      <c r="N49055" s="71"/>
    </row>
    <row r="49056" spans="2:14">
      <c r="B49056" s="65"/>
      <c r="N49056" s="71"/>
    </row>
    <row r="49057" spans="2:14">
      <c r="B49057" s="65"/>
      <c r="N49057" s="71"/>
    </row>
    <row r="49058" spans="2:14">
      <c r="B49058" s="65"/>
      <c r="N49058" s="71"/>
    </row>
    <row r="49059" spans="2:14">
      <c r="B49059" s="65"/>
      <c r="N49059" s="71"/>
    </row>
    <row r="49060" spans="2:14">
      <c r="B49060" s="65"/>
      <c r="N49060" s="71"/>
    </row>
    <row r="49061" spans="2:14">
      <c r="B49061" s="65"/>
      <c r="N49061" s="71"/>
    </row>
    <row r="49062" spans="2:14">
      <c r="B49062" s="65"/>
      <c r="N49062" s="71"/>
    </row>
    <row r="49063" spans="2:14">
      <c r="B49063" s="65"/>
      <c r="N49063" s="71"/>
    </row>
    <row r="49064" spans="2:14">
      <c r="B49064" s="65"/>
      <c r="N49064" s="71"/>
    </row>
    <row r="49065" spans="2:14">
      <c r="B49065" s="65"/>
      <c r="N49065" s="71"/>
    </row>
    <row r="49066" spans="2:14">
      <c r="B49066" s="65"/>
      <c r="N49066" s="71"/>
    </row>
    <row r="49067" spans="2:14">
      <c r="B49067" s="65"/>
      <c r="N49067" s="71"/>
    </row>
    <row r="49068" spans="2:14">
      <c r="B49068" s="65"/>
      <c r="N49068" s="71"/>
    </row>
    <row r="49069" spans="2:14">
      <c r="B49069" s="65"/>
      <c r="N49069" s="71"/>
    </row>
    <row r="49070" spans="2:14">
      <c r="B49070" s="65"/>
      <c r="N49070" s="71"/>
    </row>
    <row r="49071" spans="2:14">
      <c r="B49071" s="65"/>
      <c r="N49071" s="71"/>
    </row>
    <row r="49072" spans="2:14">
      <c r="B49072" s="65"/>
      <c r="N49072" s="71"/>
    </row>
    <row r="49073" spans="2:14">
      <c r="B49073" s="65"/>
      <c r="N49073" s="71"/>
    </row>
    <row r="49074" spans="2:14">
      <c r="B49074" s="65"/>
      <c r="N49074" s="71"/>
    </row>
    <row r="49075" spans="2:14">
      <c r="B49075" s="65"/>
      <c r="N49075" s="71"/>
    </row>
    <row r="49076" spans="2:14">
      <c r="B49076" s="65"/>
      <c r="N49076" s="71"/>
    </row>
    <row r="49077" spans="2:14">
      <c r="B49077" s="65"/>
      <c r="N49077" s="71"/>
    </row>
    <row r="49078" spans="2:14">
      <c r="B49078" s="65"/>
      <c r="N49078" s="71"/>
    </row>
    <row r="49079" spans="2:14">
      <c r="B49079" s="65"/>
      <c r="N49079" s="71"/>
    </row>
    <row r="49080" spans="2:14">
      <c r="B49080" s="65"/>
      <c r="N49080" s="71"/>
    </row>
    <row r="49081" spans="2:14">
      <c r="B49081" s="65"/>
      <c r="N49081" s="71"/>
    </row>
    <row r="49082" spans="2:14">
      <c r="B49082" s="65"/>
      <c r="N49082" s="71"/>
    </row>
    <row r="49083" spans="2:14">
      <c r="B49083" s="65"/>
      <c r="N49083" s="71"/>
    </row>
    <row r="49084" spans="2:14">
      <c r="B49084" s="65"/>
      <c r="N49084" s="71"/>
    </row>
    <row r="49085" spans="2:14">
      <c r="B49085" s="65"/>
      <c r="N49085" s="71"/>
    </row>
    <row r="49086" spans="2:14">
      <c r="B49086" s="65"/>
      <c r="N49086" s="71"/>
    </row>
    <row r="49087" spans="2:14">
      <c r="B49087" s="65"/>
      <c r="N49087" s="71"/>
    </row>
    <row r="49088" spans="2:14">
      <c r="B49088" s="65"/>
      <c r="N49088" s="71"/>
    </row>
    <row r="49089" spans="2:14">
      <c r="B49089" s="65"/>
      <c r="N49089" s="71"/>
    </row>
    <row r="49090" spans="2:14">
      <c r="B49090" s="65"/>
      <c r="N49090" s="71"/>
    </row>
    <row r="49091" spans="2:14">
      <c r="B49091" s="65"/>
      <c r="N49091" s="71"/>
    </row>
    <row r="49092" spans="2:14">
      <c r="B49092" s="65"/>
      <c r="N49092" s="71"/>
    </row>
    <row r="49093" spans="2:14">
      <c r="B49093" s="65"/>
      <c r="N49093" s="71"/>
    </row>
    <row r="49094" spans="2:14">
      <c r="B49094" s="65"/>
      <c r="N49094" s="71"/>
    </row>
    <row r="49095" spans="2:14">
      <c r="B49095" s="65"/>
      <c r="N49095" s="71"/>
    </row>
    <row r="49096" spans="2:14">
      <c r="B49096" s="65"/>
      <c r="N49096" s="71"/>
    </row>
    <row r="49097" spans="2:14">
      <c r="B49097" s="65"/>
      <c r="N49097" s="71"/>
    </row>
    <row r="49098" spans="2:14">
      <c r="B49098" s="65"/>
      <c r="N49098" s="71"/>
    </row>
    <row r="49099" spans="2:14">
      <c r="B49099" s="65"/>
      <c r="N49099" s="71"/>
    </row>
    <row r="49100" spans="2:14">
      <c r="B49100" s="65"/>
      <c r="N49100" s="71"/>
    </row>
    <row r="49101" spans="2:14">
      <c r="B49101" s="65"/>
      <c r="N49101" s="71"/>
    </row>
    <row r="49102" spans="2:14">
      <c r="B49102" s="65"/>
      <c r="N49102" s="71"/>
    </row>
    <row r="49103" spans="2:14">
      <c r="B49103" s="65"/>
      <c r="N49103" s="71"/>
    </row>
    <row r="49104" spans="2:14">
      <c r="B49104" s="65"/>
      <c r="N49104" s="71"/>
    </row>
    <row r="49105" spans="2:14">
      <c r="B49105" s="65"/>
      <c r="N49105" s="71"/>
    </row>
    <row r="49106" spans="2:14">
      <c r="B49106" s="65"/>
      <c r="N49106" s="71"/>
    </row>
    <row r="49107" spans="2:14">
      <c r="B49107" s="65"/>
      <c r="N49107" s="71"/>
    </row>
    <row r="49108" spans="2:14">
      <c r="B49108" s="65"/>
      <c r="N49108" s="71"/>
    </row>
    <row r="49109" spans="2:14">
      <c r="B49109" s="65"/>
      <c r="N49109" s="71"/>
    </row>
    <row r="49110" spans="2:14">
      <c r="B49110" s="65"/>
      <c r="N49110" s="71"/>
    </row>
    <row r="49111" spans="2:14">
      <c r="B49111" s="65"/>
      <c r="N49111" s="71"/>
    </row>
    <row r="49112" spans="2:14">
      <c r="B49112" s="65"/>
      <c r="N49112" s="71"/>
    </row>
    <row r="49113" spans="2:14">
      <c r="B49113" s="65"/>
      <c r="N49113" s="71"/>
    </row>
    <row r="49114" spans="2:14">
      <c r="B49114" s="65"/>
      <c r="N49114" s="71"/>
    </row>
    <row r="49115" spans="2:14">
      <c r="B49115" s="65"/>
      <c r="N49115" s="71"/>
    </row>
    <row r="49116" spans="2:14">
      <c r="B49116" s="65"/>
      <c r="N49116" s="71"/>
    </row>
    <row r="49117" spans="2:14">
      <c r="B49117" s="65"/>
      <c r="N49117" s="71"/>
    </row>
    <row r="49118" spans="2:14">
      <c r="B49118" s="65"/>
      <c r="N49118" s="71"/>
    </row>
    <row r="49119" spans="2:14">
      <c r="B49119" s="65"/>
      <c r="N49119" s="71"/>
    </row>
    <row r="49120" spans="2:14">
      <c r="B49120" s="65"/>
      <c r="N49120" s="71"/>
    </row>
    <row r="49121" spans="2:14">
      <c r="B49121" s="65"/>
      <c r="N49121" s="71"/>
    </row>
    <row r="49122" spans="2:14">
      <c r="B49122" s="65"/>
      <c r="N49122" s="71"/>
    </row>
    <row r="49123" spans="2:14">
      <c r="B49123" s="65"/>
      <c r="N49123" s="71"/>
    </row>
    <row r="49124" spans="2:14">
      <c r="B49124" s="65"/>
      <c r="N49124" s="71"/>
    </row>
    <row r="49125" spans="2:14">
      <c r="B49125" s="65"/>
      <c r="N49125" s="71"/>
    </row>
    <row r="49126" spans="2:14">
      <c r="B49126" s="65"/>
      <c r="N49126" s="71"/>
    </row>
    <row r="49127" spans="2:14">
      <c r="B49127" s="65"/>
      <c r="N49127" s="71"/>
    </row>
    <row r="49128" spans="2:14">
      <c r="B49128" s="65"/>
      <c r="N49128" s="71"/>
    </row>
    <row r="49129" spans="2:14">
      <c r="B49129" s="65"/>
      <c r="N49129" s="71"/>
    </row>
    <row r="49130" spans="2:14">
      <c r="B49130" s="65"/>
      <c r="N49130" s="71"/>
    </row>
    <row r="49131" spans="2:14">
      <c r="B49131" s="65"/>
      <c r="N49131" s="71"/>
    </row>
    <row r="49132" spans="2:14">
      <c r="B49132" s="65"/>
      <c r="N49132" s="71"/>
    </row>
    <row r="49133" spans="2:14">
      <c r="B49133" s="65"/>
      <c r="N49133" s="71"/>
    </row>
    <row r="49134" spans="2:14">
      <c r="B49134" s="65"/>
      <c r="N49134" s="71"/>
    </row>
    <row r="49135" spans="2:14">
      <c r="B49135" s="65"/>
      <c r="N49135" s="71"/>
    </row>
    <row r="49136" spans="2:14">
      <c r="B49136" s="65"/>
      <c r="N49136" s="71"/>
    </row>
    <row r="49137" spans="2:14">
      <c r="B49137" s="65"/>
      <c r="N49137" s="71"/>
    </row>
    <row r="49138" spans="2:14">
      <c r="B49138" s="65"/>
      <c r="N49138" s="71"/>
    </row>
    <row r="49139" spans="2:14">
      <c r="B49139" s="65"/>
      <c r="N49139" s="71"/>
    </row>
    <row r="49140" spans="2:14">
      <c r="B49140" s="65"/>
      <c r="N49140" s="71"/>
    </row>
    <row r="49141" spans="2:14">
      <c r="B49141" s="65"/>
      <c r="N49141" s="71"/>
    </row>
    <row r="49142" spans="2:14">
      <c r="B49142" s="65"/>
      <c r="N49142" s="71"/>
    </row>
    <row r="49143" spans="2:14">
      <c r="B49143" s="65"/>
      <c r="N49143" s="71"/>
    </row>
    <row r="49144" spans="2:14">
      <c r="B49144" s="65"/>
      <c r="N49144" s="71"/>
    </row>
    <row r="49145" spans="2:14">
      <c r="B49145" s="65"/>
      <c r="N49145" s="71"/>
    </row>
    <row r="49146" spans="2:14">
      <c r="B49146" s="65"/>
      <c r="N49146" s="71"/>
    </row>
    <row r="49147" spans="2:14">
      <c r="B49147" s="65"/>
      <c r="N49147" s="71"/>
    </row>
    <row r="49148" spans="2:14">
      <c r="B49148" s="65"/>
      <c r="N49148" s="71"/>
    </row>
    <row r="49149" spans="2:14">
      <c r="B49149" s="65"/>
      <c r="N49149" s="71"/>
    </row>
    <row r="49150" spans="2:14">
      <c r="B49150" s="65"/>
      <c r="N49150" s="71"/>
    </row>
    <row r="49151" spans="2:14">
      <c r="B49151" s="65"/>
      <c r="N49151" s="71"/>
    </row>
    <row r="49152" spans="2:14">
      <c r="B49152" s="65"/>
      <c r="N49152" s="71"/>
    </row>
    <row r="49153" spans="2:14">
      <c r="B49153" s="65"/>
      <c r="N49153" s="71"/>
    </row>
    <row r="49154" spans="2:14">
      <c r="B49154" s="65"/>
      <c r="N49154" s="71"/>
    </row>
    <row r="49155" spans="2:14">
      <c r="B49155" s="65"/>
      <c r="N49155" s="71"/>
    </row>
    <row r="49156" spans="2:14">
      <c r="B49156" s="65"/>
      <c r="N49156" s="71"/>
    </row>
    <row r="49157" spans="2:14">
      <c r="B49157" s="65"/>
      <c r="N49157" s="71"/>
    </row>
    <row r="49158" spans="2:14">
      <c r="B49158" s="65"/>
      <c r="N49158" s="71"/>
    </row>
    <row r="49159" spans="2:14">
      <c r="B49159" s="65"/>
      <c r="N49159" s="71"/>
    </row>
    <row r="49160" spans="2:14">
      <c r="B49160" s="65"/>
      <c r="N49160" s="71"/>
    </row>
    <row r="49161" spans="2:14">
      <c r="B49161" s="65"/>
      <c r="N49161" s="71"/>
    </row>
    <row r="49162" spans="2:14">
      <c r="B49162" s="65"/>
      <c r="N49162" s="71"/>
    </row>
    <row r="49163" spans="2:14">
      <c r="B49163" s="65"/>
      <c r="N49163" s="71"/>
    </row>
    <row r="49164" spans="2:14">
      <c r="B49164" s="65"/>
      <c r="N49164" s="71"/>
    </row>
    <row r="49165" spans="2:14">
      <c r="B49165" s="65"/>
      <c r="N49165" s="71"/>
    </row>
    <row r="49166" spans="2:14">
      <c r="B49166" s="65"/>
      <c r="N49166" s="71"/>
    </row>
    <row r="49167" spans="2:14">
      <c r="B49167" s="65"/>
      <c r="N49167" s="71"/>
    </row>
    <row r="49168" spans="2:14">
      <c r="B49168" s="65"/>
      <c r="N49168" s="71"/>
    </row>
    <row r="49169" spans="2:14">
      <c r="B49169" s="65"/>
      <c r="N49169" s="71"/>
    </row>
    <row r="49170" spans="2:14">
      <c r="B49170" s="65"/>
      <c r="N49170" s="71"/>
    </row>
    <row r="49171" spans="2:14">
      <c r="B49171" s="65"/>
      <c r="N49171" s="71"/>
    </row>
    <row r="49172" spans="2:14">
      <c r="B49172" s="65"/>
      <c r="N49172" s="71"/>
    </row>
    <row r="49173" spans="2:14">
      <c r="B49173" s="65"/>
      <c r="N49173" s="71"/>
    </row>
    <row r="49174" spans="2:14">
      <c r="B49174" s="65"/>
      <c r="N49174" s="71"/>
    </row>
    <row r="49175" spans="2:14">
      <c r="B49175" s="65"/>
      <c r="N49175" s="71"/>
    </row>
    <row r="49176" spans="2:14">
      <c r="B49176" s="65"/>
      <c r="N49176" s="71"/>
    </row>
    <row r="49177" spans="2:14">
      <c r="B49177" s="65"/>
      <c r="N49177" s="71"/>
    </row>
    <row r="49178" spans="2:14">
      <c r="B49178" s="65"/>
      <c r="N49178" s="71"/>
    </row>
    <row r="49179" spans="2:14">
      <c r="B49179" s="65"/>
      <c r="N49179" s="71"/>
    </row>
    <row r="49180" spans="2:14">
      <c r="B49180" s="65"/>
      <c r="N49180" s="71"/>
    </row>
    <row r="49181" spans="2:14">
      <c r="B49181" s="65"/>
      <c r="N49181" s="71"/>
    </row>
    <row r="49182" spans="2:14">
      <c r="B49182" s="65"/>
      <c r="N49182" s="71"/>
    </row>
    <row r="49183" spans="2:14">
      <c r="B49183" s="65"/>
      <c r="N49183" s="71"/>
    </row>
    <row r="49184" spans="2:14">
      <c r="B49184" s="65"/>
      <c r="N49184" s="71"/>
    </row>
    <row r="49185" spans="2:14">
      <c r="B49185" s="65"/>
      <c r="N49185" s="71"/>
    </row>
    <row r="49186" spans="2:14">
      <c r="B49186" s="65"/>
      <c r="N49186" s="71"/>
    </row>
    <row r="49187" spans="2:14">
      <c r="B49187" s="65"/>
      <c r="N49187" s="71"/>
    </row>
    <row r="49188" spans="2:14">
      <c r="B49188" s="65"/>
      <c r="N49188" s="71"/>
    </row>
    <row r="49189" spans="2:14">
      <c r="B49189" s="65"/>
      <c r="N49189" s="71"/>
    </row>
    <row r="49190" spans="2:14">
      <c r="B49190" s="65"/>
      <c r="N49190" s="71"/>
    </row>
    <row r="49191" spans="2:14">
      <c r="B49191" s="65"/>
      <c r="N49191" s="71"/>
    </row>
    <row r="49192" spans="2:14">
      <c r="B49192" s="65"/>
      <c r="N49192" s="71"/>
    </row>
    <row r="49193" spans="2:14">
      <c r="B49193" s="65"/>
      <c r="N49193" s="71"/>
    </row>
    <row r="49194" spans="2:14">
      <c r="B49194" s="65"/>
      <c r="N49194" s="71"/>
    </row>
    <row r="49195" spans="2:14">
      <c r="B49195" s="65"/>
      <c r="N49195" s="71"/>
    </row>
    <row r="49196" spans="2:14">
      <c r="B49196" s="65"/>
      <c r="N49196" s="71"/>
    </row>
    <row r="49197" spans="2:14">
      <c r="B49197" s="65"/>
      <c r="N49197" s="71"/>
    </row>
    <row r="49198" spans="2:14">
      <c r="B49198" s="65"/>
      <c r="N49198" s="71"/>
    </row>
    <row r="49199" spans="2:14">
      <c r="B49199" s="65"/>
      <c r="N49199" s="71"/>
    </row>
    <row r="49200" spans="2:14">
      <c r="B49200" s="65"/>
      <c r="N49200" s="71"/>
    </row>
    <row r="49201" spans="2:14">
      <c r="B49201" s="65"/>
      <c r="N49201" s="71"/>
    </row>
    <row r="49202" spans="2:14">
      <c r="B49202" s="65"/>
      <c r="N49202" s="71"/>
    </row>
    <row r="49203" spans="2:14">
      <c r="N49203" s="71"/>
    </row>
    <row r="49204" spans="2:14">
      <c r="N49204" s="71"/>
    </row>
    <row r="49205" spans="2:14">
      <c r="N49205" s="71"/>
    </row>
    <row r="49206" spans="2:14">
      <c r="N49206" s="71"/>
    </row>
    <row r="49207" spans="2:14">
      <c r="N49207" s="71"/>
    </row>
    <row r="49208" spans="2:14">
      <c r="N49208" s="71"/>
    </row>
    <row r="49209" spans="2:14">
      <c r="N49209" s="71"/>
    </row>
    <row r="49210" spans="2:14">
      <c r="N49210" s="71"/>
    </row>
    <row r="49211" spans="2:14">
      <c r="N49211" s="71"/>
    </row>
    <row r="49212" spans="2:14">
      <c r="N49212" s="71"/>
    </row>
    <row r="49213" spans="2:14">
      <c r="N49213" s="71"/>
    </row>
    <row r="49214" spans="2:14">
      <c r="N49214" s="71"/>
    </row>
    <row r="49215" spans="2:14">
      <c r="N49215" s="71"/>
    </row>
    <row r="49216" spans="2:14">
      <c r="N49216" s="71"/>
    </row>
    <row r="49217" spans="14:14">
      <c r="N49217" s="71"/>
    </row>
    <row r="49218" spans="14:14">
      <c r="N49218" s="71"/>
    </row>
    <row r="49219" spans="14:14">
      <c r="N49219" s="71"/>
    </row>
    <row r="49220" spans="14:14">
      <c r="N49220" s="71"/>
    </row>
    <row r="49221" spans="14:14">
      <c r="N49221" s="71"/>
    </row>
    <row r="49222" spans="14:14">
      <c r="N49222" s="71"/>
    </row>
    <row r="49223" spans="14:14">
      <c r="N49223" s="71"/>
    </row>
    <row r="49224" spans="14:14">
      <c r="N49224" s="71"/>
    </row>
    <row r="49225" spans="14:14">
      <c r="N49225" s="71"/>
    </row>
    <row r="49226" spans="14:14">
      <c r="N49226" s="71"/>
    </row>
    <row r="49227" spans="14:14">
      <c r="N49227" s="71"/>
    </row>
    <row r="49228" spans="14:14">
      <c r="N49228" s="71"/>
    </row>
    <row r="49229" spans="14:14">
      <c r="N49229" s="71"/>
    </row>
    <row r="49230" spans="14:14">
      <c r="N49230" s="71"/>
    </row>
    <row r="49231" spans="14:14">
      <c r="N49231" s="71"/>
    </row>
    <row r="49232" spans="14:14">
      <c r="N49232" s="71"/>
    </row>
    <row r="49233" spans="14:14">
      <c r="N49233" s="71"/>
    </row>
    <row r="49234" spans="14:14">
      <c r="N49234" s="71"/>
    </row>
    <row r="49235" spans="14:14">
      <c r="N49235" s="71"/>
    </row>
    <row r="49236" spans="14:14">
      <c r="N49236" s="71"/>
    </row>
    <row r="49237" spans="14:14">
      <c r="N49237" s="71"/>
    </row>
    <row r="49238" spans="14:14">
      <c r="N49238" s="71"/>
    </row>
    <row r="49239" spans="14:14">
      <c r="N49239" s="71"/>
    </row>
    <row r="49240" spans="14:14">
      <c r="N49240" s="71"/>
    </row>
    <row r="49241" spans="14:14">
      <c r="N49241" s="71"/>
    </row>
    <row r="49242" spans="14:14">
      <c r="N49242" s="71"/>
    </row>
    <row r="49243" spans="14:14">
      <c r="N49243" s="71"/>
    </row>
    <row r="49244" spans="14:14">
      <c r="N49244" s="71"/>
    </row>
    <row r="49245" spans="14:14">
      <c r="N49245" s="71"/>
    </row>
    <row r="49246" spans="14:14">
      <c r="N49246" s="71"/>
    </row>
    <row r="49247" spans="14:14">
      <c r="N49247" s="71"/>
    </row>
    <row r="49248" spans="14:14">
      <c r="N49248" s="71"/>
    </row>
    <row r="49249" spans="14:14">
      <c r="N49249" s="71"/>
    </row>
    <row r="49250" spans="14:14">
      <c r="N49250" s="71"/>
    </row>
    <row r="49251" spans="14:14">
      <c r="N49251" s="71"/>
    </row>
    <row r="49252" spans="14:14">
      <c r="N49252" s="71"/>
    </row>
    <row r="49253" spans="14:14">
      <c r="N49253" s="71"/>
    </row>
    <row r="49254" spans="14:14">
      <c r="N49254" s="71"/>
    </row>
    <row r="49255" spans="14:14">
      <c r="N49255" s="71"/>
    </row>
    <row r="49256" spans="14:14">
      <c r="N49256" s="71"/>
    </row>
    <row r="49257" spans="14:14">
      <c r="N49257" s="71"/>
    </row>
    <row r="49258" spans="14:14">
      <c r="N49258" s="71"/>
    </row>
    <row r="49259" spans="14:14">
      <c r="N49259" s="71"/>
    </row>
    <row r="49260" spans="14:14">
      <c r="N49260" s="71"/>
    </row>
    <row r="49261" spans="14:14">
      <c r="N49261" s="71"/>
    </row>
    <row r="49262" spans="14:14">
      <c r="N49262" s="71"/>
    </row>
    <row r="49263" spans="14:14">
      <c r="N49263" s="71"/>
    </row>
    <row r="49264" spans="14:14">
      <c r="N49264" s="71"/>
    </row>
    <row r="49265" spans="14:14">
      <c r="N49265" s="71"/>
    </row>
    <row r="49266" spans="14:14">
      <c r="N49266" s="71"/>
    </row>
    <row r="49267" spans="14:14">
      <c r="N49267" s="71"/>
    </row>
    <row r="49268" spans="14:14">
      <c r="N49268" s="71"/>
    </row>
    <row r="49269" spans="14:14">
      <c r="N49269" s="71"/>
    </row>
    <row r="49270" spans="14:14">
      <c r="N49270" s="71"/>
    </row>
    <row r="49271" spans="14:14">
      <c r="N49271" s="71"/>
    </row>
    <row r="49272" spans="14:14">
      <c r="N49272" s="71"/>
    </row>
    <row r="49273" spans="14:14">
      <c r="N49273" s="71"/>
    </row>
    <row r="49274" spans="14:14">
      <c r="N49274" s="71"/>
    </row>
    <row r="49275" spans="14:14">
      <c r="N49275" s="71"/>
    </row>
    <row r="49276" spans="14:14">
      <c r="N49276" s="71"/>
    </row>
    <row r="49277" spans="14:14">
      <c r="N49277" s="71"/>
    </row>
    <row r="49278" spans="14:14">
      <c r="N49278" s="71"/>
    </row>
    <row r="49279" spans="14:14">
      <c r="N49279" s="71"/>
    </row>
    <row r="49280" spans="14:14">
      <c r="N49280" s="71"/>
    </row>
    <row r="49281" spans="14:14">
      <c r="N49281" s="71"/>
    </row>
    <row r="49282" spans="14:14">
      <c r="N49282" s="71"/>
    </row>
    <row r="49283" spans="14:14">
      <c r="N49283" s="71"/>
    </row>
    <row r="49284" spans="14:14">
      <c r="N49284" s="71"/>
    </row>
    <row r="49285" spans="14:14">
      <c r="N49285" s="71"/>
    </row>
    <row r="49286" spans="14:14">
      <c r="N49286" s="71"/>
    </row>
    <row r="49287" spans="14:14">
      <c r="N49287" s="71"/>
    </row>
    <row r="49288" spans="14:14">
      <c r="N49288" s="71"/>
    </row>
    <row r="49289" spans="14:14">
      <c r="N49289" s="71"/>
    </row>
    <row r="49290" spans="14:14">
      <c r="N49290" s="71"/>
    </row>
    <row r="49291" spans="14:14">
      <c r="N49291" s="71"/>
    </row>
    <row r="49292" spans="14:14">
      <c r="N49292" s="71"/>
    </row>
    <row r="49293" spans="14:14">
      <c r="N49293" s="71"/>
    </row>
    <row r="49294" spans="14:14">
      <c r="N49294" s="71"/>
    </row>
    <row r="49295" spans="14:14">
      <c r="N49295" s="71"/>
    </row>
    <row r="49296" spans="14:14">
      <c r="N49296" s="71"/>
    </row>
    <row r="49297" spans="14:14">
      <c r="N49297" s="71"/>
    </row>
    <row r="49298" spans="14:14">
      <c r="N49298" s="71"/>
    </row>
    <row r="49299" spans="14:14">
      <c r="N49299" s="71"/>
    </row>
    <row r="49300" spans="14:14">
      <c r="N49300" s="71"/>
    </row>
    <row r="49301" spans="14:14">
      <c r="N49301" s="71"/>
    </row>
    <row r="49302" spans="14:14">
      <c r="N49302" s="71"/>
    </row>
    <row r="49303" spans="14:14">
      <c r="N49303" s="71"/>
    </row>
    <row r="49304" spans="14:14">
      <c r="N49304" s="71"/>
    </row>
    <row r="49305" spans="14:14">
      <c r="N49305" s="71"/>
    </row>
    <row r="49306" spans="14:14">
      <c r="N49306" s="71"/>
    </row>
    <row r="49307" spans="14:14">
      <c r="N49307" s="71"/>
    </row>
    <row r="49308" spans="14:14">
      <c r="N49308" s="71"/>
    </row>
    <row r="49309" spans="14:14">
      <c r="N49309" s="71"/>
    </row>
    <row r="49310" spans="14:14">
      <c r="N49310" s="71"/>
    </row>
    <row r="49311" spans="14:14">
      <c r="N49311" s="71"/>
    </row>
    <row r="49312" spans="14:14">
      <c r="N49312" s="71"/>
    </row>
    <row r="49313" spans="14:14">
      <c r="N49313" s="71"/>
    </row>
    <row r="49314" spans="14:14">
      <c r="N49314" s="71"/>
    </row>
    <row r="49315" spans="14:14">
      <c r="N49315" s="71"/>
    </row>
    <row r="49316" spans="14:14">
      <c r="N49316" s="71"/>
    </row>
    <row r="49317" spans="14:14">
      <c r="N49317" s="71"/>
    </row>
    <row r="49318" spans="14:14">
      <c r="N49318" s="71"/>
    </row>
    <row r="49319" spans="14:14">
      <c r="N49319" s="71"/>
    </row>
    <row r="49320" spans="14:14">
      <c r="N49320" s="71"/>
    </row>
    <row r="49321" spans="14:14">
      <c r="N49321" s="71"/>
    </row>
    <row r="49322" spans="14:14">
      <c r="N49322" s="71"/>
    </row>
    <row r="49323" spans="14:14">
      <c r="N49323" s="71"/>
    </row>
    <row r="49324" spans="14:14">
      <c r="N49324" s="71"/>
    </row>
    <row r="49325" spans="14:14">
      <c r="N49325" s="71"/>
    </row>
    <row r="49326" spans="14:14">
      <c r="N49326" s="71"/>
    </row>
    <row r="49327" spans="14:14">
      <c r="N49327" s="71"/>
    </row>
    <row r="49328" spans="14:14">
      <c r="N49328" s="71"/>
    </row>
    <row r="49329" spans="14:14">
      <c r="N49329" s="71"/>
    </row>
    <row r="49330" spans="14:14">
      <c r="N49330" s="71"/>
    </row>
    <row r="49331" spans="14:14">
      <c r="N49331" s="71"/>
    </row>
    <row r="49332" spans="14:14">
      <c r="N49332" s="71"/>
    </row>
    <row r="49333" spans="14:14">
      <c r="N49333" s="71"/>
    </row>
    <row r="49334" spans="14:14">
      <c r="N49334" s="71"/>
    </row>
    <row r="49335" spans="14:14">
      <c r="N49335" s="71"/>
    </row>
    <row r="49336" spans="14:14">
      <c r="N49336" s="71"/>
    </row>
    <row r="49337" spans="14:14">
      <c r="N49337" s="71"/>
    </row>
    <row r="49338" spans="14:14">
      <c r="N49338" s="71"/>
    </row>
    <row r="49339" spans="14:14">
      <c r="N49339" s="71"/>
    </row>
    <row r="49340" spans="14:14">
      <c r="N49340" s="71"/>
    </row>
    <row r="49341" spans="14:14">
      <c r="N49341" s="71"/>
    </row>
    <row r="49342" spans="14:14">
      <c r="N49342" s="71"/>
    </row>
    <row r="49343" spans="14:14">
      <c r="N49343" s="71"/>
    </row>
    <row r="49344" spans="14:14">
      <c r="N49344" s="71"/>
    </row>
    <row r="49345" spans="14:14">
      <c r="N49345" s="71"/>
    </row>
    <row r="49346" spans="14:14">
      <c r="N49346" s="71"/>
    </row>
    <row r="49347" spans="14:14">
      <c r="N49347" s="71"/>
    </row>
    <row r="49348" spans="14:14">
      <c r="N49348" s="71"/>
    </row>
    <row r="49349" spans="14:14">
      <c r="N49349" s="71"/>
    </row>
    <row r="49350" spans="14:14">
      <c r="N49350" s="71"/>
    </row>
    <row r="49351" spans="14:14">
      <c r="N49351" s="71"/>
    </row>
    <row r="49352" spans="14:14">
      <c r="N49352" s="71"/>
    </row>
    <row r="49353" spans="14:14">
      <c r="N49353" s="71"/>
    </row>
    <row r="49354" spans="14:14">
      <c r="N49354" s="71"/>
    </row>
    <row r="49355" spans="14:14">
      <c r="N49355" s="71"/>
    </row>
    <row r="49356" spans="14:14">
      <c r="N49356" s="71"/>
    </row>
    <row r="49357" spans="14:14">
      <c r="N49357" s="71"/>
    </row>
    <row r="49358" spans="14:14">
      <c r="N49358" s="71"/>
    </row>
    <row r="49359" spans="14:14">
      <c r="N49359" s="71"/>
    </row>
    <row r="49360" spans="14:14">
      <c r="N49360" s="71"/>
    </row>
    <row r="49361" spans="14:14">
      <c r="N49361" s="71"/>
    </row>
    <row r="49362" spans="14:14">
      <c r="N49362" s="71"/>
    </row>
    <row r="49363" spans="14:14">
      <c r="N49363" s="71"/>
    </row>
    <row r="49364" spans="14:14">
      <c r="N49364" s="71"/>
    </row>
    <row r="49365" spans="14:14">
      <c r="N49365" s="71"/>
    </row>
    <row r="49366" spans="14:14">
      <c r="N49366" s="71"/>
    </row>
    <row r="49367" spans="14:14">
      <c r="N49367" s="71"/>
    </row>
    <row r="49368" spans="14:14">
      <c r="N49368" s="71"/>
    </row>
    <row r="49369" spans="14:14">
      <c r="N49369" s="71"/>
    </row>
    <row r="49370" spans="14:14">
      <c r="N49370" s="71"/>
    </row>
    <row r="49371" spans="14:14">
      <c r="N49371" s="71"/>
    </row>
    <row r="49372" spans="14:14">
      <c r="N49372" s="71"/>
    </row>
    <row r="49373" spans="14:14">
      <c r="N49373" s="71"/>
    </row>
    <row r="49374" spans="14:14">
      <c r="N49374" s="71"/>
    </row>
    <row r="49375" spans="14:14">
      <c r="N49375" s="71"/>
    </row>
    <row r="49376" spans="14:14">
      <c r="N49376" s="71"/>
    </row>
    <row r="49377" spans="14:14">
      <c r="N49377" s="71"/>
    </row>
    <row r="49378" spans="14:14">
      <c r="N49378" s="71"/>
    </row>
    <row r="49379" spans="14:14">
      <c r="N49379" s="71"/>
    </row>
    <row r="49380" spans="14:14">
      <c r="N49380" s="71"/>
    </row>
    <row r="49381" spans="14:14">
      <c r="N49381" s="71"/>
    </row>
    <row r="49382" spans="14:14">
      <c r="N49382" s="71"/>
    </row>
    <row r="49383" spans="14:14">
      <c r="N49383" s="71"/>
    </row>
    <row r="49384" spans="14:14">
      <c r="N49384" s="71"/>
    </row>
    <row r="49385" spans="14:14">
      <c r="N49385" s="71"/>
    </row>
    <row r="49386" spans="14:14">
      <c r="N49386" s="71"/>
    </row>
    <row r="49387" spans="14:14">
      <c r="N49387" s="71"/>
    </row>
    <row r="49388" spans="14:14">
      <c r="N49388" s="71"/>
    </row>
    <row r="49389" spans="14:14">
      <c r="N49389" s="71"/>
    </row>
    <row r="49390" spans="14:14">
      <c r="N49390" s="71"/>
    </row>
    <row r="49391" spans="14:14">
      <c r="N49391" s="71"/>
    </row>
    <row r="49392" spans="14:14">
      <c r="N49392" s="71"/>
    </row>
    <row r="49393" spans="14:14">
      <c r="N49393" s="71"/>
    </row>
    <row r="49394" spans="14:14">
      <c r="N49394" s="71"/>
    </row>
    <row r="49395" spans="14:14">
      <c r="N49395" s="71"/>
    </row>
    <row r="49396" spans="14:14">
      <c r="N49396" s="71"/>
    </row>
    <row r="49397" spans="14:14">
      <c r="N49397" s="71"/>
    </row>
    <row r="49398" spans="14:14">
      <c r="N49398" s="71"/>
    </row>
    <row r="49399" spans="14:14">
      <c r="N49399" s="71"/>
    </row>
    <row r="49400" spans="14:14">
      <c r="N49400" s="71"/>
    </row>
    <row r="49401" spans="14:14">
      <c r="N49401" s="71"/>
    </row>
    <row r="49402" spans="14:14">
      <c r="N49402" s="71"/>
    </row>
    <row r="49403" spans="14:14">
      <c r="N49403" s="71"/>
    </row>
    <row r="49404" spans="14:14">
      <c r="N49404" s="71"/>
    </row>
    <row r="49405" spans="14:14">
      <c r="N49405" s="71"/>
    </row>
    <row r="49406" spans="14:14">
      <c r="N49406" s="71"/>
    </row>
    <row r="49407" spans="14:14">
      <c r="N49407" s="71"/>
    </row>
    <row r="49408" spans="14:14">
      <c r="N49408" s="71"/>
    </row>
    <row r="49409" spans="14:14">
      <c r="N49409" s="71"/>
    </row>
    <row r="49410" spans="14:14">
      <c r="N49410" s="71"/>
    </row>
    <row r="49411" spans="14:14">
      <c r="N49411" s="71"/>
    </row>
    <row r="49412" spans="14:14">
      <c r="N49412" s="71"/>
    </row>
    <row r="49413" spans="14:14">
      <c r="N49413" s="71"/>
    </row>
    <row r="49414" spans="14:14">
      <c r="N49414" s="71"/>
    </row>
    <row r="49415" spans="14:14">
      <c r="N49415" s="71"/>
    </row>
    <row r="49416" spans="14:14">
      <c r="N49416" s="71"/>
    </row>
    <row r="49417" spans="14:14">
      <c r="N49417" s="71"/>
    </row>
    <row r="49418" spans="14:14">
      <c r="N49418" s="71"/>
    </row>
    <row r="49419" spans="14:14">
      <c r="N49419" s="71"/>
    </row>
    <row r="49420" spans="14:14">
      <c r="N49420" s="71"/>
    </row>
    <row r="49421" spans="14:14">
      <c r="N49421" s="71"/>
    </row>
    <row r="49422" spans="14:14">
      <c r="N49422" s="71"/>
    </row>
    <row r="49423" spans="14:14">
      <c r="N49423" s="71"/>
    </row>
    <row r="49424" spans="14:14">
      <c r="N49424" s="71"/>
    </row>
    <row r="49425" spans="14:14">
      <c r="N49425" s="71"/>
    </row>
    <row r="49426" spans="14:14">
      <c r="N49426" s="71"/>
    </row>
    <row r="49427" spans="14:14">
      <c r="N49427" s="71"/>
    </row>
    <row r="49428" spans="14:14">
      <c r="N49428" s="71"/>
    </row>
    <row r="49429" spans="14:14">
      <c r="N49429" s="71"/>
    </row>
    <row r="49430" spans="14:14">
      <c r="N49430" s="71"/>
    </row>
    <row r="49431" spans="14:14">
      <c r="N49431" s="71"/>
    </row>
    <row r="49432" spans="14:14">
      <c r="N49432" s="71"/>
    </row>
    <row r="49433" spans="14:14">
      <c r="N49433" s="71"/>
    </row>
    <row r="49434" spans="14:14">
      <c r="N49434" s="71"/>
    </row>
    <row r="49435" spans="14:14">
      <c r="N49435" s="71"/>
    </row>
    <row r="49436" spans="14:14">
      <c r="N49436" s="71"/>
    </row>
    <row r="49437" spans="14:14">
      <c r="N49437" s="71"/>
    </row>
    <row r="49438" spans="14:14">
      <c r="N49438" s="71"/>
    </row>
    <row r="49439" spans="14:14">
      <c r="N49439" s="71"/>
    </row>
    <row r="49440" spans="14:14">
      <c r="N49440" s="71"/>
    </row>
    <row r="49441" spans="14:14">
      <c r="N49441" s="71"/>
    </row>
    <row r="49442" spans="14:14">
      <c r="N49442" s="71"/>
    </row>
    <row r="49443" spans="14:14">
      <c r="N49443" s="71"/>
    </row>
    <row r="49444" spans="14:14">
      <c r="N49444" s="71"/>
    </row>
    <row r="49445" spans="14:14">
      <c r="N49445" s="71"/>
    </row>
    <row r="49446" spans="14:14">
      <c r="N49446" s="71"/>
    </row>
    <row r="49447" spans="14:14">
      <c r="N49447" s="71"/>
    </row>
    <row r="49448" spans="14:14">
      <c r="N49448" s="71"/>
    </row>
    <row r="49449" spans="14:14">
      <c r="N49449" s="71"/>
    </row>
    <row r="49450" spans="14:14">
      <c r="N49450" s="71"/>
    </row>
    <row r="49451" spans="14:14">
      <c r="N49451" s="71"/>
    </row>
    <row r="49452" spans="14:14">
      <c r="N49452" s="71"/>
    </row>
    <row r="49453" spans="14:14">
      <c r="N49453" s="71"/>
    </row>
    <row r="49454" spans="14:14">
      <c r="N49454" s="71"/>
    </row>
    <row r="49455" spans="14:14">
      <c r="N49455" s="71"/>
    </row>
    <row r="49456" spans="14:14">
      <c r="N49456" s="71"/>
    </row>
    <row r="49457" spans="14:14">
      <c r="N49457" s="71"/>
    </row>
    <row r="49458" spans="14:14">
      <c r="N49458" s="71"/>
    </row>
    <row r="49459" spans="14:14">
      <c r="N49459" s="71"/>
    </row>
    <row r="49460" spans="14:14">
      <c r="N49460" s="71"/>
    </row>
    <row r="49461" spans="14:14">
      <c r="N49461" s="71"/>
    </row>
    <row r="49462" spans="14:14">
      <c r="N49462" s="71"/>
    </row>
    <row r="49463" spans="14:14">
      <c r="N49463" s="71"/>
    </row>
    <row r="49464" spans="14:14">
      <c r="N49464" s="71"/>
    </row>
    <row r="49465" spans="14:14">
      <c r="N49465" s="71"/>
    </row>
    <row r="49466" spans="14:14">
      <c r="N49466" s="71"/>
    </row>
    <row r="49467" spans="14:14">
      <c r="N49467" s="71"/>
    </row>
    <row r="49468" spans="14:14">
      <c r="N49468" s="71"/>
    </row>
    <row r="49469" spans="14:14">
      <c r="N49469" s="71"/>
    </row>
    <row r="49470" spans="14:14">
      <c r="N49470" s="71"/>
    </row>
    <row r="49471" spans="14:14">
      <c r="N49471" s="71"/>
    </row>
    <row r="49472" spans="14:14">
      <c r="N49472" s="71"/>
    </row>
    <row r="49473" spans="14:14">
      <c r="N49473" s="71"/>
    </row>
    <row r="49474" spans="14:14">
      <c r="N49474" s="71"/>
    </row>
    <row r="49475" spans="14:14">
      <c r="N49475" s="71"/>
    </row>
    <row r="49476" spans="14:14">
      <c r="N49476" s="71"/>
    </row>
    <row r="49477" spans="14:14">
      <c r="N49477" s="71"/>
    </row>
    <row r="49478" spans="14:14">
      <c r="N49478" s="71"/>
    </row>
    <row r="49479" spans="14:14">
      <c r="N49479" s="71"/>
    </row>
    <row r="49480" spans="14:14">
      <c r="N49480" s="71"/>
    </row>
    <row r="49481" spans="14:14">
      <c r="N49481" s="71"/>
    </row>
    <row r="49482" spans="14:14">
      <c r="N49482" s="71"/>
    </row>
    <row r="49483" spans="14:14">
      <c r="N49483" s="71"/>
    </row>
    <row r="49484" spans="14:14">
      <c r="N49484" s="71"/>
    </row>
    <row r="49485" spans="14:14">
      <c r="N49485" s="71"/>
    </row>
    <row r="49486" spans="14:14">
      <c r="N49486" s="71"/>
    </row>
    <row r="49487" spans="14:14">
      <c r="N49487" s="71"/>
    </row>
    <row r="49488" spans="14:14">
      <c r="N49488" s="71"/>
    </row>
    <row r="49489" spans="14:14">
      <c r="N49489" s="71"/>
    </row>
    <row r="49490" spans="14:14">
      <c r="N49490" s="71"/>
    </row>
    <row r="49491" spans="14:14">
      <c r="N49491" s="71"/>
    </row>
    <row r="49492" spans="14:14">
      <c r="N49492" s="71"/>
    </row>
    <row r="49493" spans="14:14">
      <c r="N49493" s="71"/>
    </row>
    <row r="49494" spans="14:14">
      <c r="N49494" s="71"/>
    </row>
    <row r="49495" spans="14:14">
      <c r="N49495" s="71"/>
    </row>
    <row r="49496" spans="14:14">
      <c r="N49496" s="71"/>
    </row>
    <row r="49497" spans="14:14">
      <c r="N49497" s="71"/>
    </row>
    <row r="49498" spans="14:14">
      <c r="N49498" s="71"/>
    </row>
    <row r="49499" spans="14:14">
      <c r="N49499" s="71"/>
    </row>
    <row r="49500" spans="14:14">
      <c r="N49500" s="71"/>
    </row>
    <row r="49501" spans="14:14">
      <c r="N49501" s="71"/>
    </row>
    <row r="49502" spans="14:14">
      <c r="N49502" s="71"/>
    </row>
    <row r="49503" spans="14:14">
      <c r="N49503" s="71"/>
    </row>
    <row r="49504" spans="14:14">
      <c r="N49504" s="71"/>
    </row>
    <row r="49505" spans="14:14">
      <c r="N49505" s="71"/>
    </row>
    <row r="49506" spans="14:14">
      <c r="N49506" s="71"/>
    </row>
    <row r="49507" spans="14:14">
      <c r="N49507" s="71"/>
    </row>
    <row r="49508" spans="14:14">
      <c r="N49508" s="71"/>
    </row>
    <row r="49509" spans="14:14">
      <c r="N49509" s="71"/>
    </row>
    <row r="49510" spans="14:14">
      <c r="N49510" s="71"/>
    </row>
    <row r="49511" spans="14:14">
      <c r="N49511" s="71"/>
    </row>
    <row r="49512" spans="14:14">
      <c r="N49512" s="71"/>
    </row>
    <row r="49513" spans="14:14">
      <c r="N49513" s="71"/>
    </row>
    <row r="49514" spans="14:14">
      <c r="N49514" s="71"/>
    </row>
    <row r="49515" spans="14:14">
      <c r="N49515" s="71"/>
    </row>
    <row r="49516" spans="14:14">
      <c r="N49516" s="71"/>
    </row>
    <row r="49517" spans="14:14">
      <c r="N49517" s="71"/>
    </row>
    <row r="49518" spans="14:14">
      <c r="N49518" s="71"/>
    </row>
    <row r="49519" spans="14:14">
      <c r="N49519" s="71"/>
    </row>
    <row r="49520" spans="14:14">
      <c r="N49520" s="71"/>
    </row>
    <row r="49521" spans="14:14">
      <c r="N49521" s="71"/>
    </row>
    <row r="49522" spans="14:14">
      <c r="N49522" s="71"/>
    </row>
    <row r="49523" spans="14:14">
      <c r="N49523" s="71"/>
    </row>
    <row r="49524" spans="14:14">
      <c r="N49524" s="71"/>
    </row>
    <row r="49525" spans="14:14">
      <c r="N49525" s="71"/>
    </row>
    <row r="49526" spans="14:14">
      <c r="N49526" s="71"/>
    </row>
    <row r="49527" spans="14:14">
      <c r="N49527" s="71"/>
    </row>
    <row r="49528" spans="14:14">
      <c r="N49528" s="71"/>
    </row>
    <row r="49529" spans="14:14">
      <c r="N49529" s="71"/>
    </row>
    <row r="49530" spans="14:14">
      <c r="N49530" s="71"/>
    </row>
    <row r="49531" spans="14:14">
      <c r="N49531" s="71"/>
    </row>
    <row r="49532" spans="14:14">
      <c r="N49532" s="71"/>
    </row>
    <row r="49533" spans="14:14">
      <c r="N49533" s="71"/>
    </row>
    <row r="49534" spans="14:14">
      <c r="N49534" s="71"/>
    </row>
    <row r="49535" spans="14:14">
      <c r="N49535" s="71"/>
    </row>
    <row r="49536" spans="14:14">
      <c r="N49536" s="71"/>
    </row>
    <row r="49537" spans="14:14">
      <c r="N49537" s="71"/>
    </row>
    <row r="49538" spans="14:14">
      <c r="N49538" s="71"/>
    </row>
    <row r="49539" spans="14:14">
      <c r="N49539" s="71"/>
    </row>
    <row r="49540" spans="14:14">
      <c r="N49540" s="71"/>
    </row>
    <row r="49541" spans="14:14">
      <c r="N49541" s="71"/>
    </row>
    <row r="49542" spans="14:14">
      <c r="N49542" s="71"/>
    </row>
    <row r="49543" spans="14:14">
      <c r="N49543" s="71"/>
    </row>
    <row r="49544" spans="14:14">
      <c r="N49544" s="71"/>
    </row>
    <row r="49545" spans="14:14">
      <c r="N49545" s="71"/>
    </row>
    <row r="49546" spans="14:14">
      <c r="N49546" s="71"/>
    </row>
    <row r="49547" spans="14:14">
      <c r="N49547" s="71"/>
    </row>
    <row r="49548" spans="14:14">
      <c r="N49548" s="71"/>
    </row>
    <row r="49549" spans="14:14">
      <c r="N49549" s="71"/>
    </row>
    <row r="49550" spans="14:14">
      <c r="N49550" s="71"/>
    </row>
    <row r="49551" spans="14:14">
      <c r="N49551" s="71"/>
    </row>
    <row r="49552" spans="14:14">
      <c r="N49552" s="71"/>
    </row>
    <row r="49553" spans="14:14">
      <c r="N49553" s="71"/>
    </row>
    <row r="49554" spans="14:14">
      <c r="N49554" s="71"/>
    </row>
    <row r="49555" spans="14:14">
      <c r="N49555" s="71"/>
    </row>
    <row r="49556" spans="14:14">
      <c r="N49556" s="71"/>
    </row>
    <row r="49557" spans="14:14">
      <c r="N49557" s="71"/>
    </row>
    <row r="49558" spans="14:14">
      <c r="N49558" s="71"/>
    </row>
    <row r="49559" spans="14:14">
      <c r="N49559" s="71"/>
    </row>
    <row r="49560" spans="14:14">
      <c r="N49560" s="71"/>
    </row>
    <row r="49561" spans="14:14">
      <c r="N49561" s="71"/>
    </row>
    <row r="49562" spans="14:14">
      <c r="N49562" s="71"/>
    </row>
    <row r="49563" spans="14:14">
      <c r="N49563" s="71"/>
    </row>
    <row r="49564" spans="14:14">
      <c r="N49564" s="71"/>
    </row>
    <row r="49565" spans="14:14">
      <c r="N49565" s="71"/>
    </row>
    <row r="49566" spans="14:14">
      <c r="N49566" s="71"/>
    </row>
    <row r="49567" spans="14:14">
      <c r="N49567" s="71"/>
    </row>
    <row r="49568" spans="14:14">
      <c r="N49568" s="71"/>
    </row>
    <row r="49569" spans="14:14">
      <c r="N49569" s="71"/>
    </row>
    <row r="49570" spans="14:14">
      <c r="N49570" s="71"/>
    </row>
    <row r="49571" spans="14:14">
      <c r="N49571" s="71"/>
    </row>
    <row r="49572" spans="14:14">
      <c r="N49572" s="71"/>
    </row>
    <row r="49573" spans="14:14">
      <c r="N49573" s="71"/>
    </row>
    <row r="49574" spans="14:14">
      <c r="N49574" s="71"/>
    </row>
    <row r="49575" spans="14:14">
      <c r="N49575" s="71"/>
    </row>
    <row r="49576" spans="14:14">
      <c r="N49576" s="71"/>
    </row>
    <row r="49577" spans="14:14">
      <c r="N49577" s="71"/>
    </row>
    <row r="49578" spans="14:14">
      <c r="N49578" s="71"/>
    </row>
    <row r="49579" spans="14:14">
      <c r="N49579" s="71"/>
    </row>
    <row r="49580" spans="14:14">
      <c r="N49580" s="71"/>
    </row>
    <row r="49581" spans="14:14">
      <c r="N49581" s="71"/>
    </row>
    <row r="49582" spans="14:14">
      <c r="N49582" s="71"/>
    </row>
    <row r="49583" spans="14:14">
      <c r="N49583" s="71"/>
    </row>
    <row r="49584" spans="14:14">
      <c r="N49584" s="71"/>
    </row>
    <row r="49585" spans="14:14">
      <c r="N49585" s="71"/>
    </row>
    <row r="49586" spans="14:14">
      <c r="N49586" s="71"/>
    </row>
    <row r="49587" spans="14:14">
      <c r="N49587" s="71"/>
    </row>
    <row r="49588" spans="14:14">
      <c r="N49588" s="71"/>
    </row>
    <row r="49589" spans="14:14">
      <c r="N49589" s="71"/>
    </row>
    <row r="49590" spans="14:14">
      <c r="N49590" s="71"/>
    </row>
    <row r="49591" spans="14:14">
      <c r="N49591" s="71"/>
    </row>
    <row r="49592" spans="14:14">
      <c r="N49592" s="71"/>
    </row>
    <row r="49593" spans="14:14">
      <c r="N49593" s="71"/>
    </row>
    <row r="49594" spans="14:14">
      <c r="N49594" s="71"/>
    </row>
    <row r="49595" spans="14:14">
      <c r="N49595" s="71"/>
    </row>
    <row r="49596" spans="14:14">
      <c r="N49596" s="71"/>
    </row>
    <row r="49597" spans="14:14">
      <c r="N49597" s="71"/>
    </row>
    <row r="49598" spans="14:14">
      <c r="N49598" s="71"/>
    </row>
    <row r="49599" spans="14:14">
      <c r="N49599" s="71"/>
    </row>
    <row r="49600" spans="14:14">
      <c r="N49600" s="71"/>
    </row>
    <row r="49601" spans="14:14">
      <c r="N49601" s="71"/>
    </row>
    <row r="49602" spans="14:14">
      <c r="N49602" s="71"/>
    </row>
    <row r="49603" spans="14:14">
      <c r="N49603" s="71"/>
    </row>
    <row r="49604" spans="14:14">
      <c r="N49604" s="71"/>
    </row>
    <row r="49605" spans="14:14">
      <c r="N49605" s="71"/>
    </row>
    <row r="49606" spans="14:14">
      <c r="N49606" s="71"/>
    </row>
    <row r="49607" spans="14:14">
      <c r="N49607" s="71"/>
    </row>
    <row r="49608" spans="14:14">
      <c r="N49608" s="71"/>
    </row>
    <row r="49609" spans="14:14">
      <c r="N49609" s="71"/>
    </row>
    <row r="49610" spans="14:14">
      <c r="N49610" s="71"/>
    </row>
    <row r="49611" spans="14:14">
      <c r="N49611" s="71"/>
    </row>
    <row r="49612" spans="14:14">
      <c r="N49612" s="71"/>
    </row>
    <row r="49613" spans="14:14">
      <c r="N49613" s="71"/>
    </row>
    <row r="49614" spans="14:14">
      <c r="N49614" s="71"/>
    </row>
    <row r="49615" spans="14:14">
      <c r="N49615" s="71"/>
    </row>
    <row r="49616" spans="14:14">
      <c r="N49616" s="71"/>
    </row>
    <row r="49617" spans="14:14">
      <c r="N49617" s="71"/>
    </row>
    <row r="49618" spans="14:14">
      <c r="N49618" s="71"/>
    </row>
    <row r="49619" spans="14:14">
      <c r="N49619" s="71"/>
    </row>
    <row r="49620" spans="14:14">
      <c r="N49620" s="71"/>
    </row>
    <row r="49621" spans="14:14">
      <c r="N49621" s="71"/>
    </row>
    <row r="49622" spans="14:14">
      <c r="N49622" s="71"/>
    </row>
    <row r="49623" spans="14:14">
      <c r="N49623" s="71"/>
    </row>
    <row r="49624" spans="14:14">
      <c r="N49624" s="71"/>
    </row>
    <row r="49625" spans="14:14">
      <c r="N49625" s="71"/>
    </row>
    <row r="49626" spans="14:14">
      <c r="N49626" s="71"/>
    </row>
    <row r="49627" spans="14:14">
      <c r="N49627" s="71"/>
    </row>
    <row r="49628" spans="14:14">
      <c r="N49628" s="71"/>
    </row>
    <row r="49629" spans="14:14">
      <c r="N49629" s="71"/>
    </row>
    <row r="49630" spans="14:14">
      <c r="N49630" s="71"/>
    </row>
    <row r="49631" spans="14:14">
      <c r="N49631" s="71"/>
    </row>
    <row r="49632" spans="14:14">
      <c r="N49632" s="71"/>
    </row>
    <row r="49633" spans="14:14">
      <c r="N49633" s="71"/>
    </row>
    <row r="49634" spans="14:14">
      <c r="N49634" s="71"/>
    </row>
    <row r="49635" spans="14:14">
      <c r="N49635" s="71"/>
    </row>
    <row r="49636" spans="14:14">
      <c r="N49636" s="71"/>
    </row>
    <row r="49637" spans="14:14">
      <c r="N49637" s="71"/>
    </row>
    <row r="49638" spans="14:14">
      <c r="N49638" s="71"/>
    </row>
    <row r="49639" spans="14:14">
      <c r="N49639" s="71"/>
    </row>
    <row r="49640" spans="14:14">
      <c r="N49640" s="71"/>
    </row>
    <row r="49641" spans="14:14">
      <c r="N49641" s="71"/>
    </row>
    <row r="49642" spans="14:14">
      <c r="N49642" s="71"/>
    </row>
    <row r="49643" spans="14:14">
      <c r="N49643" s="71"/>
    </row>
    <row r="49644" spans="14:14">
      <c r="N49644" s="71"/>
    </row>
    <row r="49645" spans="14:14">
      <c r="N49645" s="71"/>
    </row>
    <row r="49646" spans="14:14">
      <c r="N49646" s="71"/>
    </row>
    <row r="49647" spans="14:14">
      <c r="N49647" s="71"/>
    </row>
    <row r="49648" spans="14:14">
      <c r="N49648" s="71"/>
    </row>
    <row r="49649" spans="14:14">
      <c r="N49649" s="71"/>
    </row>
    <row r="49650" spans="14:14">
      <c r="N49650" s="71"/>
    </row>
    <row r="49651" spans="14:14">
      <c r="N49651" s="71"/>
    </row>
    <row r="49652" spans="14:14">
      <c r="N49652" s="71"/>
    </row>
    <row r="49653" spans="14:14">
      <c r="N49653" s="71"/>
    </row>
    <row r="49654" spans="14:14">
      <c r="N49654" s="71"/>
    </row>
    <row r="49655" spans="14:14">
      <c r="N49655" s="71"/>
    </row>
    <row r="49656" spans="14:14">
      <c r="N49656" s="71"/>
    </row>
    <row r="49657" spans="14:14">
      <c r="N49657" s="71"/>
    </row>
    <row r="49658" spans="14:14">
      <c r="N49658" s="71"/>
    </row>
    <row r="49659" spans="14:14">
      <c r="N49659" s="71"/>
    </row>
    <row r="49660" spans="14:14">
      <c r="N49660" s="71"/>
    </row>
    <row r="49661" spans="14:14">
      <c r="N49661" s="71"/>
    </row>
    <row r="49662" spans="14:14">
      <c r="N49662" s="71"/>
    </row>
    <row r="49663" spans="14:14">
      <c r="N49663" s="71"/>
    </row>
    <row r="49664" spans="14:14">
      <c r="N49664" s="71"/>
    </row>
    <row r="49665" spans="14:14">
      <c r="N49665" s="71"/>
    </row>
    <row r="49666" spans="14:14">
      <c r="N49666" s="71"/>
    </row>
    <row r="49667" spans="14:14">
      <c r="N49667" s="71"/>
    </row>
    <row r="49668" spans="14:14">
      <c r="N49668" s="71"/>
    </row>
    <row r="49669" spans="14:14">
      <c r="N49669" s="71"/>
    </row>
    <row r="49670" spans="14:14">
      <c r="N49670" s="71"/>
    </row>
    <row r="49671" spans="14:14">
      <c r="N49671" s="71"/>
    </row>
    <row r="49672" spans="14:14">
      <c r="N49672" s="71"/>
    </row>
    <row r="49673" spans="14:14">
      <c r="N49673" s="71"/>
    </row>
    <row r="49674" spans="14:14">
      <c r="N49674" s="71"/>
    </row>
    <row r="49675" spans="14:14">
      <c r="N49675" s="71"/>
    </row>
    <row r="49676" spans="14:14">
      <c r="N49676" s="71"/>
    </row>
    <row r="49677" spans="14:14">
      <c r="N49677" s="71"/>
    </row>
    <row r="49678" spans="14:14">
      <c r="N49678" s="71"/>
    </row>
    <row r="49679" spans="14:14">
      <c r="N49679" s="71"/>
    </row>
    <row r="49680" spans="14:14">
      <c r="N49680" s="71"/>
    </row>
    <row r="49681" spans="14:14">
      <c r="N49681" s="71"/>
    </row>
    <row r="49682" spans="14:14">
      <c r="N49682" s="71"/>
    </row>
    <row r="49683" spans="14:14">
      <c r="N49683" s="71"/>
    </row>
    <row r="49684" spans="14:14">
      <c r="N49684" s="71"/>
    </row>
    <row r="49685" spans="14:14">
      <c r="N49685" s="71"/>
    </row>
    <row r="49686" spans="14:14">
      <c r="N49686" s="71"/>
    </row>
    <row r="49687" spans="14:14">
      <c r="N49687" s="71"/>
    </row>
    <row r="49688" spans="14:14">
      <c r="N49688" s="71"/>
    </row>
    <row r="49689" spans="14:14">
      <c r="N49689" s="71"/>
    </row>
    <row r="49690" spans="14:14">
      <c r="N49690" s="71"/>
    </row>
    <row r="49691" spans="14:14">
      <c r="N49691" s="71"/>
    </row>
    <row r="49692" spans="14:14">
      <c r="N49692" s="71"/>
    </row>
    <row r="49693" spans="14:14">
      <c r="N49693" s="71"/>
    </row>
    <row r="49694" spans="14:14">
      <c r="N49694" s="71"/>
    </row>
    <row r="49695" spans="14:14">
      <c r="N49695" s="71"/>
    </row>
    <row r="49696" spans="14:14">
      <c r="N49696" s="71"/>
    </row>
    <row r="49697" spans="14:14">
      <c r="N49697" s="71"/>
    </row>
    <row r="49698" spans="14:14">
      <c r="N49698" s="71"/>
    </row>
    <row r="49699" spans="14:14">
      <c r="N49699" s="71"/>
    </row>
    <row r="49700" spans="14:14">
      <c r="N49700" s="71"/>
    </row>
    <row r="49701" spans="14:14">
      <c r="N49701" s="71"/>
    </row>
    <row r="49702" spans="14:14">
      <c r="N49702" s="71"/>
    </row>
    <row r="49703" spans="14:14">
      <c r="N49703" s="71"/>
    </row>
    <row r="49704" spans="14:14">
      <c r="N49704" s="71"/>
    </row>
    <row r="49705" spans="14:14">
      <c r="N49705" s="71"/>
    </row>
    <row r="49706" spans="14:14">
      <c r="N49706" s="71"/>
    </row>
    <row r="49707" spans="14:14">
      <c r="N49707" s="71"/>
    </row>
    <row r="49708" spans="14:14">
      <c r="N49708" s="71"/>
    </row>
    <row r="49709" spans="14:14">
      <c r="N49709" s="71"/>
    </row>
    <row r="49710" spans="14:14">
      <c r="N49710" s="71"/>
    </row>
    <row r="49711" spans="14:14">
      <c r="N49711" s="71"/>
    </row>
    <row r="49712" spans="14:14">
      <c r="N49712" s="71"/>
    </row>
    <row r="49713" spans="14:14">
      <c r="N49713" s="71"/>
    </row>
    <row r="49714" spans="14:14">
      <c r="N49714" s="71"/>
    </row>
    <row r="49715" spans="14:14">
      <c r="N49715" s="71"/>
    </row>
    <row r="49716" spans="14:14">
      <c r="N49716" s="71"/>
    </row>
    <row r="49717" spans="14:14">
      <c r="N49717" s="71"/>
    </row>
    <row r="49718" spans="14:14">
      <c r="N49718" s="71"/>
    </row>
    <row r="49719" spans="14:14">
      <c r="N49719" s="71"/>
    </row>
    <row r="49720" spans="14:14">
      <c r="N49720" s="71"/>
    </row>
    <row r="49721" spans="14:14">
      <c r="N49721" s="71"/>
    </row>
    <row r="49722" spans="14:14">
      <c r="N49722" s="71"/>
    </row>
    <row r="49723" spans="14:14">
      <c r="N49723" s="71"/>
    </row>
    <row r="49724" spans="14:14">
      <c r="N49724" s="71"/>
    </row>
    <row r="49725" spans="14:14">
      <c r="N49725" s="71"/>
    </row>
    <row r="49726" spans="14:14">
      <c r="N49726" s="71"/>
    </row>
    <row r="49727" spans="14:14">
      <c r="N49727" s="71"/>
    </row>
    <row r="49728" spans="14:14">
      <c r="N49728" s="71"/>
    </row>
    <row r="49729" spans="14:14">
      <c r="N49729" s="71"/>
    </row>
    <row r="49730" spans="14:14">
      <c r="N49730" s="71"/>
    </row>
    <row r="49731" spans="14:14">
      <c r="N49731" s="71"/>
    </row>
    <row r="49732" spans="14:14">
      <c r="N49732" s="71"/>
    </row>
    <row r="49733" spans="14:14">
      <c r="N49733" s="71"/>
    </row>
    <row r="49734" spans="14:14">
      <c r="N49734" s="71"/>
    </row>
    <row r="49735" spans="14:14">
      <c r="N49735" s="71"/>
    </row>
    <row r="49736" spans="14:14">
      <c r="N49736" s="71"/>
    </row>
    <row r="49737" spans="14:14">
      <c r="N49737" s="71"/>
    </row>
    <row r="49738" spans="14:14">
      <c r="N49738" s="71"/>
    </row>
    <row r="49739" spans="14:14">
      <c r="N49739" s="71"/>
    </row>
    <row r="49740" spans="14:14">
      <c r="N49740" s="71"/>
    </row>
    <row r="49741" spans="14:14">
      <c r="N49741" s="71"/>
    </row>
    <row r="49742" spans="14:14">
      <c r="N49742" s="71"/>
    </row>
    <row r="49743" spans="14:14">
      <c r="N49743" s="71"/>
    </row>
    <row r="49744" spans="14:14">
      <c r="N49744" s="71"/>
    </row>
    <row r="49745" spans="14:14">
      <c r="N49745" s="71"/>
    </row>
    <row r="49746" spans="14:14">
      <c r="N49746" s="71"/>
    </row>
    <row r="49747" spans="14:14">
      <c r="N49747" s="71"/>
    </row>
    <row r="49748" spans="14:14">
      <c r="N49748" s="71"/>
    </row>
    <row r="49749" spans="14:14">
      <c r="N49749" s="71"/>
    </row>
    <row r="49750" spans="14:14">
      <c r="N49750" s="71"/>
    </row>
    <row r="49751" spans="14:14">
      <c r="N49751" s="71"/>
    </row>
    <row r="49752" spans="14:14">
      <c r="N49752" s="71"/>
    </row>
    <row r="49753" spans="14:14">
      <c r="N49753" s="71"/>
    </row>
    <row r="49754" spans="14:14">
      <c r="N49754" s="71"/>
    </row>
    <row r="49755" spans="14:14">
      <c r="N49755" s="71"/>
    </row>
    <row r="49756" spans="14:14">
      <c r="N49756" s="71"/>
    </row>
    <row r="49757" spans="14:14">
      <c r="N49757" s="71"/>
    </row>
    <row r="49758" spans="14:14">
      <c r="N49758" s="71"/>
    </row>
    <row r="49759" spans="14:14">
      <c r="N49759" s="71"/>
    </row>
    <row r="49760" spans="14:14">
      <c r="N49760" s="71"/>
    </row>
    <row r="49761" spans="14:14">
      <c r="N49761" s="71"/>
    </row>
    <row r="49762" spans="14:14">
      <c r="N49762" s="71"/>
    </row>
    <row r="49763" spans="14:14">
      <c r="N49763" s="71"/>
    </row>
    <row r="49764" spans="14:14">
      <c r="N49764" s="71"/>
    </row>
    <row r="49765" spans="14:14">
      <c r="N49765" s="71"/>
    </row>
    <row r="49766" spans="14:14">
      <c r="N49766" s="71"/>
    </row>
    <row r="49767" spans="14:14">
      <c r="N49767" s="71"/>
    </row>
    <row r="49768" spans="14:14">
      <c r="N49768" s="71"/>
    </row>
    <row r="49769" spans="14:14">
      <c r="N49769" s="71"/>
    </row>
    <row r="49770" spans="14:14">
      <c r="N49770" s="71"/>
    </row>
    <row r="49771" spans="14:14">
      <c r="N49771" s="71"/>
    </row>
    <row r="49772" spans="14:14">
      <c r="N49772" s="71"/>
    </row>
    <row r="49773" spans="14:14">
      <c r="N49773" s="71"/>
    </row>
    <row r="49774" spans="14:14">
      <c r="N49774" s="71"/>
    </row>
    <row r="49775" spans="14:14">
      <c r="N49775" s="71"/>
    </row>
    <row r="49776" spans="14:14">
      <c r="N49776" s="71"/>
    </row>
    <row r="49777" spans="14:14">
      <c r="N49777" s="71"/>
    </row>
    <row r="49778" spans="14:14">
      <c r="N49778" s="71"/>
    </row>
    <row r="49779" spans="14:14">
      <c r="N49779" s="71"/>
    </row>
    <row r="49780" spans="14:14">
      <c r="N49780" s="71"/>
    </row>
    <row r="49781" spans="14:14">
      <c r="N49781" s="71"/>
    </row>
    <row r="49782" spans="14:14">
      <c r="N49782" s="71"/>
    </row>
    <row r="49783" spans="14:14">
      <c r="N49783" s="71"/>
    </row>
    <row r="49784" spans="14:14">
      <c r="N49784" s="71"/>
    </row>
    <row r="49785" spans="14:14">
      <c r="N49785" s="71"/>
    </row>
    <row r="49786" spans="14:14">
      <c r="N49786" s="71"/>
    </row>
    <row r="49787" spans="14:14">
      <c r="N49787" s="71"/>
    </row>
    <row r="49788" spans="14:14">
      <c r="N49788" s="71"/>
    </row>
    <row r="49789" spans="14:14">
      <c r="N49789" s="71"/>
    </row>
    <row r="49790" spans="14:14">
      <c r="N49790" s="71"/>
    </row>
    <row r="49791" spans="14:14">
      <c r="N49791" s="71"/>
    </row>
    <row r="49792" spans="14:14">
      <c r="N49792" s="71"/>
    </row>
    <row r="49793" spans="14:14">
      <c r="N49793" s="71"/>
    </row>
    <row r="49794" spans="14:14">
      <c r="N49794" s="71"/>
    </row>
    <row r="49795" spans="14:14">
      <c r="N49795" s="71"/>
    </row>
    <row r="49796" spans="14:14">
      <c r="N49796" s="71"/>
    </row>
    <row r="49797" spans="14:14">
      <c r="N49797" s="71"/>
    </row>
    <row r="49798" spans="14:14">
      <c r="N49798" s="71"/>
    </row>
    <row r="49799" spans="14:14">
      <c r="N49799" s="71"/>
    </row>
    <row r="49800" spans="14:14">
      <c r="N49800" s="71"/>
    </row>
    <row r="49801" spans="14:14">
      <c r="N49801" s="71"/>
    </row>
    <row r="49802" spans="14:14">
      <c r="N49802" s="71"/>
    </row>
    <row r="49803" spans="14:14">
      <c r="N49803" s="71"/>
    </row>
    <row r="49804" spans="14:14">
      <c r="N49804" s="71"/>
    </row>
    <row r="49805" spans="14:14">
      <c r="N49805" s="71"/>
    </row>
    <row r="49806" spans="14:14">
      <c r="N49806" s="71"/>
    </row>
    <row r="49807" spans="14:14">
      <c r="N49807" s="71"/>
    </row>
    <row r="49808" spans="14:14">
      <c r="N49808" s="71"/>
    </row>
    <row r="49809" spans="14:14">
      <c r="N49809" s="71"/>
    </row>
    <row r="49810" spans="14:14">
      <c r="N49810" s="71"/>
    </row>
    <row r="49811" spans="14:14">
      <c r="N49811" s="71"/>
    </row>
    <row r="49812" spans="14:14">
      <c r="N49812" s="71"/>
    </row>
    <row r="49813" spans="14:14">
      <c r="N49813" s="71"/>
    </row>
    <row r="49814" spans="14:14">
      <c r="N49814" s="71"/>
    </row>
    <row r="49815" spans="14:14">
      <c r="N49815" s="71"/>
    </row>
    <row r="49816" spans="14:14">
      <c r="N49816" s="71"/>
    </row>
    <row r="49817" spans="14:14">
      <c r="N49817" s="71"/>
    </row>
    <row r="49818" spans="14:14">
      <c r="N49818" s="71"/>
    </row>
    <row r="49819" spans="14:14">
      <c r="N49819" s="71"/>
    </row>
    <row r="49820" spans="14:14">
      <c r="N49820" s="71"/>
    </row>
    <row r="49821" spans="14:14">
      <c r="N49821" s="71"/>
    </row>
    <row r="49822" spans="14:14">
      <c r="N49822" s="71"/>
    </row>
    <row r="49823" spans="14:14">
      <c r="N49823" s="71"/>
    </row>
    <row r="49824" spans="14:14">
      <c r="N49824" s="71"/>
    </row>
    <row r="49825" spans="14:14">
      <c r="N49825" s="71"/>
    </row>
    <row r="49826" spans="14:14">
      <c r="N49826" s="71"/>
    </row>
    <row r="49827" spans="14:14">
      <c r="N49827" s="71"/>
    </row>
    <row r="49828" spans="14:14">
      <c r="N49828" s="71"/>
    </row>
    <row r="49829" spans="14:14">
      <c r="N49829" s="71"/>
    </row>
    <row r="49830" spans="14:14">
      <c r="N49830" s="71"/>
    </row>
    <row r="49831" spans="14:14">
      <c r="N49831" s="71"/>
    </row>
    <row r="49832" spans="14:14">
      <c r="N49832" s="71"/>
    </row>
    <row r="49833" spans="14:14">
      <c r="N49833" s="71"/>
    </row>
    <row r="49834" spans="14:14">
      <c r="N49834" s="71"/>
    </row>
    <row r="49835" spans="14:14">
      <c r="N49835" s="71"/>
    </row>
    <row r="49836" spans="14:14">
      <c r="N49836" s="71"/>
    </row>
    <row r="49837" spans="14:14">
      <c r="N49837" s="71"/>
    </row>
    <row r="49838" spans="14:14">
      <c r="N49838" s="71"/>
    </row>
    <row r="49839" spans="14:14">
      <c r="N49839" s="71"/>
    </row>
    <row r="49840" spans="14:14">
      <c r="N49840" s="71"/>
    </row>
    <row r="49841" spans="14:14">
      <c r="N49841" s="71"/>
    </row>
    <row r="49842" spans="14:14">
      <c r="N49842" s="71"/>
    </row>
    <row r="49843" spans="14:14">
      <c r="N49843" s="71"/>
    </row>
    <row r="49844" spans="14:14">
      <c r="N49844" s="71"/>
    </row>
    <row r="49845" spans="14:14">
      <c r="N49845" s="71"/>
    </row>
    <row r="49846" spans="14:14">
      <c r="N49846" s="71"/>
    </row>
    <row r="49847" spans="14:14">
      <c r="N49847" s="71"/>
    </row>
    <row r="49848" spans="14:14">
      <c r="N49848" s="71"/>
    </row>
    <row r="49849" spans="14:14">
      <c r="N49849" s="71"/>
    </row>
    <row r="49850" spans="14:14">
      <c r="N49850" s="71"/>
    </row>
    <row r="49851" spans="14:14">
      <c r="N49851" s="71"/>
    </row>
    <row r="49852" spans="14:14">
      <c r="N49852" s="71"/>
    </row>
    <row r="49853" spans="14:14">
      <c r="N49853" s="71"/>
    </row>
    <row r="49854" spans="14:14">
      <c r="N49854" s="71"/>
    </row>
    <row r="49855" spans="14:14">
      <c r="N49855" s="71"/>
    </row>
    <row r="49856" spans="14:14">
      <c r="N49856" s="71"/>
    </row>
    <row r="49857" spans="14:14">
      <c r="N49857" s="71"/>
    </row>
    <row r="49858" spans="14:14">
      <c r="N49858" s="71"/>
    </row>
    <row r="49859" spans="14:14">
      <c r="N49859" s="71"/>
    </row>
    <row r="49860" spans="14:14">
      <c r="N49860" s="71"/>
    </row>
    <row r="49861" spans="14:14">
      <c r="N49861" s="71"/>
    </row>
    <row r="49862" spans="14:14">
      <c r="N49862" s="71"/>
    </row>
    <row r="49863" spans="14:14">
      <c r="N49863" s="71"/>
    </row>
    <row r="49864" spans="14:14">
      <c r="N49864" s="71"/>
    </row>
    <row r="49865" spans="14:14">
      <c r="N49865" s="71"/>
    </row>
    <row r="49866" spans="14:14">
      <c r="N49866" s="71"/>
    </row>
    <row r="49867" spans="14:14">
      <c r="N49867" s="71"/>
    </row>
    <row r="49868" spans="14:14">
      <c r="N49868" s="71"/>
    </row>
    <row r="49869" spans="14:14">
      <c r="N49869" s="71"/>
    </row>
    <row r="49870" spans="14:14">
      <c r="N49870" s="71"/>
    </row>
    <row r="49871" spans="14:14">
      <c r="N49871" s="71"/>
    </row>
    <row r="49872" spans="14:14">
      <c r="N49872" s="71"/>
    </row>
    <row r="49873" spans="14:14">
      <c r="N49873" s="71"/>
    </row>
    <row r="49874" spans="14:14">
      <c r="N49874" s="71"/>
    </row>
    <row r="49875" spans="14:14">
      <c r="N49875" s="71"/>
    </row>
    <row r="49876" spans="14:14">
      <c r="N49876" s="71"/>
    </row>
    <row r="49877" spans="14:14">
      <c r="N49877" s="71"/>
    </row>
    <row r="49878" spans="14:14">
      <c r="N49878" s="71"/>
    </row>
    <row r="49879" spans="14:14">
      <c r="N49879" s="71"/>
    </row>
    <row r="49880" spans="14:14">
      <c r="N49880" s="71"/>
    </row>
    <row r="49881" spans="14:14">
      <c r="N49881" s="71"/>
    </row>
    <row r="49882" spans="14:14">
      <c r="N49882" s="71"/>
    </row>
    <row r="49883" spans="14:14">
      <c r="N49883" s="71"/>
    </row>
    <row r="49884" spans="14:14">
      <c r="N49884" s="71"/>
    </row>
    <row r="49885" spans="14:14">
      <c r="N49885" s="71"/>
    </row>
    <row r="49886" spans="14:14">
      <c r="N49886" s="71"/>
    </row>
    <row r="49887" spans="14:14">
      <c r="N49887" s="71"/>
    </row>
    <row r="49888" spans="14:14">
      <c r="N49888" s="71"/>
    </row>
    <row r="49889" spans="14:14">
      <c r="N49889" s="71"/>
    </row>
    <row r="49890" spans="14:14">
      <c r="N49890" s="71"/>
    </row>
    <row r="49891" spans="14:14">
      <c r="N49891" s="71"/>
    </row>
    <row r="49892" spans="14:14">
      <c r="N49892" s="71"/>
    </row>
    <row r="49893" spans="14:14">
      <c r="N49893" s="71"/>
    </row>
    <row r="49894" spans="14:14">
      <c r="N49894" s="71"/>
    </row>
    <row r="49895" spans="14:14">
      <c r="N49895" s="71"/>
    </row>
    <row r="49896" spans="14:14">
      <c r="N49896" s="71"/>
    </row>
    <row r="49897" spans="14:14">
      <c r="N49897" s="71"/>
    </row>
    <row r="49898" spans="14:14">
      <c r="N49898" s="71"/>
    </row>
    <row r="49899" spans="14:14">
      <c r="N49899" s="71"/>
    </row>
    <row r="49900" spans="14:14">
      <c r="N49900" s="71"/>
    </row>
    <row r="49901" spans="14:14">
      <c r="N49901" s="71"/>
    </row>
    <row r="49902" spans="14:14">
      <c r="N49902" s="71"/>
    </row>
    <row r="49903" spans="14:14">
      <c r="N49903" s="71"/>
    </row>
    <row r="49904" spans="14:14">
      <c r="N49904" s="71"/>
    </row>
    <row r="49905" spans="14:14">
      <c r="N49905" s="71"/>
    </row>
    <row r="49906" spans="14:14">
      <c r="N49906" s="71"/>
    </row>
    <row r="49907" spans="14:14">
      <c r="N49907" s="71"/>
    </row>
    <row r="49908" spans="14:14">
      <c r="N49908" s="71"/>
    </row>
    <row r="49909" spans="14:14">
      <c r="N49909" s="71"/>
    </row>
    <row r="49910" spans="14:14">
      <c r="N49910" s="71"/>
    </row>
    <row r="49911" spans="14:14">
      <c r="N49911" s="71"/>
    </row>
    <row r="49912" spans="14:14">
      <c r="N49912" s="71"/>
    </row>
    <row r="49913" spans="14:14">
      <c r="N49913" s="71"/>
    </row>
    <row r="49914" spans="14:14">
      <c r="N49914" s="71"/>
    </row>
    <row r="49915" spans="14:14">
      <c r="N49915" s="71"/>
    </row>
    <row r="49916" spans="14:14">
      <c r="N49916" s="71"/>
    </row>
    <row r="49917" spans="14:14">
      <c r="N49917" s="71"/>
    </row>
    <row r="49918" spans="14:14">
      <c r="N49918" s="71"/>
    </row>
    <row r="49919" spans="14:14">
      <c r="N49919" s="71"/>
    </row>
    <row r="49920" spans="14:14">
      <c r="N49920" s="71"/>
    </row>
    <row r="49921" spans="14:14">
      <c r="N49921" s="71"/>
    </row>
    <row r="49922" spans="14:14">
      <c r="N49922" s="71"/>
    </row>
    <row r="49923" spans="14:14">
      <c r="N49923" s="71"/>
    </row>
    <row r="49924" spans="14:14">
      <c r="N49924" s="71"/>
    </row>
    <row r="49925" spans="14:14">
      <c r="N49925" s="71"/>
    </row>
    <row r="49926" spans="14:14">
      <c r="N49926" s="71"/>
    </row>
    <row r="49927" spans="14:14">
      <c r="N49927" s="71"/>
    </row>
    <row r="49928" spans="14:14">
      <c r="N49928" s="71"/>
    </row>
    <row r="49929" spans="14:14">
      <c r="N49929" s="71"/>
    </row>
    <row r="49930" spans="14:14">
      <c r="N49930" s="71"/>
    </row>
    <row r="49931" spans="14:14">
      <c r="N49931" s="71"/>
    </row>
    <row r="49932" spans="14:14">
      <c r="N49932" s="71"/>
    </row>
    <row r="49933" spans="14:14">
      <c r="N49933" s="71"/>
    </row>
    <row r="49934" spans="14:14">
      <c r="N49934" s="71"/>
    </row>
    <row r="49935" spans="14:14">
      <c r="N49935" s="71"/>
    </row>
    <row r="49936" spans="14:14">
      <c r="N49936" s="71"/>
    </row>
    <row r="49937" spans="14:14">
      <c r="N49937" s="71"/>
    </row>
    <row r="49938" spans="14:14">
      <c r="N49938" s="71"/>
    </row>
    <row r="49939" spans="14:14">
      <c r="N49939" s="71"/>
    </row>
    <row r="49940" spans="14:14">
      <c r="N49940" s="71"/>
    </row>
    <row r="49941" spans="14:14">
      <c r="N49941" s="71"/>
    </row>
    <row r="49942" spans="14:14">
      <c r="N49942" s="71"/>
    </row>
    <row r="49943" spans="14:14">
      <c r="N49943" s="71"/>
    </row>
    <row r="49944" spans="14:14">
      <c r="N49944" s="71"/>
    </row>
    <row r="49945" spans="14:14">
      <c r="N49945" s="71"/>
    </row>
    <row r="49946" spans="14:14">
      <c r="N49946" s="71"/>
    </row>
    <row r="49947" spans="14:14">
      <c r="N49947" s="71"/>
    </row>
    <row r="49948" spans="14:14">
      <c r="N49948" s="71"/>
    </row>
    <row r="49949" spans="14:14">
      <c r="N49949" s="71"/>
    </row>
    <row r="49950" spans="14:14">
      <c r="N49950" s="71"/>
    </row>
    <row r="49951" spans="14:14">
      <c r="N49951" s="71"/>
    </row>
    <row r="49952" spans="14:14">
      <c r="N49952" s="71"/>
    </row>
    <row r="49953" spans="14:14">
      <c r="N49953" s="71"/>
    </row>
    <row r="49954" spans="14:14">
      <c r="N49954" s="71"/>
    </row>
    <row r="49955" spans="14:14">
      <c r="N49955" s="71"/>
    </row>
    <row r="49956" spans="14:14">
      <c r="N49956" s="71"/>
    </row>
    <row r="49957" spans="14:14">
      <c r="N49957" s="71"/>
    </row>
    <row r="49958" spans="14:14">
      <c r="N49958" s="71"/>
    </row>
    <row r="49959" spans="14:14">
      <c r="N49959" s="71"/>
    </row>
    <row r="49960" spans="14:14">
      <c r="N49960" s="71"/>
    </row>
    <row r="49961" spans="14:14">
      <c r="N49961" s="71"/>
    </row>
    <row r="49962" spans="14:14">
      <c r="N49962" s="71"/>
    </row>
    <row r="49963" spans="14:14">
      <c r="N49963" s="71"/>
    </row>
    <row r="49964" spans="14:14">
      <c r="N49964" s="71"/>
    </row>
    <row r="49965" spans="14:14">
      <c r="N49965" s="71"/>
    </row>
    <row r="49966" spans="14:14">
      <c r="N49966" s="71"/>
    </row>
    <row r="49967" spans="14:14">
      <c r="N49967" s="71"/>
    </row>
    <row r="49968" spans="14:14">
      <c r="N49968" s="71"/>
    </row>
    <row r="49969" spans="14:14">
      <c r="N49969" s="71"/>
    </row>
    <row r="49970" spans="14:14">
      <c r="N49970" s="71"/>
    </row>
    <row r="49971" spans="14:14">
      <c r="N49971" s="71"/>
    </row>
    <row r="49972" spans="14:14">
      <c r="N49972" s="71"/>
    </row>
    <row r="49973" spans="14:14">
      <c r="N49973" s="71"/>
    </row>
    <row r="49974" spans="14:14">
      <c r="N49974" s="71"/>
    </row>
    <row r="49975" spans="14:14">
      <c r="N49975" s="71"/>
    </row>
    <row r="49976" spans="14:14">
      <c r="N49976" s="71"/>
    </row>
    <row r="49977" spans="14:14">
      <c r="N49977" s="71"/>
    </row>
    <row r="49978" spans="14:14">
      <c r="N49978" s="71"/>
    </row>
    <row r="49979" spans="14:14">
      <c r="N49979" s="71"/>
    </row>
    <row r="49980" spans="14:14">
      <c r="N49980" s="71"/>
    </row>
    <row r="49981" spans="14:14">
      <c r="N49981" s="71"/>
    </row>
    <row r="49982" spans="14:14">
      <c r="N49982" s="71"/>
    </row>
    <row r="49983" spans="14:14">
      <c r="N49983" s="71"/>
    </row>
    <row r="49984" spans="14:14">
      <c r="N49984" s="71"/>
    </row>
    <row r="49985" spans="14:14">
      <c r="N49985" s="71"/>
    </row>
    <row r="49986" spans="14:14">
      <c r="N49986" s="71"/>
    </row>
    <row r="49987" spans="14:14">
      <c r="N49987" s="71"/>
    </row>
    <row r="49988" spans="14:14">
      <c r="N49988" s="71"/>
    </row>
    <row r="49989" spans="14:14">
      <c r="N49989" s="71"/>
    </row>
    <row r="49990" spans="14:14">
      <c r="N49990" s="71"/>
    </row>
    <row r="49991" spans="14:14">
      <c r="N49991" s="71"/>
    </row>
    <row r="49992" spans="14:14">
      <c r="N49992" s="71"/>
    </row>
    <row r="49993" spans="14:14">
      <c r="N49993" s="71"/>
    </row>
    <row r="49994" spans="14:14">
      <c r="N49994" s="71"/>
    </row>
    <row r="49995" spans="14:14">
      <c r="N49995" s="71"/>
    </row>
    <row r="49996" spans="14:14">
      <c r="N49996" s="71"/>
    </row>
    <row r="49997" spans="14:14">
      <c r="N49997" s="71"/>
    </row>
    <row r="49998" spans="14:14">
      <c r="N49998" s="71"/>
    </row>
    <row r="49999" spans="14:14">
      <c r="N49999" s="71"/>
    </row>
    <row r="50000" spans="14:14">
      <c r="N50000" s="71"/>
    </row>
    <row r="50001" spans="14:14">
      <c r="N50001" s="71"/>
    </row>
    <row r="50002" spans="14:14">
      <c r="N50002" s="71"/>
    </row>
    <row r="50003" spans="14:14">
      <c r="N50003" s="71"/>
    </row>
    <row r="50004" spans="14:14">
      <c r="N50004" s="71"/>
    </row>
    <row r="50005" spans="14:14">
      <c r="N50005" s="71"/>
    </row>
    <row r="50006" spans="14:14">
      <c r="N50006" s="71"/>
    </row>
    <row r="50007" spans="14:14">
      <c r="N50007" s="71"/>
    </row>
    <row r="50008" spans="14:14">
      <c r="N50008" s="71"/>
    </row>
    <row r="50009" spans="14:14">
      <c r="N50009" s="71"/>
    </row>
    <row r="50010" spans="14:14">
      <c r="N50010" s="71"/>
    </row>
    <row r="50011" spans="14:14">
      <c r="N50011" s="71"/>
    </row>
    <row r="50012" spans="14:14">
      <c r="N50012" s="71"/>
    </row>
    <row r="50013" spans="14:14">
      <c r="N50013" s="71"/>
    </row>
    <row r="50014" spans="14:14">
      <c r="N50014" s="71"/>
    </row>
    <row r="50015" spans="14:14">
      <c r="N50015" s="71"/>
    </row>
    <row r="50016" spans="14:14">
      <c r="N50016" s="71"/>
    </row>
    <row r="50017" spans="14:14">
      <c r="N50017" s="71"/>
    </row>
    <row r="50018" spans="14:14">
      <c r="N50018" s="71"/>
    </row>
    <row r="50019" spans="14:14">
      <c r="N50019" s="71"/>
    </row>
    <row r="50020" spans="14:14">
      <c r="N50020" s="71"/>
    </row>
    <row r="50021" spans="14:14">
      <c r="N50021" s="71"/>
    </row>
    <row r="50022" spans="14:14">
      <c r="N50022" s="71"/>
    </row>
    <row r="50023" spans="14:14">
      <c r="N50023" s="71"/>
    </row>
    <row r="50024" spans="14:14">
      <c r="N50024" s="71"/>
    </row>
    <row r="50025" spans="14:14">
      <c r="N50025" s="71"/>
    </row>
    <row r="50026" spans="14:14">
      <c r="N50026" s="71"/>
    </row>
    <row r="50027" spans="14:14">
      <c r="N50027" s="71"/>
    </row>
    <row r="50028" spans="14:14">
      <c r="N50028" s="71"/>
    </row>
    <row r="50029" spans="14:14">
      <c r="N50029" s="71"/>
    </row>
    <row r="50030" spans="14:14">
      <c r="N50030" s="71"/>
    </row>
    <row r="50031" spans="14:14">
      <c r="N50031" s="71"/>
    </row>
    <row r="50032" spans="14:14">
      <c r="N50032" s="71"/>
    </row>
    <row r="50033" spans="14:14">
      <c r="N50033" s="71"/>
    </row>
    <row r="50034" spans="14:14">
      <c r="N50034" s="71"/>
    </row>
    <row r="50035" spans="14:14">
      <c r="N50035" s="71"/>
    </row>
    <row r="50036" spans="14:14">
      <c r="N50036" s="71"/>
    </row>
    <row r="50037" spans="14:14">
      <c r="N50037" s="71"/>
    </row>
    <row r="50038" spans="14:14">
      <c r="N50038" s="71"/>
    </row>
    <row r="50039" spans="14:14">
      <c r="N50039" s="71"/>
    </row>
    <row r="50040" spans="14:14">
      <c r="N50040" s="71"/>
    </row>
    <row r="50041" spans="14:14">
      <c r="N50041" s="71"/>
    </row>
    <row r="50042" spans="14:14">
      <c r="N50042" s="71"/>
    </row>
    <row r="50043" spans="14:14">
      <c r="N50043" s="71"/>
    </row>
    <row r="50044" spans="14:14">
      <c r="N50044" s="71"/>
    </row>
    <row r="50045" spans="14:14">
      <c r="N50045" s="71"/>
    </row>
    <row r="50046" spans="14:14">
      <c r="N50046" s="71"/>
    </row>
    <row r="50047" spans="14:14">
      <c r="N50047" s="71"/>
    </row>
    <row r="50048" spans="14:14">
      <c r="N50048" s="71"/>
    </row>
    <row r="50049" spans="14:14">
      <c r="N50049" s="71"/>
    </row>
    <row r="50050" spans="14:14">
      <c r="N50050" s="71"/>
    </row>
    <row r="50051" spans="14:14">
      <c r="N50051" s="71"/>
    </row>
    <row r="50052" spans="14:14">
      <c r="N50052" s="71"/>
    </row>
    <row r="50053" spans="14:14">
      <c r="N50053" s="71"/>
    </row>
    <row r="50054" spans="14:14">
      <c r="N50054" s="71"/>
    </row>
    <row r="50055" spans="14:14">
      <c r="N50055" s="71"/>
    </row>
    <row r="50056" spans="14:14">
      <c r="N50056" s="71"/>
    </row>
    <row r="50057" spans="14:14">
      <c r="N50057" s="71"/>
    </row>
    <row r="50058" spans="14:14">
      <c r="N50058" s="71"/>
    </row>
    <row r="50059" spans="14:14">
      <c r="N50059" s="71"/>
    </row>
    <row r="50060" spans="14:14">
      <c r="N50060" s="71"/>
    </row>
    <row r="50061" spans="14:14">
      <c r="N50061" s="71"/>
    </row>
    <row r="50062" spans="14:14">
      <c r="N50062" s="71"/>
    </row>
    <row r="50063" spans="14:14">
      <c r="N50063" s="71"/>
    </row>
    <row r="50064" spans="14:14">
      <c r="N50064" s="71"/>
    </row>
    <row r="50065" spans="14:14">
      <c r="N50065" s="71"/>
    </row>
    <row r="50066" spans="14:14">
      <c r="N50066" s="71"/>
    </row>
    <row r="50067" spans="14:14">
      <c r="N50067" s="71"/>
    </row>
    <row r="50068" spans="14:14">
      <c r="N50068" s="71"/>
    </row>
    <row r="50069" spans="14:14">
      <c r="N50069" s="71"/>
    </row>
    <row r="50070" spans="14:14">
      <c r="N50070" s="71"/>
    </row>
    <row r="50071" spans="14:14">
      <c r="N50071" s="71"/>
    </row>
    <row r="50072" spans="14:14">
      <c r="N50072" s="71"/>
    </row>
    <row r="50073" spans="14:14">
      <c r="N50073" s="71"/>
    </row>
    <row r="50074" spans="14:14">
      <c r="N50074" s="71"/>
    </row>
    <row r="50075" spans="14:14">
      <c r="N50075" s="71"/>
    </row>
    <row r="50076" spans="14:14">
      <c r="N50076" s="71"/>
    </row>
    <row r="50077" spans="14:14">
      <c r="N50077" s="71"/>
    </row>
    <row r="50078" spans="14:14">
      <c r="N50078" s="71"/>
    </row>
    <row r="50079" spans="14:14">
      <c r="N50079" s="71"/>
    </row>
    <row r="50080" spans="14:14">
      <c r="N50080" s="71"/>
    </row>
    <row r="50081" spans="14:14">
      <c r="N50081" s="71"/>
    </row>
    <row r="50082" spans="14:14">
      <c r="N50082" s="71"/>
    </row>
    <row r="50083" spans="14:14">
      <c r="N50083" s="71"/>
    </row>
    <row r="50084" spans="14:14">
      <c r="N50084" s="71"/>
    </row>
    <row r="50085" spans="14:14">
      <c r="N50085" s="71"/>
    </row>
    <row r="50086" spans="14:14">
      <c r="N50086" s="71"/>
    </row>
    <row r="50087" spans="14:14">
      <c r="N50087" s="71"/>
    </row>
    <row r="50088" spans="14:14">
      <c r="N50088" s="71"/>
    </row>
    <row r="50089" spans="14:14">
      <c r="N50089" s="71"/>
    </row>
    <row r="50090" spans="14:14">
      <c r="N50090" s="71"/>
    </row>
    <row r="50091" spans="14:14">
      <c r="N50091" s="71"/>
    </row>
    <row r="50092" spans="14:14">
      <c r="N50092" s="71"/>
    </row>
    <row r="50093" spans="14:14">
      <c r="N50093" s="71"/>
    </row>
    <row r="50094" spans="14:14">
      <c r="N50094" s="71"/>
    </row>
    <row r="50095" spans="14:14">
      <c r="N50095" s="71"/>
    </row>
    <row r="50096" spans="14:14">
      <c r="N50096" s="71"/>
    </row>
    <row r="50097" spans="14:14">
      <c r="N50097" s="71"/>
    </row>
    <row r="50098" spans="14:14">
      <c r="N50098" s="71"/>
    </row>
    <row r="50099" spans="14:14">
      <c r="N50099" s="71"/>
    </row>
    <row r="50100" spans="14:14">
      <c r="N50100" s="71"/>
    </row>
    <row r="50101" spans="14:14">
      <c r="N50101" s="71"/>
    </row>
    <row r="50102" spans="14:14">
      <c r="N50102" s="71"/>
    </row>
    <row r="50103" spans="14:14">
      <c r="N50103" s="71"/>
    </row>
    <row r="50104" spans="14:14">
      <c r="N50104" s="71"/>
    </row>
    <row r="50105" spans="14:14">
      <c r="N50105" s="71"/>
    </row>
    <row r="50106" spans="14:14">
      <c r="N50106" s="71"/>
    </row>
    <row r="50107" spans="14:14">
      <c r="N50107" s="71"/>
    </row>
    <row r="50108" spans="14:14">
      <c r="N50108" s="71"/>
    </row>
    <row r="50109" spans="14:14">
      <c r="N50109" s="71"/>
    </row>
    <row r="50110" spans="14:14">
      <c r="N50110" s="71"/>
    </row>
    <row r="50111" spans="14:14">
      <c r="N50111" s="71"/>
    </row>
    <row r="50112" spans="14:14">
      <c r="N50112" s="71"/>
    </row>
    <row r="50113" spans="14:14">
      <c r="N50113" s="71"/>
    </row>
    <row r="50114" spans="14:14">
      <c r="N50114" s="71"/>
    </row>
    <row r="50115" spans="14:14">
      <c r="N50115" s="71"/>
    </row>
    <row r="50116" spans="14:14">
      <c r="N50116" s="71"/>
    </row>
    <row r="50117" spans="14:14">
      <c r="N50117" s="71"/>
    </row>
    <row r="50118" spans="14:14">
      <c r="N50118" s="71"/>
    </row>
    <row r="50119" spans="14:14">
      <c r="N50119" s="71"/>
    </row>
    <row r="50120" spans="14:14">
      <c r="N50120" s="71"/>
    </row>
    <row r="50121" spans="14:14">
      <c r="N50121" s="71"/>
    </row>
    <row r="50122" spans="14:14">
      <c r="N50122" s="71"/>
    </row>
    <row r="50123" spans="14:14">
      <c r="N50123" s="71"/>
    </row>
    <row r="50124" spans="14:14">
      <c r="N50124" s="71"/>
    </row>
    <row r="50125" spans="14:14">
      <c r="N50125" s="71"/>
    </row>
    <row r="50126" spans="14:14">
      <c r="N50126" s="71"/>
    </row>
    <row r="50127" spans="14:14">
      <c r="N50127" s="71"/>
    </row>
    <row r="50128" spans="14:14">
      <c r="N50128" s="71"/>
    </row>
    <row r="50129" spans="14:14">
      <c r="N50129" s="71"/>
    </row>
    <row r="50130" spans="14:14">
      <c r="N50130" s="71"/>
    </row>
    <row r="50131" spans="14:14">
      <c r="N50131" s="71"/>
    </row>
    <row r="50132" spans="14:14">
      <c r="N50132" s="71"/>
    </row>
    <row r="50133" spans="14:14">
      <c r="N50133" s="71"/>
    </row>
    <row r="50134" spans="14:14">
      <c r="N50134" s="71"/>
    </row>
    <row r="50135" spans="14:14">
      <c r="N50135" s="71"/>
    </row>
    <row r="50136" spans="14:14">
      <c r="N50136" s="71"/>
    </row>
    <row r="50137" spans="14:14">
      <c r="N50137" s="71"/>
    </row>
    <row r="50138" spans="14:14">
      <c r="N50138" s="71"/>
    </row>
    <row r="50139" spans="14:14">
      <c r="N50139" s="71"/>
    </row>
    <row r="50140" spans="14:14">
      <c r="N50140" s="71"/>
    </row>
    <row r="50141" spans="14:14">
      <c r="N50141" s="71"/>
    </row>
    <row r="50142" spans="14:14">
      <c r="N50142" s="71"/>
    </row>
    <row r="50143" spans="14:14">
      <c r="N50143" s="71"/>
    </row>
    <row r="50144" spans="14:14">
      <c r="N50144" s="71"/>
    </row>
    <row r="50145" spans="14:14">
      <c r="N50145" s="71"/>
    </row>
    <row r="50146" spans="14:14">
      <c r="N50146" s="71"/>
    </row>
    <row r="50147" spans="14:14">
      <c r="N50147" s="71"/>
    </row>
    <row r="50148" spans="14:14">
      <c r="N50148" s="71"/>
    </row>
    <row r="50149" spans="14:14">
      <c r="N50149" s="71"/>
    </row>
    <row r="50150" spans="14:14">
      <c r="N50150" s="71"/>
    </row>
    <row r="50151" spans="14:14">
      <c r="N50151" s="71"/>
    </row>
    <row r="50152" spans="14:14">
      <c r="N50152" s="71"/>
    </row>
    <row r="50153" spans="14:14">
      <c r="N50153" s="71"/>
    </row>
    <row r="50154" spans="14:14">
      <c r="N50154" s="71"/>
    </row>
    <row r="50155" spans="14:14">
      <c r="N50155" s="71"/>
    </row>
    <row r="50156" spans="14:14">
      <c r="N50156" s="71"/>
    </row>
    <row r="50157" spans="14:14">
      <c r="N50157" s="71"/>
    </row>
    <row r="50158" spans="14:14">
      <c r="N50158" s="71"/>
    </row>
    <row r="50159" spans="14:14">
      <c r="N50159" s="71"/>
    </row>
    <row r="50160" spans="14:14">
      <c r="N50160" s="71"/>
    </row>
    <row r="50161" spans="14:14">
      <c r="N50161" s="71"/>
    </row>
    <row r="50162" spans="14:14">
      <c r="N50162" s="71"/>
    </row>
    <row r="50163" spans="14:14">
      <c r="N50163" s="71"/>
    </row>
    <row r="50164" spans="14:14">
      <c r="N50164" s="71"/>
    </row>
    <row r="50165" spans="14:14">
      <c r="N50165" s="71"/>
    </row>
    <row r="50166" spans="14:14">
      <c r="N50166" s="71"/>
    </row>
    <row r="50167" spans="14:14">
      <c r="N50167" s="71"/>
    </row>
    <row r="50168" spans="14:14">
      <c r="N50168" s="71"/>
    </row>
    <row r="50169" spans="14:14">
      <c r="N50169" s="71"/>
    </row>
    <row r="50170" spans="14:14">
      <c r="N50170" s="71"/>
    </row>
    <row r="50171" spans="14:14">
      <c r="N50171" s="71"/>
    </row>
    <row r="50172" spans="14:14">
      <c r="N50172" s="71"/>
    </row>
    <row r="50173" spans="14:14">
      <c r="N50173" s="71"/>
    </row>
    <row r="50174" spans="14:14">
      <c r="N50174" s="71"/>
    </row>
    <row r="50175" spans="14:14">
      <c r="N50175" s="71"/>
    </row>
    <row r="50176" spans="14:14">
      <c r="N50176" s="71"/>
    </row>
    <row r="50177" spans="14:14">
      <c r="N50177" s="71"/>
    </row>
    <row r="50178" spans="14:14">
      <c r="N50178" s="71"/>
    </row>
    <row r="50179" spans="14:14">
      <c r="N50179" s="71"/>
    </row>
    <row r="50180" spans="14:14">
      <c r="N50180" s="71"/>
    </row>
    <row r="50181" spans="14:14">
      <c r="N50181" s="71"/>
    </row>
    <row r="50182" spans="14:14">
      <c r="N50182" s="71"/>
    </row>
    <row r="50183" spans="14:14">
      <c r="N50183" s="71"/>
    </row>
    <row r="50184" spans="14:14">
      <c r="N50184" s="71"/>
    </row>
    <row r="50185" spans="14:14">
      <c r="N50185" s="71"/>
    </row>
    <row r="50186" spans="14:14">
      <c r="N50186" s="71"/>
    </row>
    <row r="50187" spans="14:14">
      <c r="N50187" s="71"/>
    </row>
    <row r="50188" spans="14:14">
      <c r="N50188" s="71"/>
    </row>
    <row r="50189" spans="14:14">
      <c r="N50189" s="71"/>
    </row>
    <row r="50190" spans="14:14">
      <c r="N50190" s="71"/>
    </row>
    <row r="50191" spans="14:14">
      <c r="N50191" s="71"/>
    </row>
    <row r="50192" spans="14:14">
      <c r="N50192" s="71"/>
    </row>
    <row r="50193" spans="14:14">
      <c r="N50193" s="71"/>
    </row>
    <row r="50194" spans="14:14">
      <c r="N50194" s="71"/>
    </row>
    <row r="50195" spans="14:14">
      <c r="N50195" s="71"/>
    </row>
    <row r="50196" spans="14:14">
      <c r="N50196" s="71"/>
    </row>
    <row r="50197" spans="14:14">
      <c r="N50197" s="71"/>
    </row>
    <row r="50198" spans="14:14">
      <c r="N50198" s="71"/>
    </row>
    <row r="50199" spans="14:14">
      <c r="N50199" s="71"/>
    </row>
    <row r="50200" spans="14:14">
      <c r="N50200" s="71"/>
    </row>
    <row r="50201" spans="14:14">
      <c r="N50201" s="71"/>
    </row>
    <row r="50202" spans="14:14">
      <c r="N50202" s="71"/>
    </row>
    <row r="50203" spans="14:14">
      <c r="N50203" s="71"/>
    </row>
    <row r="50204" spans="14:14">
      <c r="N50204" s="71"/>
    </row>
    <row r="50205" spans="14:14">
      <c r="N50205" s="71"/>
    </row>
    <row r="50206" spans="14:14">
      <c r="N50206" s="71"/>
    </row>
    <row r="50207" spans="14:14">
      <c r="N50207" s="71"/>
    </row>
    <row r="50208" spans="14:14">
      <c r="N50208" s="71"/>
    </row>
    <row r="50209" spans="14:14">
      <c r="N50209" s="71"/>
    </row>
    <row r="50210" spans="14:14">
      <c r="N50210" s="71"/>
    </row>
    <row r="50211" spans="14:14">
      <c r="N50211" s="71"/>
    </row>
    <row r="50212" spans="14:14">
      <c r="N50212" s="71"/>
    </row>
    <row r="50213" spans="14:14">
      <c r="N50213" s="71"/>
    </row>
    <row r="50214" spans="14:14">
      <c r="N50214" s="71"/>
    </row>
    <row r="50215" spans="14:14">
      <c r="N50215" s="71"/>
    </row>
    <row r="50216" spans="14:14">
      <c r="N50216" s="71"/>
    </row>
    <row r="50217" spans="14:14">
      <c r="N50217" s="71"/>
    </row>
    <row r="50218" spans="14:14">
      <c r="N50218" s="71"/>
    </row>
    <row r="50219" spans="14:14">
      <c r="N50219" s="71"/>
    </row>
    <row r="50220" spans="14:14">
      <c r="N50220" s="71"/>
    </row>
    <row r="50221" spans="14:14">
      <c r="N50221" s="71"/>
    </row>
    <row r="50222" spans="14:14">
      <c r="N50222" s="71"/>
    </row>
    <row r="50223" spans="14:14">
      <c r="N50223" s="71"/>
    </row>
    <row r="50224" spans="14:14">
      <c r="N50224" s="71"/>
    </row>
    <row r="50225" spans="14:14">
      <c r="N50225" s="71"/>
    </row>
    <row r="50226" spans="14:14">
      <c r="N50226" s="71"/>
    </row>
    <row r="50227" spans="14:14">
      <c r="N50227" s="71"/>
    </row>
    <row r="50228" spans="14:14">
      <c r="N50228" s="71"/>
    </row>
    <row r="50229" spans="14:14">
      <c r="N50229" s="71"/>
    </row>
    <row r="50230" spans="14:14">
      <c r="N50230" s="71"/>
    </row>
    <row r="50231" spans="14:14">
      <c r="N50231" s="71"/>
    </row>
    <row r="50232" spans="14:14">
      <c r="N50232" s="71"/>
    </row>
    <row r="50233" spans="14:14">
      <c r="N50233" s="71"/>
    </row>
    <row r="50234" spans="14:14">
      <c r="N50234" s="71"/>
    </row>
    <row r="50235" spans="14:14">
      <c r="N50235" s="71"/>
    </row>
    <row r="50236" spans="14:14">
      <c r="N50236" s="71"/>
    </row>
    <row r="50237" spans="14:14">
      <c r="N50237" s="71"/>
    </row>
    <row r="50238" spans="14:14">
      <c r="N50238" s="71"/>
    </row>
    <row r="50239" spans="14:14">
      <c r="N50239" s="71"/>
    </row>
    <row r="50240" spans="14:14">
      <c r="N50240" s="71"/>
    </row>
    <row r="50241" spans="14:14">
      <c r="N50241" s="71"/>
    </row>
    <row r="50242" spans="14:14">
      <c r="N50242" s="71"/>
    </row>
    <row r="50243" spans="14:14">
      <c r="N50243" s="71"/>
    </row>
    <row r="50244" spans="14:14">
      <c r="N50244" s="71"/>
    </row>
    <row r="50245" spans="14:14">
      <c r="N50245" s="71"/>
    </row>
    <row r="50246" spans="14:14">
      <c r="N50246" s="71"/>
    </row>
    <row r="50247" spans="14:14">
      <c r="N50247" s="71"/>
    </row>
    <row r="50248" spans="14:14">
      <c r="N50248" s="71"/>
    </row>
    <row r="50249" spans="14:14">
      <c r="N50249" s="71"/>
    </row>
    <row r="50250" spans="14:14">
      <c r="N50250" s="71"/>
    </row>
    <row r="50251" spans="14:14">
      <c r="N50251" s="71"/>
    </row>
    <row r="50252" spans="14:14">
      <c r="N50252" s="71"/>
    </row>
    <row r="50253" spans="14:14">
      <c r="N50253" s="71"/>
    </row>
    <row r="50254" spans="14:14">
      <c r="N50254" s="71"/>
    </row>
    <row r="50255" spans="14:14">
      <c r="N50255" s="71"/>
    </row>
    <row r="50256" spans="14:14">
      <c r="N50256" s="71"/>
    </row>
    <row r="50257" spans="14:14">
      <c r="N50257" s="71"/>
    </row>
    <row r="50258" spans="14:14">
      <c r="N50258" s="71"/>
    </row>
    <row r="50259" spans="14:14">
      <c r="N50259" s="71"/>
    </row>
    <row r="50260" spans="14:14">
      <c r="N50260" s="71"/>
    </row>
    <row r="50261" spans="14:14">
      <c r="N50261" s="71"/>
    </row>
    <row r="50262" spans="14:14">
      <c r="N50262" s="71"/>
    </row>
    <row r="50263" spans="14:14">
      <c r="N50263" s="71"/>
    </row>
    <row r="50264" spans="14:14">
      <c r="N50264" s="71"/>
    </row>
    <row r="50265" spans="14:14">
      <c r="N50265" s="71"/>
    </row>
    <row r="50266" spans="14:14">
      <c r="N50266" s="71"/>
    </row>
    <row r="50267" spans="14:14">
      <c r="N50267" s="71"/>
    </row>
    <row r="50268" spans="14:14">
      <c r="N50268" s="71"/>
    </row>
    <row r="50269" spans="14:14">
      <c r="N50269" s="71"/>
    </row>
    <row r="50270" spans="14:14">
      <c r="N50270" s="71"/>
    </row>
    <row r="50271" spans="14:14">
      <c r="N50271" s="71"/>
    </row>
    <row r="50272" spans="14:14">
      <c r="N50272" s="71"/>
    </row>
    <row r="50273" spans="14:14">
      <c r="N50273" s="71"/>
    </row>
    <row r="50274" spans="14:14">
      <c r="N50274" s="71"/>
    </row>
    <row r="50275" spans="14:14">
      <c r="N50275" s="71"/>
    </row>
    <row r="50276" spans="14:14">
      <c r="N50276" s="71"/>
    </row>
    <row r="50277" spans="14:14">
      <c r="N50277" s="71"/>
    </row>
    <row r="50278" spans="14:14">
      <c r="N50278" s="71"/>
    </row>
    <row r="50279" spans="14:14">
      <c r="N50279" s="71"/>
    </row>
    <row r="50280" spans="14:14">
      <c r="N50280" s="71"/>
    </row>
    <row r="50281" spans="14:14">
      <c r="N50281" s="71"/>
    </row>
    <row r="50282" spans="14:14">
      <c r="N50282" s="71"/>
    </row>
    <row r="50283" spans="14:14">
      <c r="N50283" s="71"/>
    </row>
    <row r="50284" spans="14:14">
      <c r="N50284" s="71"/>
    </row>
    <row r="50285" spans="14:14">
      <c r="N50285" s="71"/>
    </row>
    <row r="50286" spans="14:14">
      <c r="N50286" s="71"/>
    </row>
    <row r="50287" spans="14:14">
      <c r="N50287" s="71"/>
    </row>
    <row r="50288" spans="14:14">
      <c r="N50288" s="71"/>
    </row>
    <row r="50289" spans="14:14">
      <c r="N50289" s="71"/>
    </row>
    <row r="50290" spans="14:14">
      <c r="N50290" s="71"/>
    </row>
    <row r="50291" spans="14:14">
      <c r="N50291" s="71"/>
    </row>
    <row r="50292" spans="14:14">
      <c r="N50292" s="71"/>
    </row>
    <row r="50293" spans="14:14">
      <c r="N50293" s="71"/>
    </row>
    <row r="50294" spans="14:14">
      <c r="N50294" s="71"/>
    </row>
    <row r="50295" spans="14:14">
      <c r="N50295" s="71"/>
    </row>
    <row r="50296" spans="14:14">
      <c r="N50296" s="71"/>
    </row>
    <row r="50297" spans="14:14">
      <c r="N50297" s="71"/>
    </row>
    <row r="50298" spans="14:14">
      <c r="N50298" s="71"/>
    </row>
    <row r="50299" spans="14:14">
      <c r="N50299" s="71"/>
    </row>
    <row r="50300" spans="14:14">
      <c r="N50300" s="71"/>
    </row>
    <row r="50301" spans="14:14">
      <c r="N50301" s="71"/>
    </row>
    <row r="50302" spans="14:14">
      <c r="N50302" s="71"/>
    </row>
    <row r="50303" spans="14:14">
      <c r="N50303" s="71"/>
    </row>
    <row r="50304" spans="14:14">
      <c r="N50304" s="71"/>
    </row>
    <row r="50305" spans="14:14">
      <c r="N50305" s="71"/>
    </row>
    <row r="50306" spans="14:14">
      <c r="N50306" s="71"/>
    </row>
    <row r="50307" spans="14:14">
      <c r="N50307" s="71"/>
    </row>
    <row r="50308" spans="14:14">
      <c r="N50308" s="71"/>
    </row>
    <row r="50309" spans="14:14">
      <c r="N50309" s="71"/>
    </row>
    <row r="50310" spans="14:14">
      <c r="N50310" s="71"/>
    </row>
    <row r="50311" spans="14:14">
      <c r="N50311" s="71"/>
    </row>
    <row r="50312" spans="14:14">
      <c r="N50312" s="71"/>
    </row>
    <row r="50313" spans="14:14">
      <c r="N50313" s="71"/>
    </row>
    <row r="50314" spans="14:14">
      <c r="N50314" s="71"/>
    </row>
    <row r="50315" spans="14:14">
      <c r="N50315" s="71"/>
    </row>
    <row r="50316" spans="14:14">
      <c r="N50316" s="71"/>
    </row>
    <row r="50317" spans="14:14">
      <c r="N50317" s="71"/>
    </row>
    <row r="50318" spans="14:14">
      <c r="N50318" s="71"/>
    </row>
    <row r="50319" spans="14:14">
      <c r="N50319" s="71"/>
    </row>
    <row r="50320" spans="14:14">
      <c r="N50320" s="71"/>
    </row>
    <row r="50321" spans="14:14">
      <c r="N50321" s="71"/>
    </row>
    <row r="50322" spans="14:14">
      <c r="N50322" s="71"/>
    </row>
    <row r="50323" spans="14:14">
      <c r="N50323" s="71"/>
    </row>
    <row r="50324" spans="14:14">
      <c r="N50324" s="71"/>
    </row>
    <row r="50325" spans="14:14">
      <c r="N50325" s="71"/>
    </row>
    <row r="50326" spans="14:14">
      <c r="N50326" s="71"/>
    </row>
    <row r="50327" spans="14:14">
      <c r="N50327" s="71"/>
    </row>
    <row r="50328" spans="14:14">
      <c r="N50328" s="71"/>
    </row>
    <row r="50329" spans="14:14">
      <c r="N50329" s="71"/>
    </row>
    <row r="50330" spans="14:14">
      <c r="N50330" s="71"/>
    </row>
    <row r="50331" spans="14:14">
      <c r="N50331" s="71"/>
    </row>
    <row r="50332" spans="14:14">
      <c r="N50332" s="71"/>
    </row>
    <row r="50333" spans="14:14">
      <c r="N50333" s="71"/>
    </row>
    <row r="50334" spans="14:14">
      <c r="N50334" s="71"/>
    </row>
    <row r="50335" spans="14:14">
      <c r="N50335" s="71"/>
    </row>
    <row r="50336" spans="14:14">
      <c r="N50336" s="71"/>
    </row>
    <row r="50337" spans="14:14">
      <c r="N50337" s="71"/>
    </row>
    <row r="50338" spans="14:14">
      <c r="N50338" s="71"/>
    </row>
    <row r="50339" spans="14:14">
      <c r="N50339" s="71"/>
    </row>
    <row r="50340" spans="14:14">
      <c r="N50340" s="71"/>
    </row>
    <row r="50341" spans="14:14">
      <c r="N50341" s="71"/>
    </row>
    <row r="50342" spans="14:14">
      <c r="N50342" s="71"/>
    </row>
    <row r="50343" spans="14:14">
      <c r="N50343" s="71"/>
    </row>
    <row r="50344" spans="14:14">
      <c r="N50344" s="71"/>
    </row>
    <row r="50345" spans="14:14">
      <c r="N50345" s="71"/>
    </row>
    <row r="50346" spans="14:14">
      <c r="N50346" s="71"/>
    </row>
    <row r="50347" spans="14:14">
      <c r="N50347" s="71"/>
    </row>
    <row r="50348" spans="14:14">
      <c r="N50348" s="71"/>
    </row>
    <row r="50349" spans="14:14">
      <c r="N50349" s="71"/>
    </row>
    <row r="50350" spans="14:14">
      <c r="N50350" s="71"/>
    </row>
    <row r="50351" spans="14:14">
      <c r="N50351" s="71"/>
    </row>
    <row r="50352" spans="14:14">
      <c r="N50352" s="71"/>
    </row>
    <row r="50353" spans="14:14">
      <c r="N50353" s="71"/>
    </row>
    <row r="50354" spans="14:14">
      <c r="N50354" s="71"/>
    </row>
    <row r="50355" spans="14:14">
      <c r="N50355" s="71"/>
    </row>
    <row r="50356" spans="14:14">
      <c r="N50356" s="71"/>
    </row>
    <row r="50357" spans="14:14">
      <c r="N50357" s="71"/>
    </row>
    <row r="50358" spans="14:14">
      <c r="N50358" s="71"/>
    </row>
    <row r="50359" spans="14:14">
      <c r="N50359" s="71"/>
    </row>
    <row r="50360" spans="14:14">
      <c r="N50360" s="71"/>
    </row>
    <row r="50361" spans="14:14">
      <c r="N50361" s="71"/>
    </row>
    <row r="50362" spans="14:14">
      <c r="N50362" s="71"/>
    </row>
    <row r="50363" spans="14:14">
      <c r="N50363" s="71"/>
    </row>
    <row r="50364" spans="14:14">
      <c r="N50364" s="71"/>
    </row>
    <row r="50365" spans="14:14">
      <c r="N50365" s="71"/>
    </row>
    <row r="50366" spans="14:14">
      <c r="N50366" s="71"/>
    </row>
    <row r="50367" spans="14:14">
      <c r="N50367" s="71"/>
    </row>
    <row r="50368" spans="14:14">
      <c r="N50368" s="71"/>
    </row>
    <row r="50369" spans="14:14">
      <c r="N50369" s="71"/>
    </row>
    <row r="50370" spans="14:14">
      <c r="N50370" s="71"/>
    </row>
    <row r="50371" spans="14:14">
      <c r="N50371" s="71"/>
    </row>
    <row r="50372" spans="14:14">
      <c r="N50372" s="71"/>
    </row>
    <row r="50373" spans="14:14">
      <c r="N50373" s="71"/>
    </row>
    <row r="50374" spans="14:14">
      <c r="N50374" s="71"/>
    </row>
    <row r="50375" spans="14:14">
      <c r="N50375" s="71"/>
    </row>
    <row r="50376" spans="14:14">
      <c r="N50376" s="71"/>
    </row>
    <row r="50377" spans="14:14">
      <c r="N50377" s="71"/>
    </row>
    <row r="50378" spans="14:14">
      <c r="N50378" s="71"/>
    </row>
    <row r="50379" spans="14:14">
      <c r="N50379" s="71"/>
    </row>
    <row r="50380" spans="14:14">
      <c r="N50380" s="71"/>
    </row>
    <row r="50381" spans="14:14">
      <c r="N50381" s="71"/>
    </row>
    <row r="50382" spans="14:14">
      <c r="N50382" s="71"/>
    </row>
    <row r="50383" spans="14:14">
      <c r="N50383" s="71"/>
    </row>
    <row r="50384" spans="14:14">
      <c r="N50384" s="71"/>
    </row>
    <row r="50385" spans="14:14">
      <c r="N50385" s="71"/>
    </row>
    <row r="50386" spans="14:14">
      <c r="N50386" s="71"/>
    </row>
    <row r="50387" spans="14:14">
      <c r="N50387" s="71"/>
    </row>
    <row r="50388" spans="14:14">
      <c r="N50388" s="71"/>
    </row>
    <row r="50389" spans="14:14">
      <c r="N50389" s="71"/>
    </row>
    <row r="50390" spans="14:14">
      <c r="N50390" s="71"/>
    </row>
    <row r="50391" spans="14:14">
      <c r="N50391" s="71"/>
    </row>
    <row r="50392" spans="14:14">
      <c r="N50392" s="71"/>
    </row>
    <row r="50393" spans="14:14">
      <c r="N50393" s="71"/>
    </row>
    <row r="50394" spans="14:14">
      <c r="N50394" s="71"/>
    </row>
    <row r="50395" spans="14:14">
      <c r="N50395" s="71"/>
    </row>
    <row r="50396" spans="14:14">
      <c r="N50396" s="71"/>
    </row>
    <row r="50397" spans="14:14">
      <c r="N50397" s="71"/>
    </row>
    <row r="50398" spans="14:14">
      <c r="N50398" s="71"/>
    </row>
    <row r="50399" spans="14:14">
      <c r="N50399" s="71"/>
    </row>
    <row r="50400" spans="14:14">
      <c r="N50400" s="71"/>
    </row>
    <row r="50401" spans="14:14">
      <c r="N50401" s="71"/>
    </row>
    <row r="50402" spans="14:14">
      <c r="N50402" s="71"/>
    </row>
    <row r="50403" spans="14:14">
      <c r="N50403" s="71"/>
    </row>
    <row r="50404" spans="14:14">
      <c r="N50404" s="71"/>
    </row>
    <row r="50405" spans="14:14">
      <c r="N50405" s="71"/>
    </row>
    <row r="50406" spans="14:14">
      <c r="N50406" s="71"/>
    </row>
    <row r="50407" spans="14:14">
      <c r="N50407" s="71"/>
    </row>
    <row r="50408" spans="14:14">
      <c r="N50408" s="71"/>
    </row>
    <row r="50409" spans="14:14">
      <c r="N50409" s="71"/>
    </row>
    <row r="50410" spans="14:14">
      <c r="N50410" s="71"/>
    </row>
    <row r="50411" spans="14:14">
      <c r="N50411" s="71"/>
    </row>
    <row r="50412" spans="14:14">
      <c r="N50412" s="71"/>
    </row>
    <row r="50413" spans="14:14">
      <c r="N50413" s="71"/>
    </row>
    <row r="50414" spans="14:14">
      <c r="N50414" s="71"/>
    </row>
    <row r="50415" spans="14:14">
      <c r="N50415" s="71"/>
    </row>
    <row r="50416" spans="14:14">
      <c r="N50416" s="71"/>
    </row>
    <row r="50417" spans="14:14">
      <c r="N50417" s="71"/>
    </row>
    <row r="50418" spans="14:14">
      <c r="N50418" s="71"/>
    </row>
    <row r="50419" spans="14:14">
      <c r="N50419" s="71"/>
    </row>
    <row r="50420" spans="14:14">
      <c r="N50420" s="71"/>
    </row>
    <row r="50421" spans="14:14">
      <c r="N50421" s="71"/>
    </row>
    <row r="50422" spans="14:14">
      <c r="N50422" s="71"/>
    </row>
    <row r="50423" spans="14:14">
      <c r="N50423" s="71"/>
    </row>
    <row r="50424" spans="14:14">
      <c r="N50424" s="71"/>
    </row>
    <row r="50425" spans="14:14">
      <c r="N50425" s="71"/>
    </row>
    <row r="50426" spans="14:14">
      <c r="N50426" s="71"/>
    </row>
    <row r="50427" spans="14:14">
      <c r="N50427" s="71"/>
    </row>
    <row r="50428" spans="14:14">
      <c r="N50428" s="71"/>
    </row>
    <row r="50429" spans="14:14">
      <c r="N50429" s="71"/>
    </row>
    <row r="50430" spans="14:14">
      <c r="N50430" s="71"/>
    </row>
    <row r="50431" spans="14:14">
      <c r="N50431" s="71"/>
    </row>
    <row r="50432" spans="14:14">
      <c r="N50432" s="71"/>
    </row>
    <row r="50433" spans="14:14">
      <c r="N50433" s="71"/>
    </row>
    <row r="50434" spans="14:14">
      <c r="N50434" s="71"/>
    </row>
    <row r="50435" spans="14:14">
      <c r="N50435" s="71"/>
    </row>
    <row r="50436" spans="14:14">
      <c r="N50436" s="71"/>
    </row>
    <row r="50437" spans="14:14">
      <c r="N50437" s="71"/>
    </row>
    <row r="50438" spans="14:14">
      <c r="N50438" s="71"/>
    </row>
    <row r="50439" spans="14:14">
      <c r="N50439" s="71"/>
    </row>
    <row r="50440" spans="14:14">
      <c r="N50440" s="71"/>
    </row>
    <row r="50441" spans="14:14">
      <c r="N50441" s="71"/>
    </row>
    <row r="50442" spans="14:14">
      <c r="N50442" s="71"/>
    </row>
    <row r="50443" spans="14:14">
      <c r="N50443" s="71"/>
    </row>
    <row r="50444" spans="14:14">
      <c r="N50444" s="71"/>
    </row>
    <row r="50445" spans="14:14">
      <c r="N50445" s="71"/>
    </row>
    <row r="50446" spans="14:14">
      <c r="N50446" s="71"/>
    </row>
    <row r="50447" spans="14:14">
      <c r="N50447" s="71"/>
    </row>
    <row r="50448" spans="14:14">
      <c r="N50448" s="71"/>
    </row>
    <row r="50449" spans="14:14">
      <c r="N50449" s="71"/>
    </row>
    <row r="50450" spans="14:14">
      <c r="N50450" s="71"/>
    </row>
    <row r="50451" spans="14:14">
      <c r="N50451" s="71"/>
    </row>
    <row r="50452" spans="14:14">
      <c r="N50452" s="71"/>
    </row>
    <row r="50453" spans="14:14">
      <c r="N50453" s="71"/>
    </row>
    <row r="50454" spans="14:14">
      <c r="N50454" s="71"/>
    </row>
    <row r="50455" spans="14:14">
      <c r="N50455" s="71"/>
    </row>
    <row r="50456" spans="14:14">
      <c r="N50456" s="71"/>
    </row>
    <row r="50457" spans="14:14">
      <c r="N50457" s="71"/>
    </row>
    <row r="50458" spans="14:14">
      <c r="N50458" s="71"/>
    </row>
    <row r="50459" spans="14:14">
      <c r="N50459" s="71"/>
    </row>
    <row r="50460" spans="14:14">
      <c r="N50460" s="71"/>
    </row>
    <row r="50461" spans="14:14">
      <c r="N50461" s="71"/>
    </row>
    <row r="50462" spans="14:14">
      <c r="N50462" s="71"/>
    </row>
    <row r="50463" spans="14:14">
      <c r="N50463" s="71"/>
    </row>
    <row r="50464" spans="14:14">
      <c r="N50464" s="71"/>
    </row>
    <row r="50465" spans="14:14">
      <c r="N50465" s="71"/>
    </row>
    <row r="50466" spans="14:14">
      <c r="N50466" s="71"/>
    </row>
    <row r="50467" spans="14:14">
      <c r="N50467" s="71"/>
    </row>
    <row r="50468" spans="14:14">
      <c r="N50468" s="71"/>
    </row>
    <row r="50469" spans="14:14">
      <c r="N50469" s="71"/>
    </row>
    <row r="50470" spans="14:14">
      <c r="N50470" s="71"/>
    </row>
    <row r="50471" spans="14:14">
      <c r="N50471" s="71"/>
    </row>
    <row r="50472" spans="14:14">
      <c r="N50472" s="71"/>
    </row>
    <row r="50473" spans="14:14">
      <c r="N50473" s="71"/>
    </row>
    <row r="50474" spans="14:14">
      <c r="N50474" s="71"/>
    </row>
    <row r="50475" spans="14:14">
      <c r="N50475" s="71"/>
    </row>
    <row r="50476" spans="14:14">
      <c r="N50476" s="71"/>
    </row>
    <row r="50477" spans="14:14">
      <c r="N50477" s="71"/>
    </row>
    <row r="50478" spans="14:14">
      <c r="N50478" s="71"/>
    </row>
    <row r="50479" spans="14:14">
      <c r="N50479" s="71"/>
    </row>
    <row r="50480" spans="14:14">
      <c r="N50480" s="71"/>
    </row>
    <row r="50481" spans="14:14">
      <c r="N50481" s="71"/>
    </row>
    <row r="50482" spans="14:14">
      <c r="N50482" s="71"/>
    </row>
    <row r="50483" spans="14:14">
      <c r="N50483" s="71"/>
    </row>
    <row r="50484" spans="14:14">
      <c r="N50484" s="71"/>
    </row>
    <row r="50485" spans="14:14">
      <c r="N50485" s="71"/>
    </row>
    <row r="50486" spans="14:14">
      <c r="N50486" s="71"/>
    </row>
    <row r="50487" spans="14:14">
      <c r="N50487" s="71"/>
    </row>
    <row r="50488" spans="14:14">
      <c r="N50488" s="71"/>
    </row>
    <row r="50489" spans="14:14">
      <c r="N50489" s="71"/>
    </row>
    <row r="50490" spans="14:14">
      <c r="N50490" s="71"/>
    </row>
    <row r="50491" spans="14:14">
      <c r="N50491" s="71"/>
    </row>
    <row r="50492" spans="14:14">
      <c r="N50492" s="71"/>
    </row>
    <row r="50493" spans="14:14">
      <c r="N50493" s="71"/>
    </row>
    <row r="50494" spans="14:14">
      <c r="N50494" s="71"/>
    </row>
    <row r="50495" spans="14:14">
      <c r="N50495" s="71"/>
    </row>
    <row r="50496" spans="14:14">
      <c r="N50496" s="71"/>
    </row>
    <row r="50497" spans="14:14">
      <c r="N50497" s="71"/>
    </row>
    <row r="50498" spans="14:14">
      <c r="N50498" s="71"/>
    </row>
    <row r="50499" spans="14:14">
      <c r="N50499" s="71"/>
    </row>
    <row r="50500" spans="14:14">
      <c r="N50500" s="71"/>
    </row>
    <row r="50501" spans="14:14">
      <c r="N50501" s="71"/>
    </row>
    <row r="50502" spans="14:14">
      <c r="N50502" s="71"/>
    </row>
    <row r="50503" spans="14:14">
      <c r="N50503" s="71"/>
    </row>
    <row r="50504" spans="14:14">
      <c r="N50504" s="71"/>
    </row>
    <row r="50505" spans="14:14">
      <c r="N50505" s="71"/>
    </row>
    <row r="50506" spans="14:14">
      <c r="N50506" s="71"/>
    </row>
    <row r="50507" spans="14:14">
      <c r="N50507" s="71"/>
    </row>
    <row r="50508" spans="14:14">
      <c r="N50508" s="71"/>
    </row>
    <row r="50509" spans="14:14">
      <c r="N50509" s="71"/>
    </row>
    <row r="50510" spans="14:14">
      <c r="N50510" s="71"/>
    </row>
    <row r="50511" spans="14:14">
      <c r="N50511" s="71"/>
    </row>
    <row r="50512" spans="14:14">
      <c r="N50512" s="71"/>
    </row>
    <row r="50513" spans="14:14">
      <c r="N50513" s="71"/>
    </row>
    <row r="50514" spans="14:14">
      <c r="N50514" s="71"/>
    </row>
    <row r="50515" spans="14:14">
      <c r="N50515" s="71"/>
    </row>
    <row r="50516" spans="14:14">
      <c r="N50516" s="71"/>
    </row>
    <row r="50517" spans="14:14">
      <c r="N50517" s="71"/>
    </row>
    <row r="50518" spans="14:14">
      <c r="N50518" s="71"/>
    </row>
    <row r="50519" spans="14:14">
      <c r="N50519" s="71"/>
    </row>
    <row r="50520" spans="14:14">
      <c r="N50520" s="71"/>
    </row>
    <row r="50521" spans="14:14">
      <c r="N50521" s="71"/>
    </row>
    <row r="50522" spans="14:14">
      <c r="N50522" s="71"/>
    </row>
    <row r="50523" spans="14:14">
      <c r="N50523" s="71"/>
    </row>
    <row r="50524" spans="14:14">
      <c r="N50524" s="71"/>
    </row>
    <row r="50525" spans="14:14">
      <c r="N50525" s="71"/>
    </row>
    <row r="50526" spans="14:14">
      <c r="N50526" s="71"/>
    </row>
    <row r="50527" spans="14:14">
      <c r="N50527" s="71"/>
    </row>
    <row r="50528" spans="14:14">
      <c r="N50528" s="71"/>
    </row>
    <row r="50529" spans="14:14">
      <c r="N50529" s="71"/>
    </row>
    <row r="50530" spans="14:14">
      <c r="N50530" s="71"/>
    </row>
    <row r="50531" spans="14:14">
      <c r="N50531" s="71"/>
    </row>
    <row r="50532" spans="14:14">
      <c r="N50532" s="71"/>
    </row>
    <row r="50533" spans="14:14">
      <c r="N50533" s="71"/>
    </row>
    <row r="50534" spans="14:14">
      <c r="N50534" s="71"/>
    </row>
    <row r="50535" spans="14:14">
      <c r="N50535" s="71"/>
    </row>
    <row r="50536" spans="14:14">
      <c r="N50536" s="71"/>
    </row>
    <row r="50537" spans="14:14">
      <c r="N50537" s="71"/>
    </row>
    <row r="50538" spans="14:14">
      <c r="N50538" s="71"/>
    </row>
    <row r="50539" spans="14:14">
      <c r="N50539" s="71"/>
    </row>
    <row r="50540" spans="14:14">
      <c r="N50540" s="71"/>
    </row>
    <row r="50541" spans="14:14">
      <c r="N50541" s="71"/>
    </row>
    <row r="50542" spans="14:14">
      <c r="N50542" s="71"/>
    </row>
    <row r="50543" spans="14:14">
      <c r="N50543" s="71"/>
    </row>
    <row r="50544" spans="14:14">
      <c r="N50544" s="71"/>
    </row>
    <row r="50545" spans="14:14">
      <c r="N50545" s="71"/>
    </row>
    <row r="50546" spans="14:14">
      <c r="N50546" s="71"/>
    </row>
    <row r="50547" spans="14:14">
      <c r="N50547" s="71"/>
    </row>
    <row r="50548" spans="14:14">
      <c r="N50548" s="71"/>
    </row>
    <row r="50549" spans="14:14">
      <c r="N50549" s="71"/>
    </row>
    <row r="50550" spans="14:14">
      <c r="N50550" s="71"/>
    </row>
    <row r="50551" spans="14:14">
      <c r="N50551" s="71"/>
    </row>
    <row r="50552" spans="14:14">
      <c r="N50552" s="71"/>
    </row>
    <row r="50553" spans="14:14">
      <c r="N50553" s="71"/>
    </row>
    <row r="50554" spans="14:14">
      <c r="N50554" s="71"/>
    </row>
    <row r="50555" spans="14:14">
      <c r="N50555" s="71"/>
    </row>
    <row r="50556" spans="14:14">
      <c r="N50556" s="71"/>
    </row>
    <row r="50557" spans="14:14">
      <c r="N50557" s="71"/>
    </row>
    <row r="50558" spans="14:14">
      <c r="N50558" s="71"/>
    </row>
    <row r="50559" spans="14:14">
      <c r="N50559" s="71"/>
    </row>
    <row r="50560" spans="14:14">
      <c r="N50560" s="71"/>
    </row>
    <row r="50561" spans="14:14">
      <c r="N50561" s="71"/>
    </row>
    <row r="50562" spans="14:14">
      <c r="N50562" s="71"/>
    </row>
    <row r="50563" spans="14:14">
      <c r="N50563" s="71"/>
    </row>
    <row r="50564" spans="14:14">
      <c r="N50564" s="71"/>
    </row>
    <row r="50565" spans="14:14">
      <c r="N50565" s="71"/>
    </row>
    <row r="50566" spans="14:14">
      <c r="N50566" s="71"/>
    </row>
    <row r="50567" spans="14:14">
      <c r="N50567" s="71"/>
    </row>
    <row r="50568" spans="14:14">
      <c r="N50568" s="71"/>
    </row>
    <row r="50569" spans="14:14">
      <c r="N50569" s="71"/>
    </row>
    <row r="50570" spans="14:14">
      <c r="N50570" s="71"/>
    </row>
    <row r="50571" spans="14:14">
      <c r="N50571" s="71"/>
    </row>
    <row r="50572" spans="14:14">
      <c r="N50572" s="71"/>
    </row>
    <row r="50573" spans="14:14">
      <c r="N50573" s="71"/>
    </row>
    <row r="50574" spans="14:14">
      <c r="N50574" s="71"/>
    </row>
    <row r="50575" spans="14:14">
      <c r="N50575" s="71"/>
    </row>
    <row r="50576" spans="14:14">
      <c r="N50576" s="71"/>
    </row>
    <row r="50577" spans="14:14">
      <c r="N50577" s="71"/>
    </row>
    <row r="50578" spans="14:14">
      <c r="N50578" s="71"/>
    </row>
    <row r="50579" spans="14:14">
      <c r="N50579" s="71"/>
    </row>
    <row r="50580" spans="14:14">
      <c r="N50580" s="71"/>
    </row>
    <row r="50581" spans="14:14">
      <c r="N50581" s="71"/>
    </row>
    <row r="50582" spans="14:14">
      <c r="N50582" s="71"/>
    </row>
    <row r="50583" spans="14:14">
      <c r="N50583" s="71"/>
    </row>
    <row r="50584" spans="14:14">
      <c r="N50584" s="71"/>
    </row>
    <row r="50585" spans="14:14">
      <c r="N50585" s="71"/>
    </row>
    <row r="50586" spans="14:14">
      <c r="N50586" s="71"/>
    </row>
    <row r="50587" spans="14:14">
      <c r="N50587" s="71"/>
    </row>
    <row r="50588" spans="14:14">
      <c r="N50588" s="71"/>
    </row>
    <row r="50589" spans="14:14">
      <c r="N50589" s="71"/>
    </row>
    <row r="50590" spans="14:14">
      <c r="N50590" s="71"/>
    </row>
    <row r="50591" spans="14:14">
      <c r="N50591" s="71"/>
    </row>
    <row r="50592" spans="14:14">
      <c r="N50592" s="71"/>
    </row>
    <row r="50593" spans="14:14">
      <c r="N50593" s="71"/>
    </row>
    <row r="50594" spans="14:14">
      <c r="N50594" s="71"/>
    </row>
    <row r="50595" spans="14:14">
      <c r="N50595" s="71"/>
    </row>
    <row r="50596" spans="14:14">
      <c r="N50596" s="71"/>
    </row>
    <row r="50597" spans="14:14">
      <c r="N50597" s="71"/>
    </row>
    <row r="50598" spans="14:14">
      <c r="N50598" s="71"/>
    </row>
    <row r="50599" spans="14:14">
      <c r="N50599" s="71"/>
    </row>
    <row r="50600" spans="14:14">
      <c r="N50600" s="71"/>
    </row>
    <row r="50601" spans="14:14">
      <c r="N50601" s="71"/>
    </row>
    <row r="50602" spans="14:14">
      <c r="N50602" s="71"/>
    </row>
    <row r="50603" spans="14:14">
      <c r="N50603" s="71"/>
    </row>
    <row r="50604" spans="14:14">
      <c r="N50604" s="71"/>
    </row>
    <row r="50605" spans="14:14">
      <c r="N50605" s="71"/>
    </row>
    <row r="50606" spans="14:14">
      <c r="N50606" s="71"/>
    </row>
    <row r="50607" spans="14:14">
      <c r="N50607" s="71"/>
    </row>
    <row r="50608" spans="14:14">
      <c r="N50608" s="71"/>
    </row>
    <row r="50609" spans="14:14">
      <c r="N50609" s="71"/>
    </row>
    <row r="50610" spans="14:14">
      <c r="N50610" s="71"/>
    </row>
    <row r="50611" spans="14:14">
      <c r="N50611" s="71"/>
    </row>
    <row r="50612" spans="14:14">
      <c r="N50612" s="71"/>
    </row>
    <row r="50613" spans="14:14">
      <c r="N50613" s="71"/>
    </row>
    <row r="50614" spans="14:14">
      <c r="N50614" s="71"/>
    </row>
    <row r="50615" spans="14:14">
      <c r="N50615" s="71"/>
    </row>
    <row r="50616" spans="14:14">
      <c r="N50616" s="71"/>
    </row>
    <row r="50617" spans="14:14">
      <c r="N50617" s="71"/>
    </row>
    <row r="50618" spans="14:14">
      <c r="N50618" s="71"/>
    </row>
    <row r="50619" spans="14:14">
      <c r="N50619" s="71"/>
    </row>
    <row r="50620" spans="14:14">
      <c r="N50620" s="71"/>
    </row>
    <row r="50621" spans="14:14">
      <c r="N50621" s="71"/>
    </row>
    <row r="50622" spans="14:14">
      <c r="N50622" s="71"/>
    </row>
    <row r="50623" spans="14:14">
      <c r="N50623" s="71"/>
    </row>
    <row r="50624" spans="14:14">
      <c r="N50624" s="71"/>
    </row>
    <row r="50625" spans="14:14">
      <c r="N50625" s="71"/>
    </row>
    <row r="50626" spans="14:14">
      <c r="N50626" s="71"/>
    </row>
    <row r="50627" spans="14:14">
      <c r="N50627" s="71"/>
    </row>
    <row r="50628" spans="14:14">
      <c r="N50628" s="71"/>
    </row>
    <row r="50629" spans="14:14">
      <c r="N50629" s="71"/>
    </row>
    <row r="50630" spans="14:14">
      <c r="N50630" s="71"/>
    </row>
    <row r="50631" spans="14:14">
      <c r="N50631" s="71"/>
    </row>
    <row r="50632" spans="14:14">
      <c r="N50632" s="71"/>
    </row>
    <row r="50633" spans="14:14">
      <c r="N50633" s="71"/>
    </row>
    <row r="50634" spans="14:14">
      <c r="N50634" s="71"/>
    </row>
    <row r="50635" spans="14:14">
      <c r="N50635" s="71"/>
    </row>
    <row r="50636" spans="14:14">
      <c r="N50636" s="71"/>
    </row>
    <row r="50637" spans="14:14">
      <c r="N50637" s="71"/>
    </row>
    <row r="50638" spans="14:14">
      <c r="N50638" s="71"/>
    </row>
    <row r="50639" spans="14:14">
      <c r="N50639" s="71"/>
    </row>
    <row r="50640" spans="14:14">
      <c r="N50640" s="71"/>
    </row>
    <row r="50641" spans="14:14">
      <c r="N50641" s="71"/>
    </row>
    <row r="50642" spans="14:14">
      <c r="N50642" s="71"/>
    </row>
    <row r="50643" spans="14:14">
      <c r="N50643" s="71"/>
    </row>
    <row r="50644" spans="14:14">
      <c r="N50644" s="71"/>
    </row>
    <row r="50645" spans="14:14">
      <c r="N50645" s="71"/>
    </row>
    <row r="50646" spans="14:14">
      <c r="N50646" s="71"/>
    </row>
    <row r="50647" spans="14:14">
      <c r="N50647" s="71"/>
    </row>
    <row r="50648" spans="14:14">
      <c r="N50648" s="71"/>
    </row>
    <row r="50649" spans="14:14">
      <c r="N50649" s="71"/>
    </row>
    <row r="50650" spans="14:14">
      <c r="N50650" s="71"/>
    </row>
    <row r="50651" spans="14:14">
      <c r="N50651" s="71"/>
    </row>
    <row r="50652" spans="14:14">
      <c r="N50652" s="71"/>
    </row>
    <row r="50653" spans="14:14">
      <c r="N50653" s="71"/>
    </row>
    <row r="50654" spans="14:14">
      <c r="N50654" s="71"/>
    </row>
    <row r="50655" spans="14:14">
      <c r="N50655" s="71"/>
    </row>
    <row r="50656" spans="14:14">
      <c r="N50656" s="71"/>
    </row>
    <row r="50657" spans="14:14">
      <c r="N50657" s="71"/>
    </row>
    <row r="50658" spans="14:14">
      <c r="N50658" s="71"/>
    </row>
    <row r="50659" spans="14:14">
      <c r="N50659" s="71"/>
    </row>
    <row r="50660" spans="14:14">
      <c r="N50660" s="71"/>
    </row>
    <row r="50661" spans="14:14">
      <c r="N50661" s="71"/>
    </row>
    <row r="50662" spans="14:14">
      <c r="N50662" s="71"/>
    </row>
    <row r="50663" spans="14:14">
      <c r="N50663" s="71"/>
    </row>
    <row r="50664" spans="14:14">
      <c r="N50664" s="71"/>
    </row>
    <row r="50665" spans="14:14">
      <c r="N50665" s="71"/>
    </row>
    <row r="50666" spans="14:14">
      <c r="N50666" s="71"/>
    </row>
    <row r="50667" spans="14:14">
      <c r="N50667" s="71"/>
    </row>
    <row r="50668" spans="14:14">
      <c r="N50668" s="71"/>
    </row>
    <row r="50669" spans="14:14">
      <c r="N50669" s="71"/>
    </row>
    <row r="50670" spans="14:14">
      <c r="N50670" s="71"/>
    </row>
    <row r="50671" spans="14:14">
      <c r="N50671" s="71"/>
    </row>
    <row r="50672" spans="14:14">
      <c r="N50672" s="71"/>
    </row>
    <row r="50673" spans="14:14">
      <c r="N50673" s="71"/>
    </row>
    <row r="50674" spans="14:14">
      <c r="N50674" s="71"/>
    </row>
    <row r="50675" spans="14:14">
      <c r="N50675" s="71"/>
    </row>
    <row r="50676" spans="14:14">
      <c r="N50676" s="71"/>
    </row>
    <row r="50677" spans="14:14">
      <c r="N50677" s="71"/>
    </row>
    <row r="50678" spans="14:14">
      <c r="N50678" s="71"/>
    </row>
    <row r="50679" spans="14:14">
      <c r="N50679" s="71"/>
    </row>
    <row r="50680" spans="14:14">
      <c r="N50680" s="71"/>
    </row>
    <row r="50681" spans="14:14">
      <c r="N50681" s="71"/>
    </row>
    <row r="50682" spans="14:14">
      <c r="N50682" s="71"/>
    </row>
    <row r="50683" spans="14:14">
      <c r="N50683" s="71"/>
    </row>
    <row r="50684" spans="14:14">
      <c r="N50684" s="71"/>
    </row>
    <row r="50685" spans="14:14">
      <c r="N50685" s="71"/>
    </row>
    <row r="50686" spans="14:14">
      <c r="N50686" s="71"/>
    </row>
    <row r="50687" spans="14:14">
      <c r="N50687" s="71"/>
    </row>
    <row r="50688" spans="14:14">
      <c r="N50688" s="71"/>
    </row>
    <row r="50689" spans="14:14">
      <c r="N50689" s="71"/>
    </row>
    <row r="50690" spans="14:14">
      <c r="N50690" s="71"/>
    </row>
    <row r="50691" spans="14:14">
      <c r="N50691" s="71"/>
    </row>
    <row r="50692" spans="14:14">
      <c r="N50692" s="71"/>
    </row>
    <row r="50693" spans="14:14">
      <c r="N50693" s="71"/>
    </row>
    <row r="50694" spans="14:14">
      <c r="N50694" s="71"/>
    </row>
    <row r="50695" spans="14:14">
      <c r="N50695" s="71"/>
    </row>
    <row r="50696" spans="14:14">
      <c r="N50696" s="71"/>
    </row>
    <row r="50697" spans="14:14">
      <c r="N50697" s="71"/>
    </row>
    <row r="50698" spans="14:14">
      <c r="N50698" s="71"/>
    </row>
    <row r="50699" spans="14:14">
      <c r="N50699" s="71"/>
    </row>
    <row r="50700" spans="14:14">
      <c r="N50700" s="71"/>
    </row>
    <row r="50701" spans="14:14">
      <c r="N50701" s="71"/>
    </row>
    <row r="50702" spans="14:14">
      <c r="N50702" s="71"/>
    </row>
    <row r="50703" spans="14:14">
      <c r="N50703" s="71"/>
    </row>
    <row r="50704" spans="14:14">
      <c r="N50704" s="71"/>
    </row>
    <row r="50705" spans="14:14">
      <c r="N50705" s="71"/>
    </row>
    <row r="50706" spans="14:14">
      <c r="N50706" s="71"/>
    </row>
    <row r="50707" spans="14:14">
      <c r="N50707" s="71"/>
    </row>
    <row r="50708" spans="14:14">
      <c r="N50708" s="71"/>
    </row>
    <row r="50709" spans="14:14">
      <c r="N50709" s="71"/>
    </row>
    <row r="50710" spans="14:14">
      <c r="N50710" s="71"/>
    </row>
    <row r="50711" spans="14:14">
      <c r="N50711" s="71"/>
    </row>
    <row r="50712" spans="14:14">
      <c r="N50712" s="71"/>
    </row>
    <row r="50713" spans="14:14">
      <c r="N50713" s="71"/>
    </row>
    <row r="50714" spans="14:14">
      <c r="N50714" s="71"/>
    </row>
    <row r="50715" spans="14:14">
      <c r="N50715" s="71"/>
    </row>
    <row r="50716" spans="14:14">
      <c r="N50716" s="71"/>
    </row>
    <row r="50717" spans="14:14">
      <c r="N50717" s="71"/>
    </row>
    <row r="50718" spans="14:14">
      <c r="N50718" s="71"/>
    </row>
    <row r="50719" spans="14:14">
      <c r="N50719" s="71"/>
    </row>
    <row r="50720" spans="14:14">
      <c r="N50720" s="71"/>
    </row>
    <row r="50721" spans="14:14">
      <c r="N50721" s="71"/>
    </row>
    <row r="50722" spans="14:14">
      <c r="N50722" s="71"/>
    </row>
    <row r="50723" spans="14:14">
      <c r="N50723" s="71"/>
    </row>
    <row r="50724" spans="14:14">
      <c r="N50724" s="71"/>
    </row>
    <row r="50725" spans="14:14">
      <c r="N50725" s="71"/>
    </row>
    <row r="50726" spans="14:14">
      <c r="N50726" s="71"/>
    </row>
    <row r="50727" spans="14:14">
      <c r="N50727" s="71"/>
    </row>
    <row r="50728" spans="14:14">
      <c r="N50728" s="71"/>
    </row>
    <row r="50729" spans="14:14">
      <c r="N50729" s="71"/>
    </row>
    <row r="50730" spans="14:14">
      <c r="N50730" s="71"/>
    </row>
    <row r="50731" spans="14:14">
      <c r="N50731" s="71"/>
    </row>
    <row r="50732" spans="14:14">
      <c r="N50732" s="71"/>
    </row>
    <row r="50733" spans="14:14">
      <c r="N50733" s="71"/>
    </row>
    <row r="50734" spans="14:14">
      <c r="N50734" s="71"/>
    </row>
    <row r="50735" spans="14:14">
      <c r="N50735" s="71"/>
    </row>
    <row r="50736" spans="14:14">
      <c r="N50736" s="71"/>
    </row>
    <row r="50737" spans="14:14">
      <c r="N50737" s="71"/>
    </row>
    <row r="50738" spans="14:14">
      <c r="N50738" s="71"/>
    </row>
    <row r="50739" spans="14:14">
      <c r="N50739" s="71"/>
    </row>
    <row r="50740" spans="14:14">
      <c r="N50740" s="71"/>
    </row>
    <row r="50741" spans="14:14">
      <c r="N50741" s="71"/>
    </row>
    <row r="50742" spans="14:14">
      <c r="N50742" s="71"/>
    </row>
    <row r="50743" spans="14:14">
      <c r="N50743" s="71"/>
    </row>
    <row r="50744" spans="14:14">
      <c r="N50744" s="71"/>
    </row>
    <row r="50745" spans="14:14">
      <c r="N50745" s="71"/>
    </row>
    <row r="50746" spans="14:14">
      <c r="N50746" s="71"/>
    </row>
    <row r="50747" spans="14:14">
      <c r="N50747" s="71"/>
    </row>
    <row r="50748" spans="14:14">
      <c r="N50748" s="71"/>
    </row>
    <row r="50749" spans="14:14">
      <c r="N50749" s="71"/>
    </row>
    <row r="50750" spans="14:14">
      <c r="N50750" s="71"/>
    </row>
    <row r="50751" spans="14:14">
      <c r="N50751" s="71"/>
    </row>
    <row r="50752" spans="14:14">
      <c r="N50752" s="71"/>
    </row>
    <row r="50753" spans="14:14">
      <c r="N50753" s="71"/>
    </row>
    <row r="50754" spans="14:14">
      <c r="N50754" s="71"/>
    </row>
    <row r="50755" spans="14:14">
      <c r="N50755" s="71"/>
    </row>
    <row r="50756" spans="14:14">
      <c r="N50756" s="71"/>
    </row>
    <row r="50757" spans="14:14">
      <c r="N50757" s="71"/>
    </row>
    <row r="50758" spans="14:14">
      <c r="N50758" s="71"/>
    </row>
    <row r="50759" spans="14:14">
      <c r="N50759" s="71"/>
    </row>
    <row r="50760" spans="14:14">
      <c r="N50760" s="71"/>
    </row>
    <row r="50761" spans="14:14">
      <c r="N50761" s="71"/>
    </row>
    <row r="50762" spans="14:14">
      <c r="N50762" s="71"/>
    </row>
    <row r="50763" spans="14:14">
      <c r="N50763" s="71"/>
    </row>
    <row r="50764" spans="14:14">
      <c r="N50764" s="71"/>
    </row>
    <row r="50765" spans="14:14">
      <c r="N50765" s="71"/>
    </row>
    <row r="50766" spans="14:14">
      <c r="N50766" s="71"/>
    </row>
    <row r="50767" spans="14:14">
      <c r="N50767" s="71"/>
    </row>
    <row r="50768" spans="14:14">
      <c r="N50768" s="71"/>
    </row>
    <row r="50769" spans="14:14">
      <c r="N50769" s="71"/>
    </row>
    <row r="50770" spans="14:14">
      <c r="N50770" s="71"/>
    </row>
    <row r="50771" spans="14:14">
      <c r="N50771" s="71"/>
    </row>
    <row r="50772" spans="14:14">
      <c r="N50772" s="71"/>
    </row>
    <row r="50773" spans="14:14">
      <c r="N50773" s="71"/>
    </row>
    <row r="50774" spans="14:14">
      <c r="N50774" s="71"/>
    </row>
    <row r="50775" spans="14:14">
      <c r="N50775" s="71"/>
    </row>
    <row r="50776" spans="14:14">
      <c r="N50776" s="71"/>
    </row>
    <row r="50777" spans="14:14">
      <c r="N50777" s="71"/>
    </row>
    <row r="50778" spans="14:14">
      <c r="N50778" s="71"/>
    </row>
    <row r="50779" spans="14:14">
      <c r="N50779" s="71"/>
    </row>
    <row r="50780" spans="14:14">
      <c r="N50780" s="71"/>
    </row>
    <row r="50781" spans="14:14">
      <c r="N50781" s="71"/>
    </row>
    <row r="50782" spans="14:14">
      <c r="N50782" s="71"/>
    </row>
    <row r="50783" spans="14:14">
      <c r="N50783" s="71"/>
    </row>
    <row r="50784" spans="14:14">
      <c r="N50784" s="71"/>
    </row>
    <row r="50785" spans="14:14">
      <c r="N50785" s="71"/>
    </row>
    <row r="50786" spans="14:14">
      <c r="N50786" s="71"/>
    </row>
    <row r="50787" spans="14:14">
      <c r="N50787" s="71"/>
    </row>
    <row r="50788" spans="14:14">
      <c r="N50788" s="71"/>
    </row>
    <row r="50789" spans="14:14">
      <c r="N50789" s="71"/>
    </row>
    <row r="50790" spans="14:14">
      <c r="N50790" s="71"/>
    </row>
    <row r="50791" spans="14:14">
      <c r="N50791" s="71"/>
    </row>
    <row r="50792" spans="14:14">
      <c r="N50792" s="71"/>
    </row>
    <row r="50793" spans="14:14">
      <c r="N50793" s="71"/>
    </row>
    <row r="50794" spans="14:14">
      <c r="N50794" s="71"/>
    </row>
    <row r="50795" spans="14:14">
      <c r="N50795" s="71"/>
    </row>
    <row r="50796" spans="14:14">
      <c r="N50796" s="71"/>
    </row>
    <row r="50797" spans="14:14">
      <c r="N50797" s="71"/>
    </row>
    <row r="50798" spans="14:14">
      <c r="N50798" s="71"/>
    </row>
    <row r="50799" spans="14:14">
      <c r="N50799" s="71"/>
    </row>
    <row r="50800" spans="14:14">
      <c r="N50800" s="71"/>
    </row>
    <row r="50801" spans="14:14">
      <c r="N50801" s="71"/>
    </row>
    <row r="50802" spans="14:14">
      <c r="N50802" s="71"/>
    </row>
    <row r="50803" spans="14:14">
      <c r="N50803" s="71"/>
    </row>
    <row r="50804" spans="14:14">
      <c r="N50804" s="71"/>
    </row>
    <row r="50805" spans="14:14">
      <c r="N50805" s="71"/>
    </row>
    <row r="50806" spans="14:14">
      <c r="N50806" s="71"/>
    </row>
    <row r="50807" spans="14:14">
      <c r="N50807" s="71"/>
    </row>
    <row r="50808" spans="14:14">
      <c r="N50808" s="71"/>
    </row>
    <row r="50809" spans="14:14">
      <c r="N50809" s="71"/>
    </row>
    <row r="50810" spans="14:14">
      <c r="N50810" s="71"/>
    </row>
    <row r="50811" spans="14:14">
      <c r="N50811" s="71"/>
    </row>
    <row r="50812" spans="14:14">
      <c r="N50812" s="71"/>
    </row>
    <row r="50813" spans="14:14">
      <c r="N50813" s="71"/>
    </row>
    <row r="50814" spans="14:14">
      <c r="N50814" s="71"/>
    </row>
    <row r="50815" spans="14:14">
      <c r="N50815" s="71"/>
    </row>
    <row r="50816" spans="14:14">
      <c r="N50816" s="71"/>
    </row>
    <row r="50817" spans="14:14">
      <c r="N50817" s="71"/>
    </row>
    <row r="50818" spans="14:14">
      <c r="N50818" s="71"/>
    </row>
    <row r="50819" spans="14:14">
      <c r="N50819" s="71"/>
    </row>
    <row r="50820" spans="14:14">
      <c r="N50820" s="71"/>
    </row>
    <row r="50821" spans="14:14">
      <c r="N50821" s="71"/>
    </row>
    <row r="50822" spans="14:14">
      <c r="N50822" s="71"/>
    </row>
    <row r="50823" spans="14:14">
      <c r="N50823" s="71"/>
    </row>
    <row r="50824" spans="14:14">
      <c r="N50824" s="71"/>
    </row>
    <row r="50825" spans="14:14">
      <c r="N50825" s="71"/>
    </row>
    <row r="50826" spans="14:14">
      <c r="N50826" s="71"/>
    </row>
    <row r="50827" spans="14:14">
      <c r="N50827" s="71"/>
    </row>
    <row r="50828" spans="14:14">
      <c r="N50828" s="71"/>
    </row>
    <row r="50829" spans="14:14">
      <c r="N50829" s="71"/>
    </row>
    <row r="50830" spans="14:14">
      <c r="N50830" s="71"/>
    </row>
    <row r="50831" spans="14:14">
      <c r="N50831" s="71"/>
    </row>
    <row r="50832" spans="14:14">
      <c r="N50832" s="71"/>
    </row>
    <row r="50833" spans="14:14">
      <c r="N50833" s="71"/>
    </row>
    <row r="50834" spans="14:14">
      <c r="N50834" s="71"/>
    </row>
    <row r="50835" spans="14:14">
      <c r="N50835" s="71"/>
    </row>
    <row r="50836" spans="14:14">
      <c r="N50836" s="71"/>
    </row>
    <row r="50837" spans="14:14">
      <c r="N50837" s="71"/>
    </row>
    <row r="50838" spans="14:14">
      <c r="N50838" s="71"/>
    </row>
    <row r="50839" spans="14:14">
      <c r="N50839" s="71"/>
    </row>
    <row r="50840" spans="14:14">
      <c r="N50840" s="71"/>
    </row>
    <row r="50841" spans="14:14">
      <c r="N50841" s="71"/>
    </row>
    <row r="50842" spans="14:14">
      <c r="N50842" s="71"/>
    </row>
    <row r="50843" spans="14:14">
      <c r="N50843" s="71"/>
    </row>
    <row r="50844" spans="14:14">
      <c r="N50844" s="71"/>
    </row>
    <row r="50845" spans="14:14">
      <c r="N50845" s="71"/>
    </row>
    <row r="50846" spans="14:14">
      <c r="N50846" s="71"/>
    </row>
    <row r="50847" spans="14:14">
      <c r="N50847" s="71"/>
    </row>
    <row r="50848" spans="14:14">
      <c r="N50848" s="71"/>
    </row>
    <row r="50849" spans="14:14">
      <c r="N50849" s="71"/>
    </row>
    <row r="50850" spans="14:14">
      <c r="N50850" s="71"/>
    </row>
    <row r="50851" spans="14:14">
      <c r="N50851" s="71"/>
    </row>
    <row r="50852" spans="14:14">
      <c r="N50852" s="71"/>
    </row>
    <row r="50853" spans="14:14">
      <c r="N50853" s="71"/>
    </row>
    <row r="50854" spans="14:14">
      <c r="N50854" s="71"/>
    </row>
    <row r="50855" spans="14:14">
      <c r="N50855" s="71"/>
    </row>
    <row r="50856" spans="14:14">
      <c r="N50856" s="71"/>
    </row>
    <row r="50857" spans="14:14">
      <c r="N50857" s="71"/>
    </row>
    <row r="50858" spans="14:14">
      <c r="N50858" s="71"/>
    </row>
    <row r="50859" spans="14:14">
      <c r="N50859" s="71"/>
    </row>
    <row r="50860" spans="14:14">
      <c r="N50860" s="71"/>
    </row>
    <row r="50861" spans="14:14">
      <c r="N50861" s="71"/>
    </row>
    <row r="50862" spans="14:14">
      <c r="N50862" s="71"/>
    </row>
    <row r="50863" spans="14:14">
      <c r="N50863" s="71"/>
    </row>
    <row r="50864" spans="14:14">
      <c r="N50864" s="71"/>
    </row>
    <row r="50865" spans="14:14">
      <c r="N50865" s="71"/>
    </row>
    <row r="50866" spans="14:14">
      <c r="N50866" s="71"/>
    </row>
    <row r="50867" spans="14:14">
      <c r="N50867" s="71"/>
    </row>
    <row r="50868" spans="14:14">
      <c r="N50868" s="71"/>
    </row>
    <row r="50869" spans="14:14">
      <c r="N50869" s="71"/>
    </row>
    <row r="50870" spans="14:14">
      <c r="N50870" s="71"/>
    </row>
    <row r="50871" spans="14:14">
      <c r="N50871" s="71"/>
    </row>
    <row r="50872" spans="14:14">
      <c r="N50872" s="71"/>
    </row>
    <row r="50873" spans="14:14">
      <c r="N50873" s="71"/>
    </row>
    <row r="50874" spans="14:14">
      <c r="N50874" s="71"/>
    </row>
    <row r="50875" spans="14:14">
      <c r="N50875" s="71"/>
    </row>
    <row r="50876" spans="14:14">
      <c r="N50876" s="71"/>
    </row>
    <row r="50877" spans="14:14">
      <c r="N50877" s="71"/>
    </row>
    <row r="50878" spans="14:14">
      <c r="N50878" s="71"/>
    </row>
    <row r="50879" spans="14:14">
      <c r="N50879" s="71"/>
    </row>
    <row r="50880" spans="14:14">
      <c r="N50880" s="71"/>
    </row>
    <row r="50881" spans="14:14">
      <c r="N50881" s="71"/>
    </row>
    <row r="50882" spans="14:14">
      <c r="N50882" s="71"/>
    </row>
    <row r="50883" spans="14:14">
      <c r="N50883" s="71"/>
    </row>
    <row r="50884" spans="14:14">
      <c r="N50884" s="71"/>
    </row>
    <row r="50885" spans="14:14">
      <c r="N50885" s="71"/>
    </row>
    <row r="50886" spans="14:14">
      <c r="N50886" s="71"/>
    </row>
    <row r="50887" spans="14:14">
      <c r="N50887" s="71"/>
    </row>
    <row r="50888" spans="14:14">
      <c r="N50888" s="71"/>
    </row>
    <row r="50889" spans="14:14">
      <c r="N50889" s="71"/>
    </row>
    <row r="50890" spans="14:14">
      <c r="N50890" s="71"/>
    </row>
    <row r="50891" spans="14:14">
      <c r="N50891" s="71"/>
    </row>
    <row r="50892" spans="14:14">
      <c r="N50892" s="71"/>
    </row>
    <row r="50893" spans="14:14">
      <c r="N50893" s="71"/>
    </row>
    <row r="50894" spans="14:14">
      <c r="N50894" s="71"/>
    </row>
    <row r="50895" spans="14:14">
      <c r="N50895" s="71"/>
    </row>
    <row r="50896" spans="14:14">
      <c r="N50896" s="71"/>
    </row>
    <row r="50897" spans="14:14">
      <c r="N50897" s="71"/>
    </row>
    <row r="50898" spans="14:14">
      <c r="N50898" s="71"/>
    </row>
    <row r="50899" spans="14:14">
      <c r="N50899" s="71"/>
    </row>
    <row r="50900" spans="14:14">
      <c r="N50900" s="71"/>
    </row>
    <row r="50901" spans="14:14">
      <c r="N50901" s="71"/>
    </row>
    <row r="50902" spans="14:14">
      <c r="N50902" s="71"/>
    </row>
    <row r="50903" spans="14:14">
      <c r="N50903" s="71"/>
    </row>
    <row r="50904" spans="14:14">
      <c r="N50904" s="71"/>
    </row>
    <row r="50905" spans="14:14">
      <c r="N50905" s="71"/>
    </row>
    <row r="50906" spans="14:14">
      <c r="N50906" s="71"/>
    </row>
    <row r="50907" spans="14:14">
      <c r="N50907" s="71"/>
    </row>
    <row r="50908" spans="14:14">
      <c r="N50908" s="71"/>
    </row>
    <row r="50909" spans="14:14">
      <c r="N50909" s="71"/>
    </row>
    <row r="50910" spans="14:14">
      <c r="N50910" s="71"/>
    </row>
    <row r="50911" spans="14:14">
      <c r="N50911" s="71"/>
    </row>
    <row r="50912" spans="14:14">
      <c r="N50912" s="71"/>
    </row>
    <row r="50913" spans="14:14">
      <c r="N50913" s="71"/>
    </row>
    <row r="50914" spans="14:14">
      <c r="N50914" s="71"/>
    </row>
    <row r="50915" spans="14:14">
      <c r="N50915" s="71"/>
    </row>
    <row r="50916" spans="14:14">
      <c r="N50916" s="71"/>
    </row>
    <row r="50917" spans="14:14">
      <c r="N50917" s="71"/>
    </row>
    <row r="50918" spans="14:14">
      <c r="N50918" s="71"/>
    </row>
    <row r="50919" spans="14:14">
      <c r="N50919" s="71"/>
    </row>
    <row r="50920" spans="14:14">
      <c r="N50920" s="71"/>
    </row>
    <row r="50921" spans="14:14">
      <c r="N50921" s="71"/>
    </row>
    <row r="50922" spans="14:14">
      <c r="N50922" s="71"/>
    </row>
    <row r="50923" spans="14:14">
      <c r="N50923" s="71"/>
    </row>
    <row r="50924" spans="14:14">
      <c r="N50924" s="71"/>
    </row>
    <row r="50925" spans="14:14">
      <c r="N50925" s="71"/>
    </row>
    <row r="50926" spans="14:14">
      <c r="N50926" s="71"/>
    </row>
    <row r="50927" spans="14:14">
      <c r="N50927" s="71"/>
    </row>
    <row r="50928" spans="14:14">
      <c r="N50928" s="71"/>
    </row>
    <row r="50929" spans="14:14">
      <c r="N50929" s="71"/>
    </row>
    <row r="50930" spans="14:14">
      <c r="N50930" s="71"/>
    </row>
    <row r="50931" spans="14:14">
      <c r="N50931" s="71"/>
    </row>
    <row r="50932" spans="14:14">
      <c r="N50932" s="71"/>
    </row>
    <row r="50933" spans="14:14">
      <c r="N50933" s="71"/>
    </row>
    <row r="50934" spans="14:14">
      <c r="N50934" s="71"/>
    </row>
    <row r="50935" spans="14:14">
      <c r="N50935" s="71"/>
    </row>
    <row r="50936" spans="14:14">
      <c r="N50936" s="71"/>
    </row>
    <row r="50937" spans="14:14">
      <c r="N50937" s="71"/>
    </row>
    <row r="50938" spans="14:14">
      <c r="N50938" s="71"/>
    </row>
    <row r="50939" spans="14:14">
      <c r="N50939" s="71"/>
    </row>
    <row r="50940" spans="14:14">
      <c r="N50940" s="71"/>
    </row>
    <row r="50941" spans="14:14">
      <c r="N50941" s="71"/>
    </row>
    <row r="50942" spans="14:14">
      <c r="N50942" s="71"/>
    </row>
    <row r="50943" spans="14:14">
      <c r="N50943" s="71"/>
    </row>
    <row r="50944" spans="14:14">
      <c r="N50944" s="71"/>
    </row>
    <row r="50945" spans="14:14">
      <c r="N50945" s="71"/>
    </row>
    <row r="50946" spans="14:14">
      <c r="N50946" s="71"/>
    </row>
    <row r="50947" spans="14:14">
      <c r="N50947" s="71"/>
    </row>
    <row r="50948" spans="14:14">
      <c r="N50948" s="71"/>
    </row>
    <row r="50949" spans="14:14">
      <c r="N50949" s="71"/>
    </row>
    <row r="50950" spans="14:14">
      <c r="N50950" s="71"/>
    </row>
    <row r="50951" spans="14:14">
      <c r="N50951" s="71"/>
    </row>
    <row r="50952" spans="14:14">
      <c r="N50952" s="71"/>
    </row>
    <row r="50953" spans="14:14">
      <c r="N50953" s="71"/>
    </row>
    <row r="50954" spans="14:14">
      <c r="N50954" s="71"/>
    </row>
    <row r="50955" spans="14:14">
      <c r="N50955" s="71"/>
    </row>
    <row r="50956" spans="14:14">
      <c r="N50956" s="71"/>
    </row>
    <row r="50957" spans="14:14">
      <c r="N50957" s="71"/>
    </row>
    <row r="50958" spans="14:14">
      <c r="N50958" s="71"/>
    </row>
    <row r="50959" spans="14:14">
      <c r="N50959" s="71"/>
    </row>
    <row r="50960" spans="14:14">
      <c r="N50960" s="71"/>
    </row>
    <row r="50961" spans="14:14">
      <c r="N50961" s="71"/>
    </row>
    <row r="50962" spans="14:14">
      <c r="N50962" s="71"/>
    </row>
    <row r="50963" spans="14:14">
      <c r="N50963" s="71"/>
    </row>
    <row r="50964" spans="14:14">
      <c r="N50964" s="71"/>
    </row>
    <row r="50965" spans="14:14">
      <c r="N50965" s="71"/>
    </row>
    <row r="50966" spans="14:14">
      <c r="N50966" s="71"/>
    </row>
    <row r="50967" spans="14:14">
      <c r="N50967" s="71"/>
    </row>
    <row r="50968" spans="14:14">
      <c r="N50968" s="71"/>
    </row>
    <row r="50969" spans="14:14">
      <c r="N50969" s="71"/>
    </row>
    <row r="50970" spans="14:14">
      <c r="N50970" s="71"/>
    </row>
    <row r="50971" spans="14:14">
      <c r="N50971" s="71"/>
    </row>
    <row r="50972" spans="14:14">
      <c r="N50972" s="71"/>
    </row>
    <row r="50973" spans="14:14">
      <c r="N50973" s="71"/>
    </row>
    <row r="50974" spans="14:14">
      <c r="N50974" s="71"/>
    </row>
    <row r="50975" spans="14:14">
      <c r="N50975" s="71"/>
    </row>
    <row r="50976" spans="14:14">
      <c r="N50976" s="71"/>
    </row>
    <row r="50977" spans="14:14">
      <c r="N50977" s="71"/>
    </row>
    <row r="50978" spans="14:14">
      <c r="N50978" s="71"/>
    </row>
    <row r="50979" spans="14:14">
      <c r="N50979" s="71"/>
    </row>
    <row r="50980" spans="14:14">
      <c r="N50980" s="71"/>
    </row>
    <row r="50981" spans="14:14">
      <c r="N50981" s="71"/>
    </row>
    <row r="50982" spans="14:14">
      <c r="N50982" s="71"/>
    </row>
    <row r="50983" spans="14:14">
      <c r="N50983" s="71"/>
    </row>
    <row r="50984" spans="14:14">
      <c r="N50984" s="71"/>
    </row>
    <row r="50985" spans="14:14">
      <c r="N50985" s="71"/>
    </row>
    <row r="50986" spans="14:14">
      <c r="N50986" s="71"/>
    </row>
    <row r="50987" spans="14:14">
      <c r="N50987" s="71"/>
    </row>
    <row r="50988" spans="14:14">
      <c r="N50988" s="71"/>
    </row>
    <row r="50989" spans="14:14">
      <c r="N50989" s="71"/>
    </row>
    <row r="50990" spans="14:14">
      <c r="N50990" s="71"/>
    </row>
    <row r="50991" spans="14:14">
      <c r="N50991" s="71"/>
    </row>
    <row r="50992" spans="14:14">
      <c r="N50992" s="71"/>
    </row>
    <row r="50993" spans="14:14">
      <c r="N50993" s="71"/>
    </row>
    <row r="50994" spans="14:14">
      <c r="N50994" s="71"/>
    </row>
    <row r="50995" spans="14:14">
      <c r="N50995" s="71"/>
    </row>
    <row r="50996" spans="14:14">
      <c r="N50996" s="71"/>
    </row>
    <row r="50997" spans="14:14">
      <c r="N50997" s="71"/>
    </row>
    <row r="50998" spans="14:14">
      <c r="N50998" s="71"/>
    </row>
    <row r="50999" spans="14:14">
      <c r="N50999" s="71"/>
    </row>
    <row r="51000" spans="14:14">
      <c r="N51000" s="71"/>
    </row>
    <row r="51001" spans="14:14">
      <c r="N51001" s="71"/>
    </row>
    <row r="51002" spans="14:14">
      <c r="N51002" s="71"/>
    </row>
    <row r="51003" spans="14:14">
      <c r="N51003" s="71"/>
    </row>
    <row r="51004" spans="14:14">
      <c r="N51004" s="71"/>
    </row>
    <row r="51005" spans="14:14">
      <c r="N51005" s="71"/>
    </row>
    <row r="51006" spans="14:14">
      <c r="N51006" s="71"/>
    </row>
    <row r="51007" spans="14:14">
      <c r="N51007" s="71"/>
    </row>
    <row r="51008" spans="14:14">
      <c r="N51008" s="71"/>
    </row>
    <row r="51009" spans="14:14">
      <c r="N51009" s="71"/>
    </row>
    <row r="51010" spans="14:14">
      <c r="N51010" s="71"/>
    </row>
    <row r="51011" spans="14:14">
      <c r="N51011" s="71"/>
    </row>
    <row r="51012" spans="14:14">
      <c r="N51012" s="71"/>
    </row>
    <row r="51013" spans="14:14">
      <c r="N51013" s="71"/>
    </row>
    <row r="51014" spans="14:14">
      <c r="N51014" s="71"/>
    </row>
    <row r="51015" spans="14:14">
      <c r="N51015" s="71"/>
    </row>
    <row r="51016" spans="14:14">
      <c r="N51016" s="71"/>
    </row>
    <row r="51017" spans="14:14">
      <c r="N51017" s="71"/>
    </row>
    <row r="51018" spans="14:14">
      <c r="N51018" s="71"/>
    </row>
    <row r="51019" spans="14:14">
      <c r="N51019" s="71"/>
    </row>
    <row r="51020" spans="14:14">
      <c r="N51020" s="71"/>
    </row>
    <row r="51021" spans="14:14">
      <c r="N51021" s="71"/>
    </row>
    <row r="51022" spans="14:14">
      <c r="N51022" s="71"/>
    </row>
    <row r="51023" spans="14:14">
      <c r="N51023" s="71"/>
    </row>
    <row r="51024" spans="14:14">
      <c r="N51024" s="71"/>
    </row>
    <row r="51025" spans="14:14">
      <c r="N51025" s="71"/>
    </row>
    <row r="51026" spans="14:14">
      <c r="N51026" s="71"/>
    </row>
    <row r="51027" spans="14:14">
      <c r="N51027" s="71"/>
    </row>
    <row r="51028" spans="14:14">
      <c r="N51028" s="71"/>
    </row>
    <row r="51029" spans="14:14">
      <c r="N51029" s="71"/>
    </row>
    <row r="51030" spans="14:14">
      <c r="N51030" s="71"/>
    </row>
    <row r="51031" spans="14:14">
      <c r="N51031" s="71"/>
    </row>
    <row r="51032" spans="14:14">
      <c r="N51032" s="71"/>
    </row>
    <row r="51033" spans="14:14">
      <c r="N51033" s="71"/>
    </row>
    <row r="51034" spans="14:14">
      <c r="N51034" s="71"/>
    </row>
    <row r="51035" spans="14:14">
      <c r="N51035" s="71"/>
    </row>
    <row r="51036" spans="14:14">
      <c r="N51036" s="71"/>
    </row>
    <row r="51037" spans="14:14">
      <c r="N51037" s="71"/>
    </row>
    <row r="51038" spans="14:14">
      <c r="N51038" s="71"/>
    </row>
    <row r="51039" spans="14:14">
      <c r="N51039" s="71"/>
    </row>
    <row r="51040" spans="14:14">
      <c r="N51040" s="71"/>
    </row>
    <row r="51041" spans="14:14">
      <c r="N51041" s="71"/>
    </row>
    <row r="51042" spans="14:14">
      <c r="N51042" s="71"/>
    </row>
    <row r="51043" spans="14:14">
      <c r="N51043" s="71"/>
    </row>
    <row r="51044" spans="14:14">
      <c r="N51044" s="71"/>
    </row>
    <row r="51045" spans="14:14">
      <c r="N51045" s="71"/>
    </row>
    <row r="51046" spans="14:14">
      <c r="N51046" s="71"/>
    </row>
    <row r="51047" spans="14:14">
      <c r="N51047" s="71"/>
    </row>
    <row r="51048" spans="14:14">
      <c r="N51048" s="71"/>
    </row>
    <row r="51049" spans="14:14">
      <c r="N51049" s="71"/>
    </row>
    <row r="51050" spans="14:14">
      <c r="N51050" s="71"/>
    </row>
    <row r="51051" spans="14:14">
      <c r="N51051" s="71"/>
    </row>
    <row r="51052" spans="14:14">
      <c r="N51052" s="71"/>
    </row>
    <row r="51053" spans="14:14">
      <c r="N51053" s="71"/>
    </row>
    <row r="51054" spans="14:14">
      <c r="N51054" s="71"/>
    </row>
    <row r="51055" spans="14:14">
      <c r="N51055" s="71"/>
    </row>
    <row r="51056" spans="14:14">
      <c r="N51056" s="71"/>
    </row>
    <row r="51057" spans="14:14">
      <c r="N51057" s="71"/>
    </row>
    <row r="51058" spans="14:14">
      <c r="N51058" s="71"/>
    </row>
    <row r="51059" spans="14:14">
      <c r="N51059" s="71"/>
    </row>
    <row r="51060" spans="14:14">
      <c r="N51060" s="71"/>
    </row>
    <row r="51061" spans="14:14">
      <c r="N51061" s="71"/>
    </row>
    <row r="51062" spans="14:14">
      <c r="N51062" s="71"/>
    </row>
    <row r="51063" spans="14:14">
      <c r="N51063" s="71"/>
    </row>
    <row r="51064" spans="14:14">
      <c r="N51064" s="71"/>
    </row>
    <row r="51065" spans="14:14">
      <c r="N51065" s="71"/>
    </row>
    <row r="51066" spans="14:14">
      <c r="N51066" s="71"/>
    </row>
    <row r="51067" spans="14:14">
      <c r="N51067" s="71"/>
    </row>
    <row r="51068" spans="14:14">
      <c r="N51068" s="71"/>
    </row>
    <row r="51069" spans="14:14">
      <c r="N51069" s="71"/>
    </row>
    <row r="51070" spans="14:14">
      <c r="N51070" s="71"/>
    </row>
    <row r="51071" spans="14:14">
      <c r="N51071" s="71"/>
    </row>
    <row r="51072" spans="14:14">
      <c r="N51072" s="71"/>
    </row>
    <row r="51073" spans="14:14">
      <c r="N51073" s="71"/>
    </row>
    <row r="51074" spans="14:14">
      <c r="N51074" s="71"/>
    </row>
    <row r="51075" spans="14:14">
      <c r="N51075" s="71"/>
    </row>
    <row r="51076" spans="14:14">
      <c r="N51076" s="71"/>
    </row>
    <row r="51077" spans="14:14">
      <c r="N51077" s="71"/>
    </row>
    <row r="51078" spans="14:14">
      <c r="N51078" s="71"/>
    </row>
    <row r="51079" spans="14:14">
      <c r="N51079" s="71"/>
    </row>
    <row r="51080" spans="14:14">
      <c r="N51080" s="71"/>
    </row>
    <row r="51081" spans="14:14">
      <c r="N51081" s="71"/>
    </row>
    <row r="51082" spans="14:14">
      <c r="N51082" s="71"/>
    </row>
    <row r="51083" spans="14:14">
      <c r="N51083" s="71"/>
    </row>
    <row r="51084" spans="14:14">
      <c r="N51084" s="71"/>
    </row>
    <row r="51085" spans="14:14">
      <c r="N51085" s="71"/>
    </row>
    <row r="51086" spans="14:14">
      <c r="N51086" s="71"/>
    </row>
    <row r="51087" spans="14:14">
      <c r="N51087" s="71"/>
    </row>
    <row r="51088" spans="14:14">
      <c r="N51088" s="71"/>
    </row>
    <row r="51089" spans="14:14">
      <c r="N51089" s="71"/>
    </row>
    <row r="51090" spans="14:14">
      <c r="N51090" s="71"/>
    </row>
    <row r="51091" spans="14:14">
      <c r="N51091" s="71"/>
    </row>
    <row r="51092" spans="14:14">
      <c r="N51092" s="71"/>
    </row>
    <row r="51093" spans="14:14">
      <c r="N51093" s="71"/>
    </row>
    <row r="51094" spans="14:14">
      <c r="N51094" s="71"/>
    </row>
    <row r="51095" spans="14:14">
      <c r="N51095" s="71"/>
    </row>
    <row r="51096" spans="14:14">
      <c r="N51096" s="71"/>
    </row>
    <row r="51097" spans="14:14">
      <c r="N51097" s="71"/>
    </row>
    <row r="51098" spans="14:14">
      <c r="N51098" s="71"/>
    </row>
    <row r="51099" spans="14:14">
      <c r="N51099" s="71"/>
    </row>
    <row r="51100" spans="14:14">
      <c r="N51100" s="71"/>
    </row>
    <row r="51101" spans="14:14">
      <c r="N51101" s="71"/>
    </row>
    <row r="51102" spans="14:14">
      <c r="N51102" s="71"/>
    </row>
    <row r="51103" spans="14:14">
      <c r="N51103" s="71"/>
    </row>
    <row r="51104" spans="14:14">
      <c r="N51104" s="71"/>
    </row>
    <row r="51105" spans="14:14">
      <c r="N51105" s="71"/>
    </row>
    <row r="51106" spans="14:14">
      <c r="N51106" s="71"/>
    </row>
    <row r="51107" spans="14:14">
      <c r="N51107" s="71"/>
    </row>
    <row r="51108" spans="14:14">
      <c r="N51108" s="71"/>
    </row>
    <row r="51109" spans="14:14">
      <c r="N51109" s="71"/>
    </row>
    <row r="51110" spans="14:14">
      <c r="N51110" s="71"/>
    </row>
    <row r="51111" spans="14:14">
      <c r="N51111" s="71"/>
    </row>
    <row r="51112" spans="14:14">
      <c r="N51112" s="71"/>
    </row>
    <row r="51113" spans="14:14">
      <c r="N51113" s="71"/>
    </row>
    <row r="51114" spans="14:14">
      <c r="N51114" s="71"/>
    </row>
    <row r="51115" spans="14:14">
      <c r="N51115" s="71"/>
    </row>
    <row r="51116" spans="14:14">
      <c r="N51116" s="71"/>
    </row>
    <row r="51117" spans="14:14">
      <c r="N51117" s="71"/>
    </row>
    <row r="51118" spans="14:14">
      <c r="N51118" s="71"/>
    </row>
    <row r="51119" spans="14:14">
      <c r="N51119" s="71"/>
    </row>
    <row r="51120" spans="14:14">
      <c r="N51120" s="71"/>
    </row>
    <row r="51121" spans="14:14">
      <c r="N51121" s="71"/>
    </row>
    <row r="51122" spans="14:14">
      <c r="N51122" s="71"/>
    </row>
    <row r="51123" spans="14:14">
      <c r="N51123" s="71"/>
    </row>
    <row r="51124" spans="14:14">
      <c r="N51124" s="71"/>
    </row>
    <row r="51125" spans="14:14">
      <c r="N51125" s="71"/>
    </row>
    <row r="51126" spans="14:14">
      <c r="N51126" s="71"/>
    </row>
    <row r="51127" spans="14:14">
      <c r="N51127" s="71"/>
    </row>
    <row r="51128" spans="14:14">
      <c r="N51128" s="71"/>
    </row>
    <row r="51129" spans="14:14">
      <c r="N51129" s="71"/>
    </row>
    <row r="51130" spans="14:14">
      <c r="N51130" s="71"/>
    </row>
    <row r="51131" spans="14:14">
      <c r="N51131" s="71"/>
    </row>
    <row r="51132" spans="14:14">
      <c r="N51132" s="71"/>
    </row>
    <row r="51133" spans="14:14">
      <c r="N51133" s="71"/>
    </row>
    <row r="51134" spans="14:14">
      <c r="N51134" s="71"/>
    </row>
    <row r="51135" spans="14:14">
      <c r="N51135" s="71"/>
    </row>
    <row r="51136" spans="14:14">
      <c r="N51136" s="71"/>
    </row>
    <row r="51137" spans="14:14">
      <c r="N51137" s="71"/>
    </row>
    <row r="51138" spans="14:14">
      <c r="N51138" s="71"/>
    </row>
    <row r="51139" spans="14:14">
      <c r="N51139" s="71"/>
    </row>
    <row r="51140" spans="14:14">
      <c r="N51140" s="71"/>
    </row>
    <row r="51141" spans="14:14">
      <c r="N51141" s="71"/>
    </row>
    <row r="51142" spans="14:14">
      <c r="N51142" s="71"/>
    </row>
    <row r="51143" spans="14:14">
      <c r="N51143" s="71"/>
    </row>
    <row r="51144" spans="14:14">
      <c r="N51144" s="71"/>
    </row>
    <row r="51145" spans="14:14">
      <c r="N51145" s="71"/>
    </row>
    <row r="51146" spans="14:14">
      <c r="N51146" s="71"/>
    </row>
    <row r="51147" spans="14:14">
      <c r="N51147" s="71"/>
    </row>
    <row r="51148" spans="14:14">
      <c r="N51148" s="71"/>
    </row>
    <row r="51149" spans="14:14">
      <c r="N51149" s="71"/>
    </row>
    <row r="51150" spans="14:14">
      <c r="N51150" s="71"/>
    </row>
    <row r="51151" spans="14:14">
      <c r="N51151" s="71"/>
    </row>
    <row r="51152" spans="14:14">
      <c r="N51152" s="71"/>
    </row>
    <row r="51153" spans="14:14">
      <c r="N51153" s="71"/>
    </row>
    <row r="51154" spans="14:14">
      <c r="N51154" s="71"/>
    </row>
    <row r="51155" spans="14:14">
      <c r="N51155" s="71"/>
    </row>
    <row r="51156" spans="14:14">
      <c r="N51156" s="71"/>
    </row>
    <row r="51157" spans="14:14">
      <c r="N51157" s="71"/>
    </row>
    <row r="51158" spans="14:14">
      <c r="N51158" s="71"/>
    </row>
    <row r="51159" spans="14:14">
      <c r="N51159" s="71"/>
    </row>
    <row r="51160" spans="14:14">
      <c r="N51160" s="71"/>
    </row>
    <row r="51161" spans="14:14">
      <c r="N51161" s="71"/>
    </row>
    <row r="51162" spans="14:14">
      <c r="N51162" s="71"/>
    </row>
    <row r="51163" spans="14:14">
      <c r="N51163" s="71"/>
    </row>
    <row r="51164" spans="14:14">
      <c r="N51164" s="71"/>
    </row>
    <row r="51165" spans="14:14">
      <c r="N51165" s="71"/>
    </row>
    <row r="51166" spans="14:14">
      <c r="N51166" s="71"/>
    </row>
    <row r="51167" spans="14:14">
      <c r="N51167" s="71"/>
    </row>
    <row r="51168" spans="14:14">
      <c r="N51168" s="71"/>
    </row>
    <row r="51169" spans="14:14">
      <c r="N51169" s="71"/>
    </row>
    <row r="51170" spans="14:14">
      <c r="N51170" s="71"/>
    </row>
    <row r="51171" spans="14:14">
      <c r="N51171" s="71"/>
    </row>
    <row r="51172" spans="14:14">
      <c r="N51172" s="71"/>
    </row>
    <row r="51173" spans="14:14">
      <c r="N51173" s="71"/>
    </row>
    <row r="51174" spans="14:14">
      <c r="N51174" s="71"/>
    </row>
    <row r="51175" spans="14:14">
      <c r="N51175" s="71"/>
    </row>
    <row r="51176" spans="14:14">
      <c r="N51176" s="71"/>
    </row>
    <row r="51177" spans="14:14">
      <c r="N51177" s="71"/>
    </row>
    <row r="51178" spans="14:14">
      <c r="N51178" s="71"/>
    </row>
    <row r="51179" spans="14:14">
      <c r="N51179" s="71"/>
    </row>
    <row r="51180" spans="14:14">
      <c r="N51180" s="71"/>
    </row>
    <row r="51181" spans="14:14">
      <c r="N51181" s="71"/>
    </row>
    <row r="51182" spans="14:14">
      <c r="N51182" s="71"/>
    </row>
    <row r="51183" spans="14:14">
      <c r="N51183" s="71"/>
    </row>
    <row r="51184" spans="14:14">
      <c r="N51184" s="71"/>
    </row>
    <row r="51185" spans="14:14">
      <c r="N51185" s="71"/>
    </row>
    <row r="51186" spans="14:14">
      <c r="N51186" s="71"/>
    </row>
    <row r="51187" spans="14:14">
      <c r="N51187" s="71"/>
    </row>
    <row r="51188" spans="14:14">
      <c r="N51188" s="71"/>
    </row>
    <row r="51189" spans="14:14">
      <c r="N51189" s="71"/>
    </row>
    <row r="51190" spans="14:14">
      <c r="N51190" s="71"/>
    </row>
    <row r="51191" spans="14:14">
      <c r="N51191" s="71"/>
    </row>
    <row r="51192" spans="14:14">
      <c r="N51192" s="71"/>
    </row>
    <row r="51193" spans="14:14">
      <c r="N51193" s="71"/>
    </row>
    <row r="51194" spans="14:14">
      <c r="N51194" s="71"/>
    </row>
    <row r="51195" spans="14:14">
      <c r="N51195" s="71"/>
    </row>
    <row r="51196" spans="14:14">
      <c r="N51196" s="71"/>
    </row>
    <row r="51197" spans="14:14">
      <c r="N51197" s="71"/>
    </row>
    <row r="51198" spans="14:14">
      <c r="N51198" s="71"/>
    </row>
    <row r="51199" spans="14:14">
      <c r="N51199" s="71"/>
    </row>
    <row r="51200" spans="14:14">
      <c r="N51200" s="71"/>
    </row>
    <row r="51201" spans="14:14">
      <c r="N51201" s="71"/>
    </row>
    <row r="51202" spans="14:14">
      <c r="N51202" s="71"/>
    </row>
    <row r="51203" spans="14:14">
      <c r="N51203" s="71"/>
    </row>
    <row r="51204" spans="14:14">
      <c r="N51204" s="71"/>
    </row>
    <row r="51205" spans="14:14">
      <c r="N51205" s="71"/>
    </row>
    <row r="51206" spans="14:14">
      <c r="N51206" s="71"/>
    </row>
    <row r="51207" spans="14:14">
      <c r="N51207" s="71"/>
    </row>
    <row r="51208" spans="14:14">
      <c r="N51208" s="71"/>
    </row>
    <row r="51209" spans="14:14">
      <c r="N51209" s="71"/>
    </row>
    <row r="51210" spans="14:14">
      <c r="N51210" s="71"/>
    </row>
    <row r="51211" spans="14:14">
      <c r="N51211" s="71"/>
    </row>
    <row r="51212" spans="14:14">
      <c r="N51212" s="71"/>
    </row>
    <row r="51213" spans="14:14">
      <c r="N51213" s="71"/>
    </row>
    <row r="51214" spans="14:14">
      <c r="N51214" s="71"/>
    </row>
    <row r="51215" spans="14:14">
      <c r="N51215" s="71"/>
    </row>
    <row r="51216" spans="14:14">
      <c r="N51216" s="71"/>
    </row>
    <row r="51217" spans="14:14">
      <c r="N51217" s="71"/>
    </row>
    <row r="51218" spans="14:14">
      <c r="N51218" s="71"/>
    </row>
    <row r="51219" spans="14:14">
      <c r="N51219" s="71"/>
    </row>
    <row r="51220" spans="14:14">
      <c r="N51220" s="71"/>
    </row>
    <row r="51221" spans="14:14">
      <c r="N51221" s="71"/>
    </row>
    <row r="51222" spans="14:14">
      <c r="N51222" s="71"/>
    </row>
    <row r="51223" spans="14:14">
      <c r="N51223" s="71"/>
    </row>
    <row r="51224" spans="14:14">
      <c r="N51224" s="71"/>
    </row>
    <row r="51225" spans="14:14">
      <c r="N51225" s="71"/>
    </row>
    <row r="51226" spans="14:14">
      <c r="N51226" s="71"/>
    </row>
    <row r="51227" spans="14:14">
      <c r="N51227" s="71"/>
    </row>
    <row r="51228" spans="14:14">
      <c r="N51228" s="71"/>
    </row>
    <row r="51229" spans="14:14">
      <c r="N51229" s="71"/>
    </row>
    <row r="51230" spans="14:14">
      <c r="N51230" s="71"/>
    </row>
    <row r="51231" spans="14:14">
      <c r="N51231" s="71"/>
    </row>
    <row r="51232" spans="14:14">
      <c r="N51232" s="71"/>
    </row>
    <row r="51233" spans="14:14">
      <c r="N51233" s="71"/>
    </row>
    <row r="51234" spans="14:14">
      <c r="N51234" s="71"/>
    </row>
    <row r="51235" spans="14:14">
      <c r="N51235" s="71"/>
    </row>
    <row r="51236" spans="14:14">
      <c r="N51236" s="71"/>
    </row>
    <row r="51237" spans="14:14">
      <c r="N51237" s="71"/>
    </row>
    <row r="51238" spans="14:14">
      <c r="N51238" s="71"/>
    </row>
    <row r="51239" spans="14:14">
      <c r="N51239" s="71"/>
    </row>
    <row r="51240" spans="14:14">
      <c r="N51240" s="71"/>
    </row>
    <row r="51241" spans="14:14">
      <c r="N51241" s="71"/>
    </row>
    <row r="51242" spans="14:14">
      <c r="N51242" s="71"/>
    </row>
    <row r="51243" spans="14:14">
      <c r="N51243" s="71"/>
    </row>
    <row r="51244" spans="14:14">
      <c r="N51244" s="71"/>
    </row>
    <row r="51245" spans="14:14">
      <c r="N51245" s="71"/>
    </row>
    <row r="51246" spans="14:14">
      <c r="N51246" s="71"/>
    </row>
    <row r="51247" spans="14:14">
      <c r="N51247" s="71"/>
    </row>
    <row r="51248" spans="14:14">
      <c r="N51248" s="71"/>
    </row>
    <row r="51249" spans="14:14">
      <c r="N51249" s="71"/>
    </row>
    <row r="51250" spans="14:14">
      <c r="N51250" s="71"/>
    </row>
    <row r="51251" spans="14:14">
      <c r="N51251" s="71"/>
    </row>
    <row r="51252" spans="14:14">
      <c r="N51252" s="71"/>
    </row>
    <row r="51253" spans="14:14">
      <c r="N51253" s="71"/>
    </row>
    <row r="51254" spans="14:14">
      <c r="N51254" s="71"/>
    </row>
    <row r="51255" spans="14:14">
      <c r="N51255" s="71"/>
    </row>
    <row r="51256" spans="14:14">
      <c r="N51256" s="71"/>
    </row>
    <row r="51257" spans="14:14">
      <c r="N51257" s="71"/>
    </row>
    <row r="51258" spans="14:14">
      <c r="N51258" s="71"/>
    </row>
    <row r="51259" spans="14:14">
      <c r="N51259" s="71"/>
    </row>
    <row r="51260" spans="14:14">
      <c r="N51260" s="71"/>
    </row>
    <row r="51261" spans="14:14">
      <c r="N51261" s="71"/>
    </row>
    <row r="51262" spans="14:14">
      <c r="N51262" s="71"/>
    </row>
    <row r="51263" spans="14:14">
      <c r="N51263" s="71"/>
    </row>
    <row r="51264" spans="14:14">
      <c r="N51264" s="71"/>
    </row>
    <row r="51265" spans="14:14">
      <c r="N51265" s="71"/>
    </row>
    <row r="51266" spans="14:14">
      <c r="N51266" s="71"/>
    </row>
    <row r="51267" spans="14:14">
      <c r="N51267" s="71"/>
    </row>
    <row r="51268" spans="14:14">
      <c r="N51268" s="71"/>
    </row>
    <row r="51269" spans="14:14">
      <c r="N51269" s="71"/>
    </row>
    <row r="51270" spans="14:14">
      <c r="N51270" s="71"/>
    </row>
    <row r="51271" spans="14:14">
      <c r="N51271" s="71"/>
    </row>
    <row r="51272" spans="14:14">
      <c r="N51272" s="71"/>
    </row>
    <row r="51273" spans="14:14">
      <c r="N51273" s="71"/>
    </row>
    <row r="51274" spans="14:14">
      <c r="N51274" s="71"/>
    </row>
    <row r="51275" spans="14:14">
      <c r="N51275" s="71"/>
    </row>
    <row r="51276" spans="14:14">
      <c r="N51276" s="71"/>
    </row>
    <row r="51277" spans="14:14">
      <c r="N51277" s="71"/>
    </row>
    <row r="51278" spans="14:14">
      <c r="N51278" s="71"/>
    </row>
    <row r="51279" spans="14:14">
      <c r="N51279" s="71"/>
    </row>
    <row r="51280" spans="14:14">
      <c r="N51280" s="71"/>
    </row>
    <row r="51281" spans="14:14">
      <c r="N51281" s="71"/>
    </row>
    <row r="51282" spans="14:14">
      <c r="N51282" s="71"/>
    </row>
    <row r="51283" spans="14:14">
      <c r="N51283" s="71"/>
    </row>
    <row r="51284" spans="14:14">
      <c r="N51284" s="71"/>
    </row>
    <row r="51285" spans="14:14">
      <c r="N51285" s="71"/>
    </row>
    <row r="51286" spans="14:14">
      <c r="N51286" s="71"/>
    </row>
    <row r="51287" spans="14:14">
      <c r="N51287" s="71"/>
    </row>
    <row r="51288" spans="14:14">
      <c r="N51288" s="71"/>
    </row>
    <row r="51289" spans="14:14">
      <c r="N51289" s="71"/>
    </row>
    <row r="51290" spans="14:14">
      <c r="N51290" s="71"/>
    </row>
    <row r="51291" spans="14:14">
      <c r="N51291" s="71"/>
    </row>
    <row r="51292" spans="14:14">
      <c r="N51292" s="71"/>
    </row>
    <row r="51293" spans="14:14">
      <c r="N51293" s="71"/>
    </row>
    <row r="51294" spans="14:14">
      <c r="N51294" s="71"/>
    </row>
    <row r="51295" spans="14:14">
      <c r="N51295" s="71"/>
    </row>
    <row r="51296" spans="14:14">
      <c r="N51296" s="71"/>
    </row>
    <row r="51297" spans="14:14">
      <c r="N51297" s="71"/>
    </row>
    <row r="51298" spans="14:14">
      <c r="N51298" s="71"/>
    </row>
    <row r="51299" spans="14:14">
      <c r="N51299" s="71"/>
    </row>
    <row r="51300" spans="14:14">
      <c r="N51300" s="71"/>
    </row>
    <row r="51301" spans="14:14">
      <c r="N51301" s="71"/>
    </row>
    <row r="51302" spans="14:14">
      <c r="N51302" s="71"/>
    </row>
    <row r="51303" spans="14:14">
      <c r="N51303" s="71"/>
    </row>
    <row r="51304" spans="14:14">
      <c r="N51304" s="71"/>
    </row>
    <row r="51305" spans="14:14">
      <c r="N51305" s="71"/>
    </row>
    <row r="51306" spans="14:14">
      <c r="N51306" s="71"/>
    </row>
    <row r="51307" spans="14:14">
      <c r="N51307" s="71"/>
    </row>
    <row r="51308" spans="14:14">
      <c r="N51308" s="71"/>
    </row>
    <row r="51309" spans="14:14">
      <c r="N51309" s="71"/>
    </row>
    <row r="51310" spans="14:14">
      <c r="N51310" s="71"/>
    </row>
    <row r="51311" spans="14:14">
      <c r="N51311" s="71"/>
    </row>
    <row r="51312" spans="14:14">
      <c r="N51312" s="71"/>
    </row>
    <row r="51313" spans="14:14">
      <c r="N51313" s="71"/>
    </row>
    <row r="51314" spans="14:14">
      <c r="N51314" s="71"/>
    </row>
    <row r="51315" spans="14:14">
      <c r="N51315" s="71"/>
    </row>
    <row r="51316" spans="14:14">
      <c r="N51316" s="71"/>
    </row>
    <row r="51317" spans="14:14">
      <c r="N51317" s="71"/>
    </row>
    <row r="51318" spans="14:14">
      <c r="N51318" s="71"/>
    </row>
    <row r="51319" spans="14:14">
      <c r="N51319" s="71"/>
    </row>
    <row r="51320" spans="14:14">
      <c r="N51320" s="71"/>
    </row>
    <row r="51321" spans="14:14">
      <c r="N51321" s="71"/>
    </row>
    <row r="51322" spans="14:14">
      <c r="N51322" s="71"/>
    </row>
    <row r="51323" spans="14:14">
      <c r="N51323" s="71"/>
    </row>
    <row r="51324" spans="14:14">
      <c r="N51324" s="71"/>
    </row>
    <row r="51325" spans="14:14">
      <c r="N51325" s="71"/>
    </row>
    <row r="51326" spans="14:14">
      <c r="N51326" s="71"/>
    </row>
    <row r="51327" spans="14:14">
      <c r="N51327" s="71"/>
    </row>
    <row r="51328" spans="14:14">
      <c r="N51328" s="71"/>
    </row>
    <row r="51329" spans="14:14">
      <c r="N51329" s="71"/>
    </row>
    <row r="51330" spans="14:14">
      <c r="N51330" s="71"/>
    </row>
    <row r="51331" spans="14:14">
      <c r="N51331" s="71"/>
    </row>
    <row r="51332" spans="14:14">
      <c r="N51332" s="71"/>
    </row>
    <row r="51333" spans="14:14">
      <c r="N51333" s="71"/>
    </row>
    <row r="51334" spans="14:14">
      <c r="N51334" s="71"/>
    </row>
    <row r="51335" spans="14:14">
      <c r="N51335" s="71"/>
    </row>
    <row r="51336" spans="14:14">
      <c r="N51336" s="71"/>
    </row>
    <row r="51337" spans="14:14">
      <c r="N51337" s="71"/>
    </row>
    <row r="51338" spans="14:14">
      <c r="N51338" s="71"/>
    </row>
    <row r="51339" spans="14:14">
      <c r="N51339" s="71"/>
    </row>
    <row r="51340" spans="14:14">
      <c r="N51340" s="71"/>
    </row>
    <row r="51341" spans="14:14">
      <c r="N51341" s="71"/>
    </row>
    <row r="51342" spans="14:14">
      <c r="N51342" s="71"/>
    </row>
    <row r="51343" spans="14:14">
      <c r="N51343" s="71"/>
    </row>
    <row r="51344" spans="14:14">
      <c r="N51344" s="71"/>
    </row>
    <row r="51345" spans="14:14">
      <c r="N51345" s="71"/>
    </row>
    <row r="51346" spans="14:14">
      <c r="N51346" s="71"/>
    </row>
    <row r="51347" spans="14:14">
      <c r="N51347" s="71"/>
    </row>
    <row r="51348" spans="14:14">
      <c r="N51348" s="71"/>
    </row>
    <row r="51349" spans="14:14">
      <c r="N51349" s="71"/>
    </row>
    <row r="51350" spans="14:14">
      <c r="N51350" s="71"/>
    </row>
    <row r="51351" spans="14:14">
      <c r="N51351" s="71"/>
    </row>
    <row r="51352" spans="14:14">
      <c r="N51352" s="71"/>
    </row>
    <row r="51353" spans="14:14">
      <c r="N51353" s="71"/>
    </row>
    <row r="51354" spans="14:14">
      <c r="N51354" s="71"/>
    </row>
    <row r="51355" spans="14:14">
      <c r="N51355" s="71"/>
    </row>
    <row r="51356" spans="14:14">
      <c r="N51356" s="71"/>
    </row>
    <row r="51357" spans="14:14">
      <c r="N51357" s="71"/>
    </row>
    <row r="51358" spans="14:14">
      <c r="N51358" s="71"/>
    </row>
    <row r="51359" spans="14:14">
      <c r="N51359" s="71"/>
    </row>
    <row r="51360" spans="14:14">
      <c r="N51360" s="71"/>
    </row>
    <row r="51361" spans="14:14">
      <c r="N51361" s="71"/>
    </row>
    <row r="51362" spans="14:14">
      <c r="N51362" s="71"/>
    </row>
    <row r="51363" spans="14:14">
      <c r="N51363" s="71"/>
    </row>
    <row r="51364" spans="14:14">
      <c r="N51364" s="71"/>
    </row>
    <row r="51365" spans="14:14">
      <c r="N51365" s="71"/>
    </row>
    <row r="51366" spans="14:14">
      <c r="N51366" s="71"/>
    </row>
    <row r="51367" spans="14:14">
      <c r="N51367" s="71"/>
    </row>
    <row r="51368" spans="14:14">
      <c r="N51368" s="71"/>
    </row>
    <row r="51369" spans="14:14">
      <c r="N51369" s="71"/>
    </row>
    <row r="51370" spans="14:14">
      <c r="N51370" s="71"/>
    </row>
    <row r="51371" spans="14:14">
      <c r="N51371" s="71"/>
    </row>
    <row r="51372" spans="14:14">
      <c r="N51372" s="71"/>
    </row>
    <row r="51373" spans="14:14">
      <c r="N51373" s="71"/>
    </row>
    <row r="51374" spans="14:14">
      <c r="N51374" s="71"/>
    </row>
    <row r="51375" spans="14:14">
      <c r="N51375" s="71"/>
    </row>
    <row r="51376" spans="14:14">
      <c r="N51376" s="71"/>
    </row>
    <row r="51377" spans="14:14">
      <c r="N51377" s="71"/>
    </row>
    <row r="51378" spans="14:14">
      <c r="N51378" s="71"/>
    </row>
    <row r="51379" spans="14:14">
      <c r="N51379" s="71"/>
    </row>
    <row r="51380" spans="14:14">
      <c r="N51380" s="71"/>
    </row>
    <row r="51381" spans="14:14">
      <c r="N51381" s="71"/>
    </row>
    <row r="51382" spans="14:14">
      <c r="N51382" s="71"/>
    </row>
    <row r="51383" spans="14:14">
      <c r="N51383" s="71"/>
    </row>
    <row r="51384" spans="14:14">
      <c r="N51384" s="71"/>
    </row>
    <row r="51385" spans="14:14">
      <c r="N51385" s="71"/>
    </row>
    <row r="51386" spans="14:14">
      <c r="N51386" s="71"/>
    </row>
    <row r="51387" spans="14:14">
      <c r="N51387" s="71"/>
    </row>
    <row r="51388" spans="14:14">
      <c r="N51388" s="71"/>
    </row>
    <row r="51389" spans="14:14">
      <c r="N51389" s="71"/>
    </row>
    <row r="51390" spans="14:14">
      <c r="N51390" s="71"/>
    </row>
    <row r="51391" spans="14:14">
      <c r="N51391" s="71"/>
    </row>
    <row r="51392" spans="14:14">
      <c r="N51392" s="71"/>
    </row>
    <row r="51393" spans="14:14">
      <c r="N51393" s="71"/>
    </row>
    <row r="51394" spans="14:14">
      <c r="N51394" s="71"/>
    </row>
    <row r="51395" spans="14:14">
      <c r="N51395" s="71"/>
    </row>
    <row r="51396" spans="14:14">
      <c r="N51396" s="71"/>
    </row>
    <row r="51397" spans="14:14">
      <c r="N51397" s="71"/>
    </row>
    <row r="51398" spans="14:14">
      <c r="N51398" s="71"/>
    </row>
    <row r="51399" spans="14:14">
      <c r="N51399" s="71"/>
    </row>
    <row r="51400" spans="14:14">
      <c r="N51400" s="71"/>
    </row>
    <row r="51401" spans="14:14">
      <c r="N51401" s="71"/>
    </row>
    <row r="51402" spans="14:14">
      <c r="N51402" s="71"/>
    </row>
    <row r="51403" spans="14:14">
      <c r="N51403" s="71"/>
    </row>
    <row r="51404" spans="14:14">
      <c r="N51404" s="71"/>
    </row>
    <row r="51405" spans="14:14">
      <c r="N51405" s="71"/>
    </row>
    <row r="51406" spans="14:14">
      <c r="N51406" s="71"/>
    </row>
    <row r="51407" spans="14:14">
      <c r="N51407" s="71"/>
    </row>
    <row r="51408" spans="14:14">
      <c r="N51408" s="71"/>
    </row>
    <row r="51409" spans="14:14">
      <c r="N51409" s="71"/>
    </row>
    <row r="51410" spans="14:14">
      <c r="N51410" s="71"/>
    </row>
    <row r="51411" spans="14:14">
      <c r="N51411" s="71"/>
    </row>
    <row r="51412" spans="14:14">
      <c r="N51412" s="71"/>
    </row>
    <row r="51413" spans="14:14">
      <c r="N51413" s="71"/>
    </row>
    <row r="51414" spans="14:14">
      <c r="N51414" s="71"/>
    </row>
    <row r="51415" spans="14:14">
      <c r="N51415" s="71"/>
    </row>
    <row r="51416" spans="14:14">
      <c r="N51416" s="71"/>
    </row>
    <row r="51417" spans="14:14">
      <c r="N51417" s="71"/>
    </row>
    <row r="51418" spans="14:14">
      <c r="N51418" s="71"/>
    </row>
    <row r="51419" spans="14:14">
      <c r="N51419" s="71"/>
    </row>
    <row r="51420" spans="14:14">
      <c r="N51420" s="71"/>
    </row>
    <row r="51421" spans="14:14">
      <c r="N51421" s="71"/>
    </row>
    <row r="51422" spans="14:14">
      <c r="N51422" s="71"/>
    </row>
    <row r="51423" spans="14:14">
      <c r="N51423" s="71"/>
    </row>
    <row r="51424" spans="14:14">
      <c r="N51424" s="71"/>
    </row>
    <row r="51425" spans="14:14">
      <c r="N51425" s="71"/>
    </row>
    <row r="51426" spans="14:14">
      <c r="N51426" s="71"/>
    </row>
    <row r="51427" spans="14:14">
      <c r="N51427" s="71"/>
    </row>
    <row r="51428" spans="14:14">
      <c r="N51428" s="71"/>
    </row>
    <row r="51429" spans="14:14">
      <c r="N51429" s="71"/>
    </row>
    <row r="51430" spans="14:14">
      <c r="N51430" s="71"/>
    </row>
    <row r="51431" spans="14:14">
      <c r="N51431" s="71"/>
    </row>
    <row r="51432" spans="14:14">
      <c r="N51432" s="71"/>
    </row>
    <row r="51433" spans="14:14">
      <c r="N51433" s="71"/>
    </row>
    <row r="51434" spans="14:14">
      <c r="N51434" s="71"/>
    </row>
    <row r="51435" spans="14:14">
      <c r="N51435" s="71"/>
    </row>
    <row r="51436" spans="14:14">
      <c r="N51436" s="71"/>
    </row>
    <row r="51437" spans="14:14">
      <c r="N51437" s="71"/>
    </row>
    <row r="51438" spans="14:14">
      <c r="N51438" s="71"/>
    </row>
    <row r="51439" spans="14:14">
      <c r="N51439" s="71"/>
    </row>
    <row r="51440" spans="14:14">
      <c r="N51440" s="71"/>
    </row>
    <row r="51441" spans="14:14">
      <c r="N51441" s="71"/>
    </row>
    <row r="51442" spans="14:14">
      <c r="N51442" s="71"/>
    </row>
    <row r="51443" spans="14:14">
      <c r="N51443" s="71"/>
    </row>
    <row r="51444" spans="14:14">
      <c r="N51444" s="71"/>
    </row>
    <row r="51445" spans="14:14">
      <c r="N51445" s="71"/>
    </row>
    <row r="51446" spans="14:14">
      <c r="N51446" s="71"/>
    </row>
    <row r="51447" spans="14:14">
      <c r="N51447" s="71"/>
    </row>
    <row r="51448" spans="14:14">
      <c r="N51448" s="71"/>
    </row>
    <row r="51449" spans="14:14">
      <c r="N51449" s="71"/>
    </row>
    <row r="51450" spans="14:14">
      <c r="N51450" s="71"/>
    </row>
    <row r="51451" spans="14:14">
      <c r="N51451" s="71"/>
    </row>
    <row r="51452" spans="14:14">
      <c r="N51452" s="71"/>
    </row>
    <row r="51453" spans="14:14">
      <c r="N51453" s="71"/>
    </row>
    <row r="51454" spans="14:14">
      <c r="N51454" s="71"/>
    </row>
    <row r="51455" spans="14:14">
      <c r="N51455" s="71"/>
    </row>
    <row r="51456" spans="14:14">
      <c r="N51456" s="71"/>
    </row>
    <row r="51457" spans="14:14">
      <c r="N51457" s="71"/>
    </row>
    <row r="51458" spans="14:14">
      <c r="N51458" s="71"/>
    </row>
    <row r="51459" spans="14:14">
      <c r="N51459" s="71"/>
    </row>
    <row r="51460" spans="14:14">
      <c r="N51460" s="71"/>
    </row>
    <row r="51461" spans="14:14">
      <c r="N51461" s="71"/>
    </row>
    <row r="51462" spans="14:14">
      <c r="N51462" s="71"/>
    </row>
    <row r="51463" spans="14:14">
      <c r="N51463" s="71"/>
    </row>
    <row r="51464" spans="14:14">
      <c r="N51464" s="71"/>
    </row>
    <row r="51465" spans="14:14">
      <c r="N51465" s="71"/>
    </row>
    <row r="51466" spans="14:14">
      <c r="N51466" s="71"/>
    </row>
    <row r="51467" spans="14:14">
      <c r="N51467" s="71"/>
    </row>
    <row r="51468" spans="14:14">
      <c r="N51468" s="71"/>
    </row>
    <row r="51469" spans="14:14">
      <c r="N51469" s="71"/>
    </row>
    <row r="51470" spans="14:14">
      <c r="N51470" s="71"/>
    </row>
    <row r="51471" spans="14:14">
      <c r="N51471" s="71"/>
    </row>
    <row r="51472" spans="14:14">
      <c r="N51472" s="71"/>
    </row>
    <row r="51473" spans="14:14">
      <c r="N51473" s="71"/>
    </row>
    <row r="51474" spans="14:14">
      <c r="N51474" s="71"/>
    </row>
    <row r="51475" spans="14:14">
      <c r="N51475" s="71"/>
    </row>
    <row r="51476" spans="14:14">
      <c r="N51476" s="71"/>
    </row>
    <row r="51477" spans="14:14">
      <c r="N51477" s="71"/>
    </row>
    <row r="51478" spans="14:14">
      <c r="N51478" s="71"/>
    </row>
    <row r="51479" spans="14:14">
      <c r="N51479" s="71"/>
    </row>
    <row r="51480" spans="14:14">
      <c r="N51480" s="71"/>
    </row>
    <row r="51481" spans="14:14">
      <c r="N51481" s="71"/>
    </row>
    <row r="51482" spans="14:14">
      <c r="N51482" s="71"/>
    </row>
    <row r="51483" spans="14:14">
      <c r="N51483" s="71"/>
    </row>
    <row r="51484" spans="14:14">
      <c r="N51484" s="71"/>
    </row>
    <row r="51485" spans="14:14">
      <c r="N51485" s="71"/>
    </row>
    <row r="51486" spans="14:14">
      <c r="N51486" s="71"/>
    </row>
    <row r="51487" spans="14:14">
      <c r="N51487" s="71"/>
    </row>
    <row r="51488" spans="14:14">
      <c r="N51488" s="71"/>
    </row>
    <row r="51489" spans="14:14">
      <c r="N51489" s="71"/>
    </row>
    <row r="51490" spans="14:14">
      <c r="N51490" s="71"/>
    </row>
    <row r="51491" spans="14:14">
      <c r="N51491" s="71"/>
    </row>
    <row r="51492" spans="14:14">
      <c r="N51492" s="71"/>
    </row>
    <row r="51493" spans="14:14">
      <c r="N51493" s="71"/>
    </row>
    <row r="51494" spans="14:14">
      <c r="N51494" s="71"/>
    </row>
    <row r="51495" spans="14:14">
      <c r="N51495" s="71"/>
    </row>
    <row r="51496" spans="14:14">
      <c r="N51496" s="71"/>
    </row>
    <row r="51497" spans="14:14">
      <c r="N51497" s="71"/>
    </row>
    <row r="51498" spans="14:14">
      <c r="N51498" s="71"/>
    </row>
    <row r="51499" spans="14:14">
      <c r="N51499" s="71"/>
    </row>
    <row r="51500" spans="14:14">
      <c r="N51500" s="71"/>
    </row>
    <row r="51501" spans="14:14">
      <c r="N51501" s="71"/>
    </row>
    <row r="51502" spans="14:14">
      <c r="N51502" s="71"/>
    </row>
    <row r="51503" spans="14:14">
      <c r="N51503" s="71"/>
    </row>
    <row r="51504" spans="14:14">
      <c r="N51504" s="71"/>
    </row>
    <row r="51505" spans="14:14">
      <c r="N51505" s="71"/>
    </row>
    <row r="51506" spans="14:14">
      <c r="N51506" s="71"/>
    </row>
    <row r="51507" spans="14:14">
      <c r="N51507" s="71"/>
    </row>
    <row r="51508" spans="14:14">
      <c r="N51508" s="71"/>
    </row>
    <row r="51509" spans="14:14">
      <c r="N51509" s="71"/>
    </row>
    <row r="51510" spans="14:14">
      <c r="N51510" s="71"/>
    </row>
    <row r="51511" spans="14:14">
      <c r="N51511" s="71"/>
    </row>
    <row r="51512" spans="14:14">
      <c r="N51512" s="71"/>
    </row>
    <row r="51513" spans="14:14">
      <c r="N51513" s="71"/>
    </row>
    <row r="51514" spans="14:14">
      <c r="N51514" s="71"/>
    </row>
    <row r="51515" spans="14:14">
      <c r="N51515" s="71"/>
    </row>
    <row r="51516" spans="14:14">
      <c r="N51516" s="71"/>
    </row>
    <row r="51517" spans="14:14">
      <c r="N51517" s="71"/>
    </row>
    <row r="51518" spans="14:14">
      <c r="N51518" s="71"/>
    </row>
    <row r="51519" spans="14:14">
      <c r="N51519" s="71"/>
    </row>
    <row r="51520" spans="14:14">
      <c r="N51520" s="71"/>
    </row>
    <row r="51521" spans="14:14">
      <c r="N51521" s="71"/>
    </row>
    <row r="51522" spans="14:14">
      <c r="N51522" s="71"/>
    </row>
    <row r="51523" spans="14:14">
      <c r="N51523" s="71"/>
    </row>
    <row r="51524" spans="14:14">
      <c r="N51524" s="71"/>
    </row>
    <row r="51525" spans="14:14">
      <c r="N51525" s="71"/>
    </row>
    <row r="51526" spans="14:14">
      <c r="N51526" s="71"/>
    </row>
    <row r="51527" spans="14:14">
      <c r="N51527" s="71"/>
    </row>
    <row r="51528" spans="14:14">
      <c r="N51528" s="71"/>
    </row>
    <row r="51529" spans="14:14">
      <c r="N51529" s="71"/>
    </row>
    <row r="51530" spans="14:14">
      <c r="N51530" s="71"/>
    </row>
    <row r="51531" spans="14:14">
      <c r="N51531" s="71"/>
    </row>
    <row r="51532" spans="14:14">
      <c r="N51532" s="71"/>
    </row>
    <row r="51533" spans="14:14">
      <c r="N51533" s="71"/>
    </row>
    <row r="51534" spans="14:14">
      <c r="N51534" s="71"/>
    </row>
    <row r="51535" spans="14:14">
      <c r="N51535" s="71"/>
    </row>
    <row r="51536" spans="14:14">
      <c r="N51536" s="71"/>
    </row>
    <row r="51537" spans="14:14">
      <c r="N51537" s="71"/>
    </row>
    <row r="51538" spans="14:14">
      <c r="N51538" s="71"/>
    </row>
    <row r="51539" spans="14:14">
      <c r="N51539" s="71"/>
    </row>
    <row r="51540" spans="14:14">
      <c r="N51540" s="71"/>
    </row>
    <row r="51541" spans="14:14">
      <c r="N51541" s="71"/>
    </row>
    <row r="51542" spans="14:14">
      <c r="N51542" s="71"/>
    </row>
    <row r="51543" spans="14:14">
      <c r="N51543" s="71"/>
    </row>
    <row r="51544" spans="14:14">
      <c r="N51544" s="71"/>
    </row>
    <row r="51545" spans="14:14">
      <c r="N51545" s="71"/>
    </row>
    <row r="51546" spans="14:14">
      <c r="N51546" s="71"/>
    </row>
    <row r="51547" spans="14:14">
      <c r="N51547" s="71"/>
    </row>
    <row r="51548" spans="14:14">
      <c r="N51548" s="71"/>
    </row>
    <row r="51549" spans="14:14">
      <c r="N51549" s="71"/>
    </row>
    <row r="51550" spans="14:14">
      <c r="N51550" s="71"/>
    </row>
    <row r="51551" spans="14:14">
      <c r="N51551" s="71"/>
    </row>
    <row r="51552" spans="14:14">
      <c r="N51552" s="71"/>
    </row>
    <row r="51553" spans="14:14">
      <c r="N51553" s="71"/>
    </row>
    <row r="51554" spans="14:14">
      <c r="N51554" s="71"/>
    </row>
    <row r="51555" spans="14:14">
      <c r="N51555" s="71"/>
    </row>
    <row r="51556" spans="14:14">
      <c r="N51556" s="71"/>
    </row>
    <row r="51557" spans="14:14">
      <c r="N51557" s="71"/>
    </row>
    <row r="51558" spans="14:14">
      <c r="N51558" s="71"/>
    </row>
    <row r="51559" spans="14:14">
      <c r="N51559" s="71"/>
    </row>
    <row r="51560" spans="14:14">
      <c r="N51560" s="71"/>
    </row>
    <row r="51561" spans="14:14">
      <c r="N51561" s="71"/>
    </row>
    <row r="51562" spans="14:14">
      <c r="N51562" s="71"/>
    </row>
    <row r="51563" spans="14:14">
      <c r="N51563" s="71"/>
    </row>
    <row r="51564" spans="14:14">
      <c r="N51564" s="71"/>
    </row>
    <row r="51565" spans="14:14">
      <c r="N51565" s="71"/>
    </row>
    <row r="51566" spans="14:14">
      <c r="N51566" s="71"/>
    </row>
    <row r="51567" spans="14:14">
      <c r="N51567" s="71"/>
    </row>
    <row r="51568" spans="14:14">
      <c r="N51568" s="71"/>
    </row>
    <row r="51569" spans="14:14">
      <c r="N51569" s="71"/>
    </row>
    <row r="51570" spans="14:14">
      <c r="N51570" s="71"/>
    </row>
    <row r="51571" spans="14:14">
      <c r="N51571" s="71"/>
    </row>
    <row r="51572" spans="14:14">
      <c r="N51572" s="71"/>
    </row>
    <row r="51573" spans="14:14">
      <c r="N51573" s="71"/>
    </row>
    <row r="51574" spans="14:14">
      <c r="N51574" s="71"/>
    </row>
    <row r="51575" spans="14:14">
      <c r="N51575" s="71"/>
    </row>
    <row r="51576" spans="14:14">
      <c r="N51576" s="71"/>
    </row>
    <row r="51577" spans="14:14">
      <c r="N51577" s="71"/>
    </row>
    <row r="51578" spans="14:14">
      <c r="N51578" s="71"/>
    </row>
    <row r="51579" spans="14:14">
      <c r="N51579" s="71"/>
    </row>
    <row r="51580" spans="14:14">
      <c r="N51580" s="71"/>
    </row>
    <row r="51581" spans="14:14">
      <c r="N51581" s="71"/>
    </row>
    <row r="51582" spans="14:14">
      <c r="N51582" s="71"/>
    </row>
    <row r="51583" spans="14:14">
      <c r="N51583" s="71"/>
    </row>
    <row r="51584" spans="14:14">
      <c r="N51584" s="71"/>
    </row>
    <row r="51585" spans="14:14">
      <c r="N51585" s="71"/>
    </row>
    <row r="51586" spans="14:14">
      <c r="N51586" s="71"/>
    </row>
    <row r="51587" spans="14:14">
      <c r="N51587" s="71"/>
    </row>
    <row r="51588" spans="14:14">
      <c r="N51588" s="71"/>
    </row>
    <row r="51589" spans="14:14">
      <c r="N51589" s="71"/>
    </row>
    <row r="51590" spans="14:14">
      <c r="N51590" s="71"/>
    </row>
    <row r="51591" spans="14:14">
      <c r="N51591" s="71"/>
    </row>
    <row r="51592" spans="14:14">
      <c r="N51592" s="71"/>
    </row>
    <row r="51593" spans="14:14">
      <c r="N51593" s="71"/>
    </row>
    <row r="51594" spans="14:14">
      <c r="N51594" s="71"/>
    </row>
    <row r="51595" spans="14:14">
      <c r="N51595" s="71"/>
    </row>
    <row r="51596" spans="14:14">
      <c r="N51596" s="71"/>
    </row>
    <row r="51597" spans="14:14">
      <c r="N51597" s="71"/>
    </row>
    <row r="51598" spans="14:14">
      <c r="N51598" s="71"/>
    </row>
    <row r="51599" spans="14:14">
      <c r="N51599" s="71"/>
    </row>
    <row r="51600" spans="14:14">
      <c r="N51600" s="71"/>
    </row>
    <row r="51601" spans="14:14">
      <c r="N51601" s="71"/>
    </row>
    <row r="51602" spans="14:14">
      <c r="N51602" s="71"/>
    </row>
    <row r="51603" spans="14:14">
      <c r="N51603" s="71"/>
    </row>
    <row r="51604" spans="14:14">
      <c r="N51604" s="71"/>
    </row>
    <row r="51605" spans="14:14">
      <c r="N51605" s="71"/>
    </row>
    <row r="51606" spans="14:14">
      <c r="N51606" s="71"/>
    </row>
    <row r="51607" spans="14:14">
      <c r="N51607" s="71"/>
    </row>
    <row r="51608" spans="14:14">
      <c r="N51608" s="71"/>
    </row>
    <row r="51609" spans="14:14">
      <c r="N51609" s="71"/>
    </row>
    <row r="51610" spans="14:14">
      <c r="N51610" s="71"/>
    </row>
    <row r="51611" spans="14:14">
      <c r="N51611" s="71"/>
    </row>
    <row r="51612" spans="14:14">
      <c r="N51612" s="71"/>
    </row>
    <row r="51613" spans="14:14">
      <c r="N51613" s="71"/>
    </row>
    <row r="51614" spans="14:14">
      <c r="N51614" s="71"/>
    </row>
    <row r="51615" spans="14:14">
      <c r="N51615" s="71"/>
    </row>
    <row r="51616" spans="14:14">
      <c r="N51616" s="71"/>
    </row>
    <row r="51617" spans="14:14">
      <c r="N51617" s="71"/>
    </row>
    <row r="51618" spans="14:14">
      <c r="N51618" s="71"/>
    </row>
    <row r="51619" spans="14:14">
      <c r="N51619" s="71"/>
    </row>
    <row r="51620" spans="14:14">
      <c r="N51620" s="71"/>
    </row>
    <row r="51621" spans="14:14">
      <c r="N51621" s="71"/>
    </row>
    <row r="51622" spans="14:14">
      <c r="N51622" s="71"/>
    </row>
    <row r="51623" spans="14:14">
      <c r="N51623" s="71"/>
    </row>
    <row r="51624" spans="14:14">
      <c r="N51624" s="71"/>
    </row>
    <row r="51625" spans="14:14">
      <c r="N51625" s="71"/>
    </row>
    <row r="51626" spans="14:14">
      <c r="N51626" s="71"/>
    </row>
    <row r="51627" spans="14:14">
      <c r="N51627" s="71"/>
    </row>
    <row r="51628" spans="14:14">
      <c r="N51628" s="71"/>
    </row>
    <row r="51629" spans="14:14">
      <c r="N51629" s="71"/>
    </row>
    <row r="51630" spans="14:14">
      <c r="N51630" s="71"/>
    </row>
    <row r="51631" spans="14:14">
      <c r="N51631" s="71"/>
    </row>
    <row r="51632" spans="14:14">
      <c r="N51632" s="71"/>
    </row>
    <row r="51633" spans="14:14">
      <c r="N51633" s="71"/>
    </row>
    <row r="51634" spans="14:14">
      <c r="N51634" s="71"/>
    </row>
    <row r="51635" spans="14:14">
      <c r="N51635" s="71"/>
    </row>
    <row r="51636" spans="14:14">
      <c r="N51636" s="71"/>
    </row>
    <row r="51637" spans="14:14">
      <c r="N51637" s="71"/>
    </row>
    <row r="51638" spans="14:14">
      <c r="N51638" s="71"/>
    </row>
    <row r="51639" spans="14:14">
      <c r="N51639" s="71"/>
    </row>
    <row r="51640" spans="14:14">
      <c r="N51640" s="71"/>
    </row>
    <row r="51641" spans="14:14">
      <c r="N51641" s="71"/>
    </row>
    <row r="51642" spans="14:14">
      <c r="N51642" s="71"/>
    </row>
    <row r="51643" spans="14:14">
      <c r="N51643" s="71"/>
    </row>
    <row r="51644" spans="14:14">
      <c r="N51644" s="71"/>
    </row>
    <row r="51645" spans="14:14">
      <c r="N51645" s="71"/>
    </row>
    <row r="51646" spans="14:14">
      <c r="N51646" s="71"/>
    </row>
    <row r="51647" spans="14:14">
      <c r="N51647" s="71"/>
    </row>
    <row r="51648" spans="14:14">
      <c r="N51648" s="71"/>
    </row>
    <row r="51649" spans="14:14">
      <c r="N51649" s="71"/>
    </row>
    <row r="51650" spans="14:14">
      <c r="N51650" s="71"/>
    </row>
    <row r="51651" spans="14:14">
      <c r="N51651" s="71"/>
    </row>
    <row r="51652" spans="14:14">
      <c r="N51652" s="71"/>
    </row>
    <row r="51653" spans="14:14">
      <c r="N51653" s="71"/>
    </row>
    <row r="51654" spans="14:14">
      <c r="N51654" s="71"/>
    </row>
    <row r="51655" spans="14:14">
      <c r="N51655" s="71"/>
    </row>
    <row r="51656" spans="14:14">
      <c r="N51656" s="71"/>
    </row>
    <row r="51657" spans="14:14">
      <c r="N51657" s="71"/>
    </row>
    <row r="51658" spans="14:14">
      <c r="N51658" s="71"/>
    </row>
    <row r="51659" spans="14:14">
      <c r="N51659" s="71"/>
    </row>
    <row r="51660" spans="14:14">
      <c r="N51660" s="71"/>
    </row>
    <row r="51661" spans="14:14">
      <c r="N51661" s="71"/>
    </row>
    <row r="51662" spans="14:14">
      <c r="N51662" s="71"/>
    </row>
    <row r="51663" spans="14:14">
      <c r="N51663" s="71"/>
    </row>
    <row r="51664" spans="14:14">
      <c r="N51664" s="71"/>
    </row>
    <row r="51665" spans="14:14">
      <c r="N51665" s="71"/>
    </row>
    <row r="51666" spans="14:14">
      <c r="N51666" s="71"/>
    </row>
    <row r="51667" spans="14:14">
      <c r="N51667" s="71"/>
    </row>
    <row r="51668" spans="14:14">
      <c r="N51668" s="71"/>
    </row>
    <row r="51669" spans="14:14">
      <c r="N51669" s="71"/>
    </row>
    <row r="51670" spans="14:14">
      <c r="N51670" s="71"/>
    </row>
    <row r="51671" spans="14:14">
      <c r="N51671" s="71"/>
    </row>
    <row r="51672" spans="14:14">
      <c r="N51672" s="71"/>
    </row>
    <row r="51673" spans="14:14">
      <c r="N51673" s="71"/>
    </row>
    <row r="51674" spans="14:14">
      <c r="N51674" s="71"/>
    </row>
    <row r="51675" spans="14:14">
      <c r="N51675" s="71"/>
    </row>
    <row r="51676" spans="14:14">
      <c r="N51676" s="71"/>
    </row>
    <row r="51677" spans="14:14">
      <c r="N51677" s="71"/>
    </row>
    <row r="51678" spans="14:14">
      <c r="N51678" s="71"/>
    </row>
    <row r="51679" spans="14:14">
      <c r="N51679" s="71"/>
    </row>
    <row r="51680" spans="14:14">
      <c r="N51680" s="71"/>
    </row>
    <row r="51681" spans="14:14">
      <c r="N51681" s="71"/>
    </row>
    <row r="51682" spans="14:14">
      <c r="N51682" s="71"/>
    </row>
    <row r="51683" spans="14:14">
      <c r="N51683" s="71"/>
    </row>
    <row r="51684" spans="14:14">
      <c r="N51684" s="71"/>
    </row>
    <row r="51685" spans="14:14">
      <c r="N51685" s="71"/>
    </row>
    <row r="51686" spans="14:14">
      <c r="N51686" s="71"/>
    </row>
    <row r="51687" spans="14:14">
      <c r="N51687" s="71"/>
    </row>
    <row r="51688" spans="14:14">
      <c r="N51688" s="71"/>
    </row>
    <row r="51689" spans="14:14">
      <c r="N51689" s="71"/>
    </row>
    <row r="51690" spans="14:14">
      <c r="N51690" s="71"/>
    </row>
    <row r="51691" spans="14:14">
      <c r="N51691" s="71"/>
    </row>
    <row r="51692" spans="14:14">
      <c r="N51692" s="71"/>
    </row>
    <row r="51693" spans="14:14">
      <c r="N51693" s="71"/>
    </row>
    <row r="51694" spans="14:14">
      <c r="N51694" s="71"/>
    </row>
    <row r="51695" spans="14:14">
      <c r="N51695" s="71"/>
    </row>
    <row r="51696" spans="14:14">
      <c r="N51696" s="71"/>
    </row>
    <row r="51697" spans="14:14">
      <c r="N51697" s="71"/>
    </row>
    <row r="51698" spans="14:14">
      <c r="N51698" s="71"/>
    </row>
    <row r="51699" spans="14:14">
      <c r="N51699" s="71"/>
    </row>
    <row r="51700" spans="14:14">
      <c r="N51700" s="71"/>
    </row>
    <row r="51701" spans="14:14">
      <c r="N51701" s="71"/>
    </row>
    <row r="51702" spans="14:14">
      <c r="N51702" s="71"/>
    </row>
    <row r="51703" spans="14:14">
      <c r="N51703" s="71"/>
    </row>
    <row r="51704" spans="14:14">
      <c r="N51704" s="71"/>
    </row>
    <row r="51705" spans="14:14">
      <c r="N51705" s="71"/>
    </row>
    <row r="51706" spans="14:14">
      <c r="N51706" s="71"/>
    </row>
    <row r="51707" spans="14:14">
      <c r="N51707" s="71"/>
    </row>
    <row r="51708" spans="14:14">
      <c r="N51708" s="71"/>
    </row>
    <row r="51709" spans="14:14">
      <c r="N51709" s="71"/>
    </row>
    <row r="51710" spans="14:14">
      <c r="N51710" s="71"/>
    </row>
    <row r="51711" spans="14:14">
      <c r="N51711" s="71"/>
    </row>
    <row r="51712" spans="14:14">
      <c r="N51712" s="71"/>
    </row>
    <row r="51713" spans="14:14">
      <c r="N51713" s="71"/>
    </row>
    <row r="51714" spans="14:14">
      <c r="N51714" s="71"/>
    </row>
    <row r="51715" spans="14:14">
      <c r="N51715" s="71"/>
    </row>
    <row r="51716" spans="14:14">
      <c r="N51716" s="71"/>
    </row>
    <row r="51717" spans="14:14">
      <c r="N51717" s="71"/>
    </row>
    <row r="51718" spans="14:14">
      <c r="N51718" s="71"/>
    </row>
    <row r="51719" spans="14:14">
      <c r="N51719" s="71"/>
    </row>
    <row r="51720" spans="14:14">
      <c r="N51720" s="71"/>
    </row>
    <row r="51721" spans="14:14">
      <c r="N51721" s="71"/>
    </row>
    <row r="51722" spans="14:14">
      <c r="N51722" s="71"/>
    </row>
    <row r="51723" spans="14:14">
      <c r="N51723" s="71"/>
    </row>
    <row r="51724" spans="14:14">
      <c r="N51724" s="71"/>
    </row>
    <row r="51725" spans="14:14">
      <c r="N51725" s="71"/>
    </row>
    <row r="51726" spans="14:14">
      <c r="N51726" s="71"/>
    </row>
    <row r="51727" spans="14:14">
      <c r="N51727" s="71"/>
    </row>
    <row r="51728" spans="14:14">
      <c r="N51728" s="71"/>
    </row>
    <row r="51729" spans="14:14">
      <c r="N51729" s="71"/>
    </row>
    <row r="51730" spans="14:14">
      <c r="N51730" s="71"/>
    </row>
    <row r="51731" spans="14:14">
      <c r="N51731" s="71"/>
    </row>
    <row r="51732" spans="14:14">
      <c r="N51732" s="71"/>
    </row>
    <row r="51733" spans="14:14">
      <c r="N51733" s="71"/>
    </row>
    <row r="51734" spans="14:14">
      <c r="N51734" s="71"/>
    </row>
    <row r="51735" spans="14:14">
      <c r="N51735" s="71"/>
    </row>
    <row r="51736" spans="14:14">
      <c r="N51736" s="71"/>
    </row>
    <row r="51737" spans="14:14">
      <c r="N51737" s="71"/>
    </row>
    <row r="51738" spans="14:14">
      <c r="N51738" s="71"/>
    </row>
    <row r="51739" spans="14:14">
      <c r="N51739" s="71"/>
    </row>
    <row r="51740" spans="14:14">
      <c r="N51740" s="71"/>
    </row>
    <row r="51741" spans="14:14">
      <c r="N51741" s="71"/>
    </row>
    <row r="51742" spans="14:14">
      <c r="N51742" s="71"/>
    </row>
    <row r="51743" spans="14:14">
      <c r="N51743" s="71"/>
    </row>
    <row r="51744" spans="14:14">
      <c r="N51744" s="71"/>
    </row>
    <row r="51745" spans="14:14">
      <c r="N51745" s="71"/>
    </row>
    <row r="51746" spans="14:14">
      <c r="N51746" s="71"/>
    </row>
    <row r="51747" spans="14:14">
      <c r="N51747" s="71"/>
    </row>
    <row r="51748" spans="14:14">
      <c r="N51748" s="71"/>
    </row>
    <row r="51749" spans="14:14">
      <c r="N51749" s="71"/>
    </row>
    <row r="51750" spans="14:14">
      <c r="N51750" s="71"/>
    </row>
    <row r="51751" spans="14:14">
      <c r="N51751" s="71"/>
    </row>
    <row r="51752" spans="14:14">
      <c r="N51752" s="71"/>
    </row>
    <row r="51753" spans="14:14">
      <c r="N51753" s="71"/>
    </row>
    <row r="51754" spans="14:14">
      <c r="N51754" s="71"/>
    </row>
    <row r="51755" spans="14:14">
      <c r="N51755" s="71"/>
    </row>
    <row r="51756" spans="14:14">
      <c r="N51756" s="71"/>
    </row>
    <row r="51757" spans="14:14">
      <c r="N51757" s="71"/>
    </row>
    <row r="51758" spans="14:14">
      <c r="N51758" s="71"/>
    </row>
    <row r="51759" spans="14:14">
      <c r="N51759" s="71"/>
    </row>
    <row r="51760" spans="14:14">
      <c r="N51760" s="71"/>
    </row>
    <row r="51761" spans="14:14">
      <c r="N51761" s="71"/>
    </row>
    <row r="51762" spans="14:14">
      <c r="N51762" s="71"/>
    </row>
    <row r="51763" spans="14:14">
      <c r="N51763" s="71"/>
    </row>
    <row r="51764" spans="14:14">
      <c r="N51764" s="71"/>
    </row>
    <row r="51765" spans="14:14">
      <c r="N51765" s="71"/>
    </row>
    <row r="51766" spans="14:14">
      <c r="N51766" s="71"/>
    </row>
    <row r="51767" spans="14:14">
      <c r="N51767" s="71"/>
    </row>
    <row r="51768" spans="14:14">
      <c r="N51768" s="71"/>
    </row>
    <row r="51769" spans="14:14">
      <c r="N51769" s="71"/>
    </row>
    <row r="51770" spans="14:14">
      <c r="N51770" s="71"/>
    </row>
    <row r="51771" spans="14:14">
      <c r="N51771" s="71"/>
    </row>
    <row r="51772" spans="14:14">
      <c r="N51772" s="71"/>
    </row>
    <row r="51773" spans="14:14">
      <c r="N51773" s="71"/>
    </row>
    <row r="51774" spans="14:14">
      <c r="N51774" s="71"/>
    </row>
    <row r="51775" spans="14:14">
      <c r="N51775" s="71"/>
    </row>
    <row r="51776" spans="14:14">
      <c r="N51776" s="71"/>
    </row>
    <row r="51777" spans="14:14">
      <c r="N51777" s="71"/>
    </row>
    <row r="51778" spans="14:14">
      <c r="N51778" s="71"/>
    </row>
    <row r="51779" spans="14:14">
      <c r="N51779" s="71"/>
    </row>
    <row r="51780" spans="14:14">
      <c r="N51780" s="71"/>
    </row>
    <row r="51781" spans="14:14">
      <c r="N51781" s="71"/>
    </row>
    <row r="51782" spans="14:14">
      <c r="N51782" s="71"/>
    </row>
    <row r="51783" spans="14:14">
      <c r="N51783" s="71"/>
    </row>
    <row r="51784" spans="14:14">
      <c r="N51784" s="71"/>
    </row>
    <row r="51785" spans="14:14">
      <c r="N51785" s="71"/>
    </row>
    <row r="51786" spans="14:14">
      <c r="N51786" s="71"/>
    </row>
    <row r="51787" spans="14:14">
      <c r="N51787" s="71"/>
    </row>
    <row r="51788" spans="14:14">
      <c r="N51788" s="71"/>
    </row>
    <row r="51789" spans="14:14">
      <c r="N51789" s="71"/>
    </row>
    <row r="51790" spans="14:14">
      <c r="N51790" s="71"/>
    </row>
    <row r="51791" spans="14:14">
      <c r="N51791" s="71"/>
    </row>
    <row r="51792" spans="14:14">
      <c r="N51792" s="71"/>
    </row>
    <row r="51793" spans="14:14">
      <c r="N51793" s="71"/>
    </row>
    <row r="51794" spans="14:14">
      <c r="N51794" s="71"/>
    </row>
    <row r="51795" spans="14:14">
      <c r="N51795" s="71"/>
    </row>
    <row r="51796" spans="14:14">
      <c r="N51796" s="71"/>
    </row>
    <row r="51797" spans="14:14">
      <c r="N51797" s="71"/>
    </row>
    <row r="51798" spans="14:14">
      <c r="N51798" s="71"/>
    </row>
    <row r="51799" spans="14:14">
      <c r="N51799" s="71"/>
    </row>
    <row r="51800" spans="14:14">
      <c r="N51800" s="71"/>
    </row>
    <row r="51801" spans="14:14">
      <c r="N51801" s="71"/>
    </row>
    <row r="51802" spans="14:14">
      <c r="N51802" s="71"/>
    </row>
    <row r="51803" spans="14:14">
      <c r="N51803" s="71"/>
    </row>
    <row r="51804" spans="14:14">
      <c r="N51804" s="71"/>
    </row>
    <row r="51805" spans="14:14">
      <c r="N51805" s="71"/>
    </row>
    <row r="51806" spans="14:14">
      <c r="N51806" s="71"/>
    </row>
    <row r="51807" spans="14:14">
      <c r="N51807" s="71"/>
    </row>
    <row r="51808" spans="14:14">
      <c r="N51808" s="71"/>
    </row>
    <row r="51809" spans="14:14">
      <c r="N51809" s="71"/>
    </row>
    <row r="51810" spans="14:14">
      <c r="N51810" s="71"/>
    </row>
    <row r="51811" spans="14:14">
      <c r="N51811" s="71"/>
    </row>
    <row r="51812" spans="14:14">
      <c r="N51812" s="71"/>
    </row>
    <row r="51813" spans="14:14">
      <c r="N51813" s="71"/>
    </row>
    <row r="51814" spans="14:14">
      <c r="N51814" s="71"/>
    </row>
    <row r="51815" spans="14:14">
      <c r="N51815" s="71"/>
    </row>
    <row r="51816" spans="14:14">
      <c r="N51816" s="71"/>
    </row>
    <row r="51817" spans="14:14">
      <c r="N51817" s="71"/>
    </row>
    <row r="51818" spans="14:14">
      <c r="N51818" s="71"/>
    </row>
    <row r="51819" spans="14:14">
      <c r="N51819" s="71"/>
    </row>
    <row r="51820" spans="14:14">
      <c r="N51820" s="71"/>
    </row>
    <row r="51821" spans="14:14">
      <c r="N51821" s="71"/>
    </row>
    <row r="51822" spans="14:14">
      <c r="N51822" s="71"/>
    </row>
    <row r="51823" spans="14:14">
      <c r="N51823" s="71"/>
    </row>
    <row r="51824" spans="14:14">
      <c r="N51824" s="71"/>
    </row>
    <row r="51825" spans="14:14">
      <c r="N51825" s="71"/>
    </row>
    <row r="51826" spans="14:14">
      <c r="N51826" s="71"/>
    </row>
    <row r="51827" spans="14:14">
      <c r="N51827" s="71"/>
    </row>
    <row r="51828" spans="14:14">
      <c r="N51828" s="71"/>
    </row>
    <row r="51829" spans="14:14">
      <c r="N51829" s="71"/>
    </row>
    <row r="51830" spans="14:14">
      <c r="N51830" s="71"/>
    </row>
    <row r="51831" spans="14:14">
      <c r="N51831" s="71"/>
    </row>
    <row r="51832" spans="14:14">
      <c r="N51832" s="71"/>
    </row>
    <row r="51833" spans="14:14">
      <c r="N51833" s="71"/>
    </row>
    <row r="51834" spans="14:14">
      <c r="N51834" s="71"/>
    </row>
    <row r="51835" spans="14:14">
      <c r="N51835" s="71"/>
    </row>
    <row r="51836" spans="14:14">
      <c r="N51836" s="71"/>
    </row>
    <row r="51837" spans="14:14">
      <c r="N51837" s="71"/>
    </row>
    <row r="51838" spans="14:14">
      <c r="N51838" s="71"/>
    </row>
    <row r="51839" spans="14:14">
      <c r="N51839" s="71"/>
    </row>
    <row r="51840" spans="14:14">
      <c r="N51840" s="71"/>
    </row>
    <row r="51841" spans="14:14">
      <c r="N51841" s="71"/>
    </row>
    <row r="51842" spans="14:14">
      <c r="N51842" s="71"/>
    </row>
    <row r="51843" spans="14:14">
      <c r="N51843" s="71"/>
    </row>
    <row r="51844" spans="14:14">
      <c r="N51844" s="71"/>
    </row>
    <row r="51845" spans="14:14">
      <c r="N51845" s="71"/>
    </row>
    <row r="51846" spans="14:14">
      <c r="N51846" s="71"/>
    </row>
    <row r="51847" spans="14:14">
      <c r="N51847" s="71"/>
    </row>
    <row r="51848" spans="14:14">
      <c r="N51848" s="71"/>
    </row>
    <row r="51849" spans="14:14">
      <c r="N51849" s="71"/>
    </row>
    <row r="51850" spans="14:14">
      <c r="N51850" s="71"/>
    </row>
    <row r="51851" spans="14:14">
      <c r="N51851" s="71"/>
    </row>
    <row r="51852" spans="14:14">
      <c r="N51852" s="71"/>
    </row>
    <row r="51853" spans="14:14">
      <c r="N51853" s="71"/>
    </row>
    <row r="51854" spans="14:14">
      <c r="N51854" s="71"/>
    </row>
    <row r="51855" spans="14:14">
      <c r="N51855" s="71"/>
    </row>
    <row r="51856" spans="14:14">
      <c r="N51856" s="71"/>
    </row>
    <row r="51857" spans="14:14">
      <c r="N51857" s="71"/>
    </row>
    <row r="51858" spans="14:14">
      <c r="N51858" s="71"/>
    </row>
    <row r="51859" spans="14:14">
      <c r="N51859" s="71"/>
    </row>
    <row r="51860" spans="14:14">
      <c r="N51860" s="71"/>
    </row>
    <row r="51861" spans="14:14">
      <c r="N51861" s="71"/>
    </row>
    <row r="51862" spans="14:14">
      <c r="N51862" s="71"/>
    </row>
    <row r="51863" spans="14:14">
      <c r="N51863" s="71"/>
    </row>
    <row r="51864" spans="14:14">
      <c r="N51864" s="71"/>
    </row>
    <row r="51865" spans="14:14">
      <c r="N51865" s="71"/>
    </row>
    <row r="51866" spans="14:14">
      <c r="N51866" s="71"/>
    </row>
    <row r="51867" spans="14:14">
      <c r="N51867" s="71"/>
    </row>
    <row r="51868" spans="14:14">
      <c r="N51868" s="71"/>
    </row>
    <row r="51869" spans="14:14">
      <c r="N51869" s="71"/>
    </row>
    <row r="51870" spans="14:14">
      <c r="N51870" s="71"/>
    </row>
    <row r="51871" spans="14:14">
      <c r="N51871" s="71"/>
    </row>
    <row r="51872" spans="14:14">
      <c r="N51872" s="71"/>
    </row>
    <row r="51873" spans="14:14">
      <c r="N51873" s="71"/>
    </row>
    <row r="51874" spans="14:14">
      <c r="N51874" s="71"/>
    </row>
    <row r="51875" spans="14:14">
      <c r="N51875" s="71"/>
    </row>
    <row r="51876" spans="14:14">
      <c r="N51876" s="71"/>
    </row>
    <row r="51877" spans="14:14">
      <c r="N51877" s="71"/>
    </row>
    <row r="51878" spans="14:14">
      <c r="N51878" s="71"/>
    </row>
    <row r="51879" spans="14:14">
      <c r="N51879" s="71"/>
    </row>
    <row r="51880" spans="14:14">
      <c r="N51880" s="71"/>
    </row>
    <row r="51881" spans="14:14">
      <c r="N51881" s="71"/>
    </row>
    <row r="51882" spans="14:14">
      <c r="N51882" s="71"/>
    </row>
    <row r="51883" spans="14:14">
      <c r="N51883" s="71"/>
    </row>
    <row r="51884" spans="14:14">
      <c r="N51884" s="71"/>
    </row>
    <row r="51885" spans="14:14">
      <c r="N51885" s="71"/>
    </row>
    <row r="51886" spans="14:14">
      <c r="N51886" s="71"/>
    </row>
    <row r="51887" spans="14:14">
      <c r="N51887" s="71"/>
    </row>
    <row r="51888" spans="14:14">
      <c r="N51888" s="71"/>
    </row>
    <row r="51889" spans="14:14">
      <c r="N51889" s="71"/>
    </row>
    <row r="51890" spans="14:14">
      <c r="N51890" s="71"/>
    </row>
    <row r="51891" spans="14:14">
      <c r="N51891" s="71"/>
    </row>
    <row r="51892" spans="14:14">
      <c r="N51892" s="71"/>
    </row>
    <row r="51893" spans="14:14">
      <c r="N51893" s="71"/>
    </row>
    <row r="51894" spans="14:14">
      <c r="N51894" s="71"/>
    </row>
    <row r="51895" spans="14:14">
      <c r="N51895" s="71"/>
    </row>
    <row r="51896" spans="14:14">
      <c r="N51896" s="71"/>
    </row>
    <row r="51897" spans="14:14">
      <c r="N51897" s="71"/>
    </row>
    <row r="51898" spans="14:14">
      <c r="N51898" s="71"/>
    </row>
    <row r="51899" spans="14:14">
      <c r="N51899" s="71"/>
    </row>
    <row r="51900" spans="14:14">
      <c r="N51900" s="71"/>
    </row>
    <row r="51901" spans="14:14">
      <c r="N51901" s="71"/>
    </row>
    <row r="51902" spans="14:14">
      <c r="N51902" s="71"/>
    </row>
    <row r="51903" spans="14:14">
      <c r="N51903" s="71"/>
    </row>
    <row r="51904" spans="14:14">
      <c r="N51904" s="71"/>
    </row>
    <row r="51905" spans="14:14">
      <c r="N51905" s="71"/>
    </row>
    <row r="51906" spans="14:14">
      <c r="N51906" s="71"/>
    </row>
    <row r="51907" spans="14:14">
      <c r="N51907" s="71"/>
    </row>
    <row r="51908" spans="14:14">
      <c r="N51908" s="71"/>
    </row>
    <row r="51909" spans="14:14">
      <c r="N51909" s="71"/>
    </row>
    <row r="51910" spans="14:14">
      <c r="N51910" s="71"/>
    </row>
    <row r="51911" spans="14:14">
      <c r="N51911" s="71"/>
    </row>
    <row r="51912" spans="14:14">
      <c r="N51912" s="71"/>
    </row>
    <row r="51913" spans="14:14">
      <c r="N51913" s="71"/>
    </row>
    <row r="51914" spans="14:14">
      <c r="N51914" s="71"/>
    </row>
    <row r="51915" spans="14:14">
      <c r="N51915" s="71"/>
    </row>
    <row r="51916" spans="14:14">
      <c r="N51916" s="71"/>
    </row>
    <row r="51917" spans="14:14">
      <c r="N51917" s="71"/>
    </row>
    <row r="51918" spans="14:14">
      <c r="N51918" s="71"/>
    </row>
    <row r="51919" spans="14:14">
      <c r="N51919" s="71"/>
    </row>
    <row r="51920" spans="14:14">
      <c r="N51920" s="71"/>
    </row>
    <row r="51921" spans="14:14">
      <c r="N51921" s="71"/>
    </row>
    <row r="51922" spans="14:14">
      <c r="N51922" s="71"/>
    </row>
    <row r="51923" spans="14:14">
      <c r="N51923" s="71"/>
    </row>
    <row r="51924" spans="14:14">
      <c r="N51924" s="71"/>
    </row>
    <row r="51925" spans="14:14">
      <c r="N51925" s="71"/>
    </row>
    <row r="51926" spans="14:14">
      <c r="N51926" s="71"/>
    </row>
    <row r="51927" spans="14:14">
      <c r="N51927" s="71"/>
    </row>
    <row r="51928" spans="14:14">
      <c r="N51928" s="71"/>
    </row>
    <row r="51929" spans="14:14">
      <c r="N51929" s="71"/>
    </row>
    <row r="51930" spans="14:14">
      <c r="N51930" s="71"/>
    </row>
    <row r="51931" spans="14:14">
      <c r="N51931" s="71"/>
    </row>
    <row r="51932" spans="14:14">
      <c r="N51932" s="71"/>
    </row>
    <row r="51933" spans="14:14">
      <c r="N51933" s="71"/>
    </row>
    <row r="51934" spans="14:14">
      <c r="N51934" s="71"/>
    </row>
    <row r="51935" spans="14:14">
      <c r="N51935" s="71"/>
    </row>
    <row r="51936" spans="14:14">
      <c r="N51936" s="71"/>
    </row>
    <row r="51937" spans="14:14">
      <c r="N51937" s="71"/>
    </row>
    <row r="51938" spans="14:14">
      <c r="N51938" s="71"/>
    </row>
    <row r="51939" spans="14:14">
      <c r="N51939" s="71"/>
    </row>
    <row r="51940" spans="14:14">
      <c r="N51940" s="71"/>
    </row>
    <row r="51941" spans="14:14">
      <c r="N51941" s="71"/>
    </row>
    <row r="51942" spans="14:14">
      <c r="N51942" s="71"/>
    </row>
    <row r="51943" spans="14:14">
      <c r="N51943" s="71"/>
    </row>
    <row r="51944" spans="14:14">
      <c r="N51944" s="71"/>
    </row>
    <row r="51945" spans="14:14">
      <c r="N51945" s="71"/>
    </row>
    <row r="51946" spans="14:14">
      <c r="N51946" s="71"/>
    </row>
    <row r="51947" spans="14:14">
      <c r="N51947" s="71"/>
    </row>
    <row r="51948" spans="14:14">
      <c r="N51948" s="71"/>
    </row>
    <row r="51949" spans="14:14">
      <c r="N51949" s="71"/>
    </row>
    <row r="51950" spans="14:14">
      <c r="N51950" s="71"/>
    </row>
    <row r="51951" spans="14:14">
      <c r="N51951" s="71"/>
    </row>
    <row r="51952" spans="14:14">
      <c r="N51952" s="71"/>
    </row>
    <row r="51953" spans="14:14">
      <c r="N51953" s="71"/>
    </row>
    <row r="51954" spans="14:14">
      <c r="N51954" s="71"/>
    </row>
    <row r="51955" spans="14:14">
      <c r="N51955" s="71"/>
    </row>
    <row r="51956" spans="14:14">
      <c r="N51956" s="71"/>
    </row>
    <row r="51957" spans="14:14">
      <c r="N51957" s="71"/>
    </row>
    <row r="51958" spans="14:14">
      <c r="N51958" s="71"/>
    </row>
    <row r="51959" spans="14:14">
      <c r="N51959" s="71"/>
    </row>
    <row r="51960" spans="14:14">
      <c r="N51960" s="71"/>
    </row>
    <row r="51961" spans="14:14">
      <c r="N51961" s="71"/>
    </row>
    <row r="51962" spans="14:14">
      <c r="N51962" s="71"/>
    </row>
    <row r="51963" spans="14:14">
      <c r="N51963" s="71"/>
    </row>
    <row r="51964" spans="14:14">
      <c r="N51964" s="71"/>
    </row>
    <row r="51965" spans="14:14">
      <c r="N51965" s="71"/>
    </row>
    <row r="51966" spans="14:14">
      <c r="N51966" s="71"/>
    </row>
    <row r="51967" spans="14:14">
      <c r="N51967" s="71"/>
    </row>
    <row r="51968" spans="14:14">
      <c r="N51968" s="71"/>
    </row>
    <row r="51969" spans="14:14">
      <c r="N51969" s="71"/>
    </row>
    <row r="51970" spans="14:14">
      <c r="N51970" s="71"/>
    </row>
    <row r="51971" spans="14:14">
      <c r="N51971" s="71"/>
    </row>
    <row r="51972" spans="14:14">
      <c r="N51972" s="71"/>
    </row>
    <row r="51973" spans="14:14">
      <c r="N51973" s="71"/>
    </row>
    <row r="51974" spans="14:14">
      <c r="N51974" s="71"/>
    </row>
    <row r="51975" spans="14:14">
      <c r="N51975" s="71"/>
    </row>
    <row r="51976" spans="14:14">
      <c r="N51976" s="71"/>
    </row>
    <row r="51977" spans="14:14">
      <c r="N51977" s="71"/>
    </row>
    <row r="51978" spans="14:14">
      <c r="N51978" s="71"/>
    </row>
    <row r="51979" spans="14:14">
      <c r="N51979" s="71"/>
    </row>
    <row r="51980" spans="14:14">
      <c r="N51980" s="71"/>
    </row>
    <row r="51981" spans="14:14">
      <c r="N51981" s="71"/>
    </row>
    <row r="51982" spans="14:14">
      <c r="N51982" s="71"/>
    </row>
    <row r="51983" spans="14:14">
      <c r="N51983" s="71"/>
    </row>
    <row r="51984" spans="14:14">
      <c r="N51984" s="71"/>
    </row>
    <row r="51985" spans="14:14">
      <c r="N51985" s="71"/>
    </row>
    <row r="51986" spans="14:14">
      <c r="N51986" s="71"/>
    </row>
    <row r="51987" spans="14:14">
      <c r="N51987" s="71"/>
    </row>
    <row r="51988" spans="14:14">
      <c r="N51988" s="71"/>
    </row>
    <row r="51989" spans="14:14">
      <c r="N51989" s="71"/>
    </row>
    <row r="51990" spans="14:14">
      <c r="N51990" s="71"/>
    </row>
    <row r="51991" spans="14:14">
      <c r="N51991" s="71"/>
    </row>
    <row r="51992" spans="14:14">
      <c r="N51992" s="71"/>
    </row>
    <row r="51993" spans="14:14">
      <c r="N51993" s="71"/>
    </row>
    <row r="51994" spans="14:14">
      <c r="N51994" s="71"/>
    </row>
    <row r="51995" spans="14:14">
      <c r="N51995" s="71"/>
    </row>
    <row r="51996" spans="14:14">
      <c r="N51996" s="71"/>
    </row>
    <row r="51997" spans="14:14">
      <c r="N51997" s="71"/>
    </row>
    <row r="51998" spans="14:14">
      <c r="N51998" s="71"/>
    </row>
    <row r="51999" spans="14:14">
      <c r="N51999" s="71"/>
    </row>
    <row r="52000" spans="14:14">
      <c r="N52000" s="71"/>
    </row>
    <row r="52001" spans="14:14">
      <c r="N52001" s="71"/>
    </row>
    <row r="52002" spans="14:14">
      <c r="N52002" s="71"/>
    </row>
    <row r="52003" spans="14:14">
      <c r="N52003" s="71"/>
    </row>
    <row r="52004" spans="14:14">
      <c r="N52004" s="71"/>
    </row>
    <row r="52005" spans="14:14">
      <c r="N52005" s="71"/>
    </row>
    <row r="52006" spans="14:14">
      <c r="N52006" s="71"/>
    </row>
    <row r="52007" spans="14:14">
      <c r="N52007" s="71"/>
    </row>
    <row r="52008" spans="14:14">
      <c r="N52008" s="71"/>
    </row>
    <row r="52009" spans="14:14">
      <c r="N52009" s="71"/>
    </row>
    <row r="52010" spans="14:14">
      <c r="N52010" s="71"/>
    </row>
    <row r="52011" spans="14:14">
      <c r="N52011" s="71"/>
    </row>
    <row r="52012" spans="14:14">
      <c r="N52012" s="71"/>
    </row>
    <row r="52013" spans="14:14">
      <c r="N52013" s="71"/>
    </row>
    <row r="52014" spans="14:14">
      <c r="N52014" s="71"/>
    </row>
    <row r="52015" spans="14:14">
      <c r="N52015" s="71"/>
    </row>
    <row r="52016" spans="14:14">
      <c r="N52016" s="71"/>
    </row>
    <row r="52017" spans="14:14">
      <c r="N52017" s="71"/>
    </row>
    <row r="52018" spans="14:14">
      <c r="N52018" s="71"/>
    </row>
    <row r="52019" spans="14:14">
      <c r="N52019" s="71"/>
    </row>
    <row r="52020" spans="14:14">
      <c r="N52020" s="71"/>
    </row>
    <row r="52021" spans="14:14">
      <c r="N52021" s="71"/>
    </row>
    <row r="52022" spans="14:14">
      <c r="N52022" s="71"/>
    </row>
    <row r="52023" spans="14:14">
      <c r="N52023" s="71"/>
    </row>
    <row r="52024" spans="14:14">
      <c r="N52024" s="71"/>
    </row>
    <row r="52025" spans="14:14">
      <c r="N52025" s="71"/>
    </row>
    <row r="52026" spans="14:14">
      <c r="N52026" s="71"/>
    </row>
    <row r="52027" spans="14:14">
      <c r="N52027" s="71"/>
    </row>
    <row r="52028" spans="14:14">
      <c r="N52028" s="71"/>
    </row>
    <row r="52029" spans="14:14">
      <c r="N52029" s="71"/>
    </row>
    <row r="52030" spans="14:14">
      <c r="N52030" s="71"/>
    </row>
    <row r="52031" spans="14:14">
      <c r="N52031" s="71"/>
    </row>
    <row r="52032" spans="14:14">
      <c r="N52032" s="71"/>
    </row>
    <row r="52033" spans="14:14">
      <c r="N52033" s="71"/>
    </row>
    <row r="52034" spans="14:14">
      <c r="N52034" s="71"/>
    </row>
    <row r="52035" spans="14:14">
      <c r="N52035" s="71"/>
    </row>
    <row r="52036" spans="14:14">
      <c r="N52036" s="71"/>
    </row>
    <row r="52037" spans="14:14">
      <c r="N52037" s="71"/>
    </row>
    <row r="52038" spans="14:14">
      <c r="N52038" s="71"/>
    </row>
    <row r="52039" spans="14:14">
      <c r="N52039" s="71"/>
    </row>
    <row r="52040" spans="14:14">
      <c r="N52040" s="71"/>
    </row>
    <row r="52041" spans="14:14">
      <c r="N52041" s="71"/>
    </row>
    <row r="52042" spans="14:14">
      <c r="N52042" s="71"/>
    </row>
    <row r="52043" spans="14:14">
      <c r="N52043" s="71"/>
    </row>
    <row r="52044" spans="14:14">
      <c r="N52044" s="71"/>
    </row>
    <row r="52045" spans="14:14">
      <c r="N52045" s="71"/>
    </row>
    <row r="52046" spans="14:14">
      <c r="N52046" s="71"/>
    </row>
    <row r="52047" spans="14:14">
      <c r="N52047" s="71"/>
    </row>
    <row r="52048" spans="14:14">
      <c r="N52048" s="71"/>
    </row>
    <row r="52049" spans="14:14">
      <c r="N52049" s="71"/>
    </row>
    <row r="52050" spans="14:14">
      <c r="N52050" s="71"/>
    </row>
    <row r="52051" spans="14:14">
      <c r="N52051" s="71"/>
    </row>
    <row r="52052" spans="14:14">
      <c r="N52052" s="71"/>
    </row>
    <row r="52053" spans="14:14">
      <c r="N52053" s="71"/>
    </row>
    <row r="52054" spans="14:14">
      <c r="N52054" s="71"/>
    </row>
    <row r="52055" spans="14:14">
      <c r="N52055" s="71"/>
    </row>
    <row r="52056" spans="14:14">
      <c r="N52056" s="71"/>
    </row>
    <row r="52057" spans="14:14">
      <c r="N52057" s="71"/>
    </row>
    <row r="52058" spans="14:14">
      <c r="N52058" s="71"/>
    </row>
    <row r="52059" spans="14:14">
      <c r="N52059" s="71"/>
    </row>
    <row r="52060" spans="14:14">
      <c r="N52060" s="71"/>
    </row>
    <row r="52061" spans="14:14">
      <c r="N52061" s="71"/>
    </row>
    <row r="52062" spans="14:14">
      <c r="N52062" s="71"/>
    </row>
    <row r="52063" spans="14:14">
      <c r="N52063" s="71"/>
    </row>
    <row r="52064" spans="14:14">
      <c r="N52064" s="71"/>
    </row>
    <row r="52065" spans="14:14">
      <c r="N52065" s="71"/>
    </row>
    <row r="52066" spans="14:14">
      <c r="N52066" s="71"/>
    </row>
    <row r="52067" spans="14:14">
      <c r="N52067" s="71"/>
    </row>
    <row r="52068" spans="14:14">
      <c r="N52068" s="71"/>
    </row>
    <row r="52069" spans="14:14">
      <c r="N52069" s="71"/>
    </row>
    <row r="52070" spans="14:14">
      <c r="N52070" s="71"/>
    </row>
    <row r="52071" spans="14:14">
      <c r="N52071" s="71"/>
    </row>
    <row r="52072" spans="14:14">
      <c r="N52072" s="71"/>
    </row>
    <row r="52073" spans="14:14">
      <c r="N52073" s="71"/>
    </row>
    <row r="52074" spans="14:14">
      <c r="N52074" s="71"/>
    </row>
    <row r="52075" spans="14:14">
      <c r="N52075" s="71"/>
    </row>
    <row r="52076" spans="14:14">
      <c r="N52076" s="71"/>
    </row>
    <row r="52077" spans="14:14">
      <c r="N52077" s="71"/>
    </row>
    <row r="52078" spans="14:14">
      <c r="N52078" s="71"/>
    </row>
    <row r="52079" spans="14:14">
      <c r="N52079" s="71"/>
    </row>
    <row r="52080" spans="14:14">
      <c r="N52080" s="71"/>
    </row>
    <row r="52081" spans="14:14">
      <c r="N52081" s="71"/>
    </row>
    <row r="52082" spans="14:14">
      <c r="N52082" s="71"/>
    </row>
    <row r="52083" spans="14:14">
      <c r="N52083" s="71"/>
    </row>
    <row r="52084" spans="14:14">
      <c r="N52084" s="71"/>
    </row>
    <row r="52085" spans="14:14">
      <c r="N52085" s="71"/>
    </row>
    <row r="52086" spans="14:14">
      <c r="N52086" s="71"/>
    </row>
    <row r="52087" spans="14:14">
      <c r="N52087" s="71"/>
    </row>
    <row r="52088" spans="14:14">
      <c r="N52088" s="71"/>
    </row>
    <row r="52089" spans="14:14">
      <c r="N52089" s="71"/>
    </row>
    <row r="52090" spans="14:14">
      <c r="N52090" s="71"/>
    </row>
    <row r="52091" spans="14:14">
      <c r="N52091" s="71"/>
    </row>
    <row r="52092" spans="14:14">
      <c r="N52092" s="71"/>
    </row>
    <row r="52093" spans="14:14">
      <c r="N52093" s="71"/>
    </row>
    <row r="52094" spans="14:14">
      <c r="N52094" s="71"/>
    </row>
    <row r="52095" spans="14:14">
      <c r="N52095" s="71"/>
    </row>
    <row r="52096" spans="14:14">
      <c r="N52096" s="71"/>
    </row>
    <row r="52097" spans="14:14">
      <c r="N52097" s="71"/>
    </row>
    <row r="52098" spans="14:14">
      <c r="N52098" s="71"/>
    </row>
    <row r="52099" spans="14:14">
      <c r="N52099" s="71"/>
    </row>
    <row r="52100" spans="14:14">
      <c r="N52100" s="71"/>
    </row>
    <row r="52101" spans="14:14">
      <c r="N52101" s="71"/>
    </row>
    <row r="52102" spans="14:14">
      <c r="N52102" s="71"/>
    </row>
    <row r="52103" spans="14:14">
      <c r="N52103" s="71"/>
    </row>
    <row r="52104" spans="14:14">
      <c r="N52104" s="71"/>
    </row>
    <row r="52105" spans="14:14">
      <c r="N52105" s="71"/>
    </row>
    <row r="52106" spans="14:14">
      <c r="N52106" s="71"/>
    </row>
    <row r="52107" spans="14:14">
      <c r="N52107" s="71"/>
    </row>
    <row r="52108" spans="14:14">
      <c r="N52108" s="71"/>
    </row>
    <row r="52109" spans="14:14">
      <c r="N52109" s="71"/>
    </row>
    <row r="52110" spans="14:14">
      <c r="N52110" s="71"/>
    </row>
    <row r="52111" spans="14:14">
      <c r="N52111" s="71"/>
    </row>
    <row r="52112" spans="14:14">
      <c r="N52112" s="71"/>
    </row>
    <row r="52113" spans="14:14">
      <c r="N52113" s="71"/>
    </row>
    <row r="52114" spans="14:14">
      <c r="N52114" s="71"/>
    </row>
    <row r="52115" spans="14:14">
      <c r="N52115" s="71"/>
    </row>
    <row r="52116" spans="14:14">
      <c r="N52116" s="71"/>
    </row>
    <row r="52117" spans="14:14">
      <c r="N52117" s="71"/>
    </row>
    <row r="52118" spans="14:14">
      <c r="N52118" s="71"/>
    </row>
    <row r="52119" spans="14:14">
      <c r="N52119" s="71"/>
    </row>
    <row r="52120" spans="14:14">
      <c r="N52120" s="71"/>
    </row>
    <row r="52121" spans="14:14">
      <c r="N52121" s="71"/>
    </row>
    <row r="52122" spans="14:14">
      <c r="N52122" s="71"/>
    </row>
    <row r="52123" spans="14:14">
      <c r="N52123" s="71"/>
    </row>
    <row r="52124" spans="14:14">
      <c r="N52124" s="71"/>
    </row>
    <row r="52125" spans="14:14">
      <c r="N52125" s="71"/>
    </row>
    <row r="52126" spans="14:14">
      <c r="N52126" s="71"/>
    </row>
    <row r="52127" spans="14:14">
      <c r="N52127" s="71"/>
    </row>
    <row r="52128" spans="14:14">
      <c r="N52128" s="71"/>
    </row>
    <row r="52129" spans="14:14">
      <c r="N52129" s="71"/>
    </row>
    <row r="52130" spans="14:14">
      <c r="N52130" s="71"/>
    </row>
    <row r="52131" spans="14:14">
      <c r="N52131" s="71"/>
    </row>
    <row r="52132" spans="14:14">
      <c r="N52132" s="71"/>
    </row>
    <row r="52133" spans="14:14">
      <c r="N52133" s="71"/>
    </row>
    <row r="52134" spans="14:14">
      <c r="N52134" s="71"/>
    </row>
    <row r="52135" spans="14:14">
      <c r="N52135" s="71"/>
    </row>
    <row r="52136" spans="14:14">
      <c r="N52136" s="71"/>
    </row>
    <row r="52137" spans="14:14">
      <c r="N52137" s="71"/>
    </row>
    <row r="52138" spans="14:14">
      <c r="N52138" s="71"/>
    </row>
    <row r="52139" spans="14:14">
      <c r="N52139" s="71"/>
    </row>
    <row r="52140" spans="14:14">
      <c r="N52140" s="71"/>
    </row>
    <row r="52141" spans="14:14">
      <c r="N52141" s="71"/>
    </row>
    <row r="52142" spans="14:14">
      <c r="N52142" s="71"/>
    </row>
    <row r="52143" spans="14:14">
      <c r="N52143" s="71"/>
    </row>
    <row r="52144" spans="14:14">
      <c r="N52144" s="71"/>
    </row>
    <row r="52145" spans="14:14">
      <c r="N52145" s="71"/>
    </row>
    <row r="52146" spans="14:14">
      <c r="N52146" s="71"/>
    </row>
    <row r="52147" spans="14:14">
      <c r="N52147" s="71"/>
    </row>
    <row r="52148" spans="14:14">
      <c r="N52148" s="71"/>
    </row>
    <row r="52149" spans="14:14">
      <c r="N52149" s="71"/>
    </row>
    <row r="52150" spans="14:14">
      <c r="N52150" s="71"/>
    </row>
    <row r="52151" spans="14:14">
      <c r="N52151" s="71"/>
    </row>
    <row r="52152" spans="14:14">
      <c r="N52152" s="71"/>
    </row>
    <row r="52153" spans="14:14">
      <c r="N52153" s="71"/>
    </row>
    <row r="52154" spans="14:14">
      <c r="N52154" s="71"/>
    </row>
    <row r="52155" spans="14:14">
      <c r="N52155" s="71"/>
    </row>
    <row r="52156" spans="14:14">
      <c r="N52156" s="71"/>
    </row>
    <row r="52157" spans="14:14">
      <c r="N52157" s="71"/>
    </row>
    <row r="52158" spans="14:14">
      <c r="N52158" s="71"/>
    </row>
    <row r="52159" spans="14:14">
      <c r="N52159" s="71"/>
    </row>
    <row r="52160" spans="14:14">
      <c r="N52160" s="71"/>
    </row>
    <row r="52161" spans="14:14">
      <c r="N52161" s="71"/>
    </row>
    <row r="52162" spans="14:14">
      <c r="N52162" s="71"/>
    </row>
    <row r="52163" spans="14:14">
      <c r="N52163" s="71"/>
    </row>
    <row r="52164" spans="14:14">
      <c r="N52164" s="71"/>
    </row>
    <row r="52165" spans="14:14">
      <c r="N52165" s="71"/>
    </row>
    <row r="52166" spans="14:14">
      <c r="N52166" s="71"/>
    </row>
    <row r="52167" spans="14:14">
      <c r="N52167" s="71"/>
    </row>
    <row r="52168" spans="14:14">
      <c r="N52168" s="71"/>
    </row>
    <row r="52169" spans="14:14">
      <c r="N52169" s="71"/>
    </row>
    <row r="52170" spans="14:14">
      <c r="N52170" s="71"/>
    </row>
    <row r="52171" spans="14:14">
      <c r="N52171" s="71"/>
    </row>
    <row r="52172" spans="14:14">
      <c r="N52172" s="71"/>
    </row>
    <row r="52173" spans="14:14">
      <c r="N52173" s="71"/>
    </row>
    <row r="52174" spans="14:14">
      <c r="N52174" s="71"/>
    </row>
    <row r="52175" spans="14:14">
      <c r="N52175" s="71"/>
    </row>
    <row r="52176" spans="14:14">
      <c r="N52176" s="71"/>
    </row>
    <row r="52177" spans="14:14">
      <c r="N52177" s="71"/>
    </row>
    <row r="52178" spans="14:14">
      <c r="N52178" s="71"/>
    </row>
    <row r="52179" spans="14:14">
      <c r="N52179" s="71"/>
    </row>
    <row r="52180" spans="14:14">
      <c r="N52180" s="71"/>
    </row>
    <row r="52181" spans="14:14">
      <c r="N52181" s="71"/>
    </row>
    <row r="52182" spans="14:14">
      <c r="N52182" s="71"/>
    </row>
    <row r="52183" spans="14:14">
      <c r="N52183" s="71"/>
    </row>
    <row r="52184" spans="14:14">
      <c r="N52184" s="71"/>
    </row>
    <row r="52185" spans="14:14">
      <c r="N52185" s="71"/>
    </row>
    <row r="52186" spans="14:14">
      <c r="N52186" s="71"/>
    </row>
    <row r="52187" spans="14:14">
      <c r="N52187" s="71"/>
    </row>
    <row r="52188" spans="14:14">
      <c r="N52188" s="71"/>
    </row>
    <row r="52189" spans="14:14">
      <c r="N52189" s="71"/>
    </row>
    <row r="52190" spans="14:14">
      <c r="N52190" s="71"/>
    </row>
    <row r="52191" spans="14:14">
      <c r="N52191" s="71"/>
    </row>
    <row r="52192" spans="14:14">
      <c r="N52192" s="71"/>
    </row>
    <row r="52193" spans="14:14">
      <c r="N52193" s="71"/>
    </row>
    <row r="52194" spans="14:14">
      <c r="N52194" s="71"/>
    </row>
    <row r="52195" spans="14:14">
      <c r="N52195" s="71"/>
    </row>
    <row r="52196" spans="14:14">
      <c r="N52196" s="71"/>
    </row>
    <row r="52197" spans="14:14">
      <c r="N52197" s="71"/>
    </row>
    <row r="52198" spans="14:14">
      <c r="N52198" s="71"/>
    </row>
    <row r="52199" spans="14:14">
      <c r="N52199" s="71"/>
    </row>
    <row r="52200" spans="14:14">
      <c r="N52200" s="71"/>
    </row>
    <row r="52201" spans="14:14">
      <c r="N52201" s="71"/>
    </row>
    <row r="52202" spans="14:14">
      <c r="N52202" s="71"/>
    </row>
    <row r="52203" spans="14:14">
      <c r="N52203" s="71"/>
    </row>
    <row r="52204" spans="14:14">
      <c r="N52204" s="71"/>
    </row>
    <row r="52205" spans="14:14">
      <c r="N52205" s="71"/>
    </row>
    <row r="52206" spans="14:14">
      <c r="N52206" s="71"/>
    </row>
    <row r="52207" spans="14:14">
      <c r="N52207" s="71"/>
    </row>
    <row r="52208" spans="14:14">
      <c r="N52208" s="71"/>
    </row>
    <row r="52209" spans="14:14">
      <c r="N52209" s="71"/>
    </row>
    <row r="52210" spans="14:14">
      <c r="N52210" s="71"/>
    </row>
    <row r="52211" spans="14:14">
      <c r="N52211" s="71"/>
    </row>
    <row r="52212" spans="14:14">
      <c r="N52212" s="71"/>
    </row>
    <row r="52213" spans="14:14">
      <c r="N52213" s="71"/>
    </row>
    <row r="52214" spans="14:14">
      <c r="N52214" s="71"/>
    </row>
    <row r="52215" spans="14:14">
      <c r="N52215" s="71"/>
    </row>
    <row r="52216" spans="14:14">
      <c r="N52216" s="71"/>
    </row>
    <row r="52217" spans="14:14">
      <c r="N52217" s="71"/>
    </row>
    <row r="52218" spans="14:14">
      <c r="N52218" s="71"/>
    </row>
    <row r="52219" spans="14:14">
      <c r="N52219" s="71"/>
    </row>
    <row r="52220" spans="14:14">
      <c r="N52220" s="71"/>
    </row>
    <row r="52221" spans="14:14">
      <c r="N52221" s="71"/>
    </row>
    <row r="52222" spans="14:14">
      <c r="N52222" s="71"/>
    </row>
    <row r="52223" spans="14:14">
      <c r="N52223" s="71"/>
    </row>
    <row r="52224" spans="14:14">
      <c r="N52224" s="71"/>
    </row>
    <row r="52225" spans="14:14">
      <c r="N52225" s="71"/>
    </row>
    <row r="52226" spans="14:14">
      <c r="N52226" s="71"/>
    </row>
    <row r="52227" spans="14:14">
      <c r="N52227" s="71"/>
    </row>
    <row r="52228" spans="14:14">
      <c r="N52228" s="71"/>
    </row>
    <row r="52229" spans="14:14">
      <c r="N52229" s="71"/>
    </row>
    <row r="52230" spans="14:14">
      <c r="N52230" s="71"/>
    </row>
    <row r="52231" spans="14:14">
      <c r="N52231" s="71"/>
    </row>
    <row r="52232" spans="14:14">
      <c r="N52232" s="71"/>
    </row>
    <row r="52233" spans="14:14">
      <c r="N52233" s="71"/>
    </row>
    <row r="52234" spans="14:14">
      <c r="N52234" s="71"/>
    </row>
    <row r="52235" spans="14:14">
      <c r="N52235" s="71"/>
    </row>
    <row r="52236" spans="14:14">
      <c r="N52236" s="71"/>
    </row>
    <row r="52237" spans="14:14">
      <c r="N52237" s="71"/>
    </row>
    <row r="52238" spans="14:14">
      <c r="N52238" s="71"/>
    </row>
    <row r="52239" spans="14:14">
      <c r="N52239" s="71"/>
    </row>
    <row r="52240" spans="14:14">
      <c r="N52240" s="71"/>
    </row>
    <row r="52241" spans="14:14">
      <c r="N52241" s="71"/>
    </row>
    <row r="52242" spans="14:14">
      <c r="N52242" s="71"/>
    </row>
    <row r="52243" spans="14:14">
      <c r="N52243" s="71"/>
    </row>
    <row r="52244" spans="14:14">
      <c r="N52244" s="71"/>
    </row>
    <row r="52245" spans="14:14">
      <c r="N52245" s="71"/>
    </row>
    <row r="52246" spans="14:14">
      <c r="N52246" s="71"/>
    </row>
    <row r="52247" spans="14:14">
      <c r="N52247" s="71"/>
    </row>
    <row r="52248" spans="14:14">
      <c r="N52248" s="71"/>
    </row>
    <row r="52249" spans="14:14">
      <c r="N52249" s="71"/>
    </row>
    <row r="52250" spans="14:14">
      <c r="N52250" s="71"/>
    </row>
    <row r="52251" spans="14:14">
      <c r="N52251" s="71"/>
    </row>
    <row r="52252" spans="14:14">
      <c r="N52252" s="71"/>
    </row>
    <row r="52253" spans="14:14">
      <c r="N52253" s="71"/>
    </row>
    <row r="52254" spans="14:14">
      <c r="N52254" s="71"/>
    </row>
    <row r="52255" spans="14:14">
      <c r="N52255" s="71"/>
    </row>
    <row r="52256" spans="14:14">
      <c r="N52256" s="71"/>
    </row>
    <row r="52257" spans="14:14">
      <c r="N52257" s="71"/>
    </row>
    <row r="52258" spans="14:14">
      <c r="N52258" s="71"/>
    </row>
    <row r="52259" spans="14:14">
      <c r="N52259" s="71"/>
    </row>
    <row r="52260" spans="14:14">
      <c r="N52260" s="71"/>
    </row>
    <row r="52261" spans="14:14">
      <c r="N52261" s="71"/>
    </row>
    <row r="52262" spans="14:14">
      <c r="N52262" s="71"/>
    </row>
    <row r="52263" spans="14:14">
      <c r="N52263" s="71"/>
    </row>
    <row r="52264" spans="14:14">
      <c r="N52264" s="71"/>
    </row>
    <row r="52265" spans="14:14">
      <c r="N52265" s="71"/>
    </row>
    <row r="52266" spans="14:14">
      <c r="N52266" s="71"/>
    </row>
    <row r="52267" spans="14:14">
      <c r="N52267" s="71"/>
    </row>
    <row r="52268" spans="14:14">
      <c r="N52268" s="71"/>
    </row>
    <row r="52269" spans="14:14">
      <c r="N52269" s="71"/>
    </row>
    <row r="52270" spans="14:14">
      <c r="N52270" s="71"/>
    </row>
    <row r="52271" spans="14:14">
      <c r="N52271" s="71"/>
    </row>
    <row r="52272" spans="14:14">
      <c r="N52272" s="71"/>
    </row>
    <row r="52273" spans="14:14">
      <c r="N52273" s="71"/>
    </row>
    <row r="52274" spans="14:14">
      <c r="N52274" s="71"/>
    </row>
    <row r="52275" spans="14:14">
      <c r="N52275" s="71"/>
    </row>
    <row r="52276" spans="14:14">
      <c r="N52276" s="71"/>
    </row>
    <row r="52277" spans="14:14">
      <c r="N52277" s="71"/>
    </row>
    <row r="52278" spans="14:14">
      <c r="N52278" s="71"/>
    </row>
    <row r="52279" spans="14:14">
      <c r="N52279" s="71"/>
    </row>
    <row r="52280" spans="14:14">
      <c r="N52280" s="71"/>
    </row>
    <row r="52281" spans="14:14">
      <c r="N52281" s="71"/>
    </row>
    <row r="52282" spans="14:14">
      <c r="N52282" s="71"/>
    </row>
    <row r="52283" spans="14:14">
      <c r="N52283" s="71"/>
    </row>
    <row r="52284" spans="14:14">
      <c r="N52284" s="71"/>
    </row>
    <row r="52285" spans="14:14">
      <c r="N52285" s="71"/>
    </row>
    <row r="52286" spans="14:14">
      <c r="N52286" s="71"/>
    </row>
    <row r="52287" spans="14:14">
      <c r="N52287" s="71"/>
    </row>
    <row r="52288" spans="14:14">
      <c r="N52288" s="71"/>
    </row>
    <row r="52289" spans="14:14">
      <c r="N52289" s="71"/>
    </row>
    <row r="52290" spans="14:14">
      <c r="N52290" s="71"/>
    </row>
    <row r="52291" spans="14:14">
      <c r="N52291" s="71"/>
    </row>
    <row r="52292" spans="14:14">
      <c r="N52292" s="71"/>
    </row>
    <row r="52293" spans="14:14">
      <c r="N52293" s="71"/>
    </row>
    <row r="52294" spans="14:14">
      <c r="N52294" s="71"/>
    </row>
    <row r="52295" spans="14:14">
      <c r="N52295" s="71"/>
    </row>
    <row r="52296" spans="14:14">
      <c r="N52296" s="71"/>
    </row>
    <row r="52297" spans="14:14">
      <c r="N52297" s="71"/>
    </row>
    <row r="52298" spans="14:14">
      <c r="N52298" s="71"/>
    </row>
    <row r="52299" spans="14:14">
      <c r="N52299" s="71"/>
    </row>
    <row r="52300" spans="14:14">
      <c r="N52300" s="71"/>
    </row>
    <row r="52301" spans="14:14">
      <c r="N52301" s="71"/>
    </row>
    <row r="52302" spans="14:14">
      <c r="N52302" s="71"/>
    </row>
    <row r="52303" spans="14:14">
      <c r="N52303" s="71"/>
    </row>
    <row r="52304" spans="14:14">
      <c r="N52304" s="71"/>
    </row>
    <row r="52305" spans="14:14">
      <c r="N52305" s="71"/>
    </row>
    <row r="52306" spans="14:14">
      <c r="N52306" s="71"/>
    </row>
    <row r="52307" spans="14:14">
      <c r="N52307" s="71"/>
    </row>
    <row r="52308" spans="14:14">
      <c r="N52308" s="71"/>
    </row>
    <row r="52309" spans="14:14">
      <c r="N52309" s="71"/>
    </row>
    <row r="52310" spans="14:14">
      <c r="N52310" s="71"/>
    </row>
    <row r="52311" spans="14:14">
      <c r="N52311" s="71"/>
    </row>
    <row r="52312" spans="14:14">
      <c r="N52312" s="71"/>
    </row>
    <row r="52313" spans="14:14">
      <c r="N52313" s="71"/>
    </row>
    <row r="52314" spans="14:14">
      <c r="N52314" s="71"/>
    </row>
    <row r="52315" spans="14:14">
      <c r="N52315" s="71"/>
    </row>
    <row r="52316" spans="14:14">
      <c r="N52316" s="71"/>
    </row>
    <row r="52317" spans="14:14">
      <c r="N52317" s="71"/>
    </row>
    <row r="52318" spans="14:14">
      <c r="N52318" s="71"/>
    </row>
    <row r="52319" spans="14:14">
      <c r="N52319" s="71"/>
    </row>
    <row r="52320" spans="14:14">
      <c r="N52320" s="71"/>
    </row>
    <row r="52321" spans="14:14">
      <c r="N52321" s="71"/>
    </row>
    <row r="52322" spans="14:14">
      <c r="N52322" s="71"/>
    </row>
    <row r="52323" spans="14:14">
      <c r="N52323" s="71"/>
    </row>
    <row r="52324" spans="14:14">
      <c r="N52324" s="71"/>
    </row>
    <row r="52325" spans="14:14">
      <c r="N52325" s="71"/>
    </row>
    <row r="52326" spans="14:14">
      <c r="N52326" s="71"/>
    </row>
    <row r="52327" spans="14:14">
      <c r="N52327" s="71"/>
    </row>
    <row r="52328" spans="14:14">
      <c r="N52328" s="71"/>
    </row>
    <row r="52329" spans="14:14">
      <c r="N52329" s="71"/>
    </row>
    <row r="52330" spans="14:14">
      <c r="N52330" s="71"/>
    </row>
    <row r="52331" spans="14:14">
      <c r="N52331" s="71"/>
    </row>
    <row r="52332" spans="14:14">
      <c r="N52332" s="71"/>
    </row>
    <row r="52333" spans="14:14">
      <c r="N52333" s="71"/>
    </row>
    <row r="52334" spans="14:14">
      <c r="N52334" s="71"/>
    </row>
    <row r="52335" spans="14:14">
      <c r="N52335" s="71"/>
    </row>
    <row r="52336" spans="14:14">
      <c r="N52336" s="71"/>
    </row>
    <row r="52337" spans="14:14">
      <c r="N52337" s="71"/>
    </row>
    <row r="52338" spans="14:14">
      <c r="N52338" s="71"/>
    </row>
    <row r="52339" spans="14:14">
      <c r="N52339" s="71"/>
    </row>
    <row r="52340" spans="14:14">
      <c r="N52340" s="71"/>
    </row>
    <row r="52341" spans="14:14">
      <c r="N52341" s="71"/>
    </row>
    <row r="52342" spans="14:14">
      <c r="N52342" s="71"/>
    </row>
    <row r="52343" spans="14:14">
      <c r="N52343" s="71"/>
    </row>
    <row r="52344" spans="14:14">
      <c r="N52344" s="71"/>
    </row>
    <row r="52345" spans="14:14">
      <c r="N52345" s="71"/>
    </row>
    <row r="52346" spans="14:14">
      <c r="N52346" s="71"/>
    </row>
    <row r="52347" spans="14:14">
      <c r="N52347" s="71"/>
    </row>
    <row r="52348" spans="14:14">
      <c r="N52348" s="71"/>
    </row>
    <row r="52349" spans="14:14">
      <c r="N52349" s="71"/>
    </row>
    <row r="52350" spans="14:14">
      <c r="N52350" s="71"/>
    </row>
    <row r="52351" spans="14:14">
      <c r="N52351" s="71"/>
    </row>
    <row r="52352" spans="14:14">
      <c r="N52352" s="71"/>
    </row>
    <row r="52353" spans="14:14">
      <c r="N52353" s="71"/>
    </row>
    <row r="52354" spans="14:14">
      <c r="N52354" s="71"/>
    </row>
    <row r="52355" spans="14:14">
      <c r="N52355" s="71"/>
    </row>
    <row r="52356" spans="14:14">
      <c r="N52356" s="71"/>
    </row>
    <row r="52357" spans="14:14">
      <c r="N52357" s="71"/>
    </row>
    <row r="52358" spans="14:14">
      <c r="N52358" s="71"/>
    </row>
    <row r="52359" spans="14:14">
      <c r="N52359" s="71"/>
    </row>
    <row r="52360" spans="14:14">
      <c r="N52360" s="71"/>
    </row>
    <row r="52361" spans="14:14">
      <c r="N52361" s="71"/>
    </row>
    <row r="52362" spans="14:14">
      <c r="N52362" s="71"/>
    </row>
    <row r="52363" spans="14:14">
      <c r="N52363" s="71"/>
    </row>
    <row r="52364" spans="14:14">
      <c r="N52364" s="71"/>
    </row>
    <row r="52365" spans="14:14">
      <c r="N52365" s="71"/>
    </row>
    <row r="52366" spans="14:14">
      <c r="N52366" s="71"/>
    </row>
    <row r="52367" spans="14:14">
      <c r="N52367" s="71"/>
    </row>
    <row r="52368" spans="14:14">
      <c r="N52368" s="71"/>
    </row>
    <row r="52369" spans="14:14">
      <c r="N52369" s="71"/>
    </row>
    <row r="52370" spans="14:14">
      <c r="N52370" s="71"/>
    </row>
    <row r="52371" spans="14:14">
      <c r="N52371" s="71"/>
    </row>
    <row r="52372" spans="14:14">
      <c r="N52372" s="71"/>
    </row>
    <row r="52373" spans="14:14">
      <c r="N52373" s="71"/>
    </row>
    <row r="52374" spans="14:14">
      <c r="N52374" s="71"/>
    </row>
    <row r="52375" spans="14:14">
      <c r="N52375" s="71"/>
    </row>
    <row r="52376" spans="14:14">
      <c r="N52376" s="71"/>
    </row>
    <row r="52377" spans="14:14">
      <c r="N52377" s="71"/>
    </row>
    <row r="52378" spans="14:14">
      <c r="N52378" s="71"/>
    </row>
    <row r="52379" spans="14:14">
      <c r="N52379" s="71"/>
    </row>
    <row r="52380" spans="14:14">
      <c r="N52380" s="71"/>
    </row>
    <row r="52381" spans="14:14">
      <c r="N52381" s="71"/>
    </row>
    <row r="52382" spans="14:14">
      <c r="N52382" s="71"/>
    </row>
    <row r="52383" spans="14:14">
      <c r="N52383" s="71"/>
    </row>
    <row r="52384" spans="14:14">
      <c r="N52384" s="71"/>
    </row>
    <row r="52385" spans="14:14">
      <c r="N52385" s="71"/>
    </row>
    <row r="52386" spans="14:14">
      <c r="N52386" s="71"/>
    </row>
    <row r="52387" spans="14:14">
      <c r="N52387" s="71"/>
    </row>
    <row r="52388" spans="14:14">
      <c r="N52388" s="71"/>
    </row>
    <row r="52389" spans="14:14">
      <c r="N52389" s="71"/>
    </row>
    <row r="52390" spans="14:14">
      <c r="N52390" s="71"/>
    </row>
    <row r="52391" spans="14:14">
      <c r="N52391" s="71"/>
    </row>
    <row r="52392" spans="14:14">
      <c r="N52392" s="71"/>
    </row>
    <row r="52393" spans="14:14">
      <c r="N52393" s="71"/>
    </row>
    <row r="52394" spans="14:14">
      <c r="N52394" s="71"/>
    </row>
    <row r="52395" spans="14:14">
      <c r="N52395" s="71"/>
    </row>
    <row r="52396" spans="14:14">
      <c r="N52396" s="71"/>
    </row>
    <row r="52397" spans="14:14">
      <c r="N52397" s="71"/>
    </row>
    <row r="52398" spans="14:14">
      <c r="N52398" s="71"/>
    </row>
    <row r="52399" spans="14:14">
      <c r="N52399" s="71"/>
    </row>
    <row r="52400" spans="14:14">
      <c r="N52400" s="71"/>
    </row>
    <row r="52401" spans="14:14">
      <c r="N52401" s="71"/>
    </row>
    <row r="52402" spans="14:14">
      <c r="N52402" s="71"/>
    </row>
    <row r="52403" spans="14:14">
      <c r="N52403" s="71"/>
    </row>
    <row r="52404" spans="14:14">
      <c r="N52404" s="71"/>
    </row>
    <row r="52405" spans="14:14">
      <c r="N52405" s="71"/>
    </row>
    <row r="52406" spans="14:14">
      <c r="N52406" s="71"/>
    </row>
    <row r="52407" spans="14:14">
      <c r="N52407" s="71"/>
    </row>
    <row r="52408" spans="14:14">
      <c r="N52408" s="71"/>
    </row>
    <row r="52409" spans="14:14">
      <c r="N52409" s="71"/>
    </row>
    <row r="52410" spans="14:14">
      <c r="N52410" s="71"/>
    </row>
    <row r="52411" spans="14:14">
      <c r="N52411" s="71"/>
    </row>
    <row r="52412" spans="14:14">
      <c r="N52412" s="71"/>
    </row>
    <row r="52413" spans="14:14">
      <c r="N52413" s="71"/>
    </row>
    <row r="52414" spans="14:14">
      <c r="N52414" s="71"/>
    </row>
    <row r="52415" spans="14:14">
      <c r="N52415" s="71"/>
    </row>
    <row r="52416" spans="14:14">
      <c r="N52416" s="71"/>
    </row>
    <row r="52417" spans="14:14">
      <c r="N52417" s="71"/>
    </row>
    <row r="52418" spans="14:14">
      <c r="N52418" s="71"/>
    </row>
    <row r="52419" spans="14:14">
      <c r="N52419" s="71"/>
    </row>
    <row r="52420" spans="14:14">
      <c r="N52420" s="71"/>
    </row>
    <row r="52421" spans="14:14">
      <c r="N52421" s="71"/>
    </row>
    <row r="52422" spans="14:14">
      <c r="N52422" s="71"/>
    </row>
    <row r="52423" spans="14:14">
      <c r="N52423" s="71"/>
    </row>
    <row r="52424" spans="14:14">
      <c r="N52424" s="71"/>
    </row>
    <row r="52425" spans="14:14">
      <c r="N52425" s="71"/>
    </row>
    <row r="52426" spans="14:14">
      <c r="N52426" s="71"/>
    </row>
    <row r="52427" spans="14:14">
      <c r="N52427" s="71"/>
    </row>
    <row r="52428" spans="14:14">
      <c r="N52428" s="71"/>
    </row>
    <row r="52429" spans="14:14">
      <c r="N52429" s="71"/>
    </row>
    <row r="52430" spans="14:14">
      <c r="N52430" s="71"/>
    </row>
    <row r="52431" spans="14:14">
      <c r="N52431" s="71"/>
    </row>
    <row r="52432" spans="14:14">
      <c r="N52432" s="71"/>
    </row>
    <row r="52433" spans="14:14">
      <c r="N52433" s="71"/>
    </row>
    <row r="52434" spans="14:14">
      <c r="N52434" s="71"/>
    </row>
    <row r="52435" spans="14:14">
      <c r="N52435" s="71"/>
    </row>
    <row r="52436" spans="14:14">
      <c r="N52436" s="71"/>
    </row>
    <row r="52437" spans="14:14">
      <c r="N52437" s="71"/>
    </row>
    <row r="52438" spans="14:14">
      <c r="N52438" s="71"/>
    </row>
    <row r="52439" spans="14:14">
      <c r="N52439" s="71"/>
    </row>
    <row r="52440" spans="14:14">
      <c r="N52440" s="71"/>
    </row>
    <row r="52441" spans="14:14">
      <c r="N52441" s="71"/>
    </row>
    <row r="52442" spans="14:14">
      <c r="N52442" s="71"/>
    </row>
    <row r="52443" spans="14:14">
      <c r="N52443" s="71"/>
    </row>
    <row r="52444" spans="14:14">
      <c r="N52444" s="71"/>
    </row>
    <row r="52445" spans="14:14">
      <c r="N52445" s="71"/>
    </row>
    <row r="52446" spans="14:14">
      <c r="N52446" s="71"/>
    </row>
    <row r="52447" spans="14:14">
      <c r="N52447" s="71"/>
    </row>
    <row r="52448" spans="14:14">
      <c r="N52448" s="71"/>
    </row>
    <row r="52449" spans="14:14">
      <c r="N52449" s="71"/>
    </row>
    <row r="52450" spans="14:14">
      <c r="N52450" s="71"/>
    </row>
    <row r="52451" spans="14:14">
      <c r="N52451" s="71"/>
    </row>
    <row r="52452" spans="14:14">
      <c r="N52452" s="71"/>
    </row>
    <row r="52453" spans="14:14">
      <c r="N52453" s="71"/>
    </row>
    <row r="52454" spans="14:14">
      <c r="N52454" s="71"/>
    </row>
    <row r="52455" spans="14:14">
      <c r="N52455" s="71"/>
    </row>
    <row r="52456" spans="14:14">
      <c r="N52456" s="71"/>
    </row>
    <row r="52457" spans="14:14">
      <c r="N52457" s="71"/>
    </row>
    <row r="52458" spans="14:14">
      <c r="N52458" s="71"/>
    </row>
    <row r="52459" spans="14:14">
      <c r="N52459" s="71"/>
    </row>
    <row r="52460" spans="14:14">
      <c r="N52460" s="71"/>
    </row>
    <row r="52461" spans="14:14">
      <c r="N52461" s="71"/>
    </row>
    <row r="52462" spans="14:14">
      <c r="N52462" s="71"/>
    </row>
    <row r="52463" spans="14:14">
      <c r="N52463" s="71"/>
    </row>
    <row r="52464" spans="14:14">
      <c r="N52464" s="71"/>
    </row>
    <row r="52465" spans="14:14">
      <c r="N52465" s="71"/>
    </row>
    <row r="52466" spans="14:14">
      <c r="N52466" s="71"/>
    </row>
    <row r="52467" spans="14:14">
      <c r="N52467" s="71"/>
    </row>
    <row r="52468" spans="14:14">
      <c r="N52468" s="71"/>
    </row>
    <row r="52469" spans="14:14">
      <c r="N52469" s="71"/>
    </row>
    <row r="52470" spans="14:14">
      <c r="N52470" s="71"/>
    </row>
    <row r="52471" spans="14:14">
      <c r="N52471" s="71"/>
    </row>
    <row r="52472" spans="14:14">
      <c r="N52472" s="71"/>
    </row>
    <row r="52473" spans="14:14">
      <c r="N52473" s="71"/>
    </row>
    <row r="52474" spans="14:14">
      <c r="N52474" s="71"/>
    </row>
    <row r="52475" spans="14:14">
      <c r="N52475" s="71"/>
    </row>
    <row r="52476" spans="14:14">
      <c r="N52476" s="71"/>
    </row>
    <row r="52477" spans="14:14">
      <c r="N52477" s="71"/>
    </row>
    <row r="52478" spans="14:14">
      <c r="N52478" s="71"/>
    </row>
    <row r="52479" spans="14:14">
      <c r="N52479" s="71"/>
    </row>
    <row r="52480" spans="14:14">
      <c r="N52480" s="71"/>
    </row>
    <row r="52481" spans="14:14">
      <c r="N52481" s="71"/>
    </row>
    <row r="52482" spans="14:14">
      <c r="N52482" s="71"/>
    </row>
    <row r="52483" spans="14:14">
      <c r="N52483" s="71"/>
    </row>
    <row r="52484" spans="14:14">
      <c r="N52484" s="71"/>
    </row>
    <row r="52485" spans="14:14">
      <c r="N52485" s="71"/>
    </row>
    <row r="52486" spans="14:14">
      <c r="N52486" s="71"/>
    </row>
    <row r="52487" spans="14:14">
      <c r="N52487" s="71"/>
    </row>
    <row r="52488" spans="14:14">
      <c r="N52488" s="71"/>
    </row>
    <row r="52489" spans="14:14">
      <c r="N52489" s="71"/>
    </row>
    <row r="52490" spans="14:14">
      <c r="N52490" s="71"/>
    </row>
    <row r="52491" spans="14:14">
      <c r="N52491" s="71"/>
    </row>
    <row r="52492" spans="14:14">
      <c r="N52492" s="71"/>
    </row>
    <row r="52493" spans="14:14">
      <c r="N52493" s="71"/>
    </row>
    <row r="52494" spans="14:14">
      <c r="N52494" s="71"/>
    </row>
    <row r="52495" spans="14:14">
      <c r="N52495" s="71"/>
    </row>
    <row r="52496" spans="14:14">
      <c r="N52496" s="71"/>
    </row>
    <row r="52497" spans="14:14">
      <c r="N52497" s="71"/>
    </row>
    <row r="52498" spans="14:14">
      <c r="N52498" s="71"/>
    </row>
    <row r="52499" spans="14:14">
      <c r="N52499" s="71"/>
    </row>
    <row r="52500" spans="14:14">
      <c r="N52500" s="71"/>
    </row>
    <row r="52501" spans="14:14">
      <c r="N52501" s="71"/>
    </row>
    <row r="52502" spans="14:14">
      <c r="N52502" s="71"/>
    </row>
    <row r="52503" spans="14:14">
      <c r="N52503" s="71"/>
    </row>
    <row r="52504" spans="14:14">
      <c r="N52504" s="71"/>
    </row>
    <row r="52505" spans="14:14">
      <c r="N52505" s="71"/>
    </row>
    <row r="52506" spans="14:14">
      <c r="N52506" s="71"/>
    </row>
    <row r="52507" spans="14:14">
      <c r="N52507" s="71"/>
    </row>
    <row r="52508" spans="14:14">
      <c r="N52508" s="71"/>
    </row>
    <row r="52509" spans="14:14">
      <c r="N52509" s="71"/>
    </row>
    <row r="52510" spans="14:14">
      <c r="N52510" s="71"/>
    </row>
    <row r="52511" spans="14:14">
      <c r="N52511" s="71"/>
    </row>
    <row r="52512" spans="14:14">
      <c r="N52512" s="71"/>
    </row>
    <row r="52513" spans="14:14">
      <c r="N52513" s="71"/>
    </row>
    <row r="52514" spans="14:14">
      <c r="N52514" s="71"/>
    </row>
    <row r="52515" spans="14:14">
      <c r="N52515" s="71"/>
    </row>
    <row r="52516" spans="14:14">
      <c r="N52516" s="71"/>
    </row>
    <row r="52517" spans="14:14">
      <c r="N52517" s="71"/>
    </row>
    <row r="52518" spans="14:14">
      <c r="N52518" s="71"/>
    </row>
    <row r="52519" spans="14:14">
      <c r="N52519" s="71"/>
    </row>
    <row r="52520" spans="14:14">
      <c r="N52520" s="71"/>
    </row>
    <row r="52521" spans="14:14">
      <c r="N52521" s="71"/>
    </row>
    <row r="52522" spans="14:14">
      <c r="N52522" s="71"/>
    </row>
    <row r="52523" spans="14:14">
      <c r="N52523" s="71"/>
    </row>
    <row r="52524" spans="14:14">
      <c r="N52524" s="71"/>
    </row>
    <row r="52525" spans="14:14">
      <c r="N52525" s="71"/>
    </row>
    <row r="52526" spans="14:14">
      <c r="N52526" s="71"/>
    </row>
    <row r="52527" spans="14:14">
      <c r="N52527" s="71"/>
    </row>
    <row r="52528" spans="14:14">
      <c r="N52528" s="71"/>
    </row>
    <row r="52529" spans="14:14">
      <c r="N52529" s="71"/>
    </row>
    <row r="52530" spans="14:14">
      <c r="N52530" s="71"/>
    </row>
    <row r="52531" spans="14:14">
      <c r="N52531" s="71"/>
    </row>
    <row r="52532" spans="14:14">
      <c r="N52532" s="71"/>
    </row>
    <row r="52533" spans="14:14">
      <c r="N52533" s="71"/>
    </row>
    <row r="52534" spans="14:14">
      <c r="N52534" s="71"/>
    </row>
    <row r="52535" spans="14:14">
      <c r="N52535" s="71"/>
    </row>
    <row r="52536" spans="14:14">
      <c r="N52536" s="71"/>
    </row>
    <row r="52537" spans="14:14">
      <c r="N52537" s="71"/>
    </row>
    <row r="52538" spans="14:14">
      <c r="N52538" s="71"/>
    </row>
    <row r="52539" spans="14:14">
      <c r="N52539" s="71"/>
    </row>
    <row r="52540" spans="14:14">
      <c r="N52540" s="71"/>
    </row>
    <row r="52541" spans="14:14">
      <c r="N52541" s="71"/>
    </row>
    <row r="52542" spans="14:14">
      <c r="N52542" s="71"/>
    </row>
    <row r="52543" spans="14:14">
      <c r="N52543" s="71"/>
    </row>
    <row r="52544" spans="14:14">
      <c r="N52544" s="71"/>
    </row>
    <row r="52545" spans="14:14">
      <c r="N52545" s="71"/>
    </row>
    <row r="52546" spans="14:14">
      <c r="N52546" s="71"/>
    </row>
    <row r="52547" spans="14:14">
      <c r="N52547" s="71"/>
    </row>
    <row r="52548" spans="14:14">
      <c r="N52548" s="71"/>
    </row>
    <row r="52549" spans="14:14">
      <c r="N52549" s="71"/>
    </row>
    <row r="52550" spans="14:14">
      <c r="N52550" s="71"/>
    </row>
    <row r="52551" spans="14:14">
      <c r="N52551" s="71"/>
    </row>
    <row r="52552" spans="14:14">
      <c r="N52552" s="71"/>
    </row>
    <row r="52553" spans="14:14">
      <c r="N52553" s="71"/>
    </row>
    <row r="52554" spans="14:14">
      <c r="N52554" s="71"/>
    </row>
    <row r="52555" spans="14:14">
      <c r="N52555" s="71"/>
    </row>
    <row r="52556" spans="14:14">
      <c r="N52556" s="71"/>
    </row>
    <row r="52557" spans="14:14">
      <c r="N52557" s="71"/>
    </row>
    <row r="52558" spans="14:14">
      <c r="N52558" s="71"/>
    </row>
    <row r="52559" spans="14:14">
      <c r="N52559" s="71"/>
    </row>
    <row r="52560" spans="14:14">
      <c r="N52560" s="71"/>
    </row>
    <row r="52561" spans="14:14">
      <c r="N52561" s="71"/>
    </row>
    <row r="52562" spans="14:14">
      <c r="N52562" s="71"/>
    </row>
    <row r="52563" spans="14:14">
      <c r="N52563" s="71"/>
    </row>
    <row r="52564" spans="14:14">
      <c r="N52564" s="71"/>
    </row>
    <row r="52565" spans="14:14">
      <c r="N52565" s="71"/>
    </row>
    <row r="52566" spans="14:14">
      <c r="N52566" s="71"/>
    </row>
    <row r="52567" spans="14:14">
      <c r="N52567" s="71"/>
    </row>
    <row r="52568" spans="14:14">
      <c r="N52568" s="71"/>
    </row>
    <row r="52569" spans="14:14">
      <c r="N52569" s="71"/>
    </row>
    <row r="52570" spans="14:14">
      <c r="N52570" s="71"/>
    </row>
    <row r="52571" spans="14:14">
      <c r="N52571" s="71"/>
    </row>
    <row r="52572" spans="14:14">
      <c r="N52572" s="71"/>
    </row>
    <row r="52573" spans="14:14">
      <c r="N52573" s="71"/>
    </row>
    <row r="52574" spans="14:14">
      <c r="N52574" s="71"/>
    </row>
    <row r="52575" spans="14:14">
      <c r="N52575" s="71"/>
    </row>
    <row r="52576" spans="14:14">
      <c r="N52576" s="71"/>
    </row>
    <row r="52577" spans="14:14">
      <c r="N52577" s="71"/>
    </row>
    <row r="52578" spans="14:14">
      <c r="N52578" s="71"/>
    </row>
    <row r="52579" spans="14:14">
      <c r="N52579" s="71"/>
    </row>
    <row r="52580" spans="14:14">
      <c r="N52580" s="71"/>
    </row>
    <row r="52581" spans="14:14">
      <c r="N52581" s="71"/>
    </row>
    <row r="52582" spans="14:14">
      <c r="N52582" s="71"/>
    </row>
    <row r="52583" spans="14:14">
      <c r="N52583" s="71"/>
    </row>
    <row r="52584" spans="14:14">
      <c r="N52584" s="71"/>
    </row>
    <row r="52585" spans="14:14">
      <c r="N52585" s="71"/>
    </row>
    <row r="52586" spans="14:14">
      <c r="N52586" s="71"/>
    </row>
    <row r="52587" spans="14:14">
      <c r="N52587" s="71"/>
    </row>
    <row r="52588" spans="14:14">
      <c r="N52588" s="71"/>
    </row>
    <row r="52589" spans="14:14">
      <c r="N52589" s="71"/>
    </row>
    <row r="52590" spans="14:14">
      <c r="N52590" s="71"/>
    </row>
    <row r="52591" spans="14:14">
      <c r="N52591" s="71"/>
    </row>
    <row r="52592" spans="14:14">
      <c r="N52592" s="71"/>
    </row>
    <row r="52593" spans="14:14">
      <c r="N52593" s="71"/>
    </row>
    <row r="52594" spans="14:14">
      <c r="N52594" s="71"/>
    </row>
    <row r="52595" spans="14:14">
      <c r="N52595" s="71"/>
    </row>
    <row r="52596" spans="14:14">
      <c r="N52596" s="71"/>
    </row>
    <row r="52597" spans="14:14">
      <c r="N52597" s="71"/>
    </row>
    <row r="52598" spans="14:14">
      <c r="N52598" s="71"/>
    </row>
    <row r="52599" spans="14:14">
      <c r="N52599" s="71"/>
    </row>
    <row r="52600" spans="14:14">
      <c r="N52600" s="71"/>
    </row>
    <row r="52601" spans="14:14">
      <c r="N52601" s="71"/>
    </row>
    <row r="52602" spans="14:14">
      <c r="N52602" s="71"/>
    </row>
    <row r="52603" spans="14:14">
      <c r="N52603" s="71"/>
    </row>
    <row r="52604" spans="14:14">
      <c r="N52604" s="71"/>
    </row>
    <row r="52605" spans="14:14">
      <c r="N52605" s="71"/>
    </row>
    <row r="52606" spans="14:14">
      <c r="N52606" s="71"/>
    </row>
    <row r="52607" spans="14:14">
      <c r="N52607" s="71"/>
    </row>
    <row r="52608" spans="14:14">
      <c r="N52608" s="71"/>
    </row>
    <row r="52609" spans="14:14">
      <c r="N52609" s="71"/>
    </row>
    <row r="52610" spans="14:14">
      <c r="N52610" s="71"/>
    </row>
    <row r="52611" spans="14:14">
      <c r="N52611" s="71"/>
    </row>
    <row r="52612" spans="14:14">
      <c r="N52612" s="71"/>
    </row>
    <row r="52613" spans="14:14">
      <c r="N52613" s="71"/>
    </row>
    <row r="52614" spans="14:14">
      <c r="N52614" s="71"/>
    </row>
    <row r="52615" spans="14:14">
      <c r="N52615" s="71"/>
    </row>
    <row r="52616" spans="14:14">
      <c r="N52616" s="71"/>
    </row>
    <row r="52617" spans="14:14">
      <c r="N52617" s="71"/>
    </row>
    <row r="52618" spans="14:14">
      <c r="N52618" s="71"/>
    </row>
    <row r="52619" spans="14:14">
      <c r="N52619" s="71"/>
    </row>
    <row r="52620" spans="14:14">
      <c r="N52620" s="71"/>
    </row>
    <row r="52621" spans="14:14">
      <c r="N52621" s="71"/>
    </row>
    <row r="52622" spans="14:14">
      <c r="N52622" s="71"/>
    </row>
    <row r="52623" spans="14:14">
      <c r="N52623" s="71"/>
    </row>
    <row r="52624" spans="14:14">
      <c r="N52624" s="71"/>
    </row>
    <row r="52625" spans="14:14">
      <c r="N52625" s="71"/>
    </row>
    <row r="52626" spans="14:14">
      <c r="N52626" s="71"/>
    </row>
    <row r="52627" spans="14:14">
      <c r="N52627" s="71"/>
    </row>
    <row r="52628" spans="14:14">
      <c r="N52628" s="71"/>
    </row>
    <row r="52629" spans="14:14">
      <c r="N52629" s="71"/>
    </row>
    <row r="52630" spans="14:14">
      <c r="N52630" s="71"/>
    </row>
    <row r="52631" spans="14:14">
      <c r="N52631" s="71"/>
    </row>
    <row r="52632" spans="14:14">
      <c r="N52632" s="71"/>
    </row>
    <row r="52633" spans="14:14">
      <c r="N52633" s="71"/>
    </row>
    <row r="52634" spans="14:14">
      <c r="N52634" s="71"/>
    </row>
    <row r="52635" spans="14:14">
      <c r="N52635" s="71"/>
    </row>
    <row r="52636" spans="14:14">
      <c r="N52636" s="71"/>
    </row>
    <row r="52637" spans="14:14">
      <c r="N52637" s="71"/>
    </row>
    <row r="52638" spans="14:14">
      <c r="N52638" s="71"/>
    </row>
    <row r="52639" spans="14:14">
      <c r="N52639" s="71"/>
    </row>
    <row r="52640" spans="14:14">
      <c r="N52640" s="71"/>
    </row>
    <row r="52641" spans="14:14">
      <c r="N52641" s="71"/>
    </row>
    <row r="52642" spans="14:14">
      <c r="N52642" s="71"/>
    </row>
    <row r="52643" spans="14:14">
      <c r="N52643" s="71"/>
    </row>
    <row r="52644" spans="14:14">
      <c r="N52644" s="71"/>
    </row>
    <row r="52645" spans="14:14">
      <c r="N52645" s="71"/>
    </row>
    <row r="52646" spans="14:14">
      <c r="N52646" s="71"/>
    </row>
    <row r="52647" spans="14:14">
      <c r="N52647" s="71"/>
    </row>
    <row r="52648" spans="14:14">
      <c r="N52648" s="71"/>
    </row>
    <row r="52649" spans="14:14">
      <c r="N52649" s="71"/>
    </row>
    <row r="52650" spans="14:14">
      <c r="N52650" s="71"/>
    </row>
    <row r="52651" spans="14:14">
      <c r="N52651" s="71"/>
    </row>
    <row r="52652" spans="14:14">
      <c r="N52652" s="71"/>
    </row>
    <row r="52653" spans="14:14">
      <c r="N52653" s="71"/>
    </row>
    <row r="52654" spans="14:14">
      <c r="N52654" s="71"/>
    </row>
    <row r="52655" spans="14:14">
      <c r="N52655" s="71"/>
    </row>
    <row r="52656" spans="14:14">
      <c r="N52656" s="71"/>
    </row>
    <row r="52657" spans="14:14">
      <c r="N52657" s="71"/>
    </row>
    <row r="52658" spans="14:14">
      <c r="N52658" s="71"/>
    </row>
    <row r="52659" spans="14:14">
      <c r="N52659" s="71"/>
    </row>
    <row r="52660" spans="14:14">
      <c r="N52660" s="71"/>
    </row>
    <row r="52661" spans="14:14">
      <c r="N52661" s="71"/>
    </row>
    <row r="52662" spans="14:14">
      <c r="N52662" s="71"/>
    </row>
    <row r="52663" spans="14:14">
      <c r="N52663" s="71"/>
    </row>
    <row r="52664" spans="14:14">
      <c r="N52664" s="71"/>
    </row>
    <row r="52665" spans="14:14">
      <c r="N52665" s="71"/>
    </row>
    <row r="52666" spans="14:14">
      <c r="N52666" s="71"/>
    </row>
    <row r="52667" spans="14:14">
      <c r="N52667" s="71"/>
    </row>
    <row r="52668" spans="14:14">
      <c r="N52668" s="71"/>
    </row>
    <row r="52669" spans="14:14">
      <c r="N52669" s="71"/>
    </row>
    <row r="52670" spans="14:14">
      <c r="N52670" s="71"/>
    </row>
    <row r="52671" spans="14:14">
      <c r="N52671" s="71"/>
    </row>
    <row r="52672" spans="14:14">
      <c r="N52672" s="71"/>
    </row>
    <row r="52673" spans="14:14">
      <c r="N52673" s="71"/>
    </row>
    <row r="52674" spans="14:14">
      <c r="N52674" s="71"/>
    </row>
    <row r="52675" spans="14:14">
      <c r="N52675" s="71"/>
    </row>
    <row r="52676" spans="14:14">
      <c r="N52676" s="71"/>
    </row>
    <row r="52677" spans="14:14">
      <c r="N52677" s="71"/>
    </row>
    <row r="52678" spans="14:14">
      <c r="N52678" s="71"/>
    </row>
    <row r="52679" spans="14:14">
      <c r="N52679" s="71"/>
    </row>
    <row r="52680" spans="14:14">
      <c r="N52680" s="71"/>
    </row>
    <row r="52681" spans="14:14">
      <c r="N52681" s="71"/>
    </row>
    <row r="52682" spans="14:14">
      <c r="N52682" s="71"/>
    </row>
    <row r="52683" spans="14:14">
      <c r="N52683" s="71"/>
    </row>
    <row r="52684" spans="14:14">
      <c r="N52684" s="71"/>
    </row>
    <row r="52685" spans="14:14">
      <c r="N52685" s="71"/>
    </row>
    <row r="52686" spans="14:14">
      <c r="N52686" s="71"/>
    </row>
    <row r="52687" spans="14:14">
      <c r="N52687" s="71"/>
    </row>
    <row r="52688" spans="14:14">
      <c r="N52688" s="71"/>
    </row>
    <row r="52689" spans="14:14">
      <c r="N52689" s="71"/>
    </row>
    <row r="52690" spans="14:14">
      <c r="N52690" s="71"/>
    </row>
    <row r="52691" spans="14:14">
      <c r="N52691" s="71"/>
    </row>
    <row r="52692" spans="14:14">
      <c r="N52692" s="71"/>
    </row>
    <row r="52693" spans="14:14">
      <c r="N52693" s="71"/>
    </row>
    <row r="52694" spans="14:14">
      <c r="N52694" s="71"/>
    </row>
    <row r="52695" spans="14:14">
      <c r="N52695" s="71"/>
    </row>
    <row r="52696" spans="14:14">
      <c r="N52696" s="71"/>
    </row>
    <row r="52697" spans="14:14">
      <c r="N52697" s="71"/>
    </row>
    <row r="52698" spans="14:14">
      <c r="N52698" s="71"/>
    </row>
    <row r="52699" spans="14:14">
      <c r="N52699" s="71"/>
    </row>
    <row r="52700" spans="14:14">
      <c r="N52700" s="71"/>
    </row>
    <row r="52701" spans="14:14">
      <c r="N52701" s="71"/>
    </row>
    <row r="52702" spans="14:14">
      <c r="N52702" s="71"/>
    </row>
    <row r="52703" spans="14:14">
      <c r="N52703" s="71"/>
    </row>
    <row r="52704" spans="14:14">
      <c r="N52704" s="71"/>
    </row>
    <row r="52705" spans="14:14">
      <c r="N52705" s="71"/>
    </row>
    <row r="52706" spans="14:14">
      <c r="N52706" s="71"/>
    </row>
    <row r="52707" spans="14:14">
      <c r="N52707" s="71"/>
    </row>
    <row r="52708" spans="14:14">
      <c r="N52708" s="71"/>
    </row>
    <row r="52709" spans="14:14">
      <c r="N52709" s="71"/>
    </row>
    <row r="52710" spans="14:14">
      <c r="N52710" s="71"/>
    </row>
    <row r="52711" spans="14:14">
      <c r="N52711" s="71"/>
    </row>
    <row r="52712" spans="14:14">
      <c r="N52712" s="71"/>
    </row>
    <row r="52713" spans="14:14">
      <c r="N52713" s="71"/>
    </row>
    <row r="52714" spans="14:14">
      <c r="N52714" s="71"/>
    </row>
    <row r="52715" spans="14:14">
      <c r="N52715" s="71"/>
    </row>
    <row r="52716" spans="14:14">
      <c r="N52716" s="71"/>
    </row>
    <row r="52717" spans="14:14">
      <c r="N52717" s="71"/>
    </row>
    <row r="52718" spans="14:14">
      <c r="N52718" s="71"/>
    </row>
    <row r="52719" spans="14:14">
      <c r="N52719" s="71"/>
    </row>
    <row r="52720" spans="14:14">
      <c r="N52720" s="71"/>
    </row>
    <row r="52721" spans="14:14">
      <c r="N52721" s="71"/>
    </row>
    <row r="52722" spans="14:14">
      <c r="N52722" s="71"/>
    </row>
    <row r="52723" spans="14:14">
      <c r="N52723" s="71"/>
    </row>
    <row r="52724" spans="14:14">
      <c r="N52724" s="71"/>
    </row>
    <row r="52725" spans="14:14">
      <c r="N52725" s="71"/>
    </row>
    <row r="52726" spans="14:14">
      <c r="N52726" s="71"/>
    </row>
    <row r="52727" spans="14:14">
      <c r="N52727" s="71"/>
    </row>
    <row r="52728" spans="14:14">
      <c r="N52728" s="71"/>
    </row>
    <row r="52729" spans="14:14">
      <c r="N52729" s="71"/>
    </row>
    <row r="52730" spans="14:14">
      <c r="N52730" s="71"/>
    </row>
    <row r="52731" spans="14:14">
      <c r="N52731" s="71"/>
    </row>
    <row r="52732" spans="14:14">
      <c r="N52732" s="71"/>
    </row>
    <row r="52733" spans="14:14">
      <c r="N52733" s="71"/>
    </row>
    <row r="52734" spans="14:14">
      <c r="N52734" s="71"/>
    </row>
    <row r="52735" spans="14:14">
      <c r="N52735" s="71"/>
    </row>
    <row r="52736" spans="14:14">
      <c r="N52736" s="71"/>
    </row>
    <row r="52737" spans="14:14">
      <c r="N52737" s="71"/>
    </row>
    <row r="52738" spans="14:14">
      <c r="N52738" s="71"/>
    </row>
    <row r="52739" spans="14:14">
      <c r="N52739" s="71"/>
    </row>
    <row r="52740" spans="14:14">
      <c r="N52740" s="71"/>
    </row>
    <row r="52741" spans="14:14">
      <c r="N52741" s="71"/>
    </row>
    <row r="52742" spans="14:14">
      <c r="N52742" s="71"/>
    </row>
    <row r="52743" spans="14:14">
      <c r="N52743" s="71"/>
    </row>
    <row r="52744" spans="14:14">
      <c r="N52744" s="71"/>
    </row>
    <row r="52745" spans="14:14">
      <c r="N52745" s="71"/>
    </row>
    <row r="52746" spans="14:14">
      <c r="N52746" s="71"/>
    </row>
    <row r="52747" spans="14:14">
      <c r="N52747" s="71"/>
    </row>
    <row r="52748" spans="14:14">
      <c r="N52748" s="71"/>
    </row>
    <row r="52749" spans="14:14">
      <c r="N52749" s="71"/>
    </row>
    <row r="52750" spans="14:14">
      <c r="N52750" s="71"/>
    </row>
    <row r="52751" spans="14:14">
      <c r="N52751" s="71"/>
    </row>
    <row r="52752" spans="14:14">
      <c r="N52752" s="71"/>
    </row>
    <row r="52753" spans="14:14">
      <c r="N52753" s="71"/>
    </row>
    <row r="52754" spans="14:14">
      <c r="N52754" s="71"/>
    </row>
    <row r="52755" spans="14:14">
      <c r="N52755" s="71"/>
    </row>
    <row r="52756" spans="14:14">
      <c r="N52756" s="71"/>
    </row>
    <row r="52757" spans="14:14">
      <c r="N52757" s="71"/>
    </row>
    <row r="52758" spans="14:14">
      <c r="N52758" s="71"/>
    </row>
    <row r="52759" spans="14:14">
      <c r="N52759" s="71"/>
    </row>
    <row r="52760" spans="14:14">
      <c r="N52760" s="71"/>
    </row>
    <row r="52761" spans="14:14">
      <c r="N52761" s="71"/>
    </row>
    <row r="52762" spans="14:14">
      <c r="N52762" s="71"/>
    </row>
    <row r="52763" spans="14:14">
      <c r="N52763" s="71"/>
    </row>
    <row r="52764" spans="14:14">
      <c r="N52764" s="71"/>
    </row>
    <row r="52765" spans="14:14">
      <c r="N52765" s="71"/>
    </row>
    <row r="52766" spans="14:14">
      <c r="N52766" s="71"/>
    </row>
    <row r="52767" spans="14:14">
      <c r="N52767" s="71"/>
    </row>
    <row r="52768" spans="14:14">
      <c r="N52768" s="71"/>
    </row>
    <row r="52769" spans="14:14">
      <c r="N52769" s="71"/>
    </row>
    <row r="52770" spans="14:14">
      <c r="N52770" s="71"/>
    </row>
    <row r="52771" spans="14:14">
      <c r="N52771" s="71"/>
    </row>
    <row r="52772" spans="14:14">
      <c r="N52772" s="71"/>
    </row>
    <row r="52773" spans="14:14">
      <c r="N52773" s="71"/>
    </row>
    <row r="52774" spans="14:14">
      <c r="N52774" s="71"/>
    </row>
    <row r="52775" spans="14:14">
      <c r="N52775" s="71"/>
    </row>
    <row r="52776" spans="14:14">
      <c r="N52776" s="71"/>
    </row>
    <row r="52777" spans="14:14">
      <c r="N52777" s="71"/>
    </row>
    <row r="52778" spans="14:14">
      <c r="N52778" s="71"/>
    </row>
    <row r="52779" spans="14:14">
      <c r="N52779" s="71"/>
    </row>
    <row r="52780" spans="14:14">
      <c r="N52780" s="71"/>
    </row>
    <row r="52781" spans="14:14">
      <c r="N52781" s="71"/>
    </row>
    <row r="52782" spans="14:14">
      <c r="N52782" s="71"/>
    </row>
    <row r="52783" spans="14:14">
      <c r="N52783" s="71"/>
    </row>
    <row r="52784" spans="14:14">
      <c r="N52784" s="71"/>
    </row>
    <row r="52785" spans="14:14">
      <c r="N52785" s="71"/>
    </row>
    <row r="52786" spans="14:14">
      <c r="N52786" s="71"/>
    </row>
    <row r="52787" spans="14:14">
      <c r="N52787" s="71"/>
    </row>
    <row r="52788" spans="14:14">
      <c r="N52788" s="71"/>
    </row>
    <row r="52789" spans="14:14">
      <c r="N52789" s="71"/>
    </row>
    <row r="52790" spans="14:14">
      <c r="N52790" s="71"/>
    </row>
    <row r="52791" spans="14:14">
      <c r="N52791" s="71"/>
    </row>
    <row r="52792" spans="14:14">
      <c r="N52792" s="71"/>
    </row>
    <row r="52793" spans="14:14">
      <c r="N52793" s="71"/>
    </row>
    <row r="52794" spans="14:14">
      <c r="N52794" s="71"/>
    </row>
    <row r="52795" spans="14:14">
      <c r="N52795" s="71"/>
    </row>
    <row r="52796" spans="14:14">
      <c r="N52796" s="71"/>
    </row>
    <row r="52797" spans="14:14">
      <c r="N52797" s="71"/>
    </row>
    <row r="52798" spans="14:14">
      <c r="N52798" s="71"/>
    </row>
    <row r="52799" spans="14:14">
      <c r="N52799" s="71"/>
    </row>
    <row r="52800" spans="14:14">
      <c r="N52800" s="71"/>
    </row>
    <row r="52801" spans="14:14">
      <c r="N52801" s="71"/>
    </row>
    <row r="52802" spans="14:14">
      <c r="N52802" s="71"/>
    </row>
    <row r="52803" spans="14:14">
      <c r="N52803" s="71"/>
    </row>
    <row r="52804" spans="14:14">
      <c r="N52804" s="71"/>
    </row>
    <row r="52805" spans="14:14">
      <c r="N52805" s="71"/>
    </row>
    <row r="52806" spans="14:14">
      <c r="N52806" s="71"/>
    </row>
    <row r="52807" spans="14:14">
      <c r="N52807" s="71"/>
    </row>
    <row r="52808" spans="14:14">
      <c r="N52808" s="71"/>
    </row>
    <row r="52809" spans="14:14">
      <c r="N52809" s="71"/>
    </row>
    <row r="52810" spans="14:14">
      <c r="N52810" s="71"/>
    </row>
    <row r="52811" spans="14:14">
      <c r="N52811" s="71"/>
    </row>
    <row r="52812" spans="14:14">
      <c r="N52812" s="71"/>
    </row>
    <row r="52813" spans="14:14">
      <c r="N52813" s="71"/>
    </row>
    <row r="52814" spans="14:14">
      <c r="N52814" s="71"/>
    </row>
    <row r="52815" spans="14:14">
      <c r="N52815" s="71"/>
    </row>
    <row r="52816" spans="14:14">
      <c r="N52816" s="71"/>
    </row>
    <row r="52817" spans="14:14">
      <c r="N52817" s="71"/>
    </row>
    <row r="52818" spans="14:14">
      <c r="N52818" s="71"/>
    </row>
    <row r="52819" spans="14:14">
      <c r="N52819" s="71"/>
    </row>
    <row r="52820" spans="14:14">
      <c r="N52820" s="71"/>
    </row>
    <row r="52821" spans="14:14">
      <c r="N52821" s="71"/>
    </row>
    <row r="52822" spans="14:14">
      <c r="N52822" s="71"/>
    </row>
    <row r="52823" spans="14:14">
      <c r="N52823" s="71"/>
    </row>
    <row r="52824" spans="14:14">
      <c r="N52824" s="71"/>
    </row>
    <row r="52825" spans="14:14">
      <c r="N52825" s="71"/>
    </row>
    <row r="52826" spans="14:14">
      <c r="N52826" s="71"/>
    </row>
    <row r="52827" spans="14:14">
      <c r="N52827" s="71"/>
    </row>
    <row r="52828" spans="14:14">
      <c r="N52828" s="71"/>
    </row>
    <row r="52829" spans="14:14">
      <c r="N52829" s="71"/>
    </row>
    <row r="52830" spans="14:14">
      <c r="N52830" s="71"/>
    </row>
    <row r="52831" spans="14:14">
      <c r="N52831" s="71"/>
    </row>
    <row r="52832" spans="14:14">
      <c r="N52832" s="71"/>
    </row>
    <row r="52833" spans="14:14">
      <c r="N52833" s="71"/>
    </row>
    <row r="52834" spans="14:14">
      <c r="N52834" s="71"/>
    </row>
    <row r="52835" spans="14:14">
      <c r="N52835" s="71"/>
    </row>
    <row r="52836" spans="14:14">
      <c r="N52836" s="71"/>
    </row>
    <row r="52837" spans="14:14">
      <c r="N52837" s="71"/>
    </row>
    <row r="52838" spans="14:14">
      <c r="N52838" s="71"/>
    </row>
    <row r="52839" spans="14:14">
      <c r="N52839" s="71"/>
    </row>
    <row r="52840" spans="14:14">
      <c r="N52840" s="71"/>
    </row>
    <row r="52841" spans="14:14">
      <c r="N52841" s="71"/>
    </row>
    <row r="52842" spans="14:14">
      <c r="N52842" s="71"/>
    </row>
    <row r="52843" spans="14:14">
      <c r="N52843" s="71"/>
    </row>
    <row r="52844" spans="14:14">
      <c r="N52844" s="71"/>
    </row>
    <row r="52845" spans="14:14">
      <c r="N52845" s="71"/>
    </row>
    <row r="52846" spans="14:14">
      <c r="N52846" s="71"/>
    </row>
    <row r="52847" spans="14:14">
      <c r="N52847" s="71"/>
    </row>
    <row r="52848" spans="14:14">
      <c r="N52848" s="71"/>
    </row>
    <row r="52849" spans="14:14">
      <c r="N52849" s="71"/>
    </row>
    <row r="52850" spans="14:14">
      <c r="N52850" s="71"/>
    </row>
    <row r="52851" spans="14:14">
      <c r="N52851" s="71"/>
    </row>
    <row r="52852" spans="14:14">
      <c r="N52852" s="71"/>
    </row>
    <row r="52853" spans="14:14">
      <c r="N52853" s="71"/>
    </row>
    <row r="52854" spans="14:14">
      <c r="N52854" s="71"/>
    </row>
    <row r="52855" spans="14:14">
      <c r="N52855" s="71"/>
    </row>
    <row r="52856" spans="14:14">
      <c r="N52856" s="71"/>
    </row>
    <row r="52857" spans="14:14">
      <c r="N52857" s="71"/>
    </row>
    <row r="52858" spans="14:14">
      <c r="N52858" s="71"/>
    </row>
    <row r="52859" spans="14:14">
      <c r="N52859" s="71"/>
    </row>
    <row r="52860" spans="14:14">
      <c r="N52860" s="71"/>
    </row>
    <row r="52861" spans="14:14">
      <c r="N52861" s="71"/>
    </row>
    <row r="52862" spans="14:14">
      <c r="N52862" s="71"/>
    </row>
    <row r="52863" spans="14:14">
      <c r="N52863" s="71"/>
    </row>
    <row r="52864" spans="14:14">
      <c r="N52864" s="71"/>
    </row>
    <row r="52865" spans="14:14">
      <c r="N52865" s="71"/>
    </row>
    <row r="52866" spans="14:14">
      <c r="N52866" s="71"/>
    </row>
    <row r="52867" spans="14:14">
      <c r="N52867" s="71"/>
    </row>
    <row r="52868" spans="14:14">
      <c r="N52868" s="71"/>
    </row>
    <row r="52869" spans="14:14">
      <c r="N52869" s="71"/>
    </row>
    <row r="52870" spans="14:14">
      <c r="N52870" s="71"/>
    </row>
    <row r="52871" spans="14:14">
      <c r="N52871" s="71"/>
    </row>
    <row r="52872" spans="14:14">
      <c r="N52872" s="71"/>
    </row>
    <row r="52873" spans="14:14">
      <c r="N52873" s="71"/>
    </row>
    <row r="52874" spans="14:14">
      <c r="N52874" s="71"/>
    </row>
    <row r="52875" spans="14:14">
      <c r="N52875" s="71"/>
    </row>
    <row r="52876" spans="14:14">
      <c r="N52876" s="71"/>
    </row>
    <row r="52877" spans="14:14">
      <c r="N52877" s="71"/>
    </row>
    <row r="52878" spans="14:14">
      <c r="N52878" s="71"/>
    </row>
    <row r="52879" spans="14:14">
      <c r="N52879" s="71"/>
    </row>
    <row r="52880" spans="14:14">
      <c r="N52880" s="71"/>
    </row>
    <row r="52881" spans="14:14">
      <c r="N52881" s="71"/>
    </row>
    <row r="52882" spans="14:14">
      <c r="N52882" s="71"/>
    </row>
    <row r="52883" spans="14:14">
      <c r="N52883" s="71"/>
    </row>
    <row r="52884" spans="14:14">
      <c r="N52884" s="71"/>
    </row>
    <row r="52885" spans="14:14">
      <c r="N52885" s="71"/>
    </row>
    <row r="52886" spans="14:14">
      <c r="N52886" s="71"/>
    </row>
    <row r="52887" spans="14:14">
      <c r="N52887" s="71"/>
    </row>
    <row r="52888" spans="14:14">
      <c r="N52888" s="71"/>
    </row>
    <row r="52889" spans="14:14">
      <c r="N52889" s="71"/>
    </row>
    <row r="52890" spans="14:14">
      <c r="N52890" s="71"/>
    </row>
    <row r="52891" spans="14:14">
      <c r="N52891" s="71"/>
    </row>
    <row r="52892" spans="14:14">
      <c r="N52892" s="71"/>
    </row>
    <row r="52893" spans="14:14">
      <c r="N52893" s="71"/>
    </row>
    <row r="52894" spans="14:14">
      <c r="N52894" s="71"/>
    </row>
    <row r="52895" spans="14:14">
      <c r="N52895" s="71"/>
    </row>
    <row r="52896" spans="14:14">
      <c r="N52896" s="71"/>
    </row>
    <row r="52897" spans="14:14">
      <c r="N52897" s="71"/>
    </row>
    <row r="52898" spans="14:14">
      <c r="N52898" s="71"/>
    </row>
    <row r="52899" spans="14:14">
      <c r="N52899" s="71"/>
    </row>
    <row r="52900" spans="14:14">
      <c r="N52900" s="71"/>
    </row>
    <row r="52901" spans="14:14">
      <c r="N52901" s="71"/>
    </row>
    <row r="52902" spans="14:14">
      <c r="N52902" s="71"/>
    </row>
    <row r="52903" spans="14:14">
      <c r="N52903" s="71"/>
    </row>
    <row r="52904" spans="14:14">
      <c r="N52904" s="71"/>
    </row>
    <row r="52905" spans="14:14">
      <c r="N52905" s="71"/>
    </row>
    <row r="52906" spans="14:14">
      <c r="N52906" s="71"/>
    </row>
    <row r="52907" spans="14:14">
      <c r="N52907" s="71"/>
    </row>
    <row r="52908" spans="14:14">
      <c r="N52908" s="71"/>
    </row>
    <row r="52909" spans="14:14">
      <c r="N52909" s="71"/>
    </row>
    <row r="52910" spans="14:14">
      <c r="N52910" s="71"/>
    </row>
    <row r="52911" spans="14:14">
      <c r="N52911" s="71"/>
    </row>
    <row r="52912" spans="14:14">
      <c r="N52912" s="71"/>
    </row>
    <row r="52913" spans="14:14">
      <c r="N52913" s="71"/>
    </row>
    <row r="52914" spans="14:14">
      <c r="N52914" s="71"/>
    </row>
    <row r="52915" spans="14:14">
      <c r="N52915" s="71"/>
    </row>
    <row r="52916" spans="14:14">
      <c r="N52916" s="71"/>
    </row>
    <row r="52917" spans="14:14">
      <c r="N52917" s="71"/>
    </row>
    <row r="52918" spans="14:14">
      <c r="N52918" s="71"/>
    </row>
    <row r="52919" spans="14:14">
      <c r="N52919" s="71"/>
    </row>
    <row r="52920" spans="14:14">
      <c r="N52920" s="71"/>
    </row>
    <row r="52921" spans="14:14">
      <c r="N52921" s="71"/>
    </row>
    <row r="52922" spans="14:14">
      <c r="N52922" s="71"/>
    </row>
    <row r="52923" spans="14:14">
      <c r="N52923" s="71"/>
    </row>
    <row r="52924" spans="14:14">
      <c r="N52924" s="71"/>
    </row>
    <row r="52925" spans="14:14">
      <c r="N52925" s="71"/>
    </row>
    <row r="52926" spans="14:14">
      <c r="N52926" s="71"/>
    </row>
    <row r="52927" spans="14:14">
      <c r="N52927" s="71"/>
    </row>
    <row r="52928" spans="14:14">
      <c r="N52928" s="71"/>
    </row>
    <row r="52929" spans="14:14">
      <c r="N52929" s="71"/>
    </row>
    <row r="52930" spans="14:14">
      <c r="N52930" s="71"/>
    </row>
    <row r="52931" spans="14:14">
      <c r="N52931" s="71"/>
    </row>
    <row r="52932" spans="14:14">
      <c r="N52932" s="71"/>
    </row>
    <row r="52933" spans="14:14">
      <c r="N52933" s="71"/>
    </row>
    <row r="52934" spans="14:14">
      <c r="N52934" s="71"/>
    </row>
    <row r="52935" spans="14:14">
      <c r="N52935" s="71"/>
    </row>
    <row r="52936" spans="14:14">
      <c r="N52936" s="71"/>
    </row>
    <row r="52937" spans="14:14">
      <c r="N52937" s="71"/>
    </row>
    <row r="52938" spans="14:14">
      <c r="N52938" s="71"/>
    </row>
    <row r="52939" spans="14:14">
      <c r="N52939" s="71"/>
    </row>
    <row r="52940" spans="14:14">
      <c r="N52940" s="71"/>
    </row>
    <row r="52941" spans="14:14">
      <c r="N52941" s="71"/>
    </row>
    <row r="52942" spans="14:14">
      <c r="N52942" s="71"/>
    </row>
    <row r="52943" spans="14:14">
      <c r="N52943" s="71"/>
    </row>
    <row r="52944" spans="14:14">
      <c r="N52944" s="71"/>
    </row>
    <row r="52945" spans="14:14">
      <c r="N52945" s="71"/>
    </row>
    <row r="52946" spans="14:14">
      <c r="N52946" s="71"/>
    </row>
    <row r="52947" spans="14:14">
      <c r="N52947" s="71"/>
    </row>
    <row r="52948" spans="14:14">
      <c r="N52948" s="71"/>
    </row>
    <row r="52949" spans="14:14">
      <c r="N52949" s="71"/>
    </row>
    <row r="52950" spans="14:14">
      <c r="N52950" s="71"/>
    </row>
    <row r="52951" spans="14:14">
      <c r="N52951" s="71"/>
    </row>
    <row r="52952" spans="14:14">
      <c r="N52952" s="71"/>
    </row>
    <row r="52953" spans="14:14">
      <c r="N52953" s="71"/>
    </row>
    <row r="52954" spans="14:14">
      <c r="N52954" s="71"/>
    </row>
    <row r="52955" spans="14:14">
      <c r="N52955" s="71"/>
    </row>
    <row r="52956" spans="14:14">
      <c r="N52956" s="71"/>
    </row>
    <row r="52957" spans="14:14">
      <c r="N52957" s="71"/>
    </row>
    <row r="52958" spans="14:14">
      <c r="N52958" s="71"/>
    </row>
    <row r="52959" spans="14:14">
      <c r="N52959" s="71"/>
    </row>
    <row r="52960" spans="14:14">
      <c r="N52960" s="71"/>
    </row>
    <row r="52961" spans="14:14">
      <c r="N52961" s="71"/>
    </row>
    <row r="52962" spans="14:14">
      <c r="N52962" s="71"/>
    </row>
    <row r="52963" spans="14:14">
      <c r="N52963" s="71"/>
    </row>
    <row r="52964" spans="14:14">
      <c r="N52964" s="71"/>
    </row>
    <row r="52965" spans="14:14">
      <c r="N52965" s="71"/>
    </row>
    <row r="52966" spans="14:14">
      <c r="N52966" s="71"/>
    </row>
    <row r="52967" spans="14:14">
      <c r="N52967" s="71"/>
    </row>
    <row r="52968" spans="14:14">
      <c r="N52968" s="71"/>
    </row>
    <row r="52969" spans="14:14">
      <c r="N52969" s="71"/>
    </row>
    <row r="52970" spans="14:14">
      <c r="N52970" s="71"/>
    </row>
    <row r="52971" spans="14:14">
      <c r="N52971" s="71"/>
    </row>
    <row r="52972" spans="14:14">
      <c r="N52972" s="71"/>
    </row>
    <row r="52973" spans="14:14">
      <c r="N52973" s="71"/>
    </row>
    <row r="52974" spans="14:14">
      <c r="N52974" s="71"/>
    </row>
    <row r="52975" spans="14:14">
      <c r="N52975" s="71"/>
    </row>
    <row r="52976" spans="14:14">
      <c r="N52976" s="71"/>
    </row>
    <row r="52977" spans="14:14">
      <c r="N52977" s="71"/>
    </row>
    <row r="52978" spans="14:14">
      <c r="N52978" s="71"/>
    </row>
    <row r="52979" spans="14:14">
      <c r="N52979" s="71"/>
    </row>
    <row r="52980" spans="14:14">
      <c r="N52980" s="71"/>
    </row>
    <row r="52981" spans="14:14">
      <c r="N52981" s="71"/>
    </row>
    <row r="52982" spans="14:14">
      <c r="N52982" s="71"/>
    </row>
    <row r="52983" spans="14:14">
      <c r="N52983" s="71"/>
    </row>
    <row r="52984" spans="14:14">
      <c r="N52984" s="71"/>
    </row>
    <row r="52985" spans="14:14">
      <c r="N52985" s="71"/>
    </row>
    <row r="52986" spans="14:14">
      <c r="N52986" s="71"/>
    </row>
    <row r="52987" spans="14:14">
      <c r="N52987" s="71"/>
    </row>
    <row r="52988" spans="14:14">
      <c r="N52988" s="71"/>
    </row>
    <row r="52989" spans="14:14">
      <c r="N52989" s="71"/>
    </row>
    <row r="52990" spans="14:14">
      <c r="N52990" s="71"/>
    </row>
    <row r="52991" spans="14:14">
      <c r="N52991" s="71"/>
    </row>
    <row r="52992" spans="14:14">
      <c r="N52992" s="71"/>
    </row>
    <row r="52993" spans="14:14">
      <c r="N52993" s="71"/>
    </row>
    <row r="52994" spans="14:14">
      <c r="N52994" s="71"/>
    </row>
    <row r="52995" spans="14:14">
      <c r="N52995" s="71"/>
    </row>
    <row r="52996" spans="14:14">
      <c r="N52996" s="71"/>
    </row>
    <row r="52997" spans="14:14">
      <c r="N52997" s="71"/>
    </row>
    <row r="52998" spans="14:14">
      <c r="N52998" s="71"/>
    </row>
    <row r="52999" spans="14:14">
      <c r="N52999" s="71"/>
    </row>
    <row r="53000" spans="14:14">
      <c r="N53000" s="71"/>
    </row>
    <row r="53001" spans="14:14">
      <c r="N53001" s="71"/>
    </row>
    <row r="53002" spans="14:14">
      <c r="N53002" s="71"/>
    </row>
    <row r="53003" spans="14:14">
      <c r="N53003" s="71"/>
    </row>
    <row r="53004" spans="14:14">
      <c r="N53004" s="71"/>
    </row>
    <row r="53005" spans="14:14">
      <c r="N53005" s="71"/>
    </row>
    <row r="53006" spans="14:14">
      <c r="N53006" s="71"/>
    </row>
    <row r="53007" spans="14:14">
      <c r="N53007" s="71"/>
    </row>
    <row r="53008" spans="14:14">
      <c r="N53008" s="71"/>
    </row>
    <row r="53009" spans="14:14">
      <c r="N53009" s="71"/>
    </row>
    <row r="53010" spans="14:14">
      <c r="N53010" s="71"/>
    </row>
    <row r="53011" spans="14:14">
      <c r="N53011" s="71"/>
    </row>
    <row r="53012" spans="14:14">
      <c r="N53012" s="71"/>
    </row>
    <row r="53013" spans="14:14">
      <c r="N53013" s="71"/>
    </row>
    <row r="53014" spans="14:14">
      <c r="N53014" s="71"/>
    </row>
    <row r="53015" spans="14:14">
      <c r="N53015" s="71"/>
    </row>
    <row r="53016" spans="14:14">
      <c r="N53016" s="71"/>
    </row>
    <row r="53017" spans="14:14">
      <c r="N53017" s="71"/>
    </row>
    <row r="53018" spans="14:14">
      <c r="N53018" s="71"/>
    </row>
    <row r="53019" spans="14:14">
      <c r="N53019" s="71"/>
    </row>
    <row r="53020" spans="14:14">
      <c r="N53020" s="71"/>
    </row>
    <row r="53021" spans="14:14">
      <c r="N53021" s="71"/>
    </row>
    <row r="53022" spans="14:14">
      <c r="N53022" s="71"/>
    </row>
    <row r="53023" spans="14:14">
      <c r="N53023" s="71"/>
    </row>
    <row r="53024" spans="14:14">
      <c r="N53024" s="71"/>
    </row>
    <row r="53025" spans="14:14">
      <c r="N53025" s="71"/>
    </row>
    <row r="53026" spans="14:14">
      <c r="N53026" s="71"/>
    </row>
    <row r="53027" spans="14:14">
      <c r="N53027" s="71"/>
    </row>
    <row r="53028" spans="14:14">
      <c r="N53028" s="71"/>
    </row>
    <row r="53029" spans="14:14">
      <c r="N53029" s="71"/>
    </row>
    <row r="53030" spans="14:14">
      <c r="N53030" s="71"/>
    </row>
    <row r="53031" spans="14:14">
      <c r="N53031" s="71"/>
    </row>
    <row r="53032" spans="14:14">
      <c r="N53032" s="71"/>
    </row>
    <row r="53033" spans="14:14">
      <c r="N53033" s="71"/>
    </row>
    <row r="53034" spans="14:14">
      <c r="N53034" s="71"/>
    </row>
    <row r="53035" spans="14:14">
      <c r="N53035" s="71"/>
    </row>
    <row r="53036" spans="14:14">
      <c r="N53036" s="71"/>
    </row>
    <row r="53037" spans="14:14">
      <c r="N53037" s="71"/>
    </row>
    <row r="53038" spans="14:14">
      <c r="N53038" s="71"/>
    </row>
    <row r="53039" spans="14:14">
      <c r="N53039" s="71"/>
    </row>
    <row r="53040" spans="14:14">
      <c r="N53040" s="71"/>
    </row>
    <row r="53041" spans="14:14">
      <c r="N53041" s="71"/>
    </row>
    <row r="53042" spans="14:14">
      <c r="N53042" s="71"/>
    </row>
    <row r="53043" spans="14:14">
      <c r="N53043" s="71"/>
    </row>
    <row r="53044" spans="14:14">
      <c r="N53044" s="71"/>
    </row>
    <row r="53045" spans="14:14">
      <c r="N53045" s="71"/>
    </row>
    <row r="53046" spans="14:14">
      <c r="N53046" s="71"/>
    </row>
    <row r="53047" spans="14:14">
      <c r="N53047" s="71"/>
    </row>
    <row r="53048" spans="14:14">
      <c r="N53048" s="71"/>
    </row>
    <row r="53049" spans="14:14">
      <c r="N53049" s="71"/>
    </row>
    <row r="53050" spans="14:14">
      <c r="N53050" s="71"/>
    </row>
    <row r="53051" spans="14:14">
      <c r="N53051" s="71"/>
    </row>
    <row r="53052" spans="14:14">
      <c r="N53052" s="71"/>
    </row>
    <row r="53053" spans="14:14">
      <c r="N53053" s="71"/>
    </row>
    <row r="53054" spans="14:14">
      <c r="N53054" s="71"/>
    </row>
    <row r="53055" spans="14:14">
      <c r="N53055" s="71"/>
    </row>
    <row r="53056" spans="14:14">
      <c r="N53056" s="71"/>
    </row>
    <row r="53057" spans="14:14">
      <c r="N53057" s="71"/>
    </row>
    <row r="53058" spans="14:14">
      <c r="N53058" s="71"/>
    </row>
    <row r="53059" spans="14:14">
      <c r="N53059" s="71"/>
    </row>
    <row r="53060" spans="14:14">
      <c r="N53060" s="71"/>
    </row>
    <row r="53061" spans="14:14">
      <c r="N53061" s="71"/>
    </row>
    <row r="53062" spans="14:14">
      <c r="N53062" s="71"/>
    </row>
    <row r="53063" spans="14:14">
      <c r="N53063" s="71"/>
    </row>
    <row r="53064" spans="14:14">
      <c r="N53064" s="71"/>
    </row>
    <row r="53065" spans="14:14">
      <c r="N53065" s="71"/>
    </row>
    <row r="53066" spans="14:14">
      <c r="N53066" s="71"/>
    </row>
    <row r="53067" spans="14:14">
      <c r="N53067" s="71"/>
    </row>
    <row r="53068" spans="14:14">
      <c r="N53068" s="71"/>
    </row>
    <row r="53069" spans="14:14">
      <c r="N53069" s="71"/>
    </row>
    <row r="53070" spans="14:14">
      <c r="N53070" s="71"/>
    </row>
    <row r="53071" spans="14:14">
      <c r="N53071" s="71"/>
    </row>
    <row r="53072" spans="14:14">
      <c r="N53072" s="71"/>
    </row>
    <row r="53073" spans="14:14">
      <c r="N53073" s="71"/>
    </row>
    <row r="53074" spans="14:14">
      <c r="N53074" s="71"/>
    </row>
    <row r="53075" spans="14:14">
      <c r="N53075" s="71"/>
    </row>
    <row r="53076" spans="14:14">
      <c r="N53076" s="71"/>
    </row>
    <row r="53077" spans="14:14">
      <c r="N53077" s="71"/>
    </row>
    <row r="53078" spans="14:14">
      <c r="N53078" s="71"/>
    </row>
    <row r="53079" spans="14:14">
      <c r="N53079" s="71"/>
    </row>
    <row r="53080" spans="14:14">
      <c r="N53080" s="71"/>
    </row>
    <row r="53081" spans="14:14">
      <c r="N53081" s="71"/>
    </row>
    <row r="53082" spans="14:14">
      <c r="N53082" s="71"/>
    </row>
    <row r="53083" spans="14:14">
      <c r="N53083" s="71"/>
    </row>
    <row r="53084" spans="14:14">
      <c r="N53084" s="71"/>
    </row>
    <row r="53085" spans="14:14">
      <c r="N53085" s="71"/>
    </row>
    <row r="53086" spans="14:14">
      <c r="N53086" s="71"/>
    </row>
    <row r="53087" spans="14:14">
      <c r="N53087" s="71"/>
    </row>
    <row r="53088" spans="14:14">
      <c r="N53088" s="71"/>
    </row>
    <row r="53089" spans="14:14">
      <c r="N53089" s="71"/>
    </row>
    <row r="53090" spans="14:14">
      <c r="N53090" s="71"/>
    </row>
    <row r="53091" spans="14:14">
      <c r="N53091" s="71"/>
    </row>
    <row r="53092" spans="14:14">
      <c r="N53092" s="71"/>
    </row>
    <row r="53093" spans="14:14">
      <c r="N53093" s="71"/>
    </row>
    <row r="53094" spans="14:14">
      <c r="N53094" s="71"/>
    </row>
    <row r="53095" spans="14:14">
      <c r="N53095" s="71"/>
    </row>
    <row r="53096" spans="14:14">
      <c r="N53096" s="71"/>
    </row>
    <row r="53097" spans="14:14">
      <c r="N53097" s="71"/>
    </row>
    <row r="53098" spans="14:14">
      <c r="N53098" s="71"/>
    </row>
    <row r="53099" spans="14:14">
      <c r="N53099" s="71"/>
    </row>
    <row r="53100" spans="14:14">
      <c r="N53100" s="71"/>
    </row>
    <row r="53101" spans="14:14">
      <c r="N53101" s="71"/>
    </row>
    <row r="53102" spans="14:14">
      <c r="N53102" s="71"/>
    </row>
    <row r="53103" spans="14:14">
      <c r="N53103" s="71"/>
    </row>
    <row r="53104" spans="14:14">
      <c r="N53104" s="71"/>
    </row>
    <row r="53105" spans="14:14">
      <c r="N53105" s="71"/>
    </row>
    <row r="53106" spans="14:14">
      <c r="N53106" s="71"/>
    </row>
    <row r="53107" spans="14:14">
      <c r="N53107" s="71"/>
    </row>
    <row r="53108" spans="14:14">
      <c r="N53108" s="71"/>
    </row>
    <row r="53109" spans="14:14">
      <c r="N53109" s="71"/>
    </row>
    <row r="53110" spans="14:14">
      <c r="N53110" s="71"/>
    </row>
    <row r="53111" spans="14:14">
      <c r="N53111" s="71"/>
    </row>
    <row r="53112" spans="14:14">
      <c r="N53112" s="71"/>
    </row>
    <row r="53113" spans="14:14">
      <c r="N53113" s="71"/>
    </row>
    <row r="53114" spans="14:14">
      <c r="N53114" s="71"/>
    </row>
    <row r="53115" spans="14:14">
      <c r="N53115" s="71"/>
    </row>
    <row r="53116" spans="14:14">
      <c r="N53116" s="71"/>
    </row>
    <row r="53117" spans="14:14">
      <c r="N53117" s="71"/>
    </row>
    <row r="53118" spans="14:14">
      <c r="N53118" s="71"/>
    </row>
    <row r="53119" spans="14:14">
      <c r="N53119" s="71"/>
    </row>
    <row r="53120" spans="14:14">
      <c r="N53120" s="71"/>
    </row>
    <row r="53121" spans="14:14">
      <c r="N53121" s="71"/>
    </row>
    <row r="53122" spans="14:14">
      <c r="N53122" s="71"/>
    </row>
    <row r="53123" spans="14:14">
      <c r="N53123" s="71"/>
    </row>
    <row r="53124" spans="14:14">
      <c r="N53124" s="71"/>
    </row>
    <row r="53125" spans="14:14">
      <c r="N53125" s="71"/>
    </row>
    <row r="53126" spans="14:14">
      <c r="N53126" s="71"/>
    </row>
    <row r="53127" spans="14:14">
      <c r="N53127" s="71"/>
    </row>
    <row r="53128" spans="14:14">
      <c r="N53128" s="71"/>
    </row>
    <row r="53129" spans="14:14">
      <c r="N53129" s="71"/>
    </row>
    <row r="53130" spans="14:14">
      <c r="N53130" s="71"/>
    </row>
    <row r="53131" spans="14:14">
      <c r="N53131" s="71"/>
    </row>
    <row r="53132" spans="14:14">
      <c r="N53132" s="71"/>
    </row>
    <row r="53133" spans="14:14">
      <c r="N53133" s="71"/>
    </row>
    <row r="53134" spans="14:14">
      <c r="N53134" s="71"/>
    </row>
    <row r="53135" spans="14:14">
      <c r="N53135" s="71"/>
    </row>
    <row r="53136" spans="14:14">
      <c r="N53136" s="71"/>
    </row>
    <row r="53137" spans="14:14">
      <c r="N53137" s="71"/>
    </row>
    <row r="53138" spans="14:14">
      <c r="N53138" s="71"/>
    </row>
    <row r="53139" spans="14:14">
      <c r="N53139" s="71"/>
    </row>
    <row r="53140" spans="14:14">
      <c r="N53140" s="71"/>
    </row>
    <row r="53141" spans="14:14">
      <c r="N53141" s="71"/>
    </row>
    <row r="53142" spans="14:14">
      <c r="N53142" s="71"/>
    </row>
    <row r="53143" spans="14:14">
      <c r="N53143" s="71"/>
    </row>
    <row r="53144" spans="14:14">
      <c r="N53144" s="71"/>
    </row>
    <row r="53145" spans="14:14">
      <c r="N53145" s="71"/>
    </row>
    <row r="53146" spans="14:14">
      <c r="N53146" s="71"/>
    </row>
    <row r="53147" spans="14:14">
      <c r="N53147" s="71"/>
    </row>
    <row r="53148" spans="14:14">
      <c r="N53148" s="71"/>
    </row>
    <row r="53149" spans="14:14">
      <c r="N53149" s="71"/>
    </row>
    <row r="53150" spans="14:14">
      <c r="N53150" s="71"/>
    </row>
    <row r="53151" spans="14:14">
      <c r="N53151" s="71"/>
    </row>
    <row r="53152" spans="14:14">
      <c r="N53152" s="71"/>
    </row>
    <row r="53153" spans="14:14">
      <c r="N53153" s="71"/>
    </row>
    <row r="53154" spans="14:14">
      <c r="N53154" s="71"/>
    </row>
    <row r="53155" spans="14:14">
      <c r="N53155" s="71"/>
    </row>
    <row r="53156" spans="14:14">
      <c r="N53156" s="71"/>
    </row>
    <row r="53157" spans="14:14">
      <c r="N53157" s="71"/>
    </row>
    <row r="53158" spans="14:14">
      <c r="N53158" s="71"/>
    </row>
    <row r="53159" spans="14:14">
      <c r="N53159" s="71"/>
    </row>
    <row r="53160" spans="14:14">
      <c r="N53160" s="71"/>
    </row>
    <row r="53161" spans="14:14">
      <c r="N53161" s="71"/>
    </row>
    <row r="53162" spans="14:14">
      <c r="N53162" s="71"/>
    </row>
    <row r="53163" spans="14:14">
      <c r="N53163" s="71"/>
    </row>
    <row r="53164" spans="14:14">
      <c r="N53164" s="71"/>
    </row>
    <row r="53165" spans="14:14">
      <c r="N53165" s="71"/>
    </row>
    <row r="53166" spans="14:14">
      <c r="N53166" s="71"/>
    </row>
    <row r="53167" spans="14:14">
      <c r="N53167" s="71"/>
    </row>
    <row r="53168" spans="14:14">
      <c r="N53168" s="71"/>
    </row>
    <row r="53169" spans="14:14">
      <c r="N53169" s="71"/>
    </row>
    <row r="53170" spans="14:14">
      <c r="N53170" s="71"/>
    </row>
    <row r="53171" spans="14:14">
      <c r="N53171" s="71"/>
    </row>
    <row r="53172" spans="14:14">
      <c r="N53172" s="71"/>
    </row>
    <row r="53173" spans="14:14">
      <c r="N53173" s="71"/>
    </row>
    <row r="53174" spans="14:14">
      <c r="N53174" s="71"/>
    </row>
    <row r="53175" spans="14:14">
      <c r="N53175" s="71"/>
    </row>
    <row r="53176" spans="14:14">
      <c r="N53176" s="71"/>
    </row>
    <row r="53177" spans="14:14">
      <c r="N53177" s="71"/>
    </row>
    <row r="53178" spans="14:14">
      <c r="N53178" s="71"/>
    </row>
    <row r="53179" spans="14:14">
      <c r="N53179" s="71"/>
    </row>
    <row r="53180" spans="14:14">
      <c r="N53180" s="71"/>
    </row>
    <row r="53181" spans="14:14">
      <c r="N53181" s="71"/>
    </row>
    <row r="53182" spans="14:14">
      <c r="N53182" s="71"/>
    </row>
    <row r="53183" spans="14:14">
      <c r="N53183" s="71"/>
    </row>
    <row r="53184" spans="14:14">
      <c r="N53184" s="71"/>
    </row>
    <row r="53185" spans="14:14">
      <c r="N53185" s="71"/>
    </row>
    <row r="53186" spans="14:14">
      <c r="N53186" s="71"/>
    </row>
    <row r="53187" spans="14:14">
      <c r="N53187" s="71"/>
    </row>
    <row r="53188" spans="14:14">
      <c r="N53188" s="71"/>
    </row>
    <row r="53189" spans="14:14">
      <c r="N53189" s="71"/>
    </row>
    <row r="53190" spans="14:14">
      <c r="N53190" s="71"/>
    </row>
    <row r="53191" spans="14:14">
      <c r="N53191" s="71"/>
    </row>
    <row r="53192" spans="14:14">
      <c r="N53192" s="71"/>
    </row>
    <row r="53193" spans="14:14">
      <c r="N53193" s="71"/>
    </row>
    <row r="53194" spans="14:14">
      <c r="N53194" s="71"/>
    </row>
    <row r="53195" spans="14:14">
      <c r="N53195" s="71"/>
    </row>
    <row r="53196" spans="14:14">
      <c r="N53196" s="71"/>
    </row>
    <row r="53197" spans="14:14">
      <c r="N53197" s="71"/>
    </row>
    <row r="53198" spans="14:14">
      <c r="N53198" s="71"/>
    </row>
    <row r="53199" spans="14:14">
      <c r="N53199" s="71"/>
    </row>
    <row r="53200" spans="14:14">
      <c r="N53200" s="71"/>
    </row>
    <row r="53201" spans="14:14">
      <c r="N53201" s="71"/>
    </row>
    <row r="53202" spans="14:14">
      <c r="N53202" s="71"/>
    </row>
    <row r="53203" spans="14:14">
      <c r="N53203" s="71"/>
    </row>
    <row r="53204" spans="14:14">
      <c r="N53204" s="71"/>
    </row>
    <row r="53205" spans="14:14">
      <c r="N53205" s="71"/>
    </row>
    <row r="53206" spans="14:14">
      <c r="N53206" s="71"/>
    </row>
    <row r="53207" spans="14:14">
      <c r="N53207" s="71"/>
    </row>
    <row r="53208" spans="14:14">
      <c r="N53208" s="71"/>
    </row>
    <row r="53209" spans="14:14">
      <c r="N53209" s="71"/>
    </row>
    <row r="53210" spans="14:14">
      <c r="N53210" s="71"/>
    </row>
    <row r="53211" spans="14:14">
      <c r="N53211" s="71"/>
    </row>
    <row r="53212" spans="14:14">
      <c r="N53212" s="71"/>
    </row>
    <row r="53213" spans="14:14">
      <c r="N53213" s="71"/>
    </row>
    <row r="53214" spans="14:14">
      <c r="N53214" s="71"/>
    </row>
    <row r="53215" spans="14:14">
      <c r="N53215" s="71"/>
    </row>
    <row r="53216" spans="14:14">
      <c r="N53216" s="71"/>
    </row>
    <row r="53217" spans="14:14">
      <c r="N53217" s="71"/>
    </row>
    <row r="53218" spans="14:14">
      <c r="N53218" s="71"/>
    </row>
    <row r="53219" spans="14:14">
      <c r="N53219" s="71"/>
    </row>
    <row r="53220" spans="14:14">
      <c r="N53220" s="71"/>
    </row>
    <row r="53221" spans="14:14">
      <c r="N53221" s="71"/>
    </row>
    <row r="53222" spans="14:14">
      <c r="N53222" s="71"/>
    </row>
    <row r="53223" spans="14:14">
      <c r="N53223" s="71"/>
    </row>
    <row r="53224" spans="14:14">
      <c r="N53224" s="71"/>
    </row>
    <row r="53225" spans="14:14">
      <c r="N53225" s="71"/>
    </row>
    <row r="53226" spans="14:14">
      <c r="N53226" s="71"/>
    </row>
    <row r="53227" spans="14:14">
      <c r="N53227" s="71"/>
    </row>
    <row r="53228" spans="14:14">
      <c r="N53228" s="71"/>
    </row>
    <row r="53229" spans="14:14">
      <c r="N53229" s="71"/>
    </row>
    <row r="53230" spans="14:14">
      <c r="N53230" s="71"/>
    </row>
    <row r="53231" spans="14:14">
      <c r="N53231" s="71"/>
    </row>
    <row r="53232" spans="14:14">
      <c r="N53232" s="71"/>
    </row>
    <row r="53233" spans="14:14">
      <c r="N53233" s="71"/>
    </row>
    <row r="53234" spans="14:14">
      <c r="N53234" s="71"/>
    </row>
    <row r="53235" spans="14:14">
      <c r="N53235" s="71"/>
    </row>
    <row r="53236" spans="14:14">
      <c r="N53236" s="71"/>
    </row>
    <row r="53237" spans="14:14">
      <c r="N53237" s="71"/>
    </row>
    <row r="53238" spans="14:14">
      <c r="N53238" s="71"/>
    </row>
    <row r="53239" spans="14:14">
      <c r="N53239" s="71"/>
    </row>
    <row r="53240" spans="14:14">
      <c r="N53240" s="71"/>
    </row>
    <row r="53241" spans="14:14">
      <c r="N53241" s="71"/>
    </row>
    <row r="53242" spans="14:14">
      <c r="N53242" s="71"/>
    </row>
    <row r="53243" spans="14:14">
      <c r="N53243" s="71"/>
    </row>
    <row r="53244" spans="14:14">
      <c r="N53244" s="71"/>
    </row>
    <row r="53245" spans="14:14">
      <c r="N53245" s="71"/>
    </row>
    <row r="53246" spans="14:14">
      <c r="N53246" s="71"/>
    </row>
    <row r="53247" spans="14:14">
      <c r="N53247" s="71"/>
    </row>
    <row r="53248" spans="14:14">
      <c r="N53248" s="71"/>
    </row>
    <row r="53249" spans="14:14">
      <c r="N53249" s="71"/>
    </row>
    <row r="53250" spans="14:14">
      <c r="N53250" s="71"/>
    </row>
    <row r="53251" spans="14:14">
      <c r="N53251" s="71"/>
    </row>
    <row r="53252" spans="14:14">
      <c r="N53252" s="71"/>
    </row>
    <row r="53253" spans="14:14">
      <c r="N53253" s="71"/>
    </row>
    <row r="53254" spans="14:14">
      <c r="N53254" s="71"/>
    </row>
    <row r="53255" spans="14:14">
      <c r="N53255" s="71"/>
    </row>
    <row r="53256" spans="14:14">
      <c r="N53256" s="71"/>
    </row>
    <row r="53257" spans="14:14">
      <c r="N53257" s="71"/>
    </row>
    <row r="53258" spans="14:14">
      <c r="N53258" s="71"/>
    </row>
    <row r="53259" spans="14:14">
      <c r="N53259" s="71"/>
    </row>
    <row r="53260" spans="14:14">
      <c r="N53260" s="71"/>
    </row>
    <row r="53261" spans="14:14">
      <c r="N53261" s="71"/>
    </row>
    <row r="53262" spans="14:14">
      <c r="N53262" s="71"/>
    </row>
    <row r="53263" spans="14:14">
      <c r="N53263" s="71"/>
    </row>
    <row r="53264" spans="14:14">
      <c r="N53264" s="71"/>
    </row>
    <row r="53265" spans="14:14">
      <c r="N53265" s="71"/>
    </row>
    <row r="53266" spans="14:14">
      <c r="N53266" s="71"/>
    </row>
    <row r="53267" spans="14:14">
      <c r="N53267" s="71"/>
    </row>
    <row r="53268" spans="14:14">
      <c r="N53268" s="71"/>
    </row>
    <row r="53269" spans="14:14">
      <c r="N53269" s="71"/>
    </row>
    <row r="53270" spans="14:14">
      <c r="N53270" s="71"/>
    </row>
    <row r="53271" spans="14:14">
      <c r="N53271" s="71"/>
    </row>
    <row r="53272" spans="14:14">
      <c r="N53272" s="71"/>
    </row>
    <row r="53273" spans="14:14">
      <c r="N53273" s="71"/>
    </row>
    <row r="53274" spans="14:14">
      <c r="N53274" s="71"/>
    </row>
    <row r="53275" spans="14:14">
      <c r="N53275" s="71"/>
    </row>
    <row r="53276" spans="14:14">
      <c r="N53276" s="71"/>
    </row>
    <row r="53277" spans="14:14">
      <c r="N53277" s="71"/>
    </row>
    <row r="53278" spans="14:14">
      <c r="N53278" s="71"/>
    </row>
    <row r="53279" spans="14:14">
      <c r="N53279" s="71"/>
    </row>
    <row r="53280" spans="14:14">
      <c r="N53280" s="71"/>
    </row>
    <row r="53281" spans="14:14">
      <c r="N53281" s="71"/>
    </row>
    <row r="53282" spans="14:14">
      <c r="N53282" s="71"/>
    </row>
    <row r="53283" spans="14:14">
      <c r="N53283" s="71"/>
    </row>
    <row r="53284" spans="14:14">
      <c r="N53284" s="71"/>
    </row>
    <row r="53285" spans="14:14">
      <c r="N53285" s="71"/>
    </row>
    <row r="53286" spans="14:14">
      <c r="N53286" s="71"/>
    </row>
    <row r="53287" spans="14:14">
      <c r="N53287" s="71"/>
    </row>
    <row r="53288" spans="14:14">
      <c r="N53288" s="71"/>
    </row>
    <row r="53289" spans="14:14">
      <c r="N53289" s="71"/>
    </row>
    <row r="53290" spans="14:14">
      <c r="N53290" s="71"/>
    </row>
    <row r="53291" spans="14:14">
      <c r="N53291" s="71"/>
    </row>
    <row r="53292" spans="14:14">
      <c r="N53292" s="71"/>
    </row>
    <row r="53293" spans="14:14">
      <c r="N53293" s="71"/>
    </row>
    <row r="53294" spans="14:14">
      <c r="N53294" s="71"/>
    </row>
    <row r="53295" spans="14:14">
      <c r="N53295" s="71"/>
    </row>
    <row r="53296" spans="14:14">
      <c r="N53296" s="71"/>
    </row>
    <row r="53297" spans="14:14">
      <c r="N53297" s="71"/>
    </row>
    <row r="53298" spans="14:14">
      <c r="N53298" s="71"/>
    </row>
    <row r="53299" spans="14:14">
      <c r="N53299" s="71"/>
    </row>
    <row r="53300" spans="14:14">
      <c r="N53300" s="71"/>
    </row>
    <row r="53301" spans="14:14">
      <c r="N53301" s="71"/>
    </row>
    <row r="53302" spans="14:14">
      <c r="N53302" s="71"/>
    </row>
    <row r="53303" spans="14:14">
      <c r="N53303" s="71"/>
    </row>
    <row r="53304" spans="14:14">
      <c r="N53304" s="71"/>
    </row>
    <row r="53305" spans="14:14">
      <c r="N53305" s="71"/>
    </row>
    <row r="53306" spans="14:14">
      <c r="N53306" s="71"/>
    </row>
    <row r="53307" spans="14:14">
      <c r="N53307" s="71"/>
    </row>
    <row r="53308" spans="14:14">
      <c r="N53308" s="71"/>
    </row>
    <row r="53309" spans="14:14">
      <c r="N53309" s="71"/>
    </row>
    <row r="53310" spans="14:14">
      <c r="N53310" s="71"/>
    </row>
    <row r="53311" spans="14:14">
      <c r="N53311" s="71"/>
    </row>
    <row r="53312" spans="14:14">
      <c r="N53312" s="71"/>
    </row>
    <row r="53313" spans="14:14">
      <c r="N53313" s="71"/>
    </row>
    <row r="53314" spans="14:14">
      <c r="N53314" s="71"/>
    </row>
    <row r="53315" spans="14:14">
      <c r="N53315" s="71"/>
    </row>
    <row r="53316" spans="14:14">
      <c r="N53316" s="71"/>
    </row>
    <row r="53317" spans="14:14">
      <c r="N53317" s="71"/>
    </row>
    <row r="53318" spans="14:14">
      <c r="N53318" s="71"/>
    </row>
    <row r="53319" spans="14:14">
      <c r="N53319" s="71"/>
    </row>
    <row r="53320" spans="14:14">
      <c r="N53320" s="71"/>
    </row>
    <row r="53321" spans="14:14">
      <c r="N53321" s="71"/>
    </row>
    <row r="53322" spans="14:14">
      <c r="N53322" s="71"/>
    </row>
    <row r="53323" spans="14:14">
      <c r="N53323" s="71"/>
    </row>
    <row r="53324" spans="14:14">
      <c r="N53324" s="71"/>
    </row>
    <row r="53325" spans="14:14">
      <c r="N53325" s="71"/>
    </row>
    <row r="53326" spans="14:14">
      <c r="N53326" s="71"/>
    </row>
    <row r="53327" spans="14:14">
      <c r="N53327" s="71"/>
    </row>
    <row r="53328" spans="14:14">
      <c r="N53328" s="71"/>
    </row>
    <row r="53329" spans="14:14">
      <c r="N53329" s="71"/>
    </row>
    <row r="53330" spans="14:14">
      <c r="N53330" s="71"/>
    </row>
    <row r="53331" spans="14:14">
      <c r="N53331" s="71"/>
    </row>
    <row r="53332" spans="14:14">
      <c r="N53332" s="71"/>
    </row>
    <row r="53333" spans="14:14">
      <c r="N53333" s="71"/>
    </row>
    <row r="53334" spans="14:14">
      <c r="N53334" s="71"/>
    </row>
    <row r="53335" spans="14:14">
      <c r="N53335" s="71"/>
    </row>
    <row r="53336" spans="14:14">
      <c r="N53336" s="71"/>
    </row>
    <row r="53337" spans="14:14">
      <c r="N53337" s="71"/>
    </row>
    <row r="53338" spans="14:14">
      <c r="N53338" s="71"/>
    </row>
    <row r="53339" spans="14:14">
      <c r="N53339" s="71"/>
    </row>
    <row r="53340" spans="14:14">
      <c r="N53340" s="71"/>
    </row>
    <row r="53341" spans="14:14">
      <c r="N53341" s="71"/>
    </row>
    <row r="53342" spans="14:14">
      <c r="N53342" s="71"/>
    </row>
    <row r="53343" spans="14:14">
      <c r="N53343" s="71"/>
    </row>
    <row r="53344" spans="14:14">
      <c r="N53344" s="71"/>
    </row>
    <row r="53345" spans="14:14">
      <c r="N53345" s="71"/>
    </row>
    <row r="53346" spans="14:14">
      <c r="N53346" s="71"/>
    </row>
    <row r="53347" spans="14:14">
      <c r="N53347" s="71"/>
    </row>
    <row r="53348" spans="14:14">
      <c r="N53348" s="71"/>
    </row>
    <row r="53349" spans="14:14">
      <c r="N53349" s="71"/>
    </row>
    <row r="53350" spans="14:14">
      <c r="N53350" s="71"/>
    </row>
    <row r="53351" spans="14:14">
      <c r="N53351" s="71"/>
    </row>
    <row r="53352" spans="14:14">
      <c r="N53352" s="71"/>
    </row>
    <row r="53353" spans="14:14">
      <c r="N53353" s="71"/>
    </row>
    <row r="53354" spans="14:14">
      <c r="N53354" s="71"/>
    </row>
    <row r="53355" spans="14:14">
      <c r="N53355" s="71"/>
    </row>
    <row r="53356" spans="14:14">
      <c r="N53356" s="71"/>
    </row>
    <row r="53357" spans="14:14">
      <c r="N53357" s="71"/>
    </row>
    <row r="53358" spans="14:14">
      <c r="N53358" s="71"/>
    </row>
    <row r="53359" spans="14:14">
      <c r="N53359" s="71"/>
    </row>
    <row r="53360" spans="14:14">
      <c r="N53360" s="71"/>
    </row>
    <row r="53361" spans="14:14">
      <c r="N53361" s="71"/>
    </row>
    <row r="53362" spans="14:14">
      <c r="N53362" s="71"/>
    </row>
    <row r="53363" spans="14:14">
      <c r="N53363" s="71"/>
    </row>
    <row r="53364" spans="14:14">
      <c r="N53364" s="71"/>
    </row>
    <row r="53365" spans="14:14">
      <c r="N53365" s="71"/>
    </row>
    <row r="53366" spans="14:14">
      <c r="N53366" s="71"/>
    </row>
    <row r="53367" spans="14:14">
      <c r="N53367" s="71"/>
    </row>
    <row r="53368" spans="14:14">
      <c r="N53368" s="71"/>
    </row>
    <row r="53369" spans="14:14">
      <c r="N53369" s="71"/>
    </row>
    <row r="53370" spans="14:14">
      <c r="N53370" s="71"/>
    </row>
    <row r="53371" spans="14:14">
      <c r="N53371" s="71"/>
    </row>
    <row r="53372" spans="14:14">
      <c r="N53372" s="71"/>
    </row>
    <row r="53373" spans="14:14">
      <c r="N53373" s="71"/>
    </row>
    <row r="53374" spans="14:14">
      <c r="N53374" s="71"/>
    </row>
    <row r="53375" spans="14:14">
      <c r="N53375" s="71"/>
    </row>
    <row r="53376" spans="14:14">
      <c r="N53376" s="71"/>
    </row>
    <row r="53377" spans="14:14">
      <c r="N53377" s="71"/>
    </row>
    <row r="53378" spans="14:14">
      <c r="N53378" s="71"/>
    </row>
    <row r="53379" spans="14:14">
      <c r="N53379" s="71"/>
    </row>
    <row r="53380" spans="14:14">
      <c r="N53380" s="71"/>
    </row>
    <row r="53381" spans="14:14">
      <c r="N53381" s="71"/>
    </row>
    <row r="53382" spans="14:14">
      <c r="N53382" s="71"/>
    </row>
    <row r="53383" spans="14:14">
      <c r="N53383" s="71"/>
    </row>
    <row r="53384" spans="14:14">
      <c r="N53384" s="71"/>
    </row>
    <row r="53385" spans="14:14">
      <c r="N53385" s="71"/>
    </row>
    <row r="53386" spans="14:14">
      <c r="N53386" s="71"/>
    </row>
    <row r="53387" spans="14:14">
      <c r="N53387" s="71"/>
    </row>
    <row r="53388" spans="14:14">
      <c r="N53388" s="71"/>
    </row>
    <row r="53389" spans="14:14">
      <c r="N53389" s="71"/>
    </row>
    <row r="53390" spans="14:14">
      <c r="N53390" s="71"/>
    </row>
    <row r="53391" spans="14:14">
      <c r="N53391" s="71"/>
    </row>
    <row r="53392" spans="14:14">
      <c r="N53392" s="71"/>
    </row>
    <row r="53393" spans="14:14">
      <c r="N53393" s="71"/>
    </row>
    <row r="53394" spans="14:14">
      <c r="N53394" s="71"/>
    </row>
    <row r="53395" spans="14:14">
      <c r="N53395" s="71"/>
    </row>
    <row r="53396" spans="14:14">
      <c r="N53396" s="71"/>
    </row>
    <row r="53397" spans="14:14">
      <c r="N53397" s="71"/>
    </row>
    <row r="53398" spans="14:14">
      <c r="N53398" s="71"/>
    </row>
    <row r="53399" spans="14:14">
      <c r="N53399" s="71"/>
    </row>
    <row r="53400" spans="14:14">
      <c r="N53400" s="71"/>
    </row>
    <row r="53401" spans="14:14">
      <c r="N53401" s="71"/>
    </row>
    <row r="53402" spans="14:14">
      <c r="N53402" s="71"/>
    </row>
    <row r="53403" spans="14:14">
      <c r="N53403" s="71"/>
    </row>
    <row r="53404" spans="14:14">
      <c r="N53404" s="71"/>
    </row>
    <row r="53405" spans="14:14">
      <c r="N53405" s="71"/>
    </row>
    <row r="53406" spans="14:14">
      <c r="N53406" s="71"/>
    </row>
    <row r="53407" spans="14:14">
      <c r="N53407" s="71"/>
    </row>
    <row r="53408" spans="14:14">
      <c r="N53408" s="71"/>
    </row>
    <row r="53409" spans="14:14">
      <c r="N53409" s="71"/>
    </row>
    <row r="53410" spans="14:14">
      <c r="N53410" s="71"/>
    </row>
    <row r="53411" spans="14:14">
      <c r="N53411" s="71"/>
    </row>
    <row r="53412" spans="14:14">
      <c r="N53412" s="71"/>
    </row>
    <row r="53413" spans="14:14">
      <c r="N53413" s="71"/>
    </row>
    <row r="53414" spans="14:14">
      <c r="N53414" s="71"/>
    </row>
    <row r="53415" spans="14:14">
      <c r="N53415" s="71"/>
    </row>
    <row r="53416" spans="14:14">
      <c r="N53416" s="71"/>
    </row>
    <row r="53417" spans="14:14">
      <c r="N53417" s="71"/>
    </row>
    <row r="53418" spans="14:14">
      <c r="N53418" s="71"/>
    </row>
    <row r="53419" spans="14:14">
      <c r="N53419" s="71"/>
    </row>
    <row r="53420" spans="14:14">
      <c r="N53420" s="71"/>
    </row>
    <row r="53421" spans="14:14">
      <c r="N53421" s="71"/>
    </row>
    <row r="53422" spans="14:14">
      <c r="N53422" s="71"/>
    </row>
    <row r="53423" spans="14:14">
      <c r="N53423" s="71"/>
    </row>
    <row r="53424" spans="14:14">
      <c r="N53424" s="71"/>
    </row>
    <row r="53425" spans="14:14">
      <c r="N53425" s="71"/>
    </row>
    <row r="53426" spans="14:14">
      <c r="N53426" s="71"/>
    </row>
    <row r="53427" spans="14:14">
      <c r="N53427" s="71"/>
    </row>
    <row r="53428" spans="14:14">
      <c r="N53428" s="71"/>
    </row>
    <row r="53429" spans="14:14">
      <c r="N53429" s="71"/>
    </row>
    <row r="53430" spans="14:14">
      <c r="N53430" s="71"/>
    </row>
    <row r="53431" spans="14:14">
      <c r="N53431" s="71"/>
    </row>
    <row r="53432" spans="14:14">
      <c r="N53432" s="71"/>
    </row>
    <row r="53433" spans="14:14">
      <c r="N53433" s="71"/>
    </row>
    <row r="53434" spans="14:14">
      <c r="N53434" s="71"/>
    </row>
    <row r="53435" spans="14:14">
      <c r="N53435" s="71"/>
    </row>
    <row r="53436" spans="14:14">
      <c r="N53436" s="71"/>
    </row>
    <row r="53437" spans="14:14">
      <c r="N53437" s="71"/>
    </row>
    <row r="53438" spans="14:14">
      <c r="N53438" s="71"/>
    </row>
    <row r="53439" spans="14:14">
      <c r="N53439" s="71"/>
    </row>
    <row r="53440" spans="14:14">
      <c r="N53440" s="71"/>
    </row>
    <row r="53441" spans="14:14">
      <c r="N53441" s="71"/>
    </row>
    <row r="53442" spans="14:14">
      <c r="N53442" s="71"/>
    </row>
    <row r="53443" spans="14:14">
      <c r="N53443" s="71"/>
    </row>
    <row r="53444" spans="14:14">
      <c r="N53444" s="71"/>
    </row>
    <row r="53445" spans="14:14">
      <c r="N53445" s="71"/>
    </row>
    <row r="53446" spans="14:14">
      <c r="N53446" s="71"/>
    </row>
    <row r="53447" spans="14:14">
      <c r="N53447" s="71"/>
    </row>
    <row r="53448" spans="14:14">
      <c r="N53448" s="71"/>
    </row>
    <row r="53449" spans="14:14">
      <c r="N53449" s="71"/>
    </row>
    <row r="53450" spans="14:14">
      <c r="N53450" s="71"/>
    </row>
    <row r="53451" spans="14:14">
      <c r="N53451" s="71"/>
    </row>
    <row r="53452" spans="14:14">
      <c r="N53452" s="71"/>
    </row>
    <row r="53453" spans="14:14">
      <c r="N53453" s="71"/>
    </row>
    <row r="53454" spans="14:14">
      <c r="N53454" s="71"/>
    </row>
    <row r="53455" spans="14:14">
      <c r="N53455" s="71"/>
    </row>
    <row r="53456" spans="14:14">
      <c r="N53456" s="71"/>
    </row>
    <row r="53457" spans="14:14">
      <c r="N53457" s="71"/>
    </row>
    <row r="53458" spans="14:14">
      <c r="N53458" s="71"/>
    </row>
    <row r="53459" spans="14:14">
      <c r="N53459" s="71"/>
    </row>
    <row r="53460" spans="14:14">
      <c r="N53460" s="71"/>
    </row>
    <row r="53461" spans="14:14">
      <c r="N53461" s="71"/>
    </row>
    <row r="53462" spans="14:14">
      <c r="N53462" s="71"/>
    </row>
    <row r="53463" spans="14:14">
      <c r="N53463" s="71"/>
    </row>
    <row r="53464" spans="14:14">
      <c r="N53464" s="71"/>
    </row>
    <row r="53465" spans="14:14">
      <c r="N53465" s="71"/>
    </row>
    <row r="53466" spans="14:14">
      <c r="N53466" s="71"/>
    </row>
    <row r="53467" spans="14:14">
      <c r="N53467" s="71"/>
    </row>
    <row r="53468" spans="14:14">
      <c r="N53468" s="71"/>
    </row>
    <row r="53469" spans="14:14">
      <c r="N53469" s="71"/>
    </row>
    <row r="53470" spans="14:14">
      <c r="N53470" s="71"/>
    </row>
    <row r="53471" spans="14:14">
      <c r="N53471" s="71"/>
    </row>
    <row r="53472" spans="14:14">
      <c r="N53472" s="71"/>
    </row>
    <row r="53473" spans="14:14">
      <c r="N53473" s="71"/>
    </row>
    <row r="53474" spans="14:14">
      <c r="N53474" s="71"/>
    </row>
    <row r="53475" spans="14:14">
      <c r="N53475" s="71"/>
    </row>
    <row r="53476" spans="14:14">
      <c r="N53476" s="71"/>
    </row>
    <row r="53477" spans="14:14">
      <c r="N53477" s="71"/>
    </row>
    <row r="53478" spans="14:14">
      <c r="N53478" s="71"/>
    </row>
    <row r="53479" spans="14:14">
      <c r="N53479" s="71"/>
    </row>
    <row r="53480" spans="14:14">
      <c r="N53480" s="71"/>
    </row>
    <row r="53481" spans="14:14">
      <c r="N53481" s="71"/>
    </row>
    <row r="53482" spans="14:14">
      <c r="N53482" s="71"/>
    </row>
    <row r="53483" spans="14:14">
      <c r="N53483" s="71"/>
    </row>
    <row r="53484" spans="14:14">
      <c r="N53484" s="71"/>
    </row>
    <row r="53485" spans="14:14">
      <c r="N53485" s="71"/>
    </row>
    <row r="53486" spans="14:14">
      <c r="N53486" s="71"/>
    </row>
    <row r="53487" spans="14:14">
      <c r="N53487" s="71"/>
    </row>
    <row r="53488" spans="14:14">
      <c r="N53488" s="71"/>
    </row>
    <row r="53489" spans="14:14">
      <c r="N53489" s="71"/>
    </row>
    <row r="53490" spans="14:14">
      <c r="N53490" s="71"/>
    </row>
    <row r="53491" spans="14:14">
      <c r="N53491" s="71"/>
    </row>
    <row r="53492" spans="14:14">
      <c r="N53492" s="71"/>
    </row>
    <row r="53493" spans="14:14">
      <c r="N53493" s="71"/>
    </row>
    <row r="53494" spans="14:14">
      <c r="N53494" s="71"/>
    </row>
    <row r="53495" spans="14:14">
      <c r="N53495" s="71"/>
    </row>
    <row r="53496" spans="14:14">
      <c r="N53496" s="71"/>
    </row>
    <row r="53497" spans="14:14">
      <c r="N53497" s="71"/>
    </row>
    <row r="53498" spans="14:14">
      <c r="N53498" s="71"/>
    </row>
    <row r="53499" spans="14:14">
      <c r="N53499" s="71"/>
    </row>
    <row r="53500" spans="14:14">
      <c r="N53500" s="71"/>
    </row>
    <row r="53501" spans="14:14">
      <c r="N53501" s="71"/>
    </row>
    <row r="53502" spans="14:14">
      <c r="N53502" s="71"/>
    </row>
    <row r="53503" spans="14:14">
      <c r="N53503" s="71"/>
    </row>
    <row r="53504" spans="14:14">
      <c r="N53504" s="71"/>
    </row>
    <row r="53505" spans="14:14">
      <c r="N53505" s="71"/>
    </row>
    <row r="53506" spans="14:14">
      <c r="N53506" s="71"/>
    </row>
    <row r="53507" spans="14:14">
      <c r="N53507" s="71"/>
    </row>
    <row r="53508" spans="14:14">
      <c r="N53508" s="71"/>
    </row>
    <row r="53509" spans="14:14">
      <c r="N53509" s="71"/>
    </row>
    <row r="53510" spans="14:14">
      <c r="N53510" s="71"/>
    </row>
    <row r="53511" spans="14:14">
      <c r="N53511" s="71"/>
    </row>
    <row r="53512" spans="14:14">
      <c r="N53512" s="71"/>
    </row>
    <row r="53513" spans="14:14">
      <c r="N53513" s="71"/>
    </row>
    <row r="53514" spans="14:14">
      <c r="N53514" s="71"/>
    </row>
    <row r="53515" spans="14:14">
      <c r="N53515" s="71"/>
    </row>
    <row r="53516" spans="14:14">
      <c r="N53516" s="71"/>
    </row>
    <row r="53517" spans="14:14">
      <c r="N53517" s="71"/>
    </row>
    <row r="53518" spans="14:14">
      <c r="N53518" s="71"/>
    </row>
    <row r="53519" spans="14:14">
      <c r="N53519" s="71"/>
    </row>
    <row r="53520" spans="14:14">
      <c r="N53520" s="71"/>
    </row>
    <row r="53521" spans="14:14">
      <c r="N53521" s="71"/>
    </row>
    <row r="53522" spans="14:14">
      <c r="N53522" s="71"/>
    </row>
    <row r="53523" spans="14:14">
      <c r="N53523" s="71"/>
    </row>
    <row r="53524" spans="14:14">
      <c r="N53524" s="71"/>
    </row>
    <row r="53525" spans="14:14">
      <c r="N53525" s="71"/>
    </row>
    <row r="53526" spans="14:14">
      <c r="N53526" s="71"/>
    </row>
    <row r="53527" spans="14:14">
      <c r="N53527" s="71"/>
    </row>
    <row r="53528" spans="14:14">
      <c r="N53528" s="71"/>
    </row>
    <row r="53529" spans="14:14">
      <c r="N53529" s="71"/>
    </row>
    <row r="53530" spans="14:14">
      <c r="N53530" s="71"/>
    </row>
    <row r="53531" spans="14:14">
      <c r="N53531" s="71"/>
    </row>
    <row r="53532" spans="14:14">
      <c r="N53532" s="71"/>
    </row>
    <row r="53533" spans="14:14">
      <c r="N53533" s="71"/>
    </row>
    <row r="53534" spans="14:14">
      <c r="N53534" s="71"/>
    </row>
    <row r="53535" spans="14:14">
      <c r="N53535" s="71"/>
    </row>
    <row r="53536" spans="14:14">
      <c r="N53536" s="71"/>
    </row>
    <row r="53537" spans="14:14">
      <c r="N53537" s="71"/>
    </row>
    <row r="53538" spans="14:14">
      <c r="N53538" s="71"/>
    </row>
    <row r="53539" spans="14:14">
      <c r="N53539" s="71"/>
    </row>
    <row r="53540" spans="14:14">
      <c r="N53540" s="71"/>
    </row>
    <row r="53541" spans="14:14">
      <c r="N53541" s="71"/>
    </row>
    <row r="53542" spans="14:14">
      <c r="N53542" s="71"/>
    </row>
    <row r="53543" spans="14:14">
      <c r="N53543" s="71"/>
    </row>
    <row r="53544" spans="14:14">
      <c r="N53544" s="71"/>
    </row>
    <row r="53545" spans="14:14">
      <c r="N53545" s="71"/>
    </row>
    <row r="53546" spans="14:14">
      <c r="N53546" s="71"/>
    </row>
    <row r="53547" spans="14:14">
      <c r="N53547" s="71"/>
    </row>
    <row r="53548" spans="14:14">
      <c r="N53548" s="71"/>
    </row>
    <row r="53549" spans="14:14">
      <c r="N53549" s="71"/>
    </row>
    <row r="53550" spans="14:14">
      <c r="N53550" s="71"/>
    </row>
    <row r="53551" spans="14:14">
      <c r="N53551" s="71"/>
    </row>
    <row r="53552" spans="14:14">
      <c r="N53552" s="71"/>
    </row>
    <row r="53553" spans="14:14">
      <c r="N53553" s="71"/>
    </row>
    <row r="53554" spans="14:14">
      <c r="N53554" s="71"/>
    </row>
    <row r="53555" spans="14:14">
      <c r="N53555" s="71"/>
    </row>
    <row r="53556" spans="14:14">
      <c r="N53556" s="71"/>
    </row>
    <row r="53557" spans="14:14">
      <c r="N53557" s="71"/>
    </row>
    <row r="53558" spans="14:14">
      <c r="N53558" s="71"/>
    </row>
    <row r="53559" spans="14:14">
      <c r="N53559" s="71"/>
    </row>
    <row r="53560" spans="14:14">
      <c r="N53560" s="71"/>
    </row>
    <row r="53561" spans="14:14">
      <c r="N53561" s="71"/>
    </row>
    <row r="53562" spans="14:14">
      <c r="N53562" s="71"/>
    </row>
    <row r="53563" spans="14:14">
      <c r="N53563" s="71"/>
    </row>
    <row r="53564" spans="14:14">
      <c r="N53564" s="71"/>
    </row>
    <row r="53565" spans="14:14">
      <c r="N53565" s="71"/>
    </row>
    <row r="53566" spans="14:14">
      <c r="N53566" s="71"/>
    </row>
    <row r="53567" spans="14:14">
      <c r="N53567" s="71"/>
    </row>
    <row r="53568" spans="14:14">
      <c r="N53568" s="71"/>
    </row>
    <row r="53569" spans="14:14">
      <c r="N53569" s="71"/>
    </row>
    <row r="53570" spans="14:14">
      <c r="N53570" s="71"/>
    </row>
    <row r="53571" spans="14:14">
      <c r="N53571" s="71"/>
    </row>
    <row r="53572" spans="14:14">
      <c r="N53572" s="71"/>
    </row>
    <row r="53573" spans="14:14">
      <c r="N53573" s="71"/>
    </row>
    <row r="53574" spans="14:14">
      <c r="N53574" s="71"/>
    </row>
    <row r="53575" spans="14:14">
      <c r="N53575" s="71"/>
    </row>
    <row r="53576" spans="14:14">
      <c r="N53576" s="71"/>
    </row>
    <row r="53577" spans="14:14">
      <c r="N53577" s="71"/>
    </row>
    <row r="53578" spans="14:14">
      <c r="N53578" s="71"/>
    </row>
    <row r="53579" spans="14:14">
      <c r="N53579" s="71"/>
    </row>
    <row r="53580" spans="14:14">
      <c r="N53580" s="71"/>
    </row>
    <row r="53581" spans="14:14">
      <c r="N53581" s="71"/>
    </row>
    <row r="53582" spans="14:14">
      <c r="N53582" s="71"/>
    </row>
    <row r="53583" spans="14:14">
      <c r="N53583" s="71"/>
    </row>
    <row r="53584" spans="14:14">
      <c r="N53584" s="71"/>
    </row>
    <row r="53585" spans="14:14">
      <c r="N53585" s="71"/>
    </row>
    <row r="53586" spans="14:14">
      <c r="N53586" s="71"/>
    </row>
    <row r="53587" spans="14:14">
      <c r="N53587" s="71"/>
    </row>
    <row r="53588" spans="14:14">
      <c r="N53588" s="71"/>
    </row>
    <row r="53589" spans="14:14">
      <c r="N53589" s="71"/>
    </row>
    <row r="53590" spans="14:14">
      <c r="N53590" s="71"/>
    </row>
    <row r="53591" spans="14:14">
      <c r="N53591" s="71"/>
    </row>
    <row r="53592" spans="14:14">
      <c r="N53592" s="71"/>
    </row>
    <row r="53593" spans="14:14">
      <c r="N53593" s="71"/>
    </row>
    <row r="53594" spans="14:14">
      <c r="N53594" s="71"/>
    </row>
    <row r="53595" spans="14:14">
      <c r="N53595" s="71"/>
    </row>
    <row r="53596" spans="14:14">
      <c r="N53596" s="71"/>
    </row>
    <row r="53597" spans="14:14">
      <c r="N53597" s="71"/>
    </row>
    <row r="53598" spans="14:14">
      <c r="N53598" s="71"/>
    </row>
    <row r="53599" spans="14:14">
      <c r="N53599" s="71"/>
    </row>
    <row r="53600" spans="14:14">
      <c r="N53600" s="71"/>
    </row>
    <row r="53601" spans="14:14">
      <c r="N53601" s="71"/>
    </row>
    <row r="53602" spans="14:14">
      <c r="N53602" s="71"/>
    </row>
    <row r="53603" spans="14:14">
      <c r="N53603" s="71"/>
    </row>
    <row r="53604" spans="14:14">
      <c r="N53604" s="71"/>
    </row>
    <row r="53605" spans="14:14">
      <c r="N53605" s="71"/>
    </row>
    <row r="53606" spans="14:14">
      <c r="N53606" s="71"/>
    </row>
    <row r="53607" spans="14:14">
      <c r="N53607" s="71"/>
    </row>
    <row r="53608" spans="14:14">
      <c r="N53608" s="71"/>
    </row>
    <row r="53609" spans="14:14">
      <c r="N53609" s="71"/>
    </row>
    <row r="53610" spans="14:14">
      <c r="N53610" s="71"/>
    </row>
    <row r="53611" spans="14:14">
      <c r="N53611" s="71"/>
    </row>
    <row r="53612" spans="14:14">
      <c r="N53612" s="71"/>
    </row>
    <row r="53613" spans="14:14">
      <c r="N53613" s="71"/>
    </row>
    <row r="53614" spans="14:14">
      <c r="N53614" s="71"/>
    </row>
    <row r="53615" spans="14:14">
      <c r="N53615" s="71"/>
    </row>
    <row r="53616" spans="14:14">
      <c r="N53616" s="71"/>
    </row>
    <row r="53617" spans="14:14">
      <c r="N53617" s="71"/>
    </row>
    <row r="53618" spans="14:14">
      <c r="N53618" s="71"/>
    </row>
    <row r="53619" spans="14:14">
      <c r="N53619" s="71"/>
    </row>
    <row r="53620" spans="14:14">
      <c r="N53620" s="71"/>
    </row>
    <row r="53621" spans="14:14">
      <c r="N53621" s="71"/>
    </row>
    <row r="53622" spans="14:14">
      <c r="N53622" s="71"/>
    </row>
    <row r="53623" spans="14:14">
      <c r="N53623" s="71"/>
    </row>
    <row r="53624" spans="14:14">
      <c r="N53624" s="71"/>
    </row>
    <row r="53625" spans="14:14">
      <c r="N53625" s="71"/>
    </row>
    <row r="53626" spans="14:14">
      <c r="N53626" s="71"/>
    </row>
    <row r="53627" spans="14:14">
      <c r="N53627" s="71"/>
    </row>
    <row r="53628" spans="14:14">
      <c r="N53628" s="71"/>
    </row>
    <row r="53629" spans="14:14">
      <c r="N53629" s="71"/>
    </row>
    <row r="53630" spans="14:14">
      <c r="N53630" s="71"/>
    </row>
    <row r="53631" spans="14:14">
      <c r="N53631" s="71"/>
    </row>
    <row r="53632" spans="14:14">
      <c r="N53632" s="71"/>
    </row>
    <row r="53633" spans="14:14">
      <c r="N53633" s="71"/>
    </row>
    <row r="53634" spans="14:14">
      <c r="N53634" s="71"/>
    </row>
    <row r="53635" spans="14:14">
      <c r="N53635" s="71"/>
    </row>
    <row r="53636" spans="14:14">
      <c r="N53636" s="71"/>
    </row>
    <row r="53637" spans="14:14">
      <c r="N53637" s="71"/>
    </row>
    <row r="53638" spans="14:14">
      <c r="N53638" s="71"/>
    </row>
    <row r="53639" spans="14:14">
      <c r="N53639" s="71"/>
    </row>
    <row r="53640" spans="14:14">
      <c r="N53640" s="71"/>
    </row>
    <row r="53641" spans="14:14">
      <c r="N53641" s="71"/>
    </row>
    <row r="53642" spans="14:14">
      <c r="N53642" s="71"/>
    </row>
    <row r="53643" spans="14:14">
      <c r="N53643" s="71"/>
    </row>
    <row r="53644" spans="14:14">
      <c r="N53644" s="71"/>
    </row>
    <row r="53645" spans="14:14">
      <c r="N53645" s="71"/>
    </row>
    <row r="53646" spans="14:14">
      <c r="N53646" s="71"/>
    </row>
    <row r="53647" spans="14:14">
      <c r="N53647" s="71"/>
    </row>
    <row r="53648" spans="14:14">
      <c r="N53648" s="71"/>
    </row>
    <row r="53649" spans="14:14">
      <c r="N53649" s="71"/>
    </row>
    <row r="53650" spans="14:14">
      <c r="N53650" s="71"/>
    </row>
    <row r="53651" spans="14:14">
      <c r="N53651" s="71"/>
    </row>
    <row r="53652" spans="14:14">
      <c r="N53652" s="71"/>
    </row>
    <row r="53653" spans="14:14">
      <c r="N53653" s="71"/>
    </row>
    <row r="53654" spans="14:14">
      <c r="N53654" s="71"/>
    </row>
    <row r="53655" spans="14:14">
      <c r="N53655" s="71"/>
    </row>
    <row r="53656" spans="14:14">
      <c r="N53656" s="71"/>
    </row>
    <row r="53657" spans="14:14">
      <c r="N53657" s="71"/>
    </row>
    <row r="53658" spans="14:14">
      <c r="N53658" s="71"/>
    </row>
    <row r="53659" spans="14:14">
      <c r="N53659" s="71"/>
    </row>
    <row r="53660" spans="14:14">
      <c r="N53660" s="71"/>
    </row>
    <row r="53661" spans="14:14">
      <c r="N53661" s="71"/>
    </row>
    <row r="53662" spans="14:14">
      <c r="N53662" s="71"/>
    </row>
    <row r="53663" spans="14:14">
      <c r="N53663" s="71"/>
    </row>
    <row r="53664" spans="14:14">
      <c r="N53664" s="71"/>
    </row>
    <row r="53665" spans="14:14">
      <c r="N53665" s="71"/>
    </row>
    <row r="53666" spans="14:14">
      <c r="N53666" s="71"/>
    </row>
    <row r="53667" spans="14:14">
      <c r="N53667" s="71"/>
    </row>
    <row r="53668" spans="14:14">
      <c r="N53668" s="71"/>
    </row>
    <row r="53669" spans="14:14">
      <c r="N53669" s="71"/>
    </row>
    <row r="53670" spans="14:14">
      <c r="N53670" s="71"/>
    </row>
    <row r="53671" spans="14:14">
      <c r="N53671" s="71"/>
    </row>
    <row r="53672" spans="14:14">
      <c r="N53672" s="71"/>
    </row>
    <row r="53673" spans="14:14">
      <c r="N53673" s="71"/>
    </row>
    <row r="53674" spans="14:14">
      <c r="N53674" s="71"/>
    </row>
    <row r="53675" spans="14:14">
      <c r="N53675" s="71"/>
    </row>
    <row r="53676" spans="14:14">
      <c r="N53676" s="71"/>
    </row>
    <row r="53677" spans="14:14">
      <c r="N53677" s="71"/>
    </row>
    <row r="53678" spans="14:14">
      <c r="N53678" s="71"/>
    </row>
    <row r="53679" spans="14:14">
      <c r="N53679" s="71"/>
    </row>
    <row r="53680" spans="14:14">
      <c r="N53680" s="71"/>
    </row>
    <row r="53681" spans="14:14">
      <c r="N53681" s="71"/>
    </row>
    <row r="53682" spans="14:14">
      <c r="N53682" s="71"/>
    </row>
    <row r="53683" spans="14:14">
      <c r="N53683" s="71"/>
    </row>
    <row r="53684" spans="14:14">
      <c r="N53684" s="71"/>
    </row>
    <row r="53685" spans="14:14">
      <c r="N53685" s="71"/>
    </row>
    <row r="53686" spans="14:14">
      <c r="N53686" s="71"/>
    </row>
    <row r="53687" spans="14:14">
      <c r="N53687" s="71"/>
    </row>
    <row r="53688" spans="14:14">
      <c r="N53688" s="71"/>
    </row>
    <row r="53689" spans="14:14">
      <c r="N53689" s="71"/>
    </row>
    <row r="53690" spans="14:14">
      <c r="N53690" s="71"/>
    </row>
    <row r="53691" spans="14:14">
      <c r="N53691" s="71"/>
    </row>
    <row r="53692" spans="14:14">
      <c r="N53692" s="71"/>
    </row>
    <row r="53693" spans="14:14">
      <c r="N53693" s="71"/>
    </row>
    <row r="53694" spans="14:14">
      <c r="N53694" s="71"/>
    </row>
    <row r="53695" spans="14:14">
      <c r="N53695" s="71"/>
    </row>
    <row r="53696" spans="14:14">
      <c r="N53696" s="71"/>
    </row>
    <row r="53697" spans="14:14">
      <c r="N53697" s="71"/>
    </row>
    <row r="53698" spans="14:14">
      <c r="N53698" s="71"/>
    </row>
    <row r="53699" spans="14:14">
      <c r="N53699" s="71"/>
    </row>
    <row r="53700" spans="14:14">
      <c r="N53700" s="71"/>
    </row>
    <row r="53701" spans="14:14">
      <c r="N53701" s="71"/>
    </row>
    <row r="53702" spans="14:14">
      <c r="N53702" s="71"/>
    </row>
    <row r="53703" spans="14:14">
      <c r="N53703" s="71"/>
    </row>
    <row r="53704" spans="14:14">
      <c r="N53704" s="71"/>
    </row>
    <row r="53705" spans="14:14">
      <c r="N53705" s="71"/>
    </row>
    <row r="53706" spans="14:14">
      <c r="N53706" s="71"/>
    </row>
    <row r="53707" spans="14:14">
      <c r="N53707" s="71"/>
    </row>
    <row r="53708" spans="14:14">
      <c r="N53708" s="71"/>
    </row>
    <row r="53709" spans="14:14">
      <c r="N53709" s="71"/>
    </row>
    <row r="53710" spans="14:14">
      <c r="N53710" s="71"/>
    </row>
    <row r="53711" spans="14:14">
      <c r="N53711" s="71"/>
    </row>
    <row r="53712" spans="14:14">
      <c r="N53712" s="71"/>
    </row>
    <row r="53713" spans="14:14">
      <c r="N53713" s="71"/>
    </row>
    <row r="53714" spans="14:14">
      <c r="N53714" s="71"/>
    </row>
    <row r="53715" spans="14:14">
      <c r="N53715" s="71"/>
    </row>
    <row r="53716" spans="14:14">
      <c r="N53716" s="71"/>
    </row>
    <row r="53717" spans="14:14">
      <c r="N53717" s="71"/>
    </row>
    <row r="53718" spans="14:14">
      <c r="N53718" s="71"/>
    </row>
    <row r="53719" spans="14:14">
      <c r="N53719" s="71"/>
    </row>
    <row r="53720" spans="14:14">
      <c r="N53720" s="71"/>
    </row>
    <row r="53721" spans="14:14">
      <c r="N53721" s="71"/>
    </row>
    <row r="53722" spans="14:14">
      <c r="N53722" s="71"/>
    </row>
    <row r="53723" spans="14:14">
      <c r="N53723" s="71"/>
    </row>
    <row r="53724" spans="14:14">
      <c r="N53724" s="71"/>
    </row>
    <row r="53725" spans="14:14">
      <c r="N53725" s="71"/>
    </row>
    <row r="53726" spans="14:14">
      <c r="N53726" s="71"/>
    </row>
    <row r="53727" spans="14:14">
      <c r="N53727" s="71"/>
    </row>
    <row r="53728" spans="14:14">
      <c r="N53728" s="71"/>
    </row>
    <row r="53729" spans="14:14">
      <c r="N53729" s="71"/>
    </row>
    <row r="53730" spans="14:14">
      <c r="N53730" s="71"/>
    </row>
    <row r="53731" spans="14:14">
      <c r="N53731" s="71"/>
    </row>
    <row r="53732" spans="14:14">
      <c r="N53732" s="71"/>
    </row>
    <row r="53733" spans="14:14">
      <c r="N53733" s="71"/>
    </row>
    <row r="53734" spans="14:14">
      <c r="N53734" s="71"/>
    </row>
    <row r="53735" spans="14:14">
      <c r="N53735" s="71"/>
    </row>
    <row r="53736" spans="14:14">
      <c r="N53736" s="71"/>
    </row>
    <row r="53737" spans="14:14">
      <c r="N53737" s="71"/>
    </row>
    <row r="53738" spans="14:14">
      <c r="N53738" s="71"/>
    </row>
    <row r="53739" spans="14:14">
      <c r="N53739" s="71"/>
    </row>
    <row r="53740" spans="14:14">
      <c r="N53740" s="71"/>
    </row>
    <row r="53741" spans="14:14">
      <c r="N53741" s="71"/>
    </row>
    <row r="53742" spans="14:14">
      <c r="N53742" s="71"/>
    </row>
    <row r="53743" spans="14:14">
      <c r="N53743" s="71"/>
    </row>
    <row r="53744" spans="14:14">
      <c r="N53744" s="71"/>
    </row>
    <row r="53745" spans="14:14">
      <c r="N53745" s="71"/>
    </row>
    <row r="53746" spans="14:14">
      <c r="N53746" s="71"/>
    </row>
    <row r="53747" spans="14:14">
      <c r="N53747" s="71"/>
    </row>
    <row r="53748" spans="14:14">
      <c r="N53748" s="71"/>
    </row>
    <row r="53749" spans="14:14">
      <c r="N53749" s="71"/>
    </row>
    <row r="53750" spans="14:14">
      <c r="N53750" s="71"/>
    </row>
    <row r="53751" spans="14:14">
      <c r="N53751" s="71"/>
    </row>
    <row r="53752" spans="14:14">
      <c r="N53752" s="71"/>
    </row>
    <row r="53753" spans="14:14">
      <c r="N53753" s="71"/>
    </row>
    <row r="53754" spans="14:14">
      <c r="N53754" s="71"/>
    </row>
    <row r="53755" spans="14:14">
      <c r="N53755" s="71"/>
    </row>
    <row r="53756" spans="14:14">
      <c r="N53756" s="71"/>
    </row>
    <row r="53757" spans="14:14">
      <c r="N53757" s="71"/>
    </row>
    <row r="53758" spans="14:14">
      <c r="N53758" s="71"/>
    </row>
    <row r="53759" spans="14:14">
      <c r="N53759" s="71"/>
    </row>
    <row r="53760" spans="14:14">
      <c r="N53760" s="71"/>
    </row>
    <row r="53761" spans="14:14">
      <c r="N53761" s="71"/>
    </row>
    <row r="53762" spans="14:14">
      <c r="N53762" s="71"/>
    </row>
    <row r="53763" spans="14:14">
      <c r="N53763" s="71"/>
    </row>
    <row r="53764" spans="14:14">
      <c r="N53764" s="71"/>
    </row>
    <row r="53765" spans="14:14">
      <c r="N53765" s="71"/>
    </row>
    <row r="53766" spans="14:14">
      <c r="N53766" s="71"/>
    </row>
    <row r="53767" spans="14:14">
      <c r="N53767" s="71"/>
    </row>
    <row r="53768" spans="14:14">
      <c r="N53768" s="71"/>
    </row>
    <row r="53769" spans="14:14">
      <c r="N53769" s="71"/>
    </row>
    <row r="53770" spans="14:14">
      <c r="N53770" s="71"/>
    </row>
    <row r="53771" spans="14:14">
      <c r="N53771" s="71"/>
    </row>
    <row r="53772" spans="14:14">
      <c r="N53772" s="71"/>
    </row>
    <row r="53773" spans="14:14">
      <c r="N53773" s="71"/>
    </row>
    <row r="53774" spans="14:14">
      <c r="N53774" s="71"/>
    </row>
    <row r="53775" spans="14:14">
      <c r="N53775" s="71"/>
    </row>
    <row r="53776" spans="14:14">
      <c r="N53776" s="71"/>
    </row>
    <row r="53777" spans="14:14">
      <c r="N53777" s="71"/>
    </row>
    <row r="53778" spans="14:14">
      <c r="N53778" s="71"/>
    </row>
    <row r="53779" spans="14:14">
      <c r="N53779" s="71"/>
    </row>
    <row r="53780" spans="14:14">
      <c r="N53780" s="71"/>
    </row>
    <row r="53781" spans="14:14">
      <c r="N53781" s="71"/>
    </row>
    <row r="53782" spans="14:14">
      <c r="N53782" s="71"/>
    </row>
    <row r="53783" spans="14:14">
      <c r="N53783" s="71"/>
    </row>
    <row r="53784" spans="14:14">
      <c r="N53784" s="71"/>
    </row>
    <row r="53785" spans="14:14">
      <c r="N53785" s="71"/>
    </row>
    <row r="53786" spans="14:14">
      <c r="N53786" s="71"/>
    </row>
    <row r="53787" spans="14:14">
      <c r="N53787" s="71"/>
    </row>
    <row r="53788" spans="14:14">
      <c r="N53788" s="71"/>
    </row>
    <row r="53789" spans="14:14">
      <c r="N53789" s="71"/>
    </row>
    <row r="53790" spans="14:14">
      <c r="N53790" s="71"/>
    </row>
    <row r="53791" spans="14:14">
      <c r="N53791" s="71"/>
    </row>
    <row r="53792" spans="14:14">
      <c r="N53792" s="71"/>
    </row>
    <row r="53793" spans="14:14">
      <c r="N53793" s="71"/>
    </row>
    <row r="53794" spans="14:14">
      <c r="N53794" s="71"/>
    </row>
    <row r="53795" spans="14:14">
      <c r="N53795" s="71"/>
    </row>
    <row r="53796" spans="14:14">
      <c r="N53796" s="71"/>
    </row>
    <row r="53797" spans="14:14">
      <c r="N53797" s="71"/>
    </row>
    <row r="53798" spans="14:14">
      <c r="N53798" s="71"/>
    </row>
    <row r="53799" spans="14:14">
      <c r="N53799" s="71"/>
    </row>
    <row r="53800" spans="14:14">
      <c r="N53800" s="71"/>
    </row>
    <row r="53801" spans="14:14">
      <c r="N53801" s="71"/>
    </row>
    <row r="53802" spans="14:14">
      <c r="N53802" s="71"/>
    </row>
    <row r="53803" spans="14:14">
      <c r="N53803" s="71"/>
    </row>
    <row r="53804" spans="14:14">
      <c r="N53804" s="71"/>
    </row>
    <row r="53805" spans="14:14">
      <c r="N53805" s="71"/>
    </row>
    <row r="53806" spans="14:14">
      <c r="N53806" s="71"/>
    </row>
    <row r="53807" spans="14:14">
      <c r="N53807" s="71"/>
    </row>
    <row r="53808" spans="14:14">
      <c r="N53808" s="71"/>
    </row>
    <row r="53809" spans="14:14">
      <c r="N53809" s="71"/>
    </row>
    <row r="53810" spans="14:14">
      <c r="N53810" s="71"/>
    </row>
    <row r="53811" spans="14:14">
      <c r="N53811" s="71"/>
    </row>
    <row r="53812" spans="14:14">
      <c r="N53812" s="71"/>
    </row>
    <row r="53813" spans="14:14">
      <c r="N53813" s="71"/>
    </row>
    <row r="53814" spans="14:14">
      <c r="N53814" s="71"/>
    </row>
    <row r="53815" spans="14:14">
      <c r="N53815" s="71"/>
    </row>
    <row r="53816" spans="14:14">
      <c r="N53816" s="71"/>
    </row>
    <row r="53817" spans="14:14">
      <c r="N53817" s="71"/>
    </row>
    <row r="53818" spans="14:14">
      <c r="N53818" s="71"/>
    </row>
    <row r="53819" spans="14:14">
      <c r="N53819" s="71"/>
    </row>
    <row r="53820" spans="14:14">
      <c r="N53820" s="71"/>
    </row>
    <row r="53821" spans="14:14">
      <c r="N53821" s="71"/>
    </row>
    <row r="53822" spans="14:14">
      <c r="N53822" s="71"/>
    </row>
    <row r="53823" spans="14:14">
      <c r="N53823" s="71"/>
    </row>
    <row r="53824" spans="14:14">
      <c r="N53824" s="71"/>
    </row>
    <row r="53825" spans="14:14">
      <c r="N53825" s="71"/>
    </row>
    <row r="53826" spans="14:14">
      <c r="N53826" s="71"/>
    </row>
    <row r="53827" spans="14:14">
      <c r="N53827" s="71"/>
    </row>
    <row r="53828" spans="14:14">
      <c r="N53828" s="71"/>
    </row>
    <row r="53829" spans="14:14">
      <c r="N53829" s="71"/>
    </row>
    <row r="53830" spans="14:14">
      <c r="N53830" s="71"/>
    </row>
    <row r="53831" spans="14:14">
      <c r="N53831" s="71"/>
    </row>
    <row r="53832" spans="14:14">
      <c r="N53832" s="71"/>
    </row>
    <row r="53833" spans="14:14">
      <c r="N53833" s="71"/>
    </row>
    <row r="53834" spans="14:14">
      <c r="N53834" s="71"/>
    </row>
    <row r="53835" spans="14:14">
      <c r="N53835" s="71"/>
    </row>
    <row r="53836" spans="14:14">
      <c r="N53836" s="71"/>
    </row>
    <row r="53837" spans="14:14">
      <c r="N53837" s="71"/>
    </row>
    <row r="53838" spans="14:14">
      <c r="N53838" s="71"/>
    </row>
    <row r="53839" spans="14:14">
      <c r="N53839" s="71"/>
    </row>
    <row r="53840" spans="14:14">
      <c r="N53840" s="71"/>
    </row>
    <row r="53841" spans="14:14">
      <c r="N53841" s="71"/>
    </row>
    <row r="53842" spans="14:14">
      <c r="N53842" s="71"/>
    </row>
    <row r="53843" spans="14:14">
      <c r="N53843" s="71"/>
    </row>
    <row r="53844" spans="14:14">
      <c r="N53844" s="71"/>
    </row>
    <row r="53845" spans="14:14">
      <c r="N53845" s="71"/>
    </row>
    <row r="53846" spans="14:14">
      <c r="N53846" s="71"/>
    </row>
    <row r="53847" spans="14:14">
      <c r="N53847" s="71"/>
    </row>
    <row r="53848" spans="14:14">
      <c r="N53848" s="71"/>
    </row>
    <row r="53849" spans="14:14">
      <c r="N53849" s="71"/>
    </row>
    <row r="53850" spans="14:14">
      <c r="N53850" s="71"/>
    </row>
    <row r="53851" spans="14:14">
      <c r="N53851" s="71"/>
    </row>
    <row r="53852" spans="14:14">
      <c r="N53852" s="71"/>
    </row>
    <row r="53853" spans="14:14">
      <c r="N53853" s="71"/>
    </row>
    <row r="53854" spans="14:14">
      <c r="N53854" s="71"/>
    </row>
    <row r="53855" spans="14:14">
      <c r="N53855" s="71"/>
    </row>
    <row r="53856" spans="14:14">
      <c r="N53856" s="71"/>
    </row>
    <row r="53857" spans="14:14">
      <c r="N53857" s="71"/>
    </row>
    <row r="53858" spans="14:14">
      <c r="N53858" s="71"/>
    </row>
    <row r="53859" spans="14:14">
      <c r="N53859" s="71"/>
    </row>
    <row r="53860" spans="14:14">
      <c r="N53860" s="71"/>
    </row>
    <row r="53861" spans="14:14">
      <c r="N53861" s="71"/>
    </row>
    <row r="53862" spans="14:14">
      <c r="N53862" s="71"/>
    </row>
    <row r="53863" spans="14:14">
      <c r="N53863" s="71"/>
    </row>
    <row r="53864" spans="14:14">
      <c r="N53864" s="71"/>
    </row>
    <row r="53865" spans="14:14">
      <c r="N53865" s="71"/>
    </row>
    <row r="53866" spans="14:14">
      <c r="N53866" s="71"/>
    </row>
    <row r="53867" spans="14:14">
      <c r="N53867" s="71"/>
    </row>
    <row r="53868" spans="14:14">
      <c r="N53868" s="71"/>
    </row>
    <row r="53869" spans="14:14">
      <c r="N53869" s="71"/>
    </row>
    <row r="53870" spans="14:14">
      <c r="N53870" s="71"/>
    </row>
    <row r="53871" spans="14:14">
      <c r="N53871" s="71"/>
    </row>
    <row r="53872" spans="14:14">
      <c r="N53872" s="71"/>
    </row>
    <row r="53873" spans="14:14">
      <c r="N53873" s="71"/>
    </row>
    <row r="53874" spans="14:14">
      <c r="N53874" s="71"/>
    </row>
    <row r="53875" spans="14:14">
      <c r="N53875" s="71"/>
    </row>
    <row r="53876" spans="14:14">
      <c r="N53876" s="71"/>
    </row>
    <row r="53877" spans="14:14">
      <c r="N53877" s="71"/>
    </row>
    <row r="53878" spans="14:14">
      <c r="N53878" s="71"/>
    </row>
    <row r="53879" spans="14:14">
      <c r="N53879" s="71"/>
    </row>
    <row r="53880" spans="14:14">
      <c r="N53880" s="71"/>
    </row>
    <row r="53881" spans="14:14">
      <c r="N53881" s="71"/>
    </row>
    <row r="53882" spans="14:14">
      <c r="N53882" s="71"/>
    </row>
    <row r="53883" spans="14:14">
      <c r="N53883" s="71"/>
    </row>
    <row r="53884" spans="14:14">
      <c r="N53884" s="71"/>
    </row>
    <row r="53885" spans="14:14">
      <c r="N53885" s="71"/>
    </row>
    <row r="53886" spans="14:14">
      <c r="N53886" s="71"/>
    </row>
    <row r="53887" spans="14:14">
      <c r="N53887" s="71"/>
    </row>
    <row r="53888" spans="14:14">
      <c r="N53888" s="71"/>
    </row>
    <row r="53889" spans="14:14">
      <c r="N53889" s="71"/>
    </row>
    <row r="53890" spans="14:14">
      <c r="N53890" s="71"/>
    </row>
    <row r="53891" spans="14:14">
      <c r="N53891" s="71"/>
    </row>
    <row r="53892" spans="14:14">
      <c r="N53892" s="71"/>
    </row>
    <row r="53893" spans="14:14">
      <c r="N53893" s="71"/>
    </row>
    <row r="53894" spans="14:14">
      <c r="N53894" s="71"/>
    </row>
    <row r="53895" spans="14:14">
      <c r="N53895" s="71"/>
    </row>
    <row r="53896" spans="14:14">
      <c r="N53896" s="71"/>
    </row>
    <row r="53897" spans="14:14">
      <c r="N53897" s="71"/>
    </row>
    <row r="53898" spans="14:14">
      <c r="N53898" s="71"/>
    </row>
    <row r="53899" spans="14:14">
      <c r="N53899" s="71"/>
    </row>
    <row r="53900" spans="14:14">
      <c r="N53900" s="71"/>
    </row>
    <row r="53901" spans="14:14">
      <c r="N53901" s="71"/>
    </row>
    <row r="53902" spans="14:14">
      <c r="N53902" s="71"/>
    </row>
    <row r="53903" spans="14:14">
      <c r="N53903" s="71"/>
    </row>
    <row r="53904" spans="14:14">
      <c r="N53904" s="71"/>
    </row>
    <row r="53905" spans="14:14">
      <c r="N53905" s="71"/>
    </row>
    <row r="53906" spans="14:14">
      <c r="N53906" s="71"/>
    </row>
    <row r="53907" spans="14:14">
      <c r="N53907" s="71"/>
    </row>
    <row r="53908" spans="14:14">
      <c r="N53908" s="71"/>
    </row>
    <row r="53909" spans="14:14">
      <c r="N53909" s="71"/>
    </row>
    <row r="53910" spans="14:14">
      <c r="N53910" s="71"/>
    </row>
    <row r="53911" spans="14:14">
      <c r="N53911" s="71"/>
    </row>
    <row r="53912" spans="14:14">
      <c r="N53912" s="71"/>
    </row>
    <row r="53913" spans="14:14">
      <c r="N53913" s="71"/>
    </row>
    <row r="53914" spans="14:14">
      <c r="N53914" s="71"/>
    </row>
    <row r="53915" spans="14:14">
      <c r="N53915" s="71"/>
    </row>
    <row r="53916" spans="14:14">
      <c r="N53916" s="71"/>
    </row>
    <row r="53917" spans="14:14">
      <c r="N53917" s="71"/>
    </row>
    <row r="53918" spans="14:14">
      <c r="N53918" s="71"/>
    </row>
    <row r="53919" spans="14:14">
      <c r="N53919" s="71"/>
    </row>
    <row r="53920" spans="14:14">
      <c r="N53920" s="71"/>
    </row>
    <row r="53921" spans="14:14">
      <c r="N53921" s="71"/>
    </row>
    <row r="53922" spans="14:14">
      <c r="N53922" s="71"/>
    </row>
    <row r="53923" spans="14:14">
      <c r="N53923" s="71"/>
    </row>
    <row r="53924" spans="14:14">
      <c r="N53924" s="71"/>
    </row>
    <row r="53925" spans="14:14">
      <c r="N53925" s="71"/>
    </row>
    <row r="53926" spans="14:14">
      <c r="N53926" s="71"/>
    </row>
    <row r="53927" spans="14:14">
      <c r="N53927" s="71"/>
    </row>
    <row r="53928" spans="14:14">
      <c r="N53928" s="71"/>
    </row>
    <row r="53929" spans="14:14">
      <c r="N53929" s="71"/>
    </row>
    <row r="53930" spans="14:14">
      <c r="N53930" s="71"/>
    </row>
    <row r="53931" spans="14:14">
      <c r="N53931" s="71"/>
    </row>
    <row r="53932" spans="14:14">
      <c r="N53932" s="71"/>
    </row>
    <row r="53933" spans="14:14">
      <c r="N53933" s="71"/>
    </row>
    <row r="53934" spans="14:14">
      <c r="N53934" s="71"/>
    </row>
    <row r="53935" spans="14:14">
      <c r="N53935" s="71"/>
    </row>
    <row r="53936" spans="14:14">
      <c r="N53936" s="71"/>
    </row>
    <row r="53937" spans="14:14">
      <c r="N53937" s="71"/>
    </row>
    <row r="53938" spans="14:14">
      <c r="N53938" s="71"/>
    </row>
    <row r="53939" spans="14:14">
      <c r="N53939" s="71"/>
    </row>
    <row r="53940" spans="14:14">
      <c r="N53940" s="71"/>
    </row>
    <row r="53941" spans="14:14">
      <c r="N53941" s="71"/>
    </row>
    <row r="53942" spans="14:14">
      <c r="N53942" s="71"/>
    </row>
    <row r="53943" spans="14:14">
      <c r="N53943" s="71"/>
    </row>
    <row r="53944" spans="14:14">
      <c r="N53944" s="71"/>
    </row>
    <row r="53945" spans="14:14">
      <c r="N53945" s="71"/>
    </row>
    <row r="53946" spans="14:14">
      <c r="N53946" s="71"/>
    </row>
    <row r="53947" spans="14:14">
      <c r="N53947" s="71"/>
    </row>
    <row r="53948" spans="14:14">
      <c r="N53948" s="71"/>
    </row>
    <row r="53949" spans="14:14">
      <c r="N53949" s="71"/>
    </row>
    <row r="53950" spans="14:14">
      <c r="N53950" s="71"/>
    </row>
    <row r="53951" spans="14:14">
      <c r="N53951" s="71"/>
    </row>
    <row r="53952" spans="14:14">
      <c r="N53952" s="71"/>
    </row>
    <row r="53953" spans="14:14">
      <c r="N53953" s="71"/>
    </row>
    <row r="53954" spans="14:14">
      <c r="N53954" s="71"/>
    </row>
    <row r="53955" spans="14:14">
      <c r="N53955" s="71"/>
    </row>
    <row r="53956" spans="14:14">
      <c r="N53956" s="71"/>
    </row>
    <row r="53957" spans="14:14">
      <c r="N53957" s="71"/>
    </row>
    <row r="53958" spans="14:14">
      <c r="N53958" s="71"/>
    </row>
    <row r="53959" spans="14:14">
      <c r="N53959" s="71"/>
    </row>
    <row r="53960" spans="14:14">
      <c r="N53960" s="71"/>
    </row>
    <row r="53961" spans="14:14">
      <c r="N53961" s="71"/>
    </row>
    <row r="53962" spans="14:14">
      <c r="N53962" s="71"/>
    </row>
    <row r="53963" spans="14:14">
      <c r="N53963" s="71"/>
    </row>
    <row r="53964" spans="14:14">
      <c r="N53964" s="71"/>
    </row>
    <row r="53965" spans="14:14">
      <c r="N53965" s="71"/>
    </row>
    <row r="53966" spans="14:14">
      <c r="N53966" s="71"/>
    </row>
    <row r="53967" spans="14:14">
      <c r="N53967" s="71"/>
    </row>
    <row r="53968" spans="14:14">
      <c r="N53968" s="71"/>
    </row>
    <row r="53969" spans="14:14">
      <c r="N53969" s="71"/>
    </row>
    <row r="53970" spans="14:14">
      <c r="N53970" s="71"/>
    </row>
    <row r="53971" spans="14:14">
      <c r="N53971" s="71"/>
    </row>
    <row r="53972" spans="14:14">
      <c r="N53972" s="71"/>
    </row>
    <row r="53973" spans="14:14">
      <c r="N53973" s="71"/>
    </row>
    <row r="53974" spans="14:14">
      <c r="N53974" s="71"/>
    </row>
    <row r="53975" spans="14:14">
      <c r="N53975" s="71"/>
    </row>
    <row r="53976" spans="14:14">
      <c r="N53976" s="71"/>
    </row>
    <row r="53977" spans="14:14">
      <c r="N53977" s="71"/>
    </row>
    <row r="53978" spans="14:14">
      <c r="N53978" s="71"/>
    </row>
    <row r="53979" spans="14:14">
      <c r="N53979" s="71"/>
    </row>
    <row r="53980" spans="14:14">
      <c r="N53980" s="71"/>
    </row>
    <row r="53981" spans="14:14">
      <c r="N53981" s="71"/>
    </row>
    <row r="53982" spans="14:14">
      <c r="N53982" s="71"/>
    </row>
    <row r="53983" spans="14:14">
      <c r="N53983" s="71"/>
    </row>
    <row r="53984" spans="14:14">
      <c r="N53984" s="71"/>
    </row>
    <row r="53985" spans="14:14">
      <c r="N53985" s="71"/>
    </row>
    <row r="53986" spans="14:14">
      <c r="N53986" s="71"/>
    </row>
    <row r="53987" spans="14:14">
      <c r="N53987" s="71"/>
    </row>
    <row r="53988" spans="14:14">
      <c r="N53988" s="71"/>
    </row>
    <row r="53989" spans="14:14">
      <c r="N53989" s="71"/>
    </row>
    <row r="53990" spans="14:14">
      <c r="N53990" s="71"/>
    </row>
    <row r="53991" spans="14:14">
      <c r="N53991" s="71"/>
    </row>
    <row r="53992" spans="14:14">
      <c r="N53992" s="71"/>
    </row>
    <row r="53993" spans="14:14">
      <c r="N53993" s="71"/>
    </row>
    <row r="53994" spans="14:14">
      <c r="N53994" s="71"/>
    </row>
    <row r="53995" spans="14:14">
      <c r="N53995" s="71"/>
    </row>
    <row r="53996" spans="14:14">
      <c r="N53996" s="71"/>
    </row>
    <row r="53997" spans="14:14">
      <c r="N53997" s="71"/>
    </row>
    <row r="53998" spans="14:14">
      <c r="N53998" s="71"/>
    </row>
    <row r="53999" spans="14:14">
      <c r="N53999" s="71"/>
    </row>
    <row r="54000" spans="14:14">
      <c r="N54000" s="71"/>
    </row>
    <row r="54001" spans="14:14">
      <c r="N54001" s="71"/>
    </row>
    <row r="54002" spans="14:14">
      <c r="N54002" s="71"/>
    </row>
    <row r="54003" spans="14:14">
      <c r="N54003" s="71"/>
    </row>
    <row r="54004" spans="14:14">
      <c r="N54004" s="71"/>
    </row>
    <row r="54005" spans="14:14">
      <c r="N54005" s="71"/>
    </row>
    <row r="54006" spans="14:14">
      <c r="N54006" s="71"/>
    </row>
    <row r="54007" spans="14:14">
      <c r="N54007" s="71"/>
    </row>
    <row r="54008" spans="14:14">
      <c r="N54008" s="71"/>
    </row>
    <row r="54009" spans="14:14">
      <c r="N54009" s="71"/>
    </row>
    <row r="54010" spans="14:14">
      <c r="N54010" s="71"/>
    </row>
    <row r="54011" spans="14:14">
      <c r="N54011" s="71"/>
    </row>
    <row r="54012" spans="14:14">
      <c r="N54012" s="71"/>
    </row>
    <row r="54013" spans="14:14">
      <c r="N54013" s="71"/>
    </row>
    <row r="54014" spans="14:14">
      <c r="N54014" s="71"/>
    </row>
    <row r="54015" spans="14:14">
      <c r="N54015" s="71"/>
    </row>
    <row r="54016" spans="14:14">
      <c r="N54016" s="71"/>
    </row>
    <row r="54017" spans="14:14">
      <c r="N54017" s="71"/>
    </row>
    <row r="54018" spans="14:14">
      <c r="N54018" s="71"/>
    </row>
    <row r="54019" spans="14:14">
      <c r="N54019" s="71"/>
    </row>
    <row r="54020" spans="14:14">
      <c r="N54020" s="71"/>
    </row>
    <row r="54021" spans="14:14">
      <c r="N54021" s="71"/>
    </row>
    <row r="54022" spans="14:14">
      <c r="N54022" s="71"/>
    </row>
    <row r="54023" spans="14:14">
      <c r="N54023" s="71"/>
    </row>
    <row r="54024" spans="14:14">
      <c r="N54024" s="71"/>
    </row>
    <row r="54025" spans="14:14">
      <c r="N54025" s="71"/>
    </row>
    <row r="54026" spans="14:14">
      <c r="N54026" s="71"/>
    </row>
    <row r="54027" spans="14:14">
      <c r="N54027" s="71"/>
    </row>
    <row r="54028" spans="14:14">
      <c r="N54028" s="71"/>
    </row>
    <row r="54029" spans="14:14">
      <c r="N54029" s="71"/>
    </row>
    <row r="54030" spans="14:14">
      <c r="N54030" s="71"/>
    </row>
    <row r="54031" spans="14:14">
      <c r="N54031" s="71"/>
    </row>
    <row r="54032" spans="14:14">
      <c r="N54032" s="71"/>
    </row>
    <row r="54033" spans="14:14">
      <c r="N54033" s="71"/>
    </row>
    <row r="54034" spans="14:14">
      <c r="N54034" s="71"/>
    </row>
    <row r="54035" spans="14:14">
      <c r="N54035" s="71"/>
    </row>
    <row r="54036" spans="14:14">
      <c r="N54036" s="71"/>
    </row>
    <row r="54037" spans="14:14">
      <c r="N54037" s="71"/>
    </row>
    <row r="54038" spans="14:14">
      <c r="N54038" s="71"/>
    </row>
    <row r="54039" spans="14:14">
      <c r="N54039" s="71"/>
    </row>
    <row r="54040" spans="14:14">
      <c r="N54040" s="71"/>
    </row>
    <row r="54041" spans="14:14">
      <c r="N54041" s="71"/>
    </row>
    <row r="54042" spans="14:14">
      <c r="N54042" s="71"/>
    </row>
    <row r="54043" spans="14:14">
      <c r="N54043" s="71"/>
    </row>
    <row r="54044" spans="14:14">
      <c r="N54044" s="71"/>
    </row>
    <row r="54045" spans="14:14">
      <c r="N54045" s="71"/>
    </row>
    <row r="54046" spans="14:14">
      <c r="N54046" s="71"/>
    </row>
    <row r="54047" spans="14:14">
      <c r="N54047" s="71"/>
    </row>
    <row r="54048" spans="14:14">
      <c r="N54048" s="71"/>
    </row>
    <row r="54049" spans="14:14">
      <c r="N54049" s="71"/>
    </row>
    <row r="54050" spans="14:14">
      <c r="N54050" s="71"/>
    </row>
    <row r="54051" spans="14:14">
      <c r="N54051" s="71"/>
    </row>
    <row r="54052" spans="14:14">
      <c r="N54052" s="71"/>
    </row>
    <row r="54053" spans="14:14">
      <c r="N54053" s="71"/>
    </row>
    <row r="54054" spans="14:14">
      <c r="N54054" s="71"/>
    </row>
    <row r="54055" spans="14:14">
      <c r="N54055" s="71"/>
    </row>
    <row r="54056" spans="14:14">
      <c r="N54056" s="71"/>
    </row>
    <row r="54057" spans="14:14">
      <c r="N54057" s="71"/>
    </row>
    <row r="54058" spans="14:14">
      <c r="N54058" s="71"/>
    </row>
    <row r="54059" spans="14:14">
      <c r="N54059" s="71"/>
    </row>
    <row r="54060" spans="14:14">
      <c r="N54060" s="71"/>
    </row>
    <row r="54061" spans="14:14">
      <c r="N54061" s="71"/>
    </row>
    <row r="54062" spans="14:14">
      <c r="N54062" s="71"/>
    </row>
    <row r="54063" spans="14:14">
      <c r="N54063" s="71"/>
    </row>
    <row r="54064" spans="14:14">
      <c r="N54064" s="71"/>
    </row>
    <row r="54065" spans="14:14">
      <c r="N54065" s="71"/>
    </row>
    <row r="54066" spans="14:14">
      <c r="N54066" s="71"/>
    </row>
    <row r="54067" spans="14:14">
      <c r="N54067" s="71"/>
    </row>
    <row r="54068" spans="14:14">
      <c r="N54068" s="71"/>
    </row>
    <row r="54069" spans="14:14">
      <c r="N54069" s="71"/>
    </row>
    <row r="54070" spans="14:14">
      <c r="N54070" s="71"/>
    </row>
    <row r="54071" spans="14:14">
      <c r="N54071" s="71"/>
    </row>
    <row r="54072" spans="14:14">
      <c r="N54072" s="71"/>
    </row>
    <row r="54073" spans="14:14">
      <c r="N54073" s="71"/>
    </row>
    <row r="54074" spans="14:14">
      <c r="N54074" s="71"/>
    </row>
    <row r="54075" spans="14:14">
      <c r="N54075" s="71"/>
    </row>
    <row r="54076" spans="14:14">
      <c r="N54076" s="71"/>
    </row>
    <row r="54077" spans="14:14">
      <c r="N54077" s="71"/>
    </row>
    <row r="54078" spans="14:14">
      <c r="N54078" s="71"/>
    </row>
    <row r="54079" spans="14:14">
      <c r="N54079" s="71"/>
    </row>
    <row r="54080" spans="14:14">
      <c r="N54080" s="71"/>
    </row>
    <row r="54081" spans="14:14">
      <c r="N54081" s="71"/>
    </row>
    <row r="54082" spans="14:14">
      <c r="N54082" s="71"/>
    </row>
    <row r="54083" spans="14:14">
      <c r="N54083" s="71"/>
    </row>
    <row r="54084" spans="14:14">
      <c r="N54084" s="71"/>
    </row>
    <row r="54085" spans="14:14">
      <c r="N54085" s="71"/>
    </row>
    <row r="54086" spans="14:14">
      <c r="N54086" s="71"/>
    </row>
    <row r="54087" spans="14:14">
      <c r="N54087" s="71"/>
    </row>
    <row r="54088" spans="14:14">
      <c r="N54088" s="71"/>
    </row>
    <row r="54089" spans="14:14">
      <c r="N54089" s="71"/>
    </row>
    <row r="54090" spans="14:14">
      <c r="N54090" s="71"/>
    </row>
    <row r="54091" spans="14:14">
      <c r="N54091" s="71"/>
    </row>
    <row r="54092" spans="14:14">
      <c r="N54092" s="71"/>
    </row>
    <row r="54093" spans="14:14">
      <c r="N54093" s="71"/>
    </row>
    <row r="54094" spans="14:14">
      <c r="N54094" s="71"/>
    </row>
    <row r="54095" spans="14:14">
      <c r="N54095" s="71"/>
    </row>
    <row r="54096" spans="14:14">
      <c r="N54096" s="71"/>
    </row>
    <row r="54097" spans="14:14">
      <c r="N54097" s="71"/>
    </row>
    <row r="54098" spans="14:14">
      <c r="N54098" s="71"/>
    </row>
    <row r="54099" spans="14:14">
      <c r="N54099" s="71"/>
    </row>
    <row r="54100" spans="14:14">
      <c r="N54100" s="71"/>
    </row>
    <row r="54101" spans="14:14">
      <c r="N54101" s="71"/>
    </row>
    <row r="54102" spans="14:14">
      <c r="N54102" s="71"/>
    </row>
    <row r="54103" spans="14:14">
      <c r="N54103" s="71"/>
    </row>
    <row r="54104" spans="14:14">
      <c r="N54104" s="71"/>
    </row>
    <row r="54105" spans="14:14">
      <c r="N54105" s="71"/>
    </row>
    <row r="54106" spans="14:14">
      <c r="N54106" s="71"/>
    </row>
    <row r="54107" spans="14:14">
      <c r="N54107" s="71"/>
    </row>
    <row r="54108" spans="14:14">
      <c r="N54108" s="71"/>
    </row>
    <row r="54109" spans="14:14">
      <c r="N54109" s="71"/>
    </row>
    <row r="54110" spans="14:14">
      <c r="N54110" s="71"/>
    </row>
    <row r="54111" spans="14:14">
      <c r="N54111" s="71"/>
    </row>
    <row r="54112" spans="14:14">
      <c r="N54112" s="71"/>
    </row>
    <row r="54113" spans="14:14">
      <c r="N54113" s="71"/>
    </row>
    <row r="54114" spans="14:14">
      <c r="N54114" s="71"/>
    </row>
    <row r="54115" spans="14:14">
      <c r="N54115" s="71"/>
    </row>
    <row r="54116" spans="14:14">
      <c r="N54116" s="71"/>
    </row>
    <row r="54117" spans="14:14">
      <c r="N54117" s="71"/>
    </row>
    <row r="54118" spans="14:14">
      <c r="N54118" s="71"/>
    </row>
    <row r="54119" spans="14:14">
      <c r="N54119" s="71"/>
    </row>
    <row r="54120" spans="14:14">
      <c r="N54120" s="71"/>
    </row>
    <row r="54121" spans="14:14">
      <c r="N54121" s="71"/>
    </row>
    <row r="54122" spans="14:14">
      <c r="N54122" s="71"/>
    </row>
    <row r="54123" spans="14:14">
      <c r="N54123" s="71"/>
    </row>
    <row r="54124" spans="14:14">
      <c r="N54124" s="71"/>
    </row>
    <row r="54125" spans="14:14">
      <c r="N54125" s="71"/>
    </row>
    <row r="54126" spans="14:14">
      <c r="N54126" s="71"/>
    </row>
    <row r="54127" spans="14:14">
      <c r="N54127" s="71"/>
    </row>
    <row r="54128" spans="14:14">
      <c r="N54128" s="71"/>
    </row>
    <row r="54129" spans="14:14">
      <c r="N54129" s="71"/>
    </row>
    <row r="54130" spans="14:14">
      <c r="N54130" s="71"/>
    </row>
    <row r="54131" spans="14:14">
      <c r="N54131" s="71"/>
    </row>
    <row r="54132" spans="14:14">
      <c r="N54132" s="71"/>
    </row>
    <row r="54133" spans="14:14">
      <c r="N54133" s="71"/>
    </row>
    <row r="54134" spans="14:14">
      <c r="N54134" s="71"/>
    </row>
    <row r="54135" spans="14:14">
      <c r="N54135" s="71"/>
    </row>
    <row r="54136" spans="14:14">
      <c r="N54136" s="71"/>
    </row>
    <row r="54137" spans="14:14">
      <c r="N54137" s="71"/>
    </row>
    <row r="54138" spans="14:14">
      <c r="N54138" s="71"/>
    </row>
    <row r="54139" spans="14:14">
      <c r="N54139" s="71"/>
    </row>
    <row r="54140" spans="14:14">
      <c r="N54140" s="71"/>
    </row>
    <row r="54141" spans="14:14">
      <c r="N54141" s="71"/>
    </row>
    <row r="54142" spans="14:14">
      <c r="N54142" s="71"/>
    </row>
    <row r="54143" spans="14:14">
      <c r="N54143" s="71"/>
    </row>
    <row r="54144" spans="14:14">
      <c r="N54144" s="71"/>
    </row>
    <row r="54145" spans="14:14">
      <c r="N54145" s="71"/>
    </row>
    <row r="54146" spans="14:14">
      <c r="N54146" s="71"/>
    </row>
    <row r="54147" spans="14:14">
      <c r="N54147" s="71"/>
    </row>
    <row r="54148" spans="14:14">
      <c r="N54148" s="71"/>
    </row>
    <row r="54149" spans="14:14">
      <c r="N54149" s="71"/>
    </row>
    <row r="54150" spans="14:14">
      <c r="N54150" s="71"/>
    </row>
    <row r="54151" spans="14:14">
      <c r="N54151" s="71"/>
    </row>
    <row r="54152" spans="14:14">
      <c r="N54152" s="71"/>
    </row>
    <row r="54153" spans="14:14">
      <c r="N54153" s="71"/>
    </row>
    <row r="54154" spans="14:14">
      <c r="N54154" s="71"/>
    </row>
    <row r="54155" spans="14:14">
      <c r="N54155" s="71"/>
    </row>
    <row r="54156" spans="14:14">
      <c r="N54156" s="71"/>
    </row>
    <row r="54157" spans="14:14">
      <c r="N54157" s="71"/>
    </row>
    <row r="54158" spans="14:14">
      <c r="N54158" s="71"/>
    </row>
    <row r="54159" spans="14:14">
      <c r="N54159" s="71"/>
    </row>
    <row r="54160" spans="14:14">
      <c r="N54160" s="71"/>
    </row>
    <row r="54161" spans="14:14">
      <c r="N54161" s="71"/>
    </row>
    <row r="54162" spans="14:14">
      <c r="N54162" s="71"/>
    </row>
    <row r="54163" spans="14:14">
      <c r="N54163" s="71"/>
    </row>
    <row r="54164" spans="14:14">
      <c r="N54164" s="71"/>
    </row>
    <row r="54165" spans="14:14">
      <c r="N54165" s="71"/>
    </row>
    <row r="54166" spans="14:14">
      <c r="N54166" s="71"/>
    </row>
    <row r="54167" spans="14:14">
      <c r="N54167" s="71"/>
    </row>
    <row r="54168" spans="14:14">
      <c r="N54168" s="71"/>
    </row>
    <row r="54169" spans="14:14">
      <c r="N54169" s="71"/>
    </row>
    <row r="54170" spans="14:14">
      <c r="N54170" s="71"/>
    </row>
    <row r="54171" spans="14:14">
      <c r="N54171" s="71"/>
    </row>
    <row r="54172" spans="14:14">
      <c r="N54172" s="71"/>
    </row>
    <row r="54173" spans="14:14">
      <c r="N54173" s="71"/>
    </row>
    <row r="54174" spans="14:14">
      <c r="N54174" s="71"/>
    </row>
    <row r="54175" spans="14:14">
      <c r="N54175" s="71"/>
    </row>
    <row r="54176" spans="14:14">
      <c r="N54176" s="71"/>
    </row>
    <row r="54177" spans="14:14">
      <c r="N54177" s="71"/>
    </row>
    <row r="54178" spans="14:14">
      <c r="N54178" s="71"/>
    </row>
    <row r="54179" spans="14:14">
      <c r="N54179" s="71"/>
    </row>
    <row r="54180" spans="14:14">
      <c r="N54180" s="71"/>
    </row>
    <row r="54181" spans="14:14">
      <c r="N54181" s="71"/>
    </row>
    <row r="54182" spans="14:14">
      <c r="N54182" s="71"/>
    </row>
    <row r="54183" spans="14:14">
      <c r="N54183" s="71"/>
    </row>
    <row r="54184" spans="14:14">
      <c r="N54184" s="71"/>
    </row>
    <row r="54185" spans="14:14">
      <c r="N54185" s="71"/>
    </row>
    <row r="54186" spans="14:14">
      <c r="N54186" s="71"/>
    </row>
    <row r="54187" spans="14:14">
      <c r="N54187" s="71"/>
    </row>
    <row r="54188" spans="14:14">
      <c r="N54188" s="71"/>
    </row>
    <row r="54189" spans="14:14">
      <c r="N54189" s="71"/>
    </row>
    <row r="54190" spans="14:14">
      <c r="N54190" s="71"/>
    </row>
    <row r="54191" spans="14:14">
      <c r="N54191" s="71"/>
    </row>
    <row r="54192" spans="14:14">
      <c r="N54192" s="71"/>
    </row>
    <row r="54193" spans="14:14">
      <c r="N54193" s="71"/>
    </row>
    <row r="54194" spans="14:14">
      <c r="N54194" s="71"/>
    </row>
    <row r="54195" spans="14:14">
      <c r="N54195" s="71"/>
    </row>
    <row r="54196" spans="14:14">
      <c r="N54196" s="71"/>
    </row>
    <row r="54197" spans="14:14">
      <c r="N54197" s="71"/>
    </row>
    <row r="54198" spans="14:14">
      <c r="N54198" s="71"/>
    </row>
    <row r="54199" spans="14:14">
      <c r="N54199" s="71"/>
    </row>
    <row r="54200" spans="14:14">
      <c r="N54200" s="71"/>
    </row>
    <row r="54201" spans="14:14">
      <c r="N54201" s="71"/>
    </row>
    <row r="54202" spans="14:14">
      <c r="N54202" s="71"/>
    </row>
    <row r="54203" spans="14:14">
      <c r="N54203" s="71"/>
    </row>
    <row r="54204" spans="14:14">
      <c r="N54204" s="71"/>
    </row>
    <row r="54205" spans="14:14">
      <c r="N54205" s="71"/>
    </row>
    <row r="54206" spans="14:14">
      <c r="N54206" s="71"/>
    </row>
    <row r="54207" spans="14:14">
      <c r="N54207" s="71"/>
    </row>
    <row r="54208" spans="14:14">
      <c r="N54208" s="71"/>
    </row>
    <row r="54209" spans="14:14">
      <c r="N54209" s="71"/>
    </row>
    <row r="54210" spans="14:14">
      <c r="N54210" s="71"/>
    </row>
    <row r="54211" spans="14:14">
      <c r="N54211" s="71"/>
    </row>
    <row r="54212" spans="14:14">
      <c r="N54212" s="71"/>
    </row>
    <row r="54213" spans="14:14">
      <c r="N54213" s="71"/>
    </row>
    <row r="54214" spans="14:14">
      <c r="N54214" s="71"/>
    </row>
    <row r="54215" spans="14:14">
      <c r="N54215" s="71"/>
    </row>
    <row r="54216" spans="14:14">
      <c r="N54216" s="71"/>
    </row>
    <row r="54217" spans="14:14">
      <c r="N54217" s="71"/>
    </row>
    <row r="54218" spans="14:14">
      <c r="N54218" s="71"/>
    </row>
    <row r="54219" spans="14:14">
      <c r="N54219" s="71"/>
    </row>
    <row r="54220" spans="14:14">
      <c r="N54220" s="71"/>
    </row>
    <row r="54221" spans="14:14">
      <c r="N54221" s="71"/>
    </row>
    <row r="54222" spans="14:14">
      <c r="N54222" s="71"/>
    </row>
    <row r="54223" spans="14:14">
      <c r="N54223" s="71"/>
    </row>
    <row r="54224" spans="14:14">
      <c r="N54224" s="71"/>
    </row>
    <row r="54225" spans="14:14">
      <c r="N54225" s="71"/>
    </row>
    <row r="54226" spans="14:14">
      <c r="N54226" s="71"/>
    </row>
    <row r="54227" spans="14:14">
      <c r="N54227" s="71"/>
    </row>
    <row r="54228" spans="14:14">
      <c r="N54228" s="71"/>
    </row>
    <row r="54229" spans="14:14">
      <c r="N54229" s="71"/>
    </row>
    <row r="54230" spans="14:14">
      <c r="N54230" s="71"/>
    </row>
    <row r="54231" spans="14:14">
      <c r="N54231" s="71"/>
    </row>
    <row r="54232" spans="14:14">
      <c r="N54232" s="71"/>
    </row>
    <row r="54233" spans="14:14">
      <c r="N54233" s="71"/>
    </row>
    <row r="54234" spans="14:14">
      <c r="N54234" s="71"/>
    </row>
    <row r="54235" spans="14:14">
      <c r="N54235" s="71"/>
    </row>
    <row r="54236" spans="14:14">
      <c r="N54236" s="71"/>
    </row>
    <row r="54237" spans="14:14">
      <c r="N54237" s="71"/>
    </row>
    <row r="54238" spans="14:14">
      <c r="N54238" s="71"/>
    </row>
    <row r="54239" spans="14:14">
      <c r="N54239" s="71"/>
    </row>
    <row r="54240" spans="14:14">
      <c r="N54240" s="71"/>
    </row>
    <row r="54241" spans="14:14">
      <c r="N54241" s="71"/>
    </row>
    <row r="54242" spans="14:14">
      <c r="N54242" s="71"/>
    </row>
    <row r="54243" spans="14:14">
      <c r="N54243" s="71"/>
    </row>
    <row r="54244" spans="14:14">
      <c r="N54244" s="71"/>
    </row>
    <row r="54245" spans="14:14">
      <c r="N54245" s="71"/>
    </row>
    <row r="54246" spans="14:14">
      <c r="N54246" s="71"/>
    </row>
    <row r="54247" spans="14:14">
      <c r="N54247" s="71"/>
    </row>
    <row r="54248" spans="14:14">
      <c r="N54248" s="71"/>
    </row>
    <row r="54249" spans="14:14">
      <c r="N54249" s="71"/>
    </row>
    <row r="54250" spans="14:14">
      <c r="N54250" s="71"/>
    </row>
    <row r="54251" spans="14:14">
      <c r="N54251" s="71"/>
    </row>
    <row r="54252" spans="14:14">
      <c r="N54252" s="71"/>
    </row>
    <row r="54253" spans="14:14">
      <c r="N54253" s="71"/>
    </row>
    <row r="54254" spans="14:14">
      <c r="N54254" s="71"/>
    </row>
    <row r="54255" spans="14:14">
      <c r="N54255" s="71"/>
    </row>
    <row r="54256" spans="14:14">
      <c r="N54256" s="71"/>
    </row>
    <row r="54257" spans="14:14">
      <c r="N54257" s="71"/>
    </row>
    <row r="54258" spans="14:14">
      <c r="N54258" s="71"/>
    </row>
    <row r="54259" spans="14:14">
      <c r="N54259" s="71"/>
    </row>
    <row r="54260" spans="14:14">
      <c r="N54260" s="71"/>
    </row>
    <row r="54261" spans="14:14">
      <c r="N54261" s="71"/>
    </row>
    <row r="54262" spans="14:14">
      <c r="N54262" s="71"/>
    </row>
    <row r="54263" spans="14:14">
      <c r="N54263" s="71"/>
    </row>
    <row r="54264" spans="14:14">
      <c r="N54264" s="71"/>
    </row>
    <row r="54265" spans="14:14">
      <c r="N54265" s="71"/>
    </row>
    <row r="54266" spans="14:14">
      <c r="N54266" s="71"/>
    </row>
    <row r="54267" spans="14:14">
      <c r="N54267" s="71"/>
    </row>
    <row r="54268" spans="14:14">
      <c r="N54268" s="71"/>
    </row>
    <row r="54269" spans="14:14">
      <c r="N54269" s="71"/>
    </row>
    <row r="54270" spans="14:14">
      <c r="N54270" s="71"/>
    </row>
    <row r="54271" spans="14:14">
      <c r="N54271" s="71"/>
    </row>
    <row r="54272" spans="14:14">
      <c r="N54272" s="71"/>
    </row>
    <row r="54273" spans="14:14">
      <c r="N54273" s="71"/>
    </row>
    <row r="54274" spans="14:14">
      <c r="N54274" s="71"/>
    </row>
    <row r="54275" spans="14:14">
      <c r="N54275" s="71"/>
    </row>
    <row r="54276" spans="14:14">
      <c r="N54276" s="71"/>
    </row>
    <row r="54277" spans="14:14">
      <c r="N54277" s="71"/>
    </row>
    <row r="54278" spans="14:14">
      <c r="N54278" s="71"/>
    </row>
    <row r="54279" spans="14:14">
      <c r="N54279" s="71"/>
    </row>
    <row r="54280" spans="14:14">
      <c r="N54280" s="71"/>
    </row>
    <row r="54281" spans="14:14">
      <c r="N54281" s="71"/>
    </row>
    <row r="54282" spans="14:14">
      <c r="N54282" s="71"/>
    </row>
    <row r="54283" spans="14:14">
      <c r="N54283" s="71"/>
    </row>
    <row r="54284" spans="14:14">
      <c r="N54284" s="71"/>
    </row>
    <row r="54285" spans="14:14">
      <c r="N54285" s="71"/>
    </row>
    <row r="54286" spans="14:14">
      <c r="N54286" s="71"/>
    </row>
    <row r="54287" spans="14:14">
      <c r="N54287" s="71"/>
    </row>
    <row r="54288" spans="14:14">
      <c r="N54288" s="71"/>
    </row>
    <row r="54289" spans="14:14">
      <c r="N54289" s="71"/>
    </row>
    <row r="54290" spans="14:14">
      <c r="N54290" s="71"/>
    </row>
    <row r="54291" spans="14:14">
      <c r="N54291" s="71"/>
    </row>
    <row r="54292" spans="14:14">
      <c r="N54292" s="71"/>
    </row>
    <row r="54293" spans="14:14">
      <c r="N54293" s="71"/>
    </row>
    <row r="54294" spans="14:14">
      <c r="N54294" s="71"/>
    </row>
    <row r="54295" spans="14:14">
      <c r="N54295" s="71"/>
    </row>
    <row r="54296" spans="14:14">
      <c r="N54296" s="71"/>
    </row>
    <row r="54297" spans="14:14">
      <c r="N54297" s="71"/>
    </row>
    <row r="54298" spans="14:14">
      <c r="N54298" s="71"/>
    </row>
    <row r="54299" spans="14:14">
      <c r="N54299" s="71"/>
    </row>
    <row r="54300" spans="14:14">
      <c r="N54300" s="71"/>
    </row>
    <row r="54301" spans="14:14">
      <c r="N54301" s="71"/>
    </row>
    <row r="54302" spans="14:14">
      <c r="N54302" s="71"/>
    </row>
    <row r="54303" spans="14:14">
      <c r="N54303" s="71"/>
    </row>
    <row r="54304" spans="14:14">
      <c r="N54304" s="71"/>
    </row>
    <row r="54305" spans="14:14">
      <c r="N54305" s="71"/>
    </row>
    <row r="54306" spans="14:14">
      <c r="N54306" s="71"/>
    </row>
    <row r="54307" spans="14:14">
      <c r="N54307" s="71"/>
    </row>
    <row r="54308" spans="14:14">
      <c r="N54308" s="71"/>
    </row>
    <row r="54309" spans="14:14">
      <c r="N54309" s="71"/>
    </row>
    <row r="54310" spans="14:14">
      <c r="N54310" s="71"/>
    </row>
    <row r="54311" spans="14:14">
      <c r="N54311" s="71"/>
    </row>
    <row r="54312" spans="14:14">
      <c r="N54312" s="71"/>
    </row>
    <row r="54313" spans="14:14">
      <c r="N54313" s="71"/>
    </row>
    <row r="54314" spans="14:14">
      <c r="N54314" s="71"/>
    </row>
    <row r="54315" spans="14:14">
      <c r="N54315" s="71"/>
    </row>
    <row r="54316" spans="14:14">
      <c r="N54316" s="71"/>
    </row>
    <row r="54317" spans="14:14">
      <c r="N54317" s="71"/>
    </row>
    <row r="54318" spans="14:14">
      <c r="N54318" s="71"/>
    </row>
    <row r="54319" spans="14:14">
      <c r="N54319" s="71"/>
    </row>
    <row r="54320" spans="14:14">
      <c r="N54320" s="71"/>
    </row>
    <row r="54321" spans="14:14">
      <c r="N54321" s="71"/>
    </row>
    <row r="54322" spans="14:14">
      <c r="N54322" s="71"/>
    </row>
    <row r="54323" spans="14:14">
      <c r="N54323" s="71"/>
    </row>
    <row r="54324" spans="14:14">
      <c r="N54324" s="71"/>
    </row>
    <row r="54325" spans="14:14">
      <c r="N54325" s="71"/>
    </row>
    <row r="54326" spans="14:14">
      <c r="N54326" s="71"/>
    </row>
    <row r="54327" spans="14:14">
      <c r="N54327" s="71"/>
    </row>
    <row r="54328" spans="14:14">
      <c r="N54328" s="71"/>
    </row>
    <row r="54329" spans="14:14">
      <c r="N54329" s="71"/>
    </row>
    <row r="54330" spans="14:14">
      <c r="N54330" s="71"/>
    </row>
    <row r="54331" spans="14:14">
      <c r="N54331" s="71"/>
    </row>
    <row r="54332" spans="14:14">
      <c r="N54332" s="71"/>
    </row>
    <row r="54333" spans="14:14">
      <c r="N54333" s="71"/>
    </row>
    <row r="54334" spans="14:14">
      <c r="N54334" s="71"/>
    </row>
    <row r="54335" spans="14:14">
      <c r="N54335" s="71"/>
    </row>
    <row r="54336" spans="14:14">
      <c r="N54336" s="71"/>
    </row>
    <row r="54337" spans="14:14">
      <c r="N54337" s="71"/>
    </row>
    <row r="54338" spans="14:14">
      <c r="N54338" s="71"/>
    </row>
    <row r="54339" spans="14:14">
      <c r="N54339" s="71"/>
    </row>
    <row r="54340" spans="14:14">
      <c r="N54340" s="71"/>
    </row>
    <row r="54341" spans="14:14">
      <c r="N54341" s="71"/>
    </row>
    <row r="54342" spans="14:14">
      <c r="N54342" s="71"/>
    </row>
    <row r="54343" spans="14:14">
      <c r="N54343" s="71"/>
    </row>
    <row r="54344" spans="14:14">
      <c r="N54344" s="71"/>
    </row>
    <row r="54345" spans="14:14">
      <c r="N54345" s="71"/>
    </row>
    <row r="54346" spans="14:14">
      <c r="N54346" s="71"/>
    </row>
    <row r="54347" spans="14:14">
      <c r="N54347" s="71"/>
    </row>
    <row r="54348" spans="14:14">
      <c r="N54348" s="71"/>
    </row>
    <row r="54349" spans="14:14">
      <c r="N54349" s="71"/>
    </row>
    <row r="54350" spans="14:14">
      <c r="N54350" s="71"/>
    </row>
    <row r="54351" spans="14:14">
      <c r="N54351" s="71"/>
    </row>
    <row r="54352" spans="14:14">
      <c r="N54352" s="71"/>
    </row>
    <row r="54353" spans="14:14">
      <c r="N54353" s="71"/>
    </row>
    <row r="54354" spans="14:14">
      <c r="N54354" s="71"/>
    </row>
    <row r="54355" spans="14:14">
      <c r="N54355" s="71"/>
    </row>
    <row r="54356" spans="14:14">
      <c r="N54356" s="71"/>
    </row>
    <row r="54357" spans="14:14">
      <c r="N54357" s="71"/>
    </row>
    <row r="54358" spans="14:14">
      <c r="N54358" s="71"/>
    </row>
    <row r="54359" spans="14:14">
      <c r="N54359" s="71"/>
    </row>
    <row r="54360" spans="14:14">
      <c r="N54360" s="71"/>
    </row>
    <row r="54361" spans="14:14">
      <c r="N54361" s="71"/>
    </row>
    <row r="54362" spans="14:14">
      <c r="N54362" s="71"/>
    </row>
    <row r="54363" spans="14:14">
      <c r="N54363" s="71"/>
    </row>
    <row r="54364" spans="14:14">
      <c r="N54364" s="71"/>
    </row>
    <row r="54365" spans="14:14">
      <c r="N54365" s="71"/>
    </row>
    <row r="54366" spans="14:14">
      <c r="N54366" s="71"/>
    </row>
    <row r="54367" spans="14:14">
      <c r="N54367" s="71"/>
    </row>
    <row r="54368" spans="14:14">
      <c r="N54368" s="71"/>
    </row>
    <row r="54369" spans="14:14">
      <c r="N54369" s="71"/>
    </row>
    <row r="54370" spans="14:14">
      <c r="N54370" s="71"/>
    </row>
    <row r="54371" spans="14:14">
      <c r="N54371" s="71"/>
    </row>
    <row r="54372" spans="14:14">
      <c r="N54372" s="71"/>
    </row>
    <row r="54373" spans="14:14">
      <c r="N54373" s="71"/>
    </row>
    <row r="54374" spans="14:14">
      <c r="N54374" s="71"/>
    </row>
    <row r="54375" spans="14:14">
      <c r="N54375" s="71"/>
    </row>
    <row r="54376" spans="14:14">
      <c r="N54376" s="71"/>
    </row>
    <row r="54377" spans="14:14">
      <c r="N54377" s="71"/>
    </row>
    <row r="54378" spans="14:14">
      <c r="N54378" s="71"/>
    </row>
    <row r="54379" spans="14:14">
      <c r="N54379" s="71"/>
    </row>
    <row r="54380" spans="14:14">
      <c r="N54380" s="71"/>
    </row>
    <row r="54381" spans="14:14">
      <c r="N54381" s="71"/>
    </row>
    <row r="54382" spans="14:14">
      <c r="N54382" s="71"/>
    </row>
    <row r="54383" spans="14:14">
      <c r="N54383" s="71"/>
    </row>
    <row r="54384" spans="14:14">
      <c r="N54384" s="71"/>
    </row>
    <row r="54385" spans="14:14">
      <c r="N54385" s="71"/>
    </row>
    <row r="54386" spans="14:14">
      <c r="N54386" s="71"/>
    </row>
    <row r="54387" spans="14:14">
      <c r="N54387" s="71"/>
    </row>
    <row r="54388" spans="14:14">
      <c r="N54388" s="71"/>
    </row>
    <row r="54389" spans="14:14">
      <c r="N54389" s="71"/>
    </row>
    <row r="54390" spans="14:14">
      <c r="N54390" s="71"/>
    </row>
    <row r="54391" spans="14:14">
      <c r="N54391" s="71"/>
    </row>
    <row r="54392" spans="14:14">
      <c r="N54392" s="71"/>
    </row>
    <row r="54393" spans="14:14">
      <c r="N54393" s="71"/>
    </row>
    <row r="54394" spans="14:14">
      <c r="N54394" s="71"/>
    </row>
    <row r="54395" spans="14:14">
      <c r="N54395" s="71"/>
    </row>
    <row r="54396" spans="14:14">
      <c r="N54396" s="71"/>
    </row>
    <row r="54397" spans="14:14">
      <c r="N54397" s="71"/>
    </row>
    <row r="54398" spans="14:14">
      <c r="N54398" s="71"/>
    </row>
    <row r="54399" spans="14:14">
      <c r="N54399" s="71"/>
    </row>
    <row r="54400" spans="14:14">
      <c r="N54400" s="71"/>
    </row>
    <row r="54401" spans="14:14">
      <c r="N54401" s="71"/>
    </row>
    <row r="54402" spans="14:14">
      <c r="N54402" s="71"/>
    </row>
    <row r="54403" spans="14:14">
      <c r="N54403" s="71"/>
    </row>
    <row r="54404" spans="14:14">
      <c r="N54404" s="71"/>
    </row>
    <row r="54405" spans="14:14">
      <c r="N54405" s="71"/>
    </row>
    <row r="54406" spans="14:14">
      <c r="N54406" s="71"/>
    </row>
    <row r="54407" spans="14:14">
      <c r="N54407" s="71"/>
    </row>
    <row r="54408" spans="14:14">
      <c r="N54408" s="71"/>
    </row>
    <row r="54409" spans="14:14">
      <c r="N54409" s="71"/>
    </row>
    <row r="54410" spans="14:14">
      <c r="N54410" s="71"/>
    </row>
    <row r="54411" spans="14:14">
      <c r="N54411" s="71"/>
    </row>
    <row r="54412" spans="14:14">
      <c r="N54412" s="71"/>
    </row>
    <row r="54413" spans="14:14">
      <c r="N54413" s="71"/>
    </row>
    <row r="54414" spans="14:14">
      <c r="N54414" s="71"/>
    </row>
    <row r="54415" spans="14:14">
      <c r="N54415" s="71"/>
    </row>
    <row r="54416" spans="14:14">
      <c r="N54416" s="71"/>
    </row>
    <row r="54417" spans="14:14">
      <c r="N54417" s="71"/>
    </row>
    <row r="54418" spans="14:14">
      <c r="N54418" s="71"/>
    </row>
    <row r="54419" spans="14:14">
      <c r="N54419" s="71"/>
    </row>
    <row r="54420" spans="14:14">
      <c r="N54420" s="71"/>
    </row>
    <row r="54421" spans="14:14">
      <c r="N54421" s="71"/>
    </row>
    <row r="54422" spans="14:14">
      <c r="N54422" s="71"/>
    </row>
    <row r="54423" spans="14:14">
      <c r="N54423" s="71"/>
    </row>
    <row r="54424" spans="14:14">
      <c r="N54424" s="71"/>
    </row>
    <row r="54425" spans="14:14">
      <c r="N54425" s="71"/>
    </row>
    <row r="54426" spans="14:14">
      <c r="N54426" s="71"/>
    </row>
    <row r="54427" spans="14:14">
      <c r="N54427" s="71"/>
    </row>
    <row r="54428" spans="14:14">
      <c r="N54428" s="71"/>
    </row>
    <row r="54429" spans="14:14">
      <c r="N54429" s="71"/>
    </row>
    <row r="54430" spans="14:14">
      <c r="N54430" s="71"/>
    </row>
    <row r="54431" spans="14:14">
      <c r="N54431" s="71"/>
    </row>
    <row r="54432" spans="14:14">
      <c r="N54432" s="71"/>
    </row>
    <row r="54433" spans="14:14">
      <c r="N54433" s="71"/>
    </row>
    <row r="54434" spans="14:14">
      <c r="N54434" s="71"/>
    </row>
    <row r="54435" spans="14:14">
      <c r="N54435" s="71"/>
    </row>
    <row r="54436" spans="14:14">
      <c r="N54436" s="71"/>
    </row>
    <row r="54437" spans="14:14">
      <c r="N54437" s="71"/>
    </row>
    <row r="54438" spans="14:14">
      <c r="N54438" s="71"/>
    </row>
    <row r="54439" spans="14:14">
      <c r="N54439" s="71"/>
    </row>
    <row r="54440" spans="14:14">
      <c r="N54440" s="71"/>
    </row>
    <row r="54441" spans="14:14">
      <c r="N54441" s="71"/>
    </row>
    <row r="54442" spans="14:14">
      <c r="N54442" s="71"/>
    </row>
    <row r="54443" spans="14:14">
      <c r="N54443" s="71"/>
    </row>
    <row r="54444" spans="14:14">
      <c r="N54444" s="71"/>
    </row>
    <row r="54445" spans="14:14">
      <c r="N54445" s="71"/>
    </row>
    <row r="54446" spans="14:14">
      <c r="N54446" s="71"/>
    </row>
    <row r="54447" spans="14:14">
      <c r="N54447" s="71"/>
    </row>
    <row r="54448" spans="14:14">
      <c r="N54448" s="71"/>
    </row>
    <row r="54449" spans="14:14">
      <c r="N54449" s="71"/>
    </row>
    <row r="54450" spans="14:14">
      <c r="N54450" s="71"/>
    </row>
    <row r="54451" spans="14:14">
      <c r="N54451" s="71"/>
    </row>
    <row r="54452" spans="14:14">
      <c r="N54452" s="71"/>
    </row>
    <row r="54453" spans="14:14">
      <c r="N54453" s="71"/>
    </row>
    <row r="54454" spans="14:14">
      <c r="N54454" s="71"/>
    </row>
    <row r="54455" spans="14:14">
      <c r="N54455" s="71"/>
    </row>
    <row r="54456" spans="14:14">
      <c r="N54456" s="71"/>
    </row>
    <row r="54457" spans="14:14">
      <c r="N54457" s="71"/>
    </row>
    <row r="54458" spans="14:14">
      <c r="N54458" s="71"/>
    </row>
    <row r="54459" spans="14:14">
      <c r="N54459" s="71"/>
    </row>
    <row r="54460" spans="14:14">
      <c r="N54460" s="71"/>
    </row>
    <row r="54461" spans="14:14">
      <c r="N54461" s="71"/>
    </row>
    <row r="54462" spans="14:14">
      <c r="N54462" s="71"/>
    </row>
    <row r="54463" spans="14:14">
      <c r="N54463" s="71"/>
    </row>
    <row r="54464" spans="14:14">
      <c r="N54464" s="71"/>
    </row>
    <row r="54465" spans="14:14">
      <c r="N54465" s="71"/>
    </row>
    <row r="54466" spans="14:14">
      <c r="N54466" s="71"/>
    </row>
    <row r="54467" spans="14:14">
      <c r="N54467" s="71"/>
    </row>
    <row r="54468" spans="14:14">
      <c r="N54468" s="71"/>
    </row>
    <row r="54469" spans="14:14">
      <c r="N54469" s="71"/>
    </row>
    <row r="54470" spans="14:14">
      <c r="N54470" s="71"/>
    </row>
    <row r="54471" spans="14:14">
      <c r="N54471" s="71"/>
    </row>
    <row r="54472" spans="14:14">
      <c r="N54472" s="71"/>
    </row>
    <row r="54473" spans="14:14">
      <c r="N54473" s="71"/>
    </row>
    <row r="54474" spans="14:14">
      <c r="N54474" s="71"/>
    </row>
    <row r="54475" spans="14:14">
      <c r="N54475" s="71"/>
    </row>
    <row r="54476" spans="14:14">
      <c r="N54476" s="71"/>
    </row>
    <row r="54477" spans="14:14">
      <c r="N54477" s="71"/>
    </row>
    <row r="54478" spans="14:14">
      <c r="N54478" s="71"/>
    </row>
    <row r="54479" spans="14:14">
      <c r="N54479" s="71"/>
    </row>
    <row r="54480" spans="14:14">
      <c r="N54480" s="71"/>
    </row>
    <row r="54481" spans="14:14">
      <c r="N54481" s="71"/>
    </row>
    <row r="54482" spans="14:14">
      <c r="N54482" s="71"/>
    </row>
    <row r="54483" spans="14:14">
      <c r="N54483" s="71"/>
    </row>
    <row r="54484" spans="14:14">
      <c r="N54484" s="71"/>
    </row>
    <row r="54485" spans="14:14">
      <c r="N54485" s="71"/>
    </row>
    <row r="54486" spans="14:14">
      <c r="N54486" s="71"/>
    </row>
    <row r="54487" spans="14:14">
      <c r="N54487" s="71"/>
    </row>
    <row r="54488" spans="14:14">
      <c r="N54488" s="71"/>
    </row>
    <row r="54489" spans="14:14">
      <c r="N54489" s="71"/>
    </row>
    <row r="54490" spans="14:14">
      <c r="N54490" s="71"/>
    </row>
    <row r="54491" spans="14:14">
      <c r="N54491" s="71"/>
    </row>
    <row r="54492" spans="14:14">
      <c r="N54492" s="71"/>
    </row>
    <row r="54493" spans="14:14">
      <c r="N54493" s="71"/>
    </row>
    <row r="54494" spans="14:14">
      <c r="N54494" s="71"/>
    </row>
    <row r="54495" spans="14:14">
      <c r="N54495" s="71"/>
    </row>
    <row r="54496" spans="14:14">
      <c r="N54496" s="71"/>
    </row>
    <row r="54497" spans="14:14">
      <c r="N54497" s="71"/>
    </row>
    <row r="54498" spans="14:14">
      <c r="N54498" s="71"/>
    </row>
    <row r="54499" spans="14:14">
      <c r="N54499" s="71"/>
    </row>
    <row r="54500" spans="14:14">
      <c r="N54500" s="71"/>
    </row>
    <row r="54501" spans="14:14">
      <c r="N54501" s="71"/>
    </row>
    <row r="54502" spans="14:14">
      <c r="N54502" s="71"/>
    </row>
    <row r="54503" spans="14:14">
      <c r="N54503" s="71"/>
    </row>
    <row r="54504" spans="14:14">
      <c r="N54504" s="71"/>
    </row>
    <row r="54505" spans="14:14">
      <c r="N54505" s="71"/>
    </row>
    <row r="54506" spans="14:14">
      <c r="N54506" s="71"/>
    </row>
    <row r="54507" spans="14:14">
      <c r="N54507" s="71"/>
    </row>
    <row r="54508" spans="14:14">
      <c r="N54508" s="71"/>
    </row>
    <row r="54509" spans="14:14">
      <c r="N54509" s="71"/>
    </row>
    <row r="54510" spans="14:14">
      <c r="N54510" s="71"/>
    </row>
    <row r="54511" spans="14:14">
      <c r="N54511" s="71"/>
    </row>
    <row r="54512" spans="14:14">
      <c r="N54512" s="71"/>
    </row>
    <row r="54513" spans="14:14">
      <c r="N54513" s="71"/>
    </row>
    <row r="54514" spans="14:14">
      <c r="N54514" s="71"/>
    </row>
    <row r="54515" spans="14:14">
      <c r="N54515" s="71"/>
    </row>
    <row r="54516" spans="14:14">
      <c r="N54516" s="71"/>
    </row>
    <row r="54517" spans="14:14">
      <c r="N54517" s="71"/>
    </row>
    <row r="54518" spans="14:14">
      <c r="N54518" s="71"/>
    </row>
    <row r="54519" spans="14:14">
      <c r="N54519" s="71"/>
    </row>
    <row r="54520" spans="14:14">
      <c r="N54520" s="71"/>
    </row>
    <row r="54521" spans="14:14">
      <c r="N54521" s="71"/>
    </row>
    <row r="54522" spans="14:14">
      <c r="N54522" s="71"/>
    </row>
    <row r="54523" spans="14:14">
      <c r="N54523" s="71"/>
    </row>
    <row r="54524" spans="14:14">
      <c r="N54524" s="71"/>
    </row>
    <row r="54525" spans="14:14">
      <c r="N54525" s="71"/>
    </row>
    <row r="54526" spans="14:14">
      <c r="N54526" s="71"/>
    </row>
    <row r="54527" spans="14:14">
      <c r="N54527" s="71"/>
    </row>
    <row r="54528" spans="14:14">
      <c r="N54528" s="71"/>
    </row>
    <row r="54529" spans="14:14">
      <c r="N54529" s="71"/>
    </row>
    <row r="54530" spans="14:14">
      <c r="N54530" s="71"/>
    </row>
    <row r="54531" spans="14:14">
      <c r="N54531" s="71"/>
    </row>
    <row r="54532" spans="14:14">
      <c r="N54532" s="71"/>
    </row>
    <row r="54533" spans="14:14">
      <c r="N54533" s="71"/>
    </row>
    <row r="54534" spans="14:14">
      <c r="N54534" s="71"/>
    </row>
    <row r="54535" spans="14:14">
      <c r="N54535" s="71"/>
    </row>
    <row r="54536" spans="14:14">
      <c r="N54536" s="71"/>
    </row>
    <row r="54537" spans="14:14">
      <c r="N54537" s="71"/>
    </row>
    <row r="54538" spans="14:14">
      <c r="N54538" s="71"/>
    </row>
    <row r="54539" spans="14:14">
      <c r="N54539" s="71"/>
    </row>
    <row r="54540" spans="14:14">
      <c r="N54540" s="71"/>
    </row>
    <row r="54541" spans="14:14">
      <c r="N54541" s="71"/>
    </row>
    <row r="54542" spans="14:14">
      <c r="N54542" s="71"/>
    </row>
    <row r="54543" spans="14:14">
      <c r="N54543" s="71"/>
    </row>
    <row r="54544" spans="14:14">
      <c r="N54544" s="71"/>
    </row>
    <row r="54545" spans="14:14">
      <c r="N54545" s="71"/>
    </row>
    <row r="54546" spans="14:14">
      <c r="N54546" s="71"/>
    </row>
    <row r="54547" spans="14:14">
      <c r="N54547" s="71"/>
    </row>
    <row r="54548" spans="14:14">
      <c r="N54548" s="71"/>
    </row>
    <row r="54549" spans="14:14">
      <c r="N54549" s="71"/>
    </row>
    <row r="54550" spans="14:14">
      <c r="N54550" s="71"/>
    </row>
    <row r="54551" spans="14:14">
      <c r="N54551" s="71"/>
    </row>
    <row r="54552" spans="14:14">
      <c r="N54552" s="71"/>
    </row>
    <row r="54553" spans="14:14">
      <c r="N54553" s="71"/>
    </row>
    <row r="54554" spans="14:14">
      <c r="N54554" s="71"/>
    </row>
    <row r="54555" spans="14:14">
      <c r="N54555" s="71"/>
    </row>
    <row r="54556" spans="14:14">
      <c r="N54556" s="71"/>
    </row>
    <row r="54557" spans="14:14">
      <c r="N54557" s="71"/>
    </row>
    <row r="54558" spans="14:14">
      <c r="N54558" s="71"/>
    </row>
    <row r="54559" spans="14:14">
      <c r="N54559" s="71"/>
    </row>
    <row r="54560" spans="14:14">
      <c r="N54560" s="71"/>
    </row>
    <row r="54561" spans="14:14">
      <c r="N54561" s="71"/>
    </row>
    <row r="54562" spans="14:14">
      <c r="N54562" s="71"/>
    </row>
    <row r="54563" spans="14:14">
      <c r="N54563" s="71"/>
    </row>
    <row r="54564" spans="14:14">
      <c r="N54564" s="71"/>
    </row>
    <row r="54565" spans="14:14">
      <c r="N54565" s="71"/>
    </row>
    <row r="54566" spans="14:14">
      <c r="N54566" s="71"/>
    </row>
    <row r="54567" spans="14:14">
      <c r="N54567" s="71"/>
    </row>
    <row r="54568" spans="14:14">
      <c r="N54568" s="71"/>
    </row>
    <row r="54569" spans="14:14">
      <c r="N54569" s="71"/>
    </row>
    <row r="54570" spans="14:14">
      <c r="N54570" s="71"/>
    </row>
    <row r="54571" spans="14:14">
      <c r="N54571" s="71"/>
    </row>
    <row r="54572" spans="14:14">
      <c r="N54572" s="71"/>
    </row>
    <row r="54573" spans="14:14">
      <c r="N54573" s="71"/>
    </row>
    <row r="54574" spans="14:14">
      <c r="N54574" s="71"/>
    </row>
    <row r="54575" spans="14:14">
      <c r="N54575" s="71"/>
    </row>
    <row r="54576" spans="14:14">
      <c r="N54576" s="71"/>
    </row>
    <row r="54577" spans="14:14">
      <c r="N54577" s="71"/>
    </row>
    <row r="54578" spans="14:14">
      <c r="N54578" s="71"/>
    </row>
    <row r="54579" spans="14:14">
      <c r="N54579" s="71"/>
    </row>
    <row r="54580" spans="14:14">
      <c r="N54580" s="71"/>
    </row>
    <row r="54581" spans="14:14">
      <c r="N54581" s="71"/>
    </row>
    <row r="54582" spans="14:14">
      <c r="N54582" s="71"/>
    </row>
    <row r="54583" spans="14:14">
      <c r="N54583" s="71"/>
    </row>
    <row r="54584" spans="14:14">
      <c r="N54584" s="71"/>
    </row>
    <row r="54585" spans="14:14">
      <c r="N54585" s="71"/>
    </row>
    <row r="54586" spans="14:14">
      <c r="N54586" s="71"/>
    </row>
    <row r="54587" spans="14:14">
      <c r="N54587" s="71"/>
    </row>
    <row r="54588" spans="14:14">
      <c r="N54588" s="71"/>
    </row>
    <row r="54589" spans="14:14">
      <c r="N54589" s="71"/>
    </row>
    <row r="54590" spans="14:14">
      <c r="N54590" s="71"/>
    </row>
    <row r="54591" spans="14:14">
      <c r="N54591" s="71"/>
    </row>
    <row r="54592" spans="14:14">
      <c r="N54592" s="71"/>
    </row>
    <row r="54593" spans="14:14">
      <c r="N54593" s="71"/>
    </row>
    <row r="54594" spans="14:14">
      <c r="N54594" s="71"/>
    </row>
    <row r="54595" spans="14:14">
      <c r="N54595" s="71"/>
    </row>
    <row r="54596" spans="14:14">
      <c r="N54596" s="71"/>
    </row>
    <row r="54597" spans="14:14">
      <c r="N54597" s="71"/>
    </row>
    <row r="54598" spans="14:14">
      <c r="N54598" s="71"/>
    </row>
    <row r="54599" spans="14:14">
      <c r="N54599" s="71"/>
    </row>
    <row r="54600" spans="14:14">
      <c r="N54600" s="71"/>
    </row>
    <row r="54601" spans="14:14">
      <c r="N54601" s="71"/>
    </row>
    <row r="54602" spans="14:14">
      <c r="N54602" s="71"/>
    </row>
    <row r="54603" spans="14:14">
      <c r="N54603" s="71"/>
    </row>
    <row r="54604" spans="14:14">
      <c r="N54604" s="71"/>
    </row>
    <row r="54605" spans="14:14">
      <c r="N54605" s="71"/>
    </row>
    <row r="54606" spans="14:14">
      <c r="N54606" s="71"/>
    </row>
    <row r="54607" spans="14:14">
      <c r="N54607" s="71"/>
    </row>
    <row r="54608" spans="14:14">
      <c r="N54608" s="71"/>
    </row>
    <row r="54609" spans="14:14">
      <c r="N54609" s="71"/>
    </row>
    <row r="54610" spans="14:14">
      <c r="N54610" s="71"/>
    </row>
    <row r="54611" spans="14:14">
      <c r="N54611" s="71"/>
    </row>
    <row r="54612" spans="14:14">
      <c r="N54612" s="71"/>
    </row>
    <row r="54613" spans="14:14">
      <c r="N54613" s="71"/>
    </row>
    <row r="54614" spans="14:14">
      <c r="N54614" s="71"/>
    </row>
    <row r="54615" spans="14:14">
      <c r="N54615" s="71"/>
    </row>
    <row r="54616" spans="14:14">
      <c r="N54616" s="71"/>
    </row>
    <row r="54617" spans="14:14">
      <c r="N54617" s="71"/>
    </row>
    <row r="54618" spans="14:14">
      <c r="N54618" s="71"/>
    </row>
    <row r="54619" spans="14:14">
      <c r="N54619" s="71"/>
    </row>
    <row r="54620" spans="14:14">
      <c r="N54620" s="71"/>
    </row>
    <row r="54621" spans="14:14">
      <c r="N54621" s="71"/>
    </row>
    <row r="54622" spans="14:14">
      <c r="N54622" s="71"/>
    </row>
    <row r="54623" spans="14:14">
      <c r="N54623" s="71"/>
    </row>
    <row r="54624" spans="14:14">
      <c r="N54624" s="71"/>
    </row>
    <row r="54625" spans="14:14">
      <c r="N54625" s="71"/>
    </row>
    <row r="54626" spans="14:14">
      <c r="N54626" s="71"/>
    </row>
    <row r="54627" spans="14:14">
      <c r="N54627" s="71"/>
    </row>
    <row r="54628" spans="14:14">
      <c r="N54628" s="71"/>
    </row>
    <row r="54629" spans="14:14">
      <c r="N54629" s="71"/>
    </row>
    <row r="54630" spans="14:14">
      <c r="N54630" s="71"/>
    </row>
    <row r="54631" spans="14:14">
      <c r="N54631" s="71"/>
    </row>
    <row r="54632" spans="14:14">
      <c r="N54632" s="71"/>
    </row>
    <row r="54633" spans="14:14">
      <c r="N54633" s="71"/>
    </row>
    <row r="54634" spans="14:14">
      <c r="N54634" s="71"/>
    </row>
    <row r="54635" spans="14:14">
      <c r="N54635" s="71"/>
    </row>
    <row r="54636" spans="14:14">
      <c r="N54636" s="71"/>
    </row>
    <row r="54637" spans="14:14">
      <c r="N54637" s="71"/>
    </row>
    <row r="54638" spans="14:14">
      <c r="N54638" s="71"/>
    </row>
    <row r="54639" spans="14:14">
      <c r="N54639" s="71"/>
    </row>
    <row r="54640" spans="14:14">
      <c r="N54640" s="71"/>
    </row>
    <row r="54641" spans="14:14">
      <c r="N54641" s="71"/>
    </row>
    <row r="54642" spans="14:14">
      <c r="N54642" s="71"/>
    </row>
    <row r="54643" spans="14:14">
      <c r="N54643" s="71"/>
    </row>
    <row r="54644" spans="14:14">
      <c r="N54644" s="71"/>
    </row>
    <row r="54645" spans="14:14">
      <c r="N54645" s="71"/>
    </row>
    <row r="54646" spans="14:14">
      <c r="N54646" s="71"/>
    </row>
    <row r="54647" spans="14:14">
      <c r="N54647" s="71"/>
    </row>
    <row r="54648" spans="14:14">
      <c r="N54648" s="71"/>
    </row>
    <row r="54649" spans="14:14">
      <c r="N54649" s="71"/>
    </row>
    <row r="54650" spans="14:14">
      <c r="N54650" s="71"/>
    </row>
    <row r="54651" spans="14:14">
      <c r="N54651" s="71"/>
    </row>
    <row r="54652" spans="14:14">
      <c r="N54652" s="71"/>
    </row>
    <row r="54653" spans="14:14">
      <c r="N54653" s="71"/>
    </row>
    <row r="54654" spans="14:14">
      <c r="N54654" s="71"/>
    </row>
    <row r="54655" spans="14:14">
      <c r="N54655" s="71"/>
    </row>
    <row r="54656" spans="14:14">
      <c r="N54656" s="71"/>
    </row>
    <row r="54657" spans="14:14">
      <c r="N54657" s="71"/>
    </row>
    <row r="54658" spans="14:14">
      <c r="N54658" s="71"/>
    </row>
    <row r="54659" spans="14:14">
      <c r="N54659" s="71"/>
    </row>
    <row r="54660" spans="14:14">
      <c r="N54660" s="71"/>
    </row>
    <row r="54661" spans="14:14">
      <c r="N54661" s="71"/>
    </row>
    <row r="54662" spans="14:14">
      <c r="N54662" s="71"/>
    </row>
    <row r="54663" spans="14:14">
      <c r="N54663" s="71"/>
    </row>
    <row r="54664" spans="14:14">
      <c r="N54664" s="71"/>
    </row>
    <row r="54665" spans="14:14">
      <c r="N54665" s="71"/>
    </row>
    <row r="54666" spans="14:14">
      <c r="N54666" s="71"/>
    </row>
    <row r="54667" spans="14:14">
      <c r="N54667" s="71"/>
    </row>
    <row r="54668" spans="14:14">
      <c r="N54668" s="71"/>
    </row>
    <row r="54669" spans="14:14">
      <c r="N54669" s="71"/>
    </row>
    <row r="54670" spans="14:14">
      <c r="N54670" s="71"/>
    </row>
    <row r="54671" spans="14:14">
      <c r="N54671" s="71"/>
    </row>
    <row r="54672" spans="14:14">
      <c r="N54672" s="71"/>
    </row>
    <row r="54673" spans="14:14">
      <c r="N54673" s="71"/>
    </row>
    <row r="54674" spans="14:14">
      <c r="N54674" s="71"/>
    </row>
    <row r="54675" spans="14:14">
      <c r="N54675" s="71"/>
    </row>
    <row r="54676" spans="14:14">
      <c r="N54676" s="71"/>
    </row>
    <row r="54677" spans="14:14">
      <c r="N54677" s="71"/>
    </row>
    <row r="54678" spans="14:14">
      <c r="N54678" s="71"/>
    </row>
    <row r="54679" spans="14:14">
      <c r="N54679" s="71"/>
    </row>
    <row r="54680" spans="14:14">
      <c r="N54680" s="71"/>
    </row>
    <row r="54681" spans="14:14">
      <c r="N54681" s="71"/>
    </row>
    <row r="54682" spans="14:14">
      <c r="N54682" s="71"/>
    </row>
    <row r="54683" spans="14:14">
      <c r="N54683" s="71"/>
    </row>
    <row r="54684" spans="14:14">
      <c r="N54684" s="71"/>
    </row>
    <row r="54685" spans="14:14">
      <c r="N54685" s="71"/>
    </row>
    <row r="54686" spans="14:14">
      <c r="N54686" s="71"/>
    </row>
    <row r="54687" spans="14:14">
      <c r="N54687" s="71"/>
    </row>
    <row r="54688" spans="14:14">
      <c r="N54688" s="71"/>
    </row>
    <row r="54689" spans="14:14">
      <c r="N54689" s="71"/>
    </row>
    <row r="54690" spans="14:14">
      <c r="N54690" s="71"/>
    </row>
    <row r="54691" spans="14:14">
      <c r="N54691" s="71"/>
    </row>
    <row r="54692" spans="14:14">
      <c r="N54692" s="71"/>
    </row>
    <row r="54693" spans="14:14">
      <c r="N54693" s="71"/>
    </row>
    <row r="54694" spans="14:14">
      <c r="N54694" s="71"/>
    </row>
    <row r="54695" spans="14:14">
      <c r="N54695" s="71"/>
    </row>
    <row r="54696" spans="14:14">
      <c r="N54696" s="71"/>
    </row>
    <row r="54697" spans="14:14">
      <c r="N54697" s="71"/>
    </row>
    <row r="54698" spans="14:14">
      <c r="N54698" s="71"/>
    </row>
    <row r="54699" spans="14:14">
      <c r="N54699" s="71"/>
    </row>
    <row r="54700" spans="14:14">
      <c r="N54700" s="71"/>
    </row>
    <row r="54701" spans="14:14">
      <c r="N54701" s="71"/>
    </row>
    <row r="54702" spans="14:14">
      <c r="N54702" s="71"/>
    </row>
    <row r="54703" spans="14:14">
      <c r="N54703" s="71"/>
    </row>
    <row r="54704" spans="14:14">
      <c r="N54704" s="71"/>
    </row>
    <row r="54705" spans="14:14">
      <c r="N54705" s="71"/>
    </row>
    <row r="54706" spans="14:14">
      <c r="N54706" s="71"/>
    </row>
    <row r="54707" spans="14:14">
      <c r="N54707" s="71"/>
    </row>
    <row r="54708" spans="14:14">
      <c r="N54708" s="71"/>
    </row>
    <row r="54709" spans="14:14">
      <c r="N54709" s="71"/>
    </row>
    <row r="54710" spans="14:14">
      <c r="N54710" s="71"/>
    </row>
    <row r="54711" spans="14:14">
      <c r="N54711" s="71"/>
    </row>
    <row r="54712" spans="14:14">
      <c r="N54712" s="71"/>
    </row>
    <row r="54713" spans="14:14">
      <c r="N54713" s="71"/>
    </row>
    <row r="54714" spans="14:14">
      <c r="N54714" s="71"/>
    </row>
    <row r="54715" spans="14:14">
      <c r="N54715" s="71"/>
    </row>
    <row r="54716" spans="14:14">
      <c r="N54716" s="71"/>
    </row>
    <row r="54717" spans="14:14">
      <c r="N54717" s="71"/>
    </row>
    <row r="54718" spans="14:14">
      <c r="N54718" s="71"/>
    </row>
    <row r="54719" spans="14:14">
      <c r="N54719" s="71"/>
    </row>
    <row r="54720" spans="14:14">
      <c r="N54720" s="71"/>
    </row>
    <row r="54721" spans="14:14">
      <c r="N54721" s="71"/>
    </row>
    <row r="54722" spans="14:14">
      <c r="N54722" s="71"/>
    </row>
    <row r="54723" spans="14:14">
      <c r="N54723" s="71"/>
    </row>
    <row r="54724" spans="14:14">
      <c r="N54724" s="71"/>
    </row>
    <row r="54725" spans="14:14">
      <c r="N54725" s="71"/>
    </row>
    <row r="54726" spans="14:14">
      <c r="N54726" s="71"/>
    </row>
    <row r="54727" spans="14:14">
      <c r="N54727" s="71"/>
    </row>
    <row r="54728" spans="14:14">
      <c r="N54728" s="71"/>
    </row>
    <row r="54729" spans="14:14">
      <c r="N54729" s="71"/>
    </row>
    <row r="54730" spans="14:14">
      <c r="N54730" s="71"/>
    </row>
    <row r="54731" spans="14:14">
      <c r="N54731" s="71"/>
    </row>
    <row r="54732" spans="14:14">
      <c r="N54732" s="71"/>
    </row>
    <row r="54733" spans="14:14">
      <c r="N54733" s="71"/>
    </row>
    <row r="54734" spans="14:14">
      <c r="N54734" s="71"/>
    </row>
    <row r="54735" spans="14:14">
      <c r="N54735" s="71"/>
    </row>
    <row r="54736" spans="14:14">
      <c r="N54736" s="71"/>
    </row>
    <row r="54737" spans="14:14">
      <c r="N54737" s="71"/>
    </row>
    <row r="54738" spans="14:14">
      <c r="N54738" s="71"/>
    </row>
    <row r="54739" spans="14:14">
      <c r="N54739" s="71"/>
    </row>
    <row r="54740" spans="14:14">
      <c r="N54740" s="71"/>
    </row>
    <row r="54741" spans="14:14">
      <c r="N54741" s="71"/>
    </row>
    <row r="54742" spans="14:14">
      <c r="N54742" s="71"/>
    </row>
    <row r="54743" spans="14:14">
      <c r="N54743" s="71"/>
    </row>
    <row r="54744" spans="14:14">
      <c r="N54744" s="71"/>
    </row>
    <row r="54745" spans="14:14">
      <c r="N54745" s="71"/>
    </row>
    <row r="54746" spans="14:14">
      <c r="N54746" s="71"/>
    </row>
    <row r="54747" spans="14:14">
      <c r="N54747" s="71"/>
    </row>
    <row r="54748" spans="14:14">
      <c r="N54748" s="71"/>
    </row>
    <row r="54749" spans="14:14">
      <c r="N54749" s="71"/>
    </row>
    <row r="54750" spans="14:14">
      <c r="N54750" s="71"/>
    </row>
    <row r="54751" spans="14:14">
      <c r="N54751" s="71"/>
    </row>
    <row r="54752" spans="14:14">
      <c r="N54752" s="71"/>
    </row>
    <row r="54753" spans="14:14">
      <c r="N54753" s="71"/>
    </row>
    <row r="54754" spans="14:14">
      <c r="N54754" s="71"/>
    </row>
    <row r="54755" spans="14:14">
      <c r="N54755" s="71"/>
    </row>
    <row r="54756" spans="14:14">
      <c r="N54756" s="71"/>
    </row>
    <row r="54757" spans="14:14">
      <c r="N54757" s="71"/>
    </row>
    <row r="54758" spans="14:14">
      <c r="N54758" s="71"/>
    </row>
    <row r="54759" spans="14:14">
      <c r="N54759" s="71"/>
    </row>
    <row r="54760" spans="14:14">
      <c r="N54760" s="71"/>
    </row>
    <row r="54761" spans="14:14">
      <c r="N54761" s="71"/>
    </row>
    <row r="54762" spans="14:14">
      <c r="N54762" s="71"/>
    </row>
    <row r="54763" spans="14:14">
      <c r="N54763" s="71"/>
    </row>
    <row r="54764" spans="14:14">
      <c r="N54764" s="71"/>
    </row>
    <row r="54765" spans="14:14">
      <c r="N54765" s="71"/>
    </row>
    <row r="54766" spans="14:14">
      <c r="N54766" s="71"/>
    </row>
    <row r="54767" spans="14:14">
      <c r="N54767" s="71"/>
    </row>
    <row r="54768" spans="14:14">
      <c r="N54768" s="71"/>
    </row>
    <row r="54769" spans="14:14">
      <c r="N54769" s="71"/>
    </row>
    <row r="54770" spans="14:14">
      <c r="N54770" s="71"/>
    </row>
    <row r="54771" spans="14:14">
      <c r="N54771" s="71"/>
    </row>
    <row r="54772" spans="14:14">
      <c r="N54772" s="71"/>
    </row>
    <row r="54773" spans="14:14">
      <c r="N54773" s="71"/>
    </row>
    <row r="54774" spans="14:14">
      <c r="N54774" s="71"/>
    </row>
    <row r="54775" spans="14:14">
      <c r="N54775" s="71"/>
    </row>
    <row r="54776" spans="14:14">
      <c r="N54776" s="71"/>
    </row>
    <row r="54777" spans="14:14">
      <c r="N54777" s="71"/>
    </row>
    <row r="54778" spans="14:14">
      <c r="N54778" s="71"/>
    </row>
    <row r="54779" spans="14:14">
      <c r="N54779" s="71"/>
    </row>
    <row r="54780" spans="14:14">
      <c r="N54780" s="71"/>
    </row>
    <row r="54781" spans="14:14">
      <c r="N54781" s="71"/>
    </row>
    <row r="54782" spans="14:14">
      <c r="N54782" s="71"/>
    </row>
    <row r="54783" spans="14:14">
      <c r="N54783" s="71"/>
    </row>
    <row r="54784" spans="14:14">
      <c r="N54784" s="71"/>
    </row>
    <row r="54785" spans="14:14">
      <c r="N54785" s="71"/>
    </row>
    <row r="54786" spans="14:14">
      <c r="N54786" s="71"/>
    </row>
    <row r="54787" spans="14:14">
      <c r="N54787" s="71"/>
    </row>
    <row r="54788" spans="14:14">
      <c r="N54788" s="71"/>
    </row>
    <row r="54789" spans="14:14">
      <c r="N54789" s="71"/>
    </row>
    <row r="54790" spans="14:14">
      <c r="N54790" s="71"/>
    </row>
    <row r="54791" spans="14:14">
      <c r="N54791" s="71"/>
    </row>
    <row r="54792" spans="14:14">
      <c r="N54792" s="71"/>
    </row>
    <row r="54793" spans="14:14">
      <c r="N54793" s="71"/>
    </row>
    <row r="54794" spans="14:14">
      <c r="N54794" s="71"/>
    </row>
    <row r="54795" spans="14:14">
      <c r="N54795" s="71"/>
    </row>
    <row r="54796" spans="14:14">
      <c r="N54796" s="71"/>
    </row>
    <row r="54797" spans="14:14">
      <c r="N54797" s="71"/>
    </row>
    <row r="54798" spans="14:14">
      <c r="N54798" s="71"/>
    </row>
    <row r="54799" spans="14:14">
      <c r="N54799" s="71"/>
    </row>
    <row r="54800" spans="14:14">
      <c r="N54800" s="71"/>
    </row>
    <row r="54801" spans="14:14">
      <c r="N54801" s="71"/>
    </row>
    <row r="54802" spans="14:14">
      <c r="N54802" s="71"/>
    </row>
    <row r="54803" spans="14:14">
      <c r="N54803" s="71"/>
    </row>
    <row r="54804" spans="14:14">
      <c r="N54804" s="71"/>
    </row>
    <row r="54805" spans="14:14">
      <c r="N54805" s="71"/>
    </row>
    <row r="54806" spans="14:14">
      <c r="N54806" s="71"/>
    </row>
    <row r="54807" spans="14:14">
      <c r="N54807" s="71"/>
    </row>
    <row r="54808" spans="14:14">
      <c r="N54808" s="71"/>
    </row>
    <row r="54809" spans="14:14">
      <c r="N54809" s="71"/>
    </row>
    <row r="54810" spans="14:14">
      <c r="N54810" s="71"/>
    </row>
    <row r="54811" spans="14:14">
      <c r="N54811" s="71"/>
    </row>
    <row r="54812" spans="14:14">
      <c r="N54812" s="71"/>
    </row>
    <row r="54813" spans="14:14">
      <c r="N54813" s="71"/>
    </row>
    <row r="54814" spans="14:14">
      <c r="N54814" s="71"/>
    </row>
    <row r="54815" spans="14:14">
      <c r="N54815" s="71"/>
    </row>
    <row r="54816" spans="14:14">
      <c r="N54816" s="71"/>
    </row>
    <row r="54817" spans="14:14">
      <c r="N54817" s="71"/>
    </row>
    <row r="54818" spans="14:14">
      <c r="N54818" s="71"/>
    </row>
    <row r="54819" spans="14:14">
      <c r="N54819" s="71"/>
    </row>
    <row r="54820" spans="14:14">
      <c r="N54820" s="71"/>
    </row>
    <row r="54821" spans="14:14">
      <c r="N54821" s="71"/>
    </row>
    <row r="54822" spans="14:14">
      <c r="N54822" s="71"/>
    </row>
    <row r="54823" spans="14:14">
      <c r="N54823" s="71"/>
    </row>
    <row r="54824" spans="14:14">
      <c r="N54824" s="71"/>
    </row>
    <row r="54825" spans="14:14">
      <c r="N54825" s="71"/>
    </row>
    <row r="54826" spans="14:14">
      <c r="N54826" s="71"/>
    </row>
    <row r="54827" spans="14:14">
      <c r="N54827" s="71"/>
    </row>
    <row r="54828" spans="14:14">
      <c r="N54828" s="71"/>
    </row>
    <row r="54829" spans="14:14">
      <c r="N54829" s="71"/>
    </row>
    <row r="54830" spans="14:14">
      <c r="N54830" s="71"/>
    </row>
    <row r="54831" spans="14:14">
      <c r="N54831" s="71"/>
    </row>
    <row r="54832" spans="14:14">
      <c r="N54832" s="71"/>
    </row>
    <row r="54833" spans="14:14">
      <c r="N54833" s="71"/>
    </row>
    <row r="54834" spans="14:14">
      <c r="N54834" s="71"/>
    </row>
    <row r="54835" spans="14:14">
      <c r="N54835" s="71"/>
    </row>
    <row r="54836" spans="14:14">
      <c r="N54836" s="71"/>
    </row>
    <row r="54837" spans="14:14">
      <c r="N54837" s="71"/>
    </row>
    <row r="54838" spans="14:14">
      <c r="N54838" s="71"/>
    </row>
    <row r="54839" spans="14:14">
      <c r="N54839" s="71"/>
    </row>
    <row r="54840" spans="14:14">
      <c r="N54840" s="71"/>
    </row>
    <row r="54841" spans="14:14">
      <c r="N54841" s="71"/>
    </row>
    <row r="54842" spans="14:14">
      <c r="N54842" s="71"/>
    </row>
    <row r="54843" spans="14:14">
      <c r="N54843" s="71"/>
    </row>
    <row r="54844" spans="14:14">
      <c r="N54844" s="71"/>
    </row>
    <row r="54845" spans="14:14">
      <c r="N54845" s="71"/>
    </row>
    <row r="54846" spans="14:14">
      <c r="N54846" s="71"/>
    </row>
    <row r="54847" spans="14:14">
      <c r="N54847" s="71"/>
    </row>
    <row r="54848" spans="14:14">
      <c r="N54848" s="71"/>
    </row>
    <row r="54849" spans="14:14">
      <c r="N54849" s="71"/>
    </row>
    <row r="54850" spans="14:14">
      <c r="N54850" s="71"/>
    </row>
    <row r="54851" spans="14:14">
      <c r="N54851" s="71"/>
    </row>
    <row r="54852" spans="14:14">
      <c r="N54852" s="71"/>
    </row>
    <row r="54853" spans="14:14">
      <c r="N54853" s="71"/>
    </row>
    <row r="54854" spans="14:14">
      <c r="N54854" s="71"/>
    </row>
    <row r="54855" spans="14:14">
      <c r="N54855" s="71"/>
    </row>
    <row r="54856" spans="14:14">
      <c r="N54856" s="71"/>
    </row>
    <row r="54857" spans="14:14">
      <c r="N54857" s="71"/>
    </row>
    <row r="54858" spans="14:14">
      <c r="N54858" s="71"/>
    </row>
    <row r="54859" spans="14:14">
      <c r="N54859" s="71"/>
    </row>
    <row r="54860" spans="14:14">
      <c r="N54860" s="71"/>
    </row>
    <row r="54861" spans="14:14">
      <c r="N54861" s="71"/>
    </row>
    <row r="54862" spans="14:14">
      <c r="N54862" s="71"/>
    </row>
    <row r="54863" spans="14:14">
      <c r="N54863" s="71"/>
    </row>
    <row r="54864" spans="14:14">
      <c r="N54864" s="71"/>
    </row>
    <row r="54865" spans="14:14">
      <c r="N54865" s="71"/>
    </row>
    <row r="54866" spans="14:14">
      <c r="N54866" s="71"/>
    </row>
    <row r="54867" spans="14:14">
      <c r="N54867" s="71"/>
    </row>
    <row r="54868" spans="14:14">
      <c r="N54868" s="71"/>
    </row>
    <row r="54869" spans="14:14">
      <c r="N54869" s="71"/>
    </row>
    <row r="54870" spans="14:14">
      <c r="N54870" s="71"/>
    </row>
    <row r="54871" spans="14:14">
      <c r="N54871" s="71"/>
    </row>
    <row r="54872" spans="14:14">
      <c r="N54872" s="71"/>
    </row>
    <row r="54873" spans="14:14">
      <c r="N54873" s="71"/>
    </row>
    <row r="54874" spans="14:14">
      <c r="N54874" s="71"/>
    </row>
    <row r="54875" spans="14:14">
      <c r="N54875" s="71"/>
    </row>
    <row r="54876" spans="14:14">
      <c r="N54876" s="71"/>
    </row>
    <row r="54877" spans="14:14">
      <c r="N54877" s="71"/>
    </row>
    <row r="54878" spans="14:14">
      <c r="N54878" s="71"/>
    </row>
    <row r="54879" spans="14:14">
      <c r="N54879" s="71"/>
    </row>
    <row r="54880" spans="14:14">
      <c r="N54880" s="71"/>
    </row>
    <row r="54881" spans="14:14">
      <c r="N54881" s="71"/>
    </row>
    <row r="54882" spans="14:14">
      <c r="N54882" s="71"/>
    </row>
    <row r="54883" spans="14:14">
      <c r="N54883" s="71"/>
    </row>
    <row r="54884" spans="14:14">
      <c r="N54884" s="71"/>
    </row>
    <row r="54885" spans="14:14">
      <c r="N54885" s="71"/>
    </row>
    <row r="54886" spans="14:14">
      <c r="N54886" s="71"/>
    </row>
    <row r="54887" spans="14:14">
      <c r="N54887" s="71"/>
    </row>
    <row r="54888" spans="14:14">
      <c r="N54888" s="71"/>
    </row>
    <row r="54889" spans="14:14">
      <c r="N54889" s="71"/>
    </row>
    <row r="54890" spans="14:14">
      <c r="N54890" s="71"/>
    </row>
    <row r="54891" spans="14:14">
      <c r="N54891" s="71"/>
    </row>
    <row r="54892" spans="14:14">
      <c r="N54892" s="71"/>
    </row>
    <row r="54893" spans="14:14">
      <c r="N54893" s="71"/>
    </row>
    <row r="54894" spans="14:14">
      <c r="N54894" s="71"/>
    </row>
    <row r="54895" spans="14:14">
      <c r="N54895" s="71"/>
    </row>
    <row r="54896" spans="14:14">
      <c r="N54896" s="71"/>
    </row>
    <row r="54897" spans="14:14">
      <c r="N54897" s="71"/>
    </row>
    <row r="54898" spans="14:14">
      <c r="N54898" s="71"/>
    </row>
    <row r="54899" spans="14:14">
      <c r="N54899" s="71"/>
    </row>
    <row r="54900" spans="14:14">
      <c r="N54900" s="71"/>
    </row>
    <row r="54901" spans="14:14">
      <c r="N54901" s="71"/>
    </row>
    <row r="54902" spans="14:14">
      <c r="N54902" s="71"/>
    </row>
    <row r="54903" spans="14:14">
      <c r="N54903" s="71"/>
    </row>
    <row r="54904" spans="14:14">
      <c r="N54904" s="71"/>
    </row>
    <row r="54905" spans="14:14">
      <c r="N54905" s="71"/>
    </row>
    <row r="54906" spans="14:14">
      <c r="N54906" s="71"/>
    </row>
    <row r="54907" spans="14:14">
      <c r="N54907" s="71"/>
    </row>
    <row r="54908" spans="14:14">
      <c r="N54908" s="71"/>
    </row>
    <row r="54909" spans="14:14">
      <c r="N54909" s="71"/>
    </row>
    <row r="54910" spans="14:14">
      <c r="N54910" s="71"/>
    </row>
    <row r="54911" spans="14:14">
      <c r="N54911" s="71"/>
    </row>
    <row r="54912" spans="14:14">
      <c r="N54912" s="71"/>
    </row>
    <row r="54913" spans="14:14">
      <c r="N54913" s="71"/>
    </row>
    <row r="54914" spans="14:14">
      <c r="N54914" s="71"/>
    </row>
    <row r="54915" spans="14:14">
      <c r="N54915" s="71"/>
    </row>
    <row r="54916" spans="14:14">
      <c r="N54916" s="71"/>
    </row>
    <row r="54917" spans="14:14">
      <c r="N54917" s="71"/>
    </row>
    <row r="54918" spans="14:14">
      <c r="N54918" s="71"/>
    </row>
    <row r="54919" spans="14:14">
      <c r="N54919" s="71"/>
    </row>
    <row r="54920" spans="14:14">
      <c r="N54920" s="71"/>
    </row>
    <row r="54921" spans="14:14">
      <c r="N54921" s="71"/>
    </row>
    <row r="54922" spans="14:14">
      <c r="N54922" s="71"/>
    </row>
    <row r="54923" spans="14:14">
      <c r="N54923" s="71"/>
    </row>
    <row r="54924" spans="14:14">
      <c r="N54924" s="71"/>
    </row>
    <row r="54925" spans="14:14">
      <c r="N54925" s="71"/>
    </row>
    <row r="54926" spans="14:14">
      <c r="N54926" s="71"/>
    </row>
    <row r="54927" spans="14:14">
      <c r="N54927" s="71"/>
    </row>
    <row r="54928" spans="14:14">
      <c r="N54928" s="71"/>
    </row>
    <row r="54929" spans="14:14">
      <c r="N54929" s="71"/>
    </row>
    <row r="54930" spans="14:14">
      <c r="N54930" s="71"/>
    </row>
    <row r="54931" spans="14:14">
      <c r="N54931" s="71"/>
    </row>
    <row r="54932" spans="14:14">
      <c r="N54932" s="71"/>
    </row>
    <row r="54933" spans="14:14">
      <c r="N54933" s="71"/>
    </row>
    <row r="54934" spans="14:14">
      <c r="N54934" s="71"/>
    </row>
    <row r="54935" spans="14:14">
      <c r="N54935" s="71"/>
    </row>
    <row r="54936" spans="14:14">
      <c r="N54936" s="71"/>
    </row>
    <row r="54937" spans="14:14">
      <c r="N54937" s="71"/>
    </row>
    <row r="54938" spans="14:14">
      <c r="N54938" s="71"/>
    </row>
    <row r="54939" spans="14:14">
      <c r="N54939" s="71"/>
    </row>
    <row r="54940" spans="14:14">
      <c r="N54940" s="71"/>
    </row>
    <row r="54941" spans="14:14">
      <c r="N54941" s="71"/>
    </row>
    <row r="54942" spans="14:14">
      <c r="N54942" s="71"/>
    </row>
    <row r="54943" spans="14:14">
      <c r="N54943" s="71"/>
    </row>
    <row r="54944" spans="14:14">
      <c r="N54944" s="71"/>
    </row>
    <row r="54945" spans="14:14">
      <c r="N54945" s="71"/>
    </row>
    <row r="54946" spans="14:14">
      <c r="N54946" s="71"/>
    </row>
    <row r="54947" spans="14:14">
      <c r="N54947" s="71"/>
    </row>
    <row r="54948" spans="14:14">
      <c r="N54948" s="71"/>
    </row>
    <row r="54949" spans="14:14">
      <c r="N54949" s="71"/>
    </row>
    <row r="54950" spans="14:14">
      <c r="N54950" s="71"/>
    </row>
    <row r="54951" spans="14:14">
      <c r="N54951" s="71"/>
    </row>
    <row r="54952" spans="14:14">
      <c r="N54952" s="71"/>
    </row>
    <row r="54953" spans="14:14">
      <c r="N54953" s="71"/>
    </row>
    <row r="54954" spans="14:14">
      <c r="N54954" s="71"/>
    </row>
    <row r="54955" spans="14:14">
      <c r="N54955" s="71"/>
    </row>
    <row r="54956" spans="14:14">
      <c r="N54956" s="71"/>
    </row>
    <row r="54957" spans="14:14">
      <c r="N54957" s="71"/>
    </row>
    <row r="54958" spans="14:14">
      <c r="N54958" s="71"/>
    </row>
    <row r="54959" spans="14:14">
      <c r="N54959" s="71"/>
    </row>
    <row r="54960" spans="14:14">
      <c r="N54960" s="71"/>
    </row>
    <row r="54961" spans="14:14">
      <c r="N54961" s="71"/>
    </row>
    <row r="54962" spans="14:14">
      <c r="N54962" s="71"/>
    </row>
    <row r="54963" spans="14:14">
      <c r="N54963" s="71"/>
    </row>
    <row r="54964" spans="14:14">
      <c r="N54964" s="71"/>
    </row>
    <row r="54965" spans="14:14">
      <c r="N54965" s="71"/>
    </row>
    <row r="54966" spans="14:14">
      <c r="N54966" s="71"/>
    </row>
    <row r="54967" spans="14:14">
      <c r="N54967" s="71"/>
    </row>
    <row r="54968" spans="14:14">
      <c r="N54968" s="71"/>
    </row>
    <row r="54969" spans="14:14">
      <c r="N54969" s="71"/>
    </row>
    <row r="54970" spans="14:14">
      <c r="N54970" s="71"/>
    </row>
    <row r="54971" spans="14:14">
      <c r="N54971" s="71"/>
    </row>
    <row r="54972" spans="14:14">
      <c r="N54972" s="71"/>
    </row>
    <row r="54973" spans="14:14">
      <c r="N54973" s="71"/>
    </row>
    <row r="54974" spans="14:14">
      <c r="N54974" s="71"/>
    </row>
    <row r="54975" spans="14:14">
      <c r="N54975" s="71"/>
    </row>
    <row r="54976" spans="14:14">
      <c r="N54976" s="71"/>
    </row>
    <row r="54977" spans="14:14">
      <c r="N54977" s="71"/>
    </row>
    <row r="54978" spans="14:14">
      <c r="N54978" s="71"/>
    </row>
    <row r="54979" spans="14:14">
      <c r="N54979" s="71"/>
    </row>
    <row r="54980" spans="14:14">
      <c r="N54980" s="71"/>
    </row>
    <row r="54981" spans="14:14">
      <c r="N54981" s="71"/>
    </row>
    <row r="54982" spans="14:14">
      <c r="N54982" s="71"/>
    </row>
    <row r="54983" spans="14:14">
      <c r="N54983" s="71"/>
    </row>
    <row r="54984" spans="14:14">
      <c r="N54984" s="71"/>
    </row>
    <row r="54985" spans="14:14">
      <c r="N54985" s="71"/>
    </row>
    <row r="54986" spans="14:14">
      <c r="N54986" s="71"/>
    </row>
    <row r="54987" spans="14:14">
      <c r="N54987" s="71"/>
    </row>
    <row r="54988" spans="14:14">
      <c r="N54988" s="71"/>
    </row>
    <row r="54989" spans="14:14">
      <c r="N54989" s="71"/>
    </row>
    <row r="54990" spans="14:14">
      <c r="N54990" s="71"/>
    </row>
    <row r="54991" spans="14:14">
      <c r="N54991" s="71"/>
    </row>
    <row r="54992" spans="14:14">
      <c r="N54992" s="71"/>
    </row>
    <row r="54993" spans="14:14">
      <c r="N54993" s="71"/>
    </row>
    <row r="54994" spans="14:14">
      <c r="N54994" s="71"/>
    </row>
    <row r="54995" spans="14:14">
      <c r="N54995" s="71"/>
    </row>
    <row r="54996" spans="14:14">
      <c r="N54996" s="71"/>
    </row>
    <row r="54997" spans="14:14">
      <c r="N54997" s="71"/>
    </row>
    <row r="54998" spans="14:14">
      <c r="N54998" s="71"/>
    </row>
    <row r="54999" spans="14:14">
      <c r="N54999" s="71"/>
    </row>
    <row r="55000" spans="14:14">
      <c r="N55000" s="71"/>
    </row>
    <row r="55001" spans="14:14">
      <c r="N55001" s="71"/>
    </row>
    <row r="55002" spans="14:14">
      <c r="N55002" s="71"/>
    </row>
    <row r="55003" spans="14:14">
      <c r="N55003" s="71"/>
    </row>
    <row r="55004" spans="14:14">
      <c r="N55004" s="71"/>
    </row>
    <row r="55005" spans="14:14">
      <c r="N55005" s="71"/>
    </row>
    <row r="55006" spans="14:14">
      <c r="N55006" s="71"/>
    </row>
    <row r="55007" spans="14:14">
      <c r="N55007" s="71"/>
    </row>
    <row r="55008" spans="14:14">
      <c r="N55008" s="71"/>
    </row>
    <row r="55009" spans="14:14">
      <c r="N55009" s="71"/>
    </row>
    <row r="55010" spans="14:14">
      <c r="N55010" s="71"/>
    </row>
    <row r="55011" spans="14:14">
      <c r="N55011" s="71"/>
    </row>
    <row r="55012" spans="14:14">
      <c r="N55012" s="71"/>
    </row>
    <row r="55013" spans="14:14">
      <c r="N55013" s="71"/>
    </row>
    <row r="55014" spans="14:14">
      <c r="N55014" s="71"/>
    </row>
    <row r="55015" spans="14:14">
      <c r="N55015" s="71"/>
    </row>
    <row r="55016" spans="14:14">
      <c r="N55016" s="71"/>
    </row>
    <row r="55017" spans="14:14">
      <c r="N55017" s="71"/>
    </row>
    <row r="55018" spans="14:14">
      <c r="N55018" s="71"/>
    </row>
    <row r="55019" spans="14:14">
      <c r="N55019" s="71"/>
    </row>
    <row r="55020" spans="14:14">
      <c r="N55020" s="71"/>
    </row>
    <row r="55021" spans="14:14">
      <c r="N55021" s="71"/>
    </row>
    <row r="55022" spans="14:14">
      <c r="N55022" s="71"/>
    </row>
    <row r="55023" spans="14:14">
      <c r="N55023" s="71"/>
    </row>
    <row r="55024" spans="14:14">
      <c r="N55024" s="71"/>
    </row>
    <row r="55025" spans="14:14">
      <c r="N55025" s="71"/>
    </row>
    <row r="55026" spans="14:14">
      <c r="N55026" s="71"/>
    </row>
    <row r="55027" spans="14:14">
      <c r="N55027" s="71"/>
    </row>
    <row r="55028" spans="14:14">
      <c r="N55028" s="71"/>
    </row>
    <row r="55029" spans="14:14">
      <c r="N55029" s="71"/>
    </row>
    <row r="55030" spans="14:14">
      <c r="N55030" s="71"/>
    </row>
    <row r="55031" spans="14:14">
      <c r="N55031" s="71"/>
    </row>
    <row r="55032" spans="14:14">
      <c r="N55032" s="71"/>
    </row>
    <row r="55033" spans="14:14">
      <c r="N55033" s="71"/>
    </row>
    <row r="55034" spans="14:14">
      <c r="N55034" s="71"/>
    </row>
    <row r="55035" spans="14:14">
      <c r="N55035" s="71"/>
    </row>
    <row r="55036" spans="14:14">
      <c r="N55036" s="71"/>
    </row>
    <row r="55037" spans="14:14">
      <c r="N55037" s="71"/>
    </row>
    <row r="55038" spans="14:14">
      <c r="N55038" s="71"/>
    </row>
    <row r="55039" spans="14:14">
      <c r="N55039" s="71"/>
    </row>
    <row r="55040" spans="14:14">
      <c r="N55040" s="71"/>
    </row>
    <row r="55041" spans="14:14">
      <c r="N55041" s="71"/>
    </row>
    <row r="55042" spans="14:14">
      <c r="N55042" s="71"/>
    </row>
    <row r="55043" spans="14:14">
      <c r="N55043" s="71"/>
    </row>
    <row r="55044" spans="14:14">
      <c r="N55044" s="71"/>
    </row>
    <row r="55045" spans="14:14">
      <c r="N55045" s="71"/>
    </row>
    <row r="55046" spans="14:14">
      <c r="N55046" s="71"/>
    </row>
    <row r="55047" spans="14:14">
      <c r="N55047" s="71"/>
    </row>
    <row r="55048" spans="14:14">
      <c r="N55048" s="71"/>
    </row>
    <row r="55049" spans="14:14">
      <c r="N55049" s="71"/>
    </row>
    <row r="55050" spans="14:14">
      <c r="N55050" s="71"/>
    </row>
    <row r="55051" spans="14:14">
      <c r="N55051" s="71"/>
    </row>
    <row r="55052" spans="14:14">
      <c r="N55052" s="71"/>
    </row>
    <row r="55053" spans="14:14">
      <c r="N55053" s="71"/>
    </row>
    <row r="55054" spans="14:14">
      <c r="N55054" s="71"/>
    </row>
    <row r="55055" spans="14:14">
      <c r="N55055" s="71"/>
    </row>
    <row r="55056" spans="14:14">
      <c r="N55056" s="71"/>
    </row>
    <row r="55057" spans="14:14">
      <c r="N55057" s="71"/>
    </row>
    <row r="55058" spans="14:14">
      <c r="N55058" s="71"/>
    </row>
    <row r="55059" spans="14:14">
      <c r="N55059" s="71"/>
    </row>
    <row r="55060" spans="14:14">
      <c r="N55060" s="71"/>
    </row>
    <row r="55061" spans="14:14">
      <c r="N55061" s="71"/>
    </row>
    <row r="55062" spans="14:14">
      <c r="N55062" s="71"/>
    </row>
    <row r="55063" spans="14:14">
      <c r="N55063" s="71"/>
    </row>
    <row r="55064" spans="14:14">
      <c r="N55064" s="71"/>
    </row>
    <row r="55065" spans="14:14">
      <c r="N55065" s="71"/>
    </row>
    <row r="55066" spans="14:14">
      <c r="N55066" s="71"/>
    </row>
    <row r="55067" spans="14:14">
      <c r="N55067" s="71"/>
    </row>
    <row r="55068" spans="14:14">
      <c r="N55068" s="71"/>
    </row>
    <row r="55069" spans="14:14">
      <c r="N55069" s="71"/>
    </row>
    <row r="55070" spans="14:14">
      <c r="N55070" s="71"/>
    </row>
    <row r="55071" spans="14:14">
      <c r="N55071" s="71"/>
    </row>
    <row r="55072" spans="14:14">
      <c r="N55072" s="71"/>
    </row>
    <row r="55073" spans="14:14">
      <c r="N55073" s="71"/>
    </row>
    <row r="55074" spans="14:14">
      <c r="N55074" s="71"/>
    </row>
    <row r="55075" spans="14:14">
      <c r="N55075" s="71"/>
    </row>
    <row r="55076" spans="14:14">
      <c r="N55076" s="71"/>
    </row>
    <row r="55077" spans="14:14">
      <c r="N55077" s="71"/>
    </row>
    <row r="55078" spans="14:14">
      <c r="N55078" s="71"/>
    </row>
    <row r="55079" spans="14:14">
      <c r="N55079" s="71"/>
    </row>
    <row r="55080" spans="14:14">
      <c r="N55080" s="71"/>
    </row>
    <row r="55081" spans="14:14">
      <c r="N55081" s="71"/>
    </row>
    <row r="55082" spans="14:14">
      <c r="N55082" s="71"/>
    </row>
    <row r="55083" spans="14:14">
      <c r="N55083" s="71"/>
    </row>
    <row r="55084" spans="14:14">
      <c r="N55084" s="71"/>
    </row>
    <row r="55085" spans="14:14">
      <c r="N55085" s="71"/>
    </row>
    <row r="55086" spans="14:14">
      <c r="N55086" s="71"/>
    </row>
    <row r="55087" spans="14:14">
      <c r="N55087" s="71"/>
    </row>
    <row r="55088" spans="14:14">
      <c r="N55088" s="71"/>
    </row>
    <row r="55089" spans="14:14">
      <c r="N55089" s="71"/>
    </row>
    <row r="55090" spans="14:14">
      <c r="N55090" s="71"/>
    </row>
    <row r="55091" spans="14:14">
      <c r="N55091" s="71"/>
    </row>
    <row r="55092" spans="14:14">
      <c r="N55092" s="71"/>
    </row>
    <row r="55093" spans="14:14">
      <c r="N55093" s="71"/>
    </row>
    <row r="55094" spans="14:14">
      <c r="N55094" s="71"/>
    </row>
    <row r="55095" spans="14:14">
      <c r="N55095" s="71"/>
    </row>
    <row r="55096" spans="14:14">
      <c r="N55096" s="71"/>
    </row>
    <row r="55097" spans="14:14">
      <c r="N55097" s="71"/>
    </row>
    <row r="55098" spans="14:14">
      <c r="N55098" s="71"/>
    </row>
    <row r="55099" spans="14:14">
      <c r="N55099" s="71"/>
    </row>
    <row r="55100" spans="14:14">
      <c r="N55100" s="71"/>
    </row>
    <row r="55101" spans="14:14">
      <c r="N55101" s="71"/>
    </row>
    <row r="55102" spans="14:14">
      <c r="N55102" s="71"/>
    </row>
    <row r="55103" spans="14:14">
      <c r="N55103" s="71"/>
    </row>
    <row r="55104" spans="14:14">
      <c r="N55104" s="71"/>
    </row>
    <row r="55105" spans="14:14">
      <c r="N55105" s="71"/>
    </row>
    <row r="55106" spans="14:14">
      <c r="N55106" s="71"/>
    </row>
    <row r="55107" spans="14:14">
      <c r="N55107" s="71"/>
    </row>
    <row r="55108" spans="14:14">
      <c r="N55108" s="71"/>
    </row>
    <row r="55109" spans="14:14">
      <c r="N55109" s="71"/>
    </row>
    <row r="55110" spans="14:14">
      <c r="N55110" s="71"/>
    </row>
    <row r="55111" spans="14:14">
      <c r="N55111" s="71"/>
    </row>
    <row r="55112" spans="14:14">
      <c r="N55112" s="71"/>
    </row>
    <row r="55113" spans="14:14">
      <c r="N55113" s="71"/>
    </row>
    <row r="55114" spans="14:14">
      <c r="N55114" s="71"/>
    </row>
    <row r="55115" spans="14:14">
      <c r="N55115" s="71"/>
    </row>
    <row r="55116" spans="14:14">
      <c r="N55116" s="71"/>
    </row>
    <row r="55117" spans="14:14">
      <c r="N55117" s="71"/>
    </row>
    <row r="55118" spans="14:14">
      <c r="N55118" s="71"/>
    </row>
    <row r="55119" spans="14:14">
      <c r="N55119" s="71"/>
    </row>
    <row r="55120" spans="14:14">
      <c r="N55120" s="71"/>
    </row>
    <row r="55121" spans="14:14">
      <c r="N55121" s="71"/>
    </row>
    <row r="55122" spans="14:14">
      <c r="N55122" s="71"/>
    </row>
    <row r="55123" spans="14:14">
      <c r="N55123" s="71"/>
    </row>
    <row r="55124" spans="14:14">
      <c r="N55124" s="71"/>
    </row>
    <row r="55125" spans="14:14">
      <c r="N55125" s="71"/>
    </row>
    <row r="55126" spans="14:14">
      <c r="N55126" s="71"/>
    </row>
    <row r="55127" spans="14:14">
      <c r="N55127" s="71"/>
    </row>
    <row r="55128" spans="14:14">
      <c r="N55128" s="71"/>
    </row>
    <row r="55129" spans="14:14">
      <c r="N55129" s="71"/>
    </row>
    <row r="55130" spans="14:14">
      <c r="N55130" s="71"/>
    </row>
    <row r="55131" spans="14:14">
      <c r="N55131" s="71"/>
    </row>
    <row r="55132" spans="14:14">
      <c r="N55132" s="71"/>
    </row>
    <row r="55133" spans="14:14">
      <c r="N55133" s="71"/>
    </row>
    <row r="55134" spans="14:14">
      <c r="N55134" s="71"/>
    </row>
    <row r="55135" spans="14:14">
      <c r="N55135" s="71"/>
    </row>
    <row r="55136" spans="14:14">
      <c r="N55136" s="71"/>
    </row>
    <row r="55137" spans="14:14">
      <c r="N55137" s="71"/>
    </row>
    <row r="55138" spans="14:14">
      <c r="N55138" s="71"/>
    </row>
    <row r="55139" spans="14:14">
      <c r="N55139" s="71"/>
    </row>
    <row r="55140" spans="14:14">
      <c r="N55140" s="71"/>
    </row>
    <row r="55141" spans="14:14">
      <c r="N55141" s="71"/>
    </row>
    <row r="55142" spans="14:14">
      <c r="N55142" s="71"/>
    </row>
    <row r="55143" spans="14:14">
      <c r="N55143" s="71"/>
    </row>
    <row r="55144" spans="14:14">
      <c r="N55144" s="71"/>
    </row>
    <row r="55145" spans="14:14">
      <c r="N55145" s="71"/>
    </row>
    <row r="55146" spans="14:14">
      <c r="N55146" s="71"/>
    </row>
    <row r="55147" spans="14:14">
      <c r="N55147" s="71"/>
    </row>
    <row r="55148" spans="14:14">
      <c r="N55148" s="71"/>
    </row>
    <row r="55149" spans="14:14">
      <c r="N55149" s="71"/>
    </row>
    <row r="55150" spans="14:14">
      <c r="N55150" s="71"/>
    </row>
    <row r="55151" spans="14:14">
      <c r="N55151" s="71"/>
    </row>
    <row r="55152" spans="14:14">
      <c r="N55152" s="71"/>
    </row>
    <row r="55153" spans="14:14">
      <c r="N55153" s="71"/>
    </row>
    <row r="55154" spans="14:14">
      <c r="N55154" s="71"/>
    </row>
    <row r="55155" spans="14:14">
      <c r="N55155" s="71"/>
    </row>
    <row r="55156" spans="14:14">
      <c r="N55156" s="71"/>
    </row>
    <row r="55157" spans="14:14">
      <c r="N55157" s="71"/>
    </row>
    <row r="55158" spans="14:14">
      <c r="N55158" s="71"/>
    </row>
    <row r="55159" spans="14:14">
      <c r="N55159" s="71"/>
    </row>
    <row r="55160" spans="14:14">
      <c r="N55160" s="71"/>
    </row>
    <row r="55161" spans="14:14">
      <c r="N55161" s="71"/>
    </row>
    <row r="55162" spans="14:14">
      <c r="N55162" s="71"/>
    </row>
    <row r="55163" spans="14:14">
      <c r="N55163" s="71"/>
    </row>
    <row r="55164" spans="14:14">
      <c r="N55164" s="71"/>
    </row>
    <row r="55165" spans="14:14">
      <c r="N55165" s="71"/>
    </row>
    <row r="55166" spans="14:14">
      <c r="N55166" s="71"/>
    </row>
    <row r="55167" spans="14:14">
      <c r="N55167" s="71"/>
    </row>
    <row r="55168" spans="14:14">
      <c r="N55168" s="71"/>
    </row>
    <row r="55169" spans="14:14">
      <c r="N55169" s="71"/>
    </row>
    <row r="55170" spans="14:14">
      <c r="N55170" s="71"/>
    </row>
    <row r="55171" spans="14:14">
      <c r="N55171" s="71"/>
    </row>
    <row r="55172" spans="14:14">
      <c r="N55172" s="71"/>
    </row>
    <row r="55173" spans="14:14">
      <c r="N55173" s="71"/>
    </row>
    <row r="55174" spans="14:14">
      <c r="N55174" s="71"/>
    </row>
    <row r="55175" spans="14:14">
      <c r="N55175" s="71"/>
    </row>
    <row r="55176" spans="14:14">
      <c r="N55176" s="71"/>
    </row>
    <row r="55177" spans="14:14">
      <c r="N55177" s="71"/>
    </row>
    <row r="55178" spans="14:14">
      <c r="N55178" s="71"/>
    </row>
    <row r="55179" spans="14:14">
      <c r="N55179" s="71"/>
    </row>
    <row r="55180" spans="14:14">
      <c r="N55180" s="71"/>
    </row>
    <row r="55181" spans="14:14">
      <c r="N55181" s="71"/>
    </row>
    <row r="55182" spans="14:14">
      <c r="N55182" s="71"/>
    </row>
    <row r="55183" spans="14:14">
      <c r="N55183" s="71"/>
    </row>
    <row r="55184" spans="14:14">
      <c r="N55184" s="71"/>
    </row>
    <row r="55185" spans="14:14">
      <c r="N55185" s="71"/>
    </row>
    <row r="55186" spans="14:14">
      <c r="N55186" s="71"/>
    </row>
    <row r="55187" spans="14:14">
      <c r="N55187" s="71"/>
    </row>
    <row r="55188" spans="14:14">
      <c r="N55188" s="71"/>
    </row>
    <row r="55189" spans="14:14">
      <c r="N55189" s="71"/>
    </row>
    <row r="55190" spans="14:14">
      <c r="N55190" s="71"/>
    </row>
    <row r="55191" spans="14:14">
      <c r="N55191" s="71"/>
    </row>
    <row r="55192" spans="14:14">
      <c r="N55192" s="71"/>
    </row>
    <row r="55193" spans="14:14">
      <c r="N55193" s="71"/>
    </row>
    <row r="55194" spans="14:14">
      <c r="N55194" s="71"/>
    </row>
    <row r="55195" spans="14:14">
      <c r="N55195" s="71"/>
    </row>
    <row r="55196" spans="14:14">
      <c r="N55196" s="71"/>
    </row>
    <row r="55197" spans="14:14">
      <c r="N55197" s="71"/>
    </row>
    <row r="55198" spans="14:14">
      <c r="N55198" s="71"/>
    </row>
    <row r="55199" spans="14:14">
      <c r="N55199" s="71"/>
    </row>
    <row r="55200" spans="14:14">
      <c r="N55200" s="71"/>
    </row>
    <row r="55201" spans="14:14">
      <c r="N55201" s="71"/>
    </row>
    <row r="55202" spans="14:14">
      <c r="N55202" s="71"/>
    </row>
    <row r="55203" spans="14:14">
      <c r="N55203" s="71"/>
    </row>
    <row r="55204" spans="14:14">
      <c r="N55204" s="71"/>
    </row>
    <row r="55205" spans="14:14">
      <c r="N55205" s="71"/>
    </row>
    <row r="55206" spans="14:14">
      <c r="N55206" s="71"/>
    </row>
    <row r="55207" spans="14:14">
      <c r="N55207" s="71"/>
    </row>
    <row r="55208" spans="14:14">
      <c r="N55208" s="71"/>
    </row>
    <row r="55209" spans="14:14">
      <c r="N55209" s="71"/>
    </row>
    <row r="55210" spans="14:14">
      <c r="N55210" s="71"/>
    </row>
    <row r="55211" spans="14:14">
      <c r="N55211" s="71"/>
    </row>
    <row r="55212" spans="14:14">
      <c r="N55212" s="71"/>
    </row>
    <row r="55213" spans="14:14">
      <c r="N55213" s="71"/>
    </row>
    <row r="55214" spans="14:14">
      <c r="N55214" s="71"/>
    </row>
    <row r="55215" spans="14:14">
      <c r="N55215" s="71"/>
    </row>
    <row r="55216" spans="14:14">
      <c r="N55216" s="71"/>
    </row>
    <row r="55217" spans="14:14">
      <c r="N55217" s="71"/>
    </row>
    <row r="55218" spans="14:14">
      <c r="N55218" s="71"/>
    </row>
    <row r="55219" spans="14:14">
      <c r="N55219" s="71"/>
    </row>
    <row r="55220" spans="14:14">
      <c r="N55220" s="71"/>
    </row>
    <row r="55221" spans="14:14">
      <c r="N55221" s="71"/>
    </row>
    <row r="55222" spans="14:14">
      <c r="N55222" s="71"/>
    </row>
    <row r="55223" spans="14:14">
      <c r="N55223" s="71"/>
    </row>
    <row r="55224" spans="14:14">
      <c r="N55224" s="71"/>
    </row>
    <row r="55225" spans="14:14">
      <c r="N55225" s="71"/>
    </row>
    <row r="55226" spans="14:14">
      <c r="N55226" s="71"/>
    </row>
    <row r="55227" spans="14:14">
      <c r="N55227" s="71"/>
    </row>
    <row r="55228" spans="14:14">
      <c r="N55228" s="71"/>
    </row>
    <row r="55229" spans="14:14">
      <c r="N55229" s="71"/>
    </row>
    <row r="55230" spans="14:14">
      <c r="N55230" s="71"/>
    </row>
    <row r="55231" spans="14:14">
      <c r="N55231" s="71"/>
    </row>
    <row r="55232" spans="14:14">
      <c r="N55232" s="71"/>
    </row>
    <row r="55233" spans="14:14">
      <c r="N55233" s="71"/>
    </row>
    <row r="55234" spans="14:14">
      <c r="N55234" s="71"/>
    </row>
    <row r="55235" spans="14:14">
      <c r="N55235" s="71"/>
    </row>
    <row r="55236" spans="14:14">
      <c r="N55236" s="71"/>
    </row>
    <row r="55237" spans="14:14">
      <c r="N55237" s="71"/>
    </row>
    <row r="55238" spans="14:14">
      <c r="N55238" s="71"/>
    </row>
    <row r="55239" spans="14:14">
      <c r="N55239" s="71"/>
    </row>
    <row r="55240" spans="14:14">
      <c r="N55240" s="71"/>
    </row>
    <row r="55241" spans="14:14">
      <c r="N55241" s="71"/>
    </row>
    <row r="55242" spans="14:14">
      <c r="N55242" s="71"/>
    </row>
    <row r="55243" spans="14:14">
      <c r="N55243" s="71"/>
    </row>
    <row r="55244" spans="14:14">
      <c r="N55244" s="71"/>
    </row>
    <row r="55245" spans="14:14">
      <c r="N55245" s="71"/>
    </row>
    <row r="55246" spans="14:14">
      <c r="N55246" s="71"/>
    </row>
    <row r="55247" spans="14:14">
      <c r="N55247" s="71"/>
    </row>
    <row r="55248" spans="14:14">
      <c r="N55248" s="71"/>
    </row>
    <row r="55249" spans="14:14">
      <c r="N55249" s="71"/>
    </row>
    <row r="55250" spans="14:14">
      <c r="N55250" s="71"/>
    </row>
    <row r="55251" spans="14:14">
      <c r="N55251" s="71"/>
    </row>
    <row r="55252" spans="14:14">
      <c r="N55252" s="71"/>
    </row>
    <row r="55253" spans="14:14">
      <c r="N55253" s="71"/>
    </row>
    <row r="55254" spans="14:14">
      <c r="N55254" s="71"/>
    </row>
    <row r="55255" spans="14:14">
      <c r="N55255" s="71"/>
    </row>
    <row r="55256" spans="14:14">
      <c r="N55256" s="71"/>
    </row>
    <row r="55257" spans="14:14">
      <c r="N55257" s="71"/>
    </row>
    <row r="55258" spans="14:14">
      <c r="N55258" s="71"/>
    </row>
    <row r="55259" spans="14:14">
      <c r="N55259" s="71"/>
    </row>
    <row r="55260" spans="14:14">
      <c r="N55260" s="71"/>
    </row>
    <row r="55261" spans="14:14">
      <c r="N55261" s="71"/>
    </row>
    <row r="55262" spans="14:14">
      <c r="N55262" s="71"/>
    </row>
    <row r="55263" spans="14:14">
      <c r="N55263" s="71"/>
    </row>
    <row r="55264" spans="14:14">
      <c r="N55264" s="71"/>
    </row>
    <row r="55265" spans="14:14">
      <c r="N55265" s="71"/>
    </row>
    <row r="55266" spans="14:14">
      <c r="N55266" s="71"/>
    </row>
    <row r="55267" spans="14:14">
      <c r="N55267" s="71"/>
    </row>
    <row r="55268" spans="14:14">
      <c r="N55268" s="71"/>
    </row>
    <row r="55269" spans="14:14">
      <c r="N55269" s="71"/>
    </row>
    <row r="55270" spans="14:14">
      <c r="N55270" s="71"/>
    </row>
    <row r="55271" spans="14:14">
      <c r="N55271" s="71"/>
    </row>
    <row r="55272" spans="14:14">
      <c r="N55272" s="71"/>
    </row>
    <row r="55273" spans="14:14">
      <c r="N55273" s="71"/>
    </row>
    <row r="55274" spans="14:14">
      <c r="N55274" s="71"/>
    </row>
    <row r="55275" spans="14:14">
      <c r="N55275" s="71"/>
    </row>
    <row r="55276" spans="14:14">
      <c r="N55276" s="71"/>
    </row>
    <row r="55277" spans="14:14">
      <c r="N55277" s="71"/>
    </row>
    <row r="55278" spans="14:14">
      <c r="N55278" s="71"/>
    </row>
    <row r="55279" spans="14:14">
      <c r="N55279" s="71"/>
    </row>
    <row r="55280" spans="14:14">
      <c r="N55280" s="71"/>
    </row>
    <row r="55281" spans="14:14">
      <c r="N55281" s="71"/>
    </row>
    <row r="55282" spans="14:14">
      <c r="N55282" s="71"/>
    </row>
    <row r="55283" spans="14:14">
      <c r="N55283" s="71"/>
    </row>
    <row r="55284" spans="14:14">
      <c r="N55284" s="71"/>
    </row>
    <row r="55285" spans="14:14">
      <c r="N55285" s="71"/>
    </row>
    <row r="55286" spans="14:14">
      <c r="N55286" s="71"/>
    </row>
    <row r="55287" spans="14:14">
      <c r="N55287" s="71"/>
    </row>
    <row r="55288" spans="14:14">
      <c r="N55288" s="71"/>
    </row>
    <row r="55289" spans="14:14">
      <c r="N55289" s="71"/>
    </row>
    <row r="55290" spans="14:14">
      <c r="N55290" s="71"/>
    </row>
    <row r="55291" spans="14:14">
      <c r="N55291" s="71"/>
    </row>
    <row r="55292" spans="14:14">
      <c r="N55292" s="71"/>
    </row>
    <row r="55293" spans="14:14">
      <c r="N55293" s="71"/>
    </row>
    <row r="55294" spans="14:14">
      <c r="N55294" s="71"/>
    </row>
    <row r="55295" spans="14:14">
      <c r="N55295" s="71"/>
    </row>
    <row r="55296" spans="14:14">
      <c r="N55296" s="71"/>
    </row>
    <row r="55297" spans="14:14">
      <c r="N55297" s="71"/>
    </row>
    <row r="55298" spans="14:14">
      <c r="N55298" s="71"/>
    </row>
    <row r="55299" spans="14:14">
      <c r="N55299" s="71"/>
    </row>
    <row r="55300" spans="14:14">
      <c r="N55300" s="71"/>
    </row>
    <row r="55301" spans="14:14">
      <c r="N55301" s="71"/>
    </row>
    <row r="55302" spans="14:14">
      <c r="N55302" s="71"/>
    </row>
    <row r="55303" spans="14:14">
      <c r="N55303" s="71"/>
    </row>
    <row r="55304" spans="14:14">
      <c r="N55304" s="71"/>
    </row>
    <row r="55305" spans="14:14">
      <c r="N55305" s="71"/>
    </row>
    <row r="55306" spans="14:14">
      <c r="N55306" s="71"/>
    </row>
    <row r="55307" spans="14:14">
      <c r="N55307" s="71"/>
    </row>
    <row r="55308" spans="14:14">
      <c r="N55308" s="71"/>
    </row>
    <row r="55309" spans="14:14">
      <c r="N55309" s="71"/>
    </row>
    <row r="55310" spans="14:14">
      <c r="N55310" s="71"/>
    </row>
    <row r="55311" spans="14:14">
      <c r="N55311" s="71"/>
    </row>
    <row r="55312" spans="14:14">
      <c r="N55312" s="71"/>
    </row>
    <row r="55313" spans="14:14">
      <c r="N55313" s="71"/>
    </row>
    <row r="55314" spans="14:14">
      <c r="N55314" s="71"/>
    </row>
    <row r="55315" spans="14:14">
      <c r="N55315" s="71"/>
    </row>
    <row r="55316" spans="14:14">
      <c r="N55316" s="71"/>
    </row>
    <row r="55317" spans="14:14">
      <c r="N55317" s="71"/>
    </row>
    <row r="55318" spans="14:14">
      <c r="N55318" s="71"/>
    </row>
    <row r="55319" spans="14:14">
      <c r="N55319" s="71"/>
    </row>
    <row r="55320" spans="14:14">
      <c r="N55320" s="71"/>
    </row>
    <row r="55321" spans="14:14">
      <c r="N55321" s="71"/>
    </row>
    <row r="55322" spans="14:14">
      <c r="N55322" s="71"/>
    </row>
    <row r="55323" spans="14:14">
      <c r="N55323" s="71"/>
    </row>
    <row r="55324" spans="14:14">
      <c r="N55324" s="71"/>
    </row>
    <row r="55325" spans="14:14">
      <c r="N55325" s="71"/>
    </row>
    <row r="55326" spans="14:14">
      <c r="N55326" s="71"/>
    </row>
    <row r="55327" spans="14:14">
      <c r="N55327" s="71"/>
    </row>
    <row r="55328" spans="14:14">
      <c r="N55328" s="71"/>
    </row>
    <row r="55329" spans="14:14">
      <c r="N55329" s="71"/>
    </row>
    <row r="55330" spans="14:14">
      <c r="N55330" s="71"/>
    </row>
    <row r="55331" spans="14:14">
      <c r="N55331" s="71"/>
    </row>
    <row r="55332" spans="14:14">
      <c r="N55332" s="71"/>
    </row>
    <row r="55333" spans="14:14">
      <c r="N55333" s="71"/>
    </row>
    <row r="55334" spans="14:14">
      <c r="N55334" s="71"/>
    </row>
    <row r="55335" spans="14:14">
      <c r="N55335" s="71"/>
    </row>
    <row r="55336" spans="14:14">
      <c r="N55336" s="71"/>
    </row>
    <row r="55337" spans="14:14">
      <c r="N55337" s="71"/>
    </row>
    <row r="55338" spans="14:14">
      <c r="N55338" s="71"/>
    </row>
    <row r="55339" spans="14:14">
      <c r="N55339" s="71"/>
    </row>
    <row r="55340" spans="14:14">
      <c r="N55340" s="71"/>
    </row>
    <row r="55341" spans="14:14">
      <c r="N55341" s="71"/>
    </row>
    <row r="55342" spans="14:14">
      <c r="N55342" s="71"/>
    </row>
    <row r="55343" spans="14:14">
      <c r="N55343" s="71"/>
    </row>
    <row r="55344" spans="14:14">
      <c r="N55344" s="71"/>
    </row>
    <row r="55345" spans="14:14">
      <c r="N55345" s="71"/>
    </row>
    <row r="55346" spans="14:14">
      <c r="N55346" s="71"/>
    </row>
    <row r="55347" spans="14:14">
      <c r="N55347" s="71"/>
    </row>
    <row r="55348" spans="14:14">
      <c r="N55348" s="71"/>
    </row>
    <row r="55349" spans="14:14">
      <c r="N55349" s="71"/>
    </row>
    <row r="55350" spans="14:14">
      <c r="N55350" s="71"/>
    </row>
    <row r="55351" spans="14:14">
      <c r="N55351" s="71"/>
    </row>
    <row r="55352" spans="14:14">
      <c r="N55352" s="71"/>
    </row>
    <row r="55353" spans="14:14">
      <c r="N55353" s="71"/>
    </row>
    <row r="55354" spans="14:14">
      <c r="N55354" s="71"/>
    </row>
    <row r="55355" spans="14:14">
      <c r="N55355" s="71"/>
    </row>
    <row r="55356" spans="14:14">
      <c r="N55356" s="71"/>
    </row>
    <row r="55357" spans="14:14">
      <c r="N55357" s="71"/>
    </row>
    <row r="55358" spans="14:14">
      <c r="N55358" s="71"/>
    </row>
    <row r="55359" spans="14:14">
      <c r="N55359" s="71"/>
    </row>
    <row r="55360" spans="14:14">
      <c r="N55360" s="71"/>
    </row>
    <row r="55361" spans="14:14">
      <c r="N55361" s="71"/>
    </row>
    <row r="55362" spans="14:14">
      <c r="N55362" s="71"/>
    </row>
    <row r="55363" spans="14:14">
      <c r="N55363" s="71"/>
    </row>
    <row r="55364" spans="14:14">
      <c r="N55364" s="71"/>
    </row>
    <row r="55365" spans="14:14">
      <c r="N55365" s="71"/>
    </row>
    <row r="55366" spans="14:14">
      <c r="N55366" s="71"/>
    </row>
    <row r="55367" spans="14:14">
      <c r="N55367" s="71"/>
    </row>
    <row r="55368" spans="14:14">
      <c r="N55368" s="71"/>
    </row>
    <row r="55369" spans="14:14">
      <c r="N55369" s="71"/>
    </row>
    <row r="55370" spans="14:14">
      <c r="N55370" s="71"/>
    </row>
    <row r="55371" spans="14:14">
      <c r="N55371" s="71"/>
    </row>
    <row r="55372" spans="14:14">
      <c r="N55372" s="71"/>
    </row>
    <row r="55373" spans="14:14">
      <c r="N55373" s="71"/>
    </row>
    <row r="55374" spans="14:14">
      <c r="N55374" s="71"/>
    </row>
    <row r="55375" spans="14:14">
      <c r="N55375" s="71"/>
    </row>
    <row r="55376" spans="14:14">
      <c r="N55376" s="71"/>
    </row>
    <row r="55377" spans="14:14">
      <c r="N55377" s="71"/>
    </row>
    <row r="55378" spans="14:14">
      <c r="N55378" s="71"/>
    </row>
    <row r="55379" spans="14:14">
      <c r="N55379" s="71"/>
    </row>
    <row r="55380" spans="14:14">
      <c r="N55380" s="71"/>
    </row>
    <row r="55381" spans="14:14">
      <c r="N55381" s="71"/>
    </row>
    <row r="55382" spans="14:14">
      <c r="N55382" s="71"/>
    </row>
    <row r="55383" spans="14:14">
      <c r="N55383" s="71"/>
    </row>
    <row r="55384" spans="14:14">
      <c r="N55384" s="71"/>
    </row>
    <row r="55385" spans="14:14">
      <c r="N55385" s="71"/>
    </row>
    <row r="55386" spans="14:14">
      <c r="N55386" s="71"/>
    </row>
    <row r="55387" spans="14:14">
      <c r="N55387" s="71"/>
    </row>
    <row r="55388" spans="14:14">
      <c r="N55388" s="71"/>
    </row>
    <row r="55389" spans="14:14">
      <c r="N55389" s="71"/>
    </row>
    <row r="55390" spans="14:14">
      <c r="N55390" s="71"/>
    </row>
    <row r="55391" spans="14:14">
      <c r="N55391" s="71"/>
    </row>
    <row r="55392" spans="14:14">
      <c r="N55392" s="71"/>
    </row>
    <row r="55393" spans="14:14">
      <c r="N55393" s="71"/>
    </row>
    <row r="55394" spans="14:14">
      <c r="N55394" s="71"/>
    </row>
    <row r="55395" spans="14:14">
      <c r="N55395" s="71"/>
    </row>
    <row r="55396" spans="14:14">
      <c r="N55396" s="71"/>
    </row>
    <row r="55397" spans="14:14">
      <c r="N55397" s="71"/>
    </row>
    <row r="55398" spans="14:14">
      <c r="N55398" s="71"/>
    </row>
    <row r="55399" spans="14:14">
      <c r="N55399" s="71"/>
    </row>
    <row r="55400" spans="14:14">
      <c r="N55400" s="71"/>
    </row>
    <row r="55401" spans="14:14">
      <c r="N55401" s="71"/>
    </row>
    <row r="55402" spans="14:14">
      <c r="N55402" s="71"/>
    </row>
    <row r="55403" spans="14:14">
      <c r="N55403" s="71"/>
    </row>
    <row r="55404" spans="14:14">
      <c r="N55404" s="71"/>
    </row>
    <row r="55405" spans="14:14">
      <c r="N55405" s="71"/>
    </row>
    <row r="55406" spans="14:14">
      <c r="N55406" s="71"/>
    </row>
    <row r="55407" spans="14:14">
      <c r="N55407" s="71"/>
    </row>
    <row r="55408" spans="14:14">
      <c r="N55408" s="71"/>
    </row>
    <row r="55409" spans="14:14">
      <c r="N55409" s="71"/>
    </row>
    <row r="55410" spans="14:14">
      <c r="N55410" s="71"/>
    </row>
    <row r="55411" spans="14:14">
      <c r="N55411" s="71"/>
    </row>
    <row r="55412" spans="14:14">
      <c r="N55412" s="71"/>
    </row>
    <row r="55413" spans="14:14">
      <c r="N55413" s="71"/>
    </row>
    <row r="55414" spans="14:14">
      <c r="N55414" s="71"/>
    </row>
    <row r="55415" spans="14:14">
      <c r="N55415" s="71"/>
    </row>
    <row r="55416" spans="14:14">
      <c r="N55416" s="71"/>
    </row>
    <row r="55417" spans="14:14">
      <c r="N55417" s="71"/>
    </row>
    <row r="55418" spans="14:14">
      <c r="N55418" s="71"/>
    </row>
    <row r="55419" spans="14:14">
      <c r="N55419" s="71"/>
    </row>
    <row r="55420" spans="14:14">
      <c r="N55420" s="71"/>
    </row>
    <row r="55421" spans="14:14">
      <c r="N55421" s="71"/>
    </row>
    <row r="55422" spans="14:14">
      <c r="N55422" s="71"/>
    </row>
    <row r="55423" spans="14:14">
      <c r="N55423" s="71"/>
    </row>
    <row r="55424" spans="14:14">
      <c r="N55424" s="71"/>
    </row>
    <row r="55425" spans="14:14">
      <c r="N55425" s="71"/>
    </row>
    <row r="55426" spans="14:14">
      <c r="N55426" s="71"/>
    </row>
    <row r="55427" spans="14:14">
      <c r="N55427" s="71"/>
    </row>
    <row r="55428" spans="14:14">
      <c r="N55428" s="71"/>
    </row>
    <row r="55429" spans="14:14">
      <c r="N55429" s="71"/>
    </row>
    <row r="55430" spans="14:14">
      <c r="N55430" s="71"/>
    </row>
    <row r="55431" spans="14:14">
      <c r="N55431" s="71"/>
    </row>
    <row r="55432" spans="14:14">
      <c r="N55432" s="71"/>
    </row>
    <row r="55433" spans="14:14">
      <c r="N55433" s="71"/>
    </row>
    <row r="55434" spans="14:14">
      <c r="N55434" s="71"/>
    </row>
    <row r="55435" spans="14:14">
      <c r="N55435" s="71"/>
    </row>
    <row r="55436" spans="14:14">
      <c r="N55436" s="71"/>
    </row>
    <row r="55437" spans="14:14">
      <c r="N55437" s="71"/>
    </row>
    <row r="55438" spans="14:14">
      <c r="N55438" s="71"/>
    </row>
    <row r="55439" spans="14:14">
      <c r="N55439" s="71"/>
    </row>
    <row r="55440" spans="14:14">
      <c r="N55440" s="71"/>
    </row>
    <row r="55441" spans="14:14">
      <c r="N55441" s="71"/>
    </row>
    <row r="55442" spans="14:14">
      <c r="N55442" s="71"/>
    </row>
    <row r="55443" spans="14:14">
      <c r="N55443" s="71"/>
    </row>
    <row r="55444" spans="14:14">
      <c r="N55444" s="71"/>
    </row>
    <row r="55445" spans="14:14">
      <c r="N55445" s="71"/>
    </row>
    <row r="55446" spans="14:14">
      <c r="N55446" s="71"/>
    </row>
    <row r="55447" spans="14:14">
      <c r="N55447" s="71"/>
    </row>
    <row r="55448" spans="14:14">
      <c r="N55448" s="71"/>
    </row>
    <row r="55449" spans="14:14">
      <c r="N55449" s="71"/>
    </row>
    <row r="55450" spans="14:14">
      <c r="N55450" s="71"/>
    </row>
    <row r="55451" spans="14:14">
      <c r="N55451" s="71"/>
    </row>
    <row r="55452" spans="14:14">
      <c r="N55452" s="71"/>
    </row>
    <row r="55453" spans="14:14">
      <c r="N55453" s="71"/>
    </row>
    <row r="55454" spans="14:14">
      <c r="N55454" s="71"/>
    </row>
    <row r="55455" spans="14:14">
      <c r="N55455" s="71"/>
    </row>
    <row r="55456" spans="14:14">
      <c r="N55456" s="71"/>
    </row>
    <row r="55457" spans="14:14">
      <c r="N55457" s="71"/>
    </row>
    <row r="55458" spans="14:14">
      <c r="N55458" s="71"/>
    </row>
    <row r="55459" spans="14:14">
      <c r="N55459" s="71"/>
    </row>
    <row r="55460" spans="14:14">
      <c r="N55460" s="71"/>
    </row>
    <row r="55461" spans="14:14">
      <c r="N55461" s="71"/>
    </row>
    <row r="55462" spans="14:14">
      <c r="N55462" s="71"/>
    </row>
    <row r="55463" spans="14:14">
      <c r="N55463" s="71"/>
    </row>
    <row r="55464" spans="14:14">
      <c r="N55464" s="71"/>
    </row>
    <row r="55465" spans="14:14">
      <c r="N55465" s="71"/>
    </row>
    <row r="55466" spans="14:14">
      <c r="N55466" s="71"/>
    </row>
    <row r="55467" spans="14:14">
      <c r="N55467" s="71"/>
    </row>
    <row r="55468" spans="14:14">
      <c r="N55468" s="71"/>
    </row>
    <row r="55469" spans="14:14">
      <c r="N55469" s="71"/>
    </row>
    <row r="55470" spans="14:14">
      <c r="N55470" s="71"/>
    </row>
    <row r="55471" spans="14:14">
      <c r="N55471" s="71"/>
    </row>
    <row r="55472" spans="14:14">
      <c r="N55472" s="71"/>
    </row>
    <row r="55473" spans="14:14">
      <c r="N55473" s="71"/>
    </row>
    <row r="55474" spans="14:14">
      <c r="N55474" s="71"/>
    </row>
    <row r="55475" spans="14:14">
      <c r="N55475" s="71"/>
    </row>
    <row r="55476" spans="14:14">
      <c r="N55476" s="71"/>
    </row>
    <row r="55477" spans="14:14">
      <c r="N55477" s="71"/>
    </row>
    <row r="55478" spans="14:14">
      <c r="N55478" s="71"/>
    </row>
    <row r="55479" spans="14:14">
      <c r="N55479" s="71"/>
    </row>
    <row r="55480" spans="14:14">
      <c r="N55480" s="71"/>
    </row>
    <row r="55481" spans="14:14">
      <c r="N55481" s="71"/>
    </row>
    <row r="55482" spans="14:14">
      <c r="N55482" s="71"/>
    </row>
    <row r="55483" spans="14:14">
      <c r="N55483" s="71"/>
    </row>
    <row r="55484" spans="14:14">
      <c r="N55484" s="71"/>
    </row>
    <row r="55485" spans="14:14">
      <c r="N55485" s="71"/>
    </row>
    <row r="55486" spans="14:14">
      <c r="N55486" s="71"/>
    </row>
    <row r="55487" spans="14:14">
      <c r="N55487" s="71"/>
    </row>
    <row r="55488" spans="14:14">
      <c r="N55488" s="71"/>
    </row>
    <row r="55489" spans="14:14">
      <c r="N55489" s="71"/>
    </row>
    <row r="55490" spans="14:14">
      <c r="N55490" s="71"/>
    </row>
    <row r="55491" spans="14:14">
      <c r="N55491" s="71"/>
    </row>
    <row r="55492" spans="14:14">
      <c r="N55492" s="71"/>
    </row>
    <row r="55493" spans="14:14">
      <c r="N55493" s="71"/>
    </row>
    <row r="55494" spans="14:14">
      <c r="N55494" s="71"/>
    </row>
    <row r="55495" spans="14:14">
      <c r="N55495" s="71"/>
    </row>
    <row r="55496" spans="14:14">
      <c r="N55496" s="71"/>
    </row>
    <row r="55497" spans="14:14">
      <c r="N55497" s="71"/>
    </row>
    <row r="55498" spans="14:14">
      <c r="N55498" s="71"/>
    </row>
    <row r="55499" spans="14:14">
      <c r="N55499" s="71"/>
    </row>
    <row r="55500" spans="14:14">
      <c r="N55500" s="71"/>
    </row>
    <row r="55501" spans="14:14">
      <c r="N55501" s="71"/>
    </row>
    <row r="55502" spans="14:14">
      <c r="N55502" s="71"/>
    </row>
    <row r="55503" spans="14:14">
      <c r="N55503" s="71"/>
    </row>
    <row r="55504" spans="14:14">
      <c r="N55504" s="71"/>
    </row>
    <row r="55505" spans="14:14">
      <c r="N55505" s="71"/>
    </row>
    <row r="55506" spans="14:14">
      <c r="N55506" s="71"/>
    </row>
    <row r="55507" spans="14:14">
      <c r="N55507" s="71"/>
    </row>
    <row r="55508" spans="14:14">
      <c r="N55508" s="71"/>
    </row>
    <row r="55509" spans="14:14">
      <c r="N55509" s="71"/>
    </row>
    <row r="55510" spans="14:14">
      <c r="N55510" s="71"/>
    </row>
    <row r="55511" spans="14:14">
      <c r="N55511" s="71"/>
    </row>
    <row r="55512" spans="14:14">
      <c r="N55512" s="71"/>
    </row>
    <row r="55513" spans="14:14">
      <c r="N55513" s="71"/>
    </row>
    <row r="55514" spans="14:14">
      <c r="N55514" s="71"/>
    </row>
    <row r="55515" spans="14:14">
      <c r="N55515" s="71"/>
    </row>
    <row r="55516" spans="14:14">
      <c r="N55516" s="71"/>
    </row>
    <row r="55517" spans="14:14">
      <c r="N55517" s="71"/>
    </row>
    <row r="55518" spans="14:14">
      <c r="N55518" s="71"/>
    </row>
    <row r="55519" spans="14:14">
      <c r="N55519" s="71"/>
    </row>
    <row r="55520" spans="14:14">
      <c r="N55520" s="71"/>
    </row>
    <row r="55521" spans="14:14">
      <c r="N55521" s="71"/>
    </row>
    <row r="55522" spans="14:14">
      <c r="N55522" s="71"/>
    </row>
    <row r="55523" spans="14:14">
      <c r="N55523" s="71"/>
    </row>
    <row r="55524" spans="14:14">
      <c r="N55524" s="71"/>
    </row>
    <row r="55525" spans="14:14">
      <c r="N55525" s="71"/>
    </row>
    <row r="55526" spans="14:14">
      <c r="N55526" s="71"/>
    </row>
    <row r="55527" spans="14:14">
      <c r="N55527" s="71"/>
    </row>
    <row r="55528" spans="14:14">
      <c r="N55528" s="71"/>
    </row>
    <row r="55529" spans="14:14">
      <c r="N55529" s="71"/>
    </row>
    <row r="55530" spans="14:14">
      <c r="N55530" s="71"/>
    </row>
    <row r="55531" spans="14:14">
      <c r="N55531" s="71"/>
    </row>
    <row r="55532" spans="14:14">
      <c r="N55532" s="71"/>
    </row>
    <row r="55533" spans="14:14">
      <c r="N55533" s="71"/>
    </row>
    <row r="55534" spans="14:14">
      <c r="N55534" s="71"/>
    </row>
    <row r="55535" spans="14:14">
      <c r="N55535" s="71"/>
    </row>
    <row r="55536" spans="14:14">
      <c r="N55536" s="71"/>
    </row>
    <row r="55537" spans="14:14">
      <c r="N55537" s="71"/>
    </row>
    <row r="55538" spans="14:14">
      <c r="N55538" s="71"/>
    </row>
    <row r="55539" spans="14:14">
      <c r="N55539" s="71"/>
    </row>
    <row r="55540" spans="14:14">
      <c r="N55540" s="71"/>
    </row>
    <row r="55541" spans="14:14">
      <c r="N55541" s="71"/>
    </row>
    <row r="55542" spans="14:14">
      <c r="N55542" s="71"/>
    </row>
    <row r="55543" spans="14:14">
      <c r="N55543" s="71"/>
    </row>
    <row r="55544" spans="14:14">
      <c r="N55544" s="71"/>
    </row>
    <row r="55545" spans="14:14">
      <c r="N55545" s="71"/>
    </row>
    <row r="55546" spans="14:14">
      <c r="N55546" s="71"/>
    </row>
    <row r="55547" spans="14:14">
      <c r="N55547" s="71"/>
    </row>
    <row r="55548" spans="14:14">
      <c r="N55548" s="71"/>
    </row>
    <row r="55549" spans="14:14">
      <c r="N55549" s="71"/>
    </row>
    <row r="55550" spans="14:14">
      <c r="N55550" s="71"/>
    </row>
    <row r="55551" spans="14:14">
      <c r="N55551" s="71"/>
    </row>
    <row r="55552" spans="14:14">
      <c r="N55552" s="71"/>
    </row>
    <row r="55553" spans="14:14">
      <c r="N55553" s="71"/>
    </row>
    <row r="55554" spans="14:14">
      <c r="N55554" s="71"/>
    </row>
    <row r="55555" spans="14:14">
      <c r="N55555" s="71"/>
    </row>
    <row r="55556" spans="14:14">
      <c r="N55556" s="71"/>
    </row>
    <row r="55557" spans="14:14">
      <c r="N55557" s="71"/>
    </row>
    <row r="55558" spans="14:14">
      <c r="N55558" s="71"/>
    </row>
    <row r="55559" spans="14:14">
      <c r="N55559" s="71"/>
    </row>
    <row r="55560" spans="14:14">
      <c r="N55560" s="71"/>
    </row>
    <row r="55561" spans="14:14">
      <c r="N55561" s="71"/>
    </row>
    <row r="55562" spans="14:14">
      <c r="N55562" s="71"/>
    </row>
    <row r="55563" spans="14:14">
      <c r="N55563" s="71"/>
    </row>
    <row r="55564" spans="14:14">
      <c r="N55564" s="71"/>
    </row>
    <row r="55565" spans="14:14">
      <c r="N55565" s="71"/>
    </row>
    <row r="55566" spans="14:14">
      <c r="N55566" s="71"/>
    </row>
    <row r="55567" spans="14:14">
      <c r="N55567" s="71"/>
    </row>
    <row r="55568" spans="14:14">
      <c r="N55568" s="71"/>
    </row>
    <row r="55569" spans="14:14">
      <c r="N55569" s="71"/>
    </row>
    <row r="55570" spans="14:14">
      <c r="N55570" s="71"/>
    </row>
    <row r="55571" spans="14:14">
      <c r="N55571" s="71"/>
    </row>
    <row r="55572" spans="14:14">
      <c r="N55572" s="71"/>
    </row>
    <row r="55573" spans="14:14">
      <c r="N55573" s="71"/>
    </row>
    <row r="55574" spans="14:14">
      <c r="N55574" s="71"/>
    </row>
    <row r="55575" spans="14:14">
      <c r="N55575" s="71"/>
    </row>
    <row r="55576" spans="14:14">
      <c r="N55576" s="71"/>
    </row>
    <row r="55577" spans="14:14">
      <c r="N55577" s="71"/>
    </row>
    <row r="55578" spans="14:14">
      <c r="N55578" s="71"/>
    </row>
    <row r="55579" spans="14:14">
      <c r="N55579" s="71"/>
    </row>
    <row r="55580" spans="14:14">
      <c r="N55580" s="71"/>
    </row>
    <row r="55581" spans="14:14">
      <c r="N55581" s="71"/>
    </row>
    <row r="55582" spans="14:14">
      <c r="N55582" s="71"/>
    </row>
    <row r="55583" spans="14:14">
      <c r="N55583" s="71"/>
    </row>
    <row r="55584" spans="14:14">
      <c r="N55584" s="71"/>
    </row>
    <row r="55585" spans="14:14">
      <c r="N55585" s="71"/>
    </row>
    <row r="55586" spans="14:14">
      <c r="N55586" s="71"/>
    </row>
    <row r="55587" spans="14:14">
      <c r="N55587" s="71"/>
    </row>
    <row r="55588" spans="14:14">
      <c r="N55588" s="71"/>
    </row>
    <row r="55589" spans="14:14">
      <c r="N55589" s="71"/>
    </row>
    <row r="55590" spans="14:14">
      <c r="N55590" s="71"/>
    </row>
    <row r="55591" spans="14:14">
      <c r="N55591" s="71"/>
    </row>
    <row r="55592" spans="14:14">
      <c r="N55592" s="71"/>
    </row>
    <row r="55593" spans="14:14">
      <c r="N55593" s="71"/>
    </row>
    <row r="55594" spans="14:14">
      <c r="N55594" s="71"/>
    </row>
    <row r="55595" spans="14:14">
      <c r="N55595" s="71"/>
    </row>
    <row r="55596" spans="14:14">
      <c r="N55596" s="71"/>
    </row>
    <row r="55597" spans="14:14">
      <c r="N55597" s="71"/>
    </row>
    <row r="55598" spans="14:14">
      <c r="N55598" s="71"/>
    </row>
    <row r="55599" spans="14:14">
      <c r="N55599" s="71"/>
    </row>
    <row r="55600" spans="14:14">
      <c r="N55600" s="71"/>
    </row>
    <row r="55601" spans="14:14">
      <c r="N55601" s="71"/>
    </row>
    <row r="55602" spans="14:14">
      <c r="N55602" s="71"/>
    </row>
    <row r="55603" spans="14:14">
      <c r="N55603" s="71"/>
    </row>
    <row r="55604" spans="14:14">
      <c r="N55604" s="71"/>
    </row>
    <row r="55605" spans="14:14">
      <c r="N55605" s="71"/>
    </row>
    <row r="55606" spans="14:14">
      <c r="N55606" s="71"/>
    </row>
    <row r="55607" spans="14:14">
      <c r="N55607" s="71"/>
    </row>
    <row r="55608" spans="14:14">
      <c r="N55608" s="71"/>
    </row>
    <row r="55609" spans="14:14">
      <c r="N55609" s="71"/>
    </row>
    <row r="55610" spans="14:14">
      <c r="N55610" s="71"/>
    </row>
    <row r="55611" spans="14:14">
      <c r="N55611" s="71"/>
    </row>
    <row r="55612" spans="14:14">
      <c r="N55612" s="71"/>
    </row>
    <row r="55613" spans="14:14">
      <c r="N55613" s="71"/>
    </row>
    <row r="55614" spans="14:14">
      <c r="N55614" s="71"/>
    </row>
    <row r="55615" spans="14:14">
      <c r="N55615" s="71"/>
    </row>
    <row r="55616" spans="14:14">
      <c r="N55616" s="71"/>
    </row>
    <row r="55617" spans="14:14">
      <c r="N55617" s="71"/>
    </row>
    <row r="55618" spans="14:14">
      <c r="N55618" s="71"/>
    </row>
    <row r="55619" spans="14:14">
      <c r="N55619" s="71"/>
    </row>
    <row r="55620" spans="14:14">
      <c r="N55620" s="71"/>
    </row>
    <row r="55621" spans="14:14">
      <c r="N55621" s="71"/>
    </row>
    <row r="55622" spans="14:14">
      <c r="N55622" s="71"/>
    </row>
    <row r="55623" spans="14:14">
      <c r="N55623" s="71"/>
    </row>
    <row r="55624" spans="14:14">
      <c r="N55624" s="71"/>
    </row>
    <row r="55625" spans="14:14">
      <c r="N55625" s="71"/>
    </row>
    <row r="55626" spans="14:14">
      <c r="N55626" s="71"/>
    </row>
    <row r="55627" spans="14:14">
      <c r="N55627" s="71"/>
    </row>
    <row r="55628" spans="14:14">
      <c r="N55628" s="71"/>
    </row>
    <row r="55629" spans="14:14">
      <c r="N55629" s="71"/>
    </row>
    <row r="55630" spans="14:14">
      <c r="N55630" s="71"/>
    </row>
    <row r="55631" spans="14:14">
      <c r="N55631" s="71"/>
    </row>
    <row r="55632" spans="14:14">
      <c r="N55632" s="71"/>
    </row>
    <row r="55633" spans="14:14">
      <c r="N55633" s="71"/>
    </row>
    <row r="55634" spans="14:14">
      <c r="N55634" s="71"/>
    </row>
    <row r="55635" spans="14:14">
      <c r="N55635" s="71"/>
    </row>
    <row r="55636" spans="14:14">
      <c r="N55636" s="71"/>
    </row>
    <row r="55637" spans="14:14">
      <c r="N55637" s="71"/>
    </row>
    <row r="55638" spans="14:14">
      <c r="N55638" s="71"/>
    </row>
    <row r="55639" spans="14:14">
      <c r="N55639" s="71"/>
    </row>
    <row r="55640" spans="14:14">
      <c r="N55640" s="71"/>
    </row>
    <row r="55641" spans="14:14">
      <c r="N55641" s="71"/>
    </row>
    <row r="55642" spans="14:14">
      <c r="N55642" s="71"/>
    </row>
    <row r="55643" spans="14:14">
      <c r="N55643" s="71"/>
    </row>
    <row r="55644" spans="14:14">
      <c r="N55644" s="71"/>
    </row>
    <row r="55645" spans="14:14">
      <c r="N55645" s="71"/>
    </row>
    <row r="55646" spans="14:14">
      <c r="N55646" s="71"/>
    </row>
    <row r="55647" spans="14:14">
      <c r="N55647" s="71"/>
    </row>
    <row r="55648" spans="14:14">
      <c r="N55648" s="71"/>
    </row>
    <row r="55649" spans="14:14">
      <c r="N55649" s="71"/>
    </row>
    <row r="55650" spans="14:14">
      <c r="N55650" s="71"/>
    </row>
    <row r="55651" spans="14:14">
      <c r="N55651" s="71"/>
    </row>
    <row r="55652" spans="14:14">
      <c r="N55652" s="71"/>
    </row>
    <row r="55653" spans="14:14">
      <c r="N55653" s="71"/>
    </row>
    <row r="55654" spans="14:14">
      <c r="N55654" s="71"/>
    </row>
    <row r="55655" spans="14:14">
      <c r="N55655" s="71"/>
    </row>
    <row r="55656" spans="14:14">
      <c r="N55656" s="71"/>
    </row>
    <row r="55657" spans="14:14">
      <c r="N55657" s="71"/>
    </row>
    <row r="55658" spans="14:14">
      <c r="N55658" s="71"/>
    </row>
    <row r="55659" spans="14:14">
      <c r="N55659" s="71"/>
    </row>
    <row r="55660" spans="14:14">
      <c r="N55660" s="71"/>
    </row>
    <row r="55661" spans="14:14">
      <c r="N55661" s="71"/>
    </row>
    <row r="55662" spans="14:14">
      <c r="N55662" s="71"/>
    </row>
    <row r="55663" spans="14:14">
      <c r="N55663" s="71"/>
    </row>
    <row r="55664" spans="14:14">
      <c r="N55664" s="71"/>
    </row>
    <row r="55665" spans="14:14">
      <c r="N55665" s="71"/>
    </row>
    <row r="55666" spans="14:14">
      <c r="N55666" s="71"/>
    </row>
    <row r="55667" spans="14:14">
      <c r="N55667" s="71"/>
    </row>
    <row r="55668" spans="14:14">
      <c r="N55668" s="71"/>
    </row>
    <row r="55669" spans="14:14">
      <c r="N55669" s="71"/>
    </row>
    <row r="55670" spans="14:14">
      <c r="N55670" s="71"/>
    </row>
    <row r="55671" spans="14:14">
      <c r="N55671" s="71"/>
    </row>
    <row r="55672" spans="14:14">
      <c r="N55672" s="71"/>
    </row>
    <row r="55673" spans="14:14">
      <c r="N55673" s="71"/>
    </row>
    <row r="55674" spans="14:14">
      <c r="N55674" s="71"/>
    </row>
    <row r="55675" spans="14:14">
      <c r="N55675" s="71"/>
    </row>
    <row r="55676" spans="14:14">
      <c r="N55676" s="71"/>
    </row>
    <row r="55677" spans="14:14">
      <c r="N55677" s="71"/>
    </row>
    <row r="55678" spans="14:14">
      <c r="N55678" s="71"/>
    </row>
    <row r="55679" spans="14:14">
      <c r="N55679" s="71"/>
    </row>
    <row r="55680" spans="14:14">
      <c r="N55680" s="71"/>
    </row>
    <row r="55681" spans="14:14">
      <c r="N55681" s="71"/>
    </row>
    <row r="55682" spans="14:14">
      <c r="N55682" s="71"/>
    </row>
    <row r="55683" spans="14:14">
      <c r="N55683" s="71"/>
    </row>
    <row r="55684" spans="14:14">
      <c r="N55684" s="71"/>
    </row>
    <row r="55685" spans="14:14">
      <c r="N55685" s="71"/>
    </row>
    <row r="55686" spans="14:14">
      <c r="N55686" s="71"/>
    </row>
    <row r="55687" spans="14:14">
      <c r="N55687" s="71"/>
    </row>
    <row r="55688" spans="14:14">
      <c r="N55688" s="71"/>
    </row>
    <row r="55689" spans="14:14">
      <c r="N55689" s="71"/>
    </row>
    <row r="55690" spans="14:14">
      <c r="N55690" s="71"/>
    </row>
    <row r="55691" spans="14:14">
      <c r="N55691" s="71"/>
    </row>
    <row r="55692" spans="14:14">
      <c r="N55692" s="71"/>
    </row>
    <row r="55693" spans="14:14">
      <c r="N55693" s="71"/>
    </row>
    <row r="55694" spans="14:14">
      <c r="N55694" s="71"/>
    </row>
    <row r="55695" spans="14:14">
      <c r="N55695" s="71"/>
    </row>
    <row r="55696" spans="14:14">
      <c r="N55696" s="71"/>
    </row>
    <row r="55697" spans="14:14">
      <c r="N55697" s="71"/>
    </row>
    <row r="55698" spans="14:14">
      <c r="N55698" s="71"/>
    </row>
    <row r="55699" spans="14:14">
      <c r="N55699" s="71"/>
    </row>
    <row r="55700" spans="14:14">
      <c r="N55700" s="71"/>
    </row>
    <row r="55701" spans="14:14">
      <c r="N55701" s="71"/>
    </row>
    <row r="55702" spans="14:14">
      <c r="N55702" s="71"/>
    </row>
    <row r="55703" spans="14:14">
      <c r="N55703" s="71"/>
    </row>
    <row r="55704" spans="14:14">
      <c r="N55704" s="71"/>
    </row>
    <row r="55705" spans="14:14">
      <c r="N55705" s="71"/>
    </row>
    <row r="55706" spans="14:14">
      <c r="N55706" s="71"/>
    </row>
    <row r="55707" spans="14:14">
      <c r="N55707" s="71"/>
    </row>
    <row r="55708" spans="14:14">
      <c r="N55708" s="71"/>
    </row>
    <row r="55709" spans="14:14">
      <c r="N55709" s="71"/>
    </row>
    <row r="55710" spans="14:14">
      <c r="N55710" s="71"/>
    </row>
    <row r="55711" spans="14:14">
      <c r="N55711" s="71"/>
    </row>
    <row r="55712" spans="14:14">
      <c r="N55712" s="71"/>
    </row>
    <row r="55713" spans="14:14">
      <c r="N55713" s="71"/>
    </row>
    <row r="55714" spans="14:14">
      <c r="N55714" s="71"/>
    </row>
    <row r="55715" spans="14:14">
      <c r="N55715" s="71"/>
    </row>
    <row r="55716" spans="14:14">
      <c r="N55716" s="71"/>
    </row>
    <row r="55717" spans="14:14">
      <c r="N55717" s="71"/>
    </row>
    <row r="55718" spans="14:14">
      <c r="N55718" s="71"/>
    </row>
    <row r="55719" spans="14:14">
      <c r="N55719" s="71"/>
    </row>
    <row r="55720" spans="14:14">
      <c r="N55720" s="71"/>
    </row>
    <row r="55721" spans="14:14">
      <c r="N55721" s="71"/>
    </row>
    <row r="55722" spans="14:14">
      <c r="N55722" s="71"/>
    </row>
    <row r="55723" spans="14:14">
      <c r="N55723" s="71"/>
    </row>
    <row r="55724" spans="14:14">
      <c r="N55724" s="71"/>
    </row>
    <row r="55725" spans="14:14">
      <c r="N55725" s="71"/>
    </row>
    <row r="55726" spans="14:14">
      <c r="N55726" s="71"/>
    </row>
    <row r="55727" spans="14:14">
      <c r="N55727" s="71"/>
    </row>
    <row r="55728" spans="14:14">
      <c r="N55728" s="71"/>
    </row>
    <row r="55729" spans="14:14">
      <c r="N55729" s="71"/>
    </row>
    <row r="55730" spans="14:14">
      <c r="N55730" s="71"/>
    </row>
    <row r="55731" spans="14:14">
      <c r="N55731" s="71"/>
    </row>
    <row r="55732" spans="14:14">
      <c r="N55732" s="71"/>
    </row>
    <row r="55733" spans="14:14">
      <c r="N55733" s="71"/>
    </row>
    <row r="55734" spans="14:14">
      <c r="N55734" s="71"/>
    </row>
    <row r="55735" spans="14:14">
      <c r="N55735" s="71"/>
    </row>
    <row r="55736" spans="14:14">
      <c r="N55736" s="71"/>
    </row>
    <row r="55737" spans="14:14">
      <c r="N55737" s="71"/>
    </row>
    <row r="55738" spans="14:14">
      <c r="N55738" s="71"/>
    </row>
    <row r="55739" spans="14:14">
      <c r="N55739" s="71"/>
    </row>
    <row r="55740" spans="14:14">
      <c r="N55740" s="71"/>
    </row>
    <row r="55741" spans="14:14">
      <c r="N55741" s="71"/>
    </row>
    <row r="55742" spans="14:14">
      <c r="N55742" s="71"/>
    </row>
    <row r="55743" spans="14:14">
      <c r="N55743" s="71"/>
    </row>
    <row r="55744" spans="14:14">
      <c r="N55744" s="71"/>
    </row>
    <row r="55745" spans="14:14">
      <c r="N55745" s="71"/>
    </row>
    <row r="55746" spans="14:14">
      <c r="N55746" s="71"/>
    </row>
    <row r="55747" spans="14:14">
      <c r="N55747" s="71"/>
    </row>
    <row r="55748" spans="14:14">
      <c r="N55748" s="71"/>
    </row>
    <row r="55749" spans="14:14">
      <c r="N55749" s="71"/>
    </row>
    <row r="55750" spans="14:14">
      <c r="N55750" s="71"/>
    </row>
    <row r="55751" spans="14:14">
      <c r="N55751" s="71"/>
    </row>
    <row r="55752" spans="14:14">
      <c r="N55752" s="71"/>
    </row>
    <row r="55753" spans="14:14">
      <c r="N55753" s="71"/>
    </row>
    <row r="55754" spans="14:14">
      <c r="N55754" s="71"/>
    </row>
    <row r="55755" spans="14:14">
      <c r="N55755" s="71"/>
    </row>
    <row r="55756" spans="14:14">
      <c r="N55756" s="71"/>
    </row>
    <row r="55757" spans="14:14">
      <c r="N55757" s="71"/>
    </row>
    <row r="55758" spans="14:14">
      <c r="N55758" s="71"/>
    </row>
    <row r="55759" spans="14:14">
      <c r="N55759" s="71"/>
    </row>
    <row r="55760" spans="14:14">
      <c r="N55760" s="71"/>
    </row>
    <row r="55761" spans="14:14">
      <c r="N55761" s="71"/>
    </row>
    <row r="55762" spans="14:14">
      <c r="N55762" s="71"/>
    </row>
    <row r="55763" spans="14:14">
      <c r="N55763" s="71"/>
    </row>
    <row r="55764" spans="14:14">
      <c r="N55764" s="71"/>
    </row>
    <row r="55765" spans="14:14">
      <c r="N55765" s="71"/>
    </row>
    <row r="55766" spans="14:14">
      <c r="N55766" s="71"/>
    </row>
    <row r="55767" spans="14:14">
      <c r="N55767" s="71"/>
    </row>
    <row r="55768" spans="14:14">
      <c r="N55768" s="71"/>
    </row>
    <row r="55769" spans="14:14">
      <c r="N55769" s="71"/>
    </row>
    <row r="55770" spans="14:14">
      <c r="N55770" s="71"/>
    </row>
    <row r="55771" spans="14:14">
      <c r="N55771" s="71"/>
    </row>
    <row r="55772" spans="14:14">
      <c r="N55772" s="71"/>
    </row>
    <row r="55773" spans="14:14">
      <c r="N55773" s="71"/>
    </row>
    <row r="55774" spans="14:14">
      <c r="N55774" s="71"/>
    </row>
    <row r="55775" spans="14:14">
      <c r="N55775" s="71"/>
    </row>
    <row r="55776" spans="14:14">
      <c r="N55776" s="71"/>
    </row>
    <row r="55777" spans="14:14">
      <c r="N55777" s="71"/>
    </row>
    <row r="55778" spans="14:14">
      <c r="N55778" s="71"/>
    </row>
    <row r="55779" spans="14:14">
      <c r="N55779" s="71"/>
    </row>
    <row r="55780" spans="14:14">
      <c r="N55780" s="71"/>
    </row>
    <row r="55781" spans="14:14">
      <c r="N55781" s="71"/>
    </row>
    <row r="55782" spans="14:14">
      <c r="N55782" s="71"/>
    </row>
    <row r="55783" spans="14:14">
      <c r="N55783" s="71"/>
    </row>
    <row r="55784" spans="14:14">
      <c r="N55784" s="71"/>
    </row>
    <row r="55785" spans="14:14">
      <c r="N55785" s="71"/>
    </row>
    <row r="55786" spans="14:14">
      <c r="N55786" s="71"/>
    </row>
    <row r="55787" spans="14:14">
      <c r="N55787" s="71"/>
    </row>
    <row r="55788" spans="14:14">
      <c r="N55788" s="71"/>
    </row>
    <row r="55789" spans="14:14">
      <c r="N55789" s="71"/>
    </row>
    <row r="55790" spans="14:14">
      <c r="N55790" s="71"/>
    </row>
    <row r="55791" spans="14:14">
      <c r="N55791" s="71"/>
    </row>
    <row r="55792" spans="14:14">
      <c r="N55792" s="71"/>
    </row>
    <row r="55793" spans="14:14">
      <c r="N55793" s="71"/>
    </row>
    <row r="55794" spans="14:14">
      <c r="N55794" s="71"/>
    </row>
    <row r="55795" spans="14:14">
      <c r="N55795" s="71"/>
    </row>
    <row r="55796" spans="14:14">
      <c r="N55796" s="71"/>
    </row>
    <row r="55797" spans="14:14">
      <c r="N55797" s="71"/>
    </row>
    <row r="55798" spans="14:14">
      <c r="N55798" s="71"/>
    </row>
    <row r="55799" spans="14:14">
      <c r="N55799" s="71"/>
    </row>
    <row r="55800" spans="14:14">
      <c r="N55800" s="71"/>
    </row>
    <row r="55801" spans="14:14">
      <c r="N55801" s="71"/>
    </row>
    <row r="55802" spans="14:14">
      <c r="N55802" s="71"/>
    </row>
    <row r="55803" spans="14:14">
      <c r="N55803" s="71"/>
    </row>
    <row r="55804" spans="14:14">
      <c r="N55804" s="71"/>
    </row>
    <row r="55805" spans="14:14">
      <c r="N55805" s="71"/>
    </row>
    <row r="55806" spans="14:14">
      <c r="N55806" s="71"/>
    </row>
    <row r="55807" spans="14:14">
      <c r="N55807" s="71"/>
    </row>
    <row r="55808" spans="14:14">
      <c r="N55808" s="71"/>
    </row>
    <row r="55809" spans="14:14">
      <c r="N55809" s="71"/>
    </row>
    <row r="55810" spans="14:14">
      <c r="N55810" s="71"/>
    </row>
    <row r="55811" spans="14:14">
      <c r="N55811" s="71"/>
    </row>
    <row r="55812" spans="14:14">
      <c r="N55812" s="71"/>
    </row>
    <row r="55813" spans="14:14">
      <c r="N55813" s="71"/>
    </row>
    <row r="55814" spans="14:14">
      <c r="N55814" s="71"/>
    </row>
    <row r="55815" spans="14:14">
      <c r="N55815" s="71"/>
    </row>
    <row r="55816" spans="14:14">
      <c r="N55816" s="71"/>
    </row>
    <row r="55817" spans="14:14">
      <c r="N55817" s="71"/>
    </row>
    <row r="55818" spans="14:14">
      <c r="N55818" s="71"/>
    </row>
    <row r="55819" spans="14:14">
      <c r="N55819" s="71"/>
    </row>
    <row r="55820" spans="14:14">
      <c r="N55820" s="71"/>
    </row>
    <row r="55821" spans="14:14">
      <c r="N55821" s="71"/>
    </row>
    <row r="55822" spans="14:14">
      <c r="N55822" s="71"/>
    </row>
    <row r="55823" spans="14:14">
      <c r="N55823" s="71"/>
    </row>
    <row r="55824" spans="14:14">
      <c r="N55824" s="71"/>
    </row>
    <row r="55825" spans="14:14">
      <c r="N55825" s="71"/>
    </row>
    <row r="55826" spans="14:14">
      <c r="N55826" s="71"/>
    </row>
    <row r="55827" spans="14:14">
      <c r="N55827" s="71"/>
    </row>
    <row r="55828" spans="14:14">
      <c r="N55828" s="71"/>
    </row>
    <row r="55829" spans="14:14">
      <c r="N55829" s="71"/>
    </row>
    <row r="55830" spans="14:14">
      <c r="N55830" s="71"/>
    </row>
    <row r="55831" spans="14:14">
      <c r="N55831" s="71"/>
    </row>
    <row r="55832" spans="14:14">
      <c r="N55832" s="71"/>
    </row>
    <row r="55833" spans="14:14">
      <c r="N55833" s="71"/>
    </row>
    <row r="55834" spans="14:14">
      <c r="N55834" s="71"/>
    </row>
    <row r="55835" spans="14:14">
      <c r="N55835" s="71"/>
    </row>
    <row r="55836" spans="14:14">
      <c r="N55836" s="71"/>
    </row>
    <row r="55837" spans="14:14">
      <c r="N55837" s="71"/>
    </row>
    <row r="55838" spans="14:14">
      <c r="N55838" s="71"/>
    </row>
    <row r="55839" spans="14:14">
      <c r="N55839" s="71"/>
    </row>
    <row r="55840" spans="14:14">
      <c r="N55840" s="71"/>
    </row>
    <row r="55841" spans="14:14">
      <c r="N55841" s="71"/>
    </row>
    <row r="55842" spans="14:14">
      <c r="N55842" s="71"/>
    </row>
    <row r="55843" spans="14:14">
      <c r="N55843" s="71"/>
    </row>
    <row r="55844" spans="14:14">
      <c r="N55844" s="71"/>
    </row>
    <row r="55845" spans="14:14">
      <c r="N55845" s="71"/>
    </row>
    <row r="55846" spans="14:14">
      <c r="N55846" s="71"/>
    </row>
    <row r="55847" spans="14:14">
      <c r="N55847" s="71"/>
    </row>
    <row r="55848" spans="14:14">
      <c r="N55848" s="71"/>
    </row>
    <row r="55849" spans="14:14">
      <c r="N55849" s="71"/>
    </row>
    <row r="55850" spans="14:14">
      <c r="N55850" s="71"/>
    </row>
    <row r="55851" spans="14:14">
      <c r="N55851" s="71"/>
    </row>
    <row r="55852" spans="14:14">
      <c r="N55852" s="71"/>
    </row>
    <row r="55853" spans="14:14">
      <c r="N55853" s="71"/>
    </row>
    <row r="55854" spans="14:14">
      <c r="N55854" s="71"/>
    </row>
    <row r="55855" spans="14:14">
      <c r="N55855" s="71"/>
    </row>
    <row r="55856" spans="14:14">
      <c r="N55856" s="71"/>
    </row>
    <row r="55857" spans="14:14">
      <c r="N55857" s="71"/>
    </row>
    <row r="55858" spans="14:14">
      <c r="N55858" s="71"/>
    </row>
    <row r="55859" spans="14:14">
      <c r="N55859" s="71"/>
    </row>
    <row r="55860" spans="14:14">
      <c r="N55860" s="71"/>
    </row>
    <row r="55861" spans="14:14">
      <c r="N55861" s="71"/>
    </row>
    <row r="55862" spans="14:14">
      <c r="N55862" s="71"/>
    </row>
    <row r="55863" spans="14:14">
      <c r="N55863" s="71"/>
    </row>
    <row r="55864" spans="14:14">
      <c r="N55864" s="71"/>
    </row>
    <row r="55865" spans="14:14">
      <c r="N55865" s="71"/>
    </row>
    <row r="55866" spans="14:14">
      <c r="N55866" s="71"/>
    </row>
    <row r="55867" spans="14:14">
      <c r="N55867" s="71"/>
    </row>
    <row r="55868" spans="14:14">
      <c r="N55868" s="71"/>
    </row>
    <row r="55869" spans="14:14">
      <c r="N55869" s="71"/>
    </row>
    <row r="55870" spans="14:14">
      <c r="N55870" s="71"/>
    </row>
    <row r="55871" spans="14:14">
      <c r="N55871" s="71"/>
    </row>
    <row r="55872" spans="14:14">
      <c r="N55872" s="71"/>
    </row>
    <row r="55873" spans="14:14">
      <c r="N55873" s="71"/>
    </row>
    <row r="55874" spans="14:14">
      <c r="N55874" s="71"/>
    </row>
    <row r="55875" spans="14:14">
      <c r="N55875" s="71"/>
    </row>
    <row r="55876" spans="14:14">
      <c r="N55876" s="71"/>
    </row>
    <row r="55877" spans="14:14">
      <c r="N55877" s="71"/>
    </row>
    <row r="55878" spans="14:14">
      <c r="N55878" s="71"/>
    </row>
    <row r="55879" spans="14:14">
      <c r="N55879" s="71"/>
    </row>
    <row r="55880" spans="14:14">
      <c r="N55880" s="71"/>
    </row>
    <row r="55881" spans="14:14">
      <c r="N55881" s="71"/>
    </row>
    <row r="55882" spans="14:14">
      <c r="N55882" s="71"/>
    </row>
    <row r="55883" spans="14:14">
      <c r="N55883" s="71"/>
    </row>
    <row r="55884" spans="14:14">
      <c r="N55884" s="71"/>
    </row>
    <row r="55885" spans="14:14">
      <c r="N55885" s="71"/>
    </row>
    <row r="55886" spans="14:14">
      <c r="N55886" s="71"/>
    </row>
    <row r="55887" spans="14:14">
      <c r="N55887" s="71"/>
    </row>
    <row r="55888" spans="14:14">
      <c r="N55888" s="71"/>
    </row>
    <row r="55889" spans="14:14">
      <c r="N55889" s="71"/>
    </row>
    <row r="55890" spans="14:14">
      <c r="N55890" s="71"/>
    </row>
    <row r="55891" spans="14:14">
      <c r="N55891" s="71"/>
    </row>
    <row r="55892" spans="14:14">
      <c r="N55892" s="71"/>
    </row>
    <row r="55893" spans="14:14">
      <c r="N55893" s="71"/>
    </row>
    <row r="55894" spans="14:14">
      <c r="N55894" s="71"/>
    </row>
    <row r="55895" spans="14:14">
      <c r="N55895" s="71"/>
    </row>
    <row r="55896" spans="14:14">
      <c r="N55896" s="71"/>
    </row>
    <row r="55897" spans="14:14">
      <c r="N55897" s="71"/>
    </row>
    <row r="55898" spans="14:14">
      <c r="N55898" s="71"/>
    </row>
    <row r="55899" spans="14:14">
      <c r="N55899" s="71"/>
    </row>
    <row r="55900" spans="14:14">
      <c r="N55900" s="71"/>
    </row>
    <row r="55901" spans="14:14">
      <c r="N55901" s="71"/>
    </row>
    <row r="55902" spans="14:14">
      <c r="N55902" s="71"/>
    </row>
    <row r="55903" spans="14:14">
      <c r="N55903" s="71"/>
    </row>
    <row r="55904" spans="14:14">
      <c r="N55904" s="71"/>
    </row>
    <row r="55905" spans="14:14">
      <c r="N55905" s="71"/>
    </row>
    <row r="55906" spans="14:14">
      <c r="N55906" s="71"/>
    </row>
    <row r="55907" spans="14:14">
      <c r="N55907" s="71"/>
    </row>
    <row r="55908" spans="14:14">
      <c r="N55908" s="71"/>
    </row>
    <row r="55909" spans="14:14">
      <c r="N55909" s="71"/>
    </row>
    <row r="55910" spans="14:14">
      <c r="N55910" s="71"/>
    </row>
    <row r="55911" spans="14:14">
      <c r="N55911" s="71"/>
    </row>
    <row r="55912" spans="14:14">
      <c r="N55912" s="71"/>
    </row>
    <row r="55913" spans="14:14">
      <c r="N55913" s="71"/>
    </row>
    <row r="55914" spans="14:14">
      <c r="N55914" s="71"/>
    </row>
    <row r="55915" spans="14:14">
      <c r="N55915" s="71"/>
    </row>
    <row r="55916" spans="14:14">
      <c r="N55916" s="71"/>
    </row>
    <row r="55917" spans="14:14">
      <c r="N55917" s="71"/>
    </row>
    <row r="55918" spans="14:14">
      <c r="N55918" s="71"/>
    </row>
    <row r="55919" spans="14:14">
      <c r="N55919" s="71"/>
    </row>
    <row r="55920" spans="14:14">
      <c r="N55920" s="71"/>
    </row>
    <row r="55921" spans="14:14">
      <c r="N55921" s="71"/>
    </row>
    <row r="55922" spans="14:14">
      <c r="N55922" s="71"/>
    </row>
    <row r="55923" spans="14:14">
      <c r="N55923" s="71"/>
    </row>
    <row r="55924" spans="14:14">
      <c r="N55924" s="71"/>
    </row>
    <row r="55925" spans="14:14">
      <c r="N55925" s="71"/>
    </row>
    <row r="55926" spans="14:14">
      <c r="N55926" s="71"/>
    </row>
    <row r="55927" spans="14:14">
      <c r="N55927" s="71"/>
    </row>
    <row r="55928" spans="14:14">
      <c r="N55928" s="71"/>
    </row>
    <row r="55929" spans="14:14">
      <c r="N55929" s="71"/>
    </row>
    <row r="55930" spans="14:14">
      <c r="N55930" s="71"/>
    </row>
    <row r="55931" spans="14:14">
      <c r="N55931" s="71"/>
    </row>
    <row r="55932" spans="14:14">
      <c r="N55932" s="71"/>
    </row>
    <row r="55933" spans="14:14">
      <c r="N55933" s="71"/>
    </row>
    <row r="55934" spans="14:14">
      <c r="N55934" s="71"/>
    </row>
    <row r="55935" spans="14:14">
      <c r="N55935" s="71"/>
    </row>
    <row r="55936" spans="14:14">
      <c r="N55936" s="71"/>
    </row>
    <row r="55937" spans="14:14">
      <c r="N55937" s="71"/>
    </row>
    <row r="55938" spans="14:14">
      <c r="N55938" s="71"/>
    </row>
    <row r="55939" spans="14:14">
      <c r="N55939" s="71"/>
    </row>
    <row r="55940" spans="14:14">
      <c r="N55940" s="71"/>
    </row>
    <row r="55941" spans="14:14">
      <c r="N55941" s="71"/>
    </row>
    <row r="55942" spans="14:14">
      <c r="N55942" s="71"/>
    </row>
    <row r="55943" spans="14:14">
      <c r="N55943" s="71"/>
    </row>
    <row r="55944" spans="14:14">
      <c r="N55944" s="71"/>
    </row>
    <row r="55945" spans="14:14">
      <c r="N55945" s="71"/>
    </row>
    <row r="55946" spans="14:14">
      <c r="N55946" s="71"/>
    </row>
    <row r="55947" spans="14:14">
      <c r="N55947" s="71"/>
    </row>
    <row r="55948" spans="14:14">
      <c r="N55948" s="71"/>
    </row>
    <row r="55949" spans="14:14">
      <c r="N55949" s="71"/>
    </row>
    <row r="55950" spans="14:14">
      <c r="N55950" s="71"/>
    </row>
    <row r="55951" spans="14:14">
      <c r="N55951" s="71"/>
    </row>
    <row r="55952" spans="14:14">
      <c r="N55952" s="71"/>
    </row>
    <row r="55953" spans="14:14">
      <c r="N55953" s="71"/>
    </row>
    <row r="55954" spans="14:14">
      <c r="N55954" s="71"/>
    </row>
    <row r="55955" spans="14:14">
      <c r="N55955" s="71"/>
    </row>
    <row r="55956" spans="14:14">
      <c r="N55956" s="71"/>
    </row>
    <row r="55957" spans="14:14">
      <c r="N55957" s="71"/>
    </row>
    <row r="55958" spans="14:14">
      <c r="N55958" s="71"/>
    </row>
    <row r="55959" spans="14:14">
      <c r="N55959" s="71"/>
    </row>
    <row r="55960" spans="14:14">
      <c r="N55960" s="71"/>
    </row>
    <row r="55961" spans="14:14">
      <c r="N55961" s="71"/>
    </row>
    <row r="55962" spans="14:14">
      <c r="N55962" s="71"/>
    </row>
    <row r="55963" spans="14:14">
      <c r="N55963" s="71"/>
    </row>
    <row r="55964" spans="14:14">
      <c r="N55964" s="71"/>
    </row>
    <row r="55965" spans="14:14">
      <c r="N55965" s="71"/>
    </row>
    <row r="55966" spans="14:14">
      <c r="N55966" s="71"/>
    </row>
    <row r="55967" spans="14:14">
      <c r="N55967" s="71"/>
    </row>
    <row r="55968" spans="14:14">
      <c r="N55968" s="71"/>
    </row>
    <row r="55969" spans="14:14">
      <c r="N55969" s="71"/>
    </row>
    <row r="55970" spans="14:14">
      <c r="N55970" s="71"/>
    </row>
    <row r="55971" spans="14:14">
      <c r="N55971" s="71"/>
    </row>
    <row r="55972" spans="14:14">
      <c r="N55972" s="71"/>
    </row>
    <row r="55973" spans="14:14">
      <c r="N55973" s="71"/>
    </row>
    <row r="55974" spans="14:14">
      <c r="N55974" s="71"/>
    </row>
    <row r="55975" spans="14:14">
      <c r="N55975" s="71"/>
    </row>
    <row r="55976" spans="14:14">
      <c r="N55976" s="71"/>
    </row>
    <row r="55977" spans="14:14">
      <c r="N55977" s="71"/>
    </row>
    <row r="55978" spans="14:14">
      <c r="N55978" s="71"/>
    </row>
    <row r="55979" spans="14:14">
      <c r="N55979" s="71"/>
    </row>
    <row r="55980" spans="14:14">
      <c r="N55980" s="71"/>
    </row>
    <row r="55981" spans="14:14">
      <c r="N55981" s="71"/>
    </row>
    <row r="55982" spans="14:14">
      <c r="N55982" s="71"/>
    </row>
    <row r="55983" spans="14:14">
      <c r="N55983" s="71"/>
    </row>
    <row r="55984" spans="14:14">
      <c r="N55984" s="71"/>
    </row>
    <row r="55985" spans="14:14">
      <c r="N55985" s="71"/>
    </row>
    <row r="55986" spans="14:14">
      <c r="N55986" s="71"/>
    </row>
    <row r="55987" spans="14:14">
      <c r="N55987" s="71"/>
    </row>
    <row r="55988" spans="14:14">
      <c r="N55988" s="71"/>
    </row>
    <row r="55989" spans="14:14">
      <c r="N55989" s="71"/>
    </row>
    <row r="55990" spans="14:14">
      <c r="N55990" s="71"/>
    </row>
    <row r="55991" spans="14:14">
      <c r="N55991" s="71"/>
    </row>
    <row r="55992" spans="14:14">
      <c r="N55992" s="71"/>
    </row>
    <row r="55993" spans="14:14">
      <c r="N55993" s="71"/>
    </row>
    <row r="55994" spans="14:14">
      <c r="N55994" s="71"/>
    </row>
    <row r="55995" spans="14:14">
      <c r="N55995" s="71"/>
    </row>
    <row r="55996" spans="14:14">
      <c r="N55996" s="71"/>
    </row>
    <row r="55997" spans="14:14">
      <c r="N55997" s="71"/>
    </row>
    <row r="55998" spans="14:14">
      <c r="N55998" s="71"/>
    </row>
    <row r="55999" spans="14:14">
      <c r="N55999" s="71"/>
    </row>
    <row r="56000" spans="14:14">
      <c r="N56000" s="71"/>
    </row>
    <row r="56001" spans="14:14">
      <c r="N56001" s="71"/>
    </row>
    <row r="56002" spans="14:14">
      <c r="N56002" s="71"/>
    </row>
    <row r="56003" spans="14:14">
      <c r="N56003" s="71"/>
    </row>
    <row r="56004" spans="14:14">
      <c r="N56004" s="71"/>
    </row>
    <row r="56005" spans="14:14">
      <c r="N56005" s="71"/>
    </row>
    <row r="56006" spans="14:14">
      <c r="N56006" s="71"/>
    </row>
    <row r="56007" spans="14:14">
      <c r="N56007" s="71"/>
    </row>
    <row r="56008" spans="14:14">
      <c r="N56008" s="71"/>
    </row>
    <row r="56009" spans="14:14">
      <c r="N56009" s="71"/>
    </row>
    <row r="56010" spans="14:14">
      <c r="N56010" s="71"/>
    </row>
    <row r="56011" spans="14:14">
      <c r="N56011" s="71"/>
    </row>
    <row r="56012" spans="14:14">
      <c r="N56012" s="71"/>
    </row>
    <row r="56013" spans="14:14">
      <c r="N56013" s="71"/>
    </row>
    <row r="56014" spans="14:14">
      <c r="N56014" s="71"/>
    </row>
    <row r="56015" spans="14:14">
      <c r="N56015" s="71"/>
    </row>
    <row r="56016" spans="14:14">
      <c r="N56016" s="71"/>
    </row>
    <row r="56017" spans="14:14">
      <c r="N56017" s="71"/>
    </row>
    <row r="56018" spans="14:14">
      <c r="N56018" s="71"/>
    </row>
    <row r="56019" spans="14:14">
      <c r="N56019" s="71"/>
    </row>
    <row r="56020" spans="14:14">
      <c r="N56020" s="71"/>
    </row>
    <row r="56021" spans="14:14">
      <c r="N56021" s="71"/>
    </row>
    <row r="56022" spans="14:14">
      <c r="N56022" s="71"/>
    </row>
    <row r="56023" spans="14:14">
      <c r="N56023" s="71"/>
    </row>
    <row r="56024" spans="14:14">
      <c r="N56024" s="71"/>
    </row>
    <row r="56025" spans="14:14">
      <c r="N56025" s="71"/>
    </row>
    <row r="56026" spans="14:14">
      <c r="N56026" s="71"/>
    </row>
    <row r="56027" spans="14:14">
      <c r="N56027" s="71"/>
    </row>
    <row r="56028" spans="14:14">
      <c r="N56028" s="71"/>
    </row>
    <row r="56029" spans="14:14">
      <c r="N56029" s="71"/>
    </row>
    <row r="56030" spans="14:14">
      <c r="N56030" s="71"/>
    </row>
    <row r="56031" spans="14:14">
      <c r="N56031" s="71"/>
    </row>
    <row r="56032" spans="14:14">
      <c r="N56032" s="71"/>
    </row>
    <row r="56033" spans="14:14">
      <c r="N56033" s="71"/>
    </row>
    <row r="56034" spans="14:14">
      <c r="N56034" s="71"/>
    </row>
    <row r="56035" spans="14:14">
      <c r="N56035" s="71"/>
    </row>
    <row r="56036" spans="14:14">
      <c r="N56036" s="71"/>
    </row>
    <row r="56037" spans="14:14">
      <c r="N56037" s="71"/>
    </row>
    <row r="56038" spans="14:14">
      <c r="N56038" s="71"/>
    </row>
    <row r="56039" spans="14:14">
      <c r="N56039" s="71"/>
    </row>
    <row r="56040" spans="14:14">
      <c r="N56040" s="71"/>
    </row>
    <row r="56041" spans="14:14">
      <c r="N56041" s="71"/>
    </row>
    <row r="56042" spans="14:14">
      <c r="N56042" s="71"/>
    </row>
    <row r="56043" spans="14:14">
      <c r="N56043" s="71"/>
    </row>
    <row r="56044" spans="14:14">
      <c r="N56044" s="71"/>
    </row>
    <row r="56045" spans="14:14">
      <c r="N56045" s="71"/>
    </row>
    <row r="56046" spans="14:14">
      <c r="N56046" s="71"/>
    </row>
    <row r="56047" spans="14:14">
      <c r="N56047" s="71"/>
    </row>
    <row r="56048" spans="14:14">
      <c r="N56048" s="71"/>
    </row>
    <row r="56049" spans="14:14">
      <c r="N56049" s="71"/>
    </row>
    <row r="56050" spans="14:14">
      <c r="N56050" s="71"/>
    </row>
    <row r="56051" spans="14:14">
      <c r="N56051" s="71"/>
    </row>
    <row r="56052" spans="14:14">
      <c r="N56052" s="71"/>
    </row>
    <row r="56053" spans="14:14">
      <c r="N56053" s="71"/>
    </row>
    <row r="56054" spans="14:14">
      <c r="N56054" s="71"/>
    </row>
    <row r="56055" spans="14:14">
      <c r="N56055" s="71"/>
    </row>
    <row r="56056" spans="14:14">
      <c r="N56056" s="71"/>
    </row>
    <row r="56057" spans="14:14">
      <c r="N56057" s="71"/>
    </row>
    <row r="56058" spans="14:14">
      <c r="N56058" s="71"/>
    </row>
    <row r="56059" spans="14:14">
      <c r="N56059" s="71"/>
    </row>
    <row r="56060" spans="14:14">
      <c r="N56060" s="71"/>
    </row>
    <row r="56061" spans="14:14">
      <c r="N56061" s="71"/>
    </row>
    <row r="56062" spans="14:14">
      <c r="N56062" s="71"/>
    </row>
    <row r="56063" spans="14:14">
      <c r="N56063" s="71"/>
    </row>
    <row r="56064" spans="14:14">
      <c r="N56064" s="71"/>
    </row>
    <row r="56065" spans="14:14">
      <c r="N56065" s="71"/>
    </row>
    <row r="56066" spans="14:14">
      <c r="N56066" s="71"/>
    </row>
    <row r="56067" spans="14:14">
      <c r="N56067" s="71"/>
    </row>
    <row r="56068" spans="14:14">
      <c r="N56068" s="71"/>
    </row>
    <row r="56069" spans="14:14">
      <c r="N56069" s="71"/>
    </row>
    <row r="56070" spans="14:14">
      <c r="N56070" s="71"/>
    </row>
    <row r="56071" spans="14:14">
      <c r="N56071" s="71"/>
    </row>
    <row r="56072" spans="14:14">
      <c r="N56072" s="71"/>
    </row>
    <row r="56073" spans="14:14">
      <c r="N56073" s="71"/>
    </row>
    <row r="56074" spans="14:14">
      <c r="N56074" s="71"/>
    </row>
    <row r="56075" spans="14:14">
      <c r="N56075" s="71"/>
    </row>
    <row r="56076" spans="14:14">
      <c r="N56076" s="71"/>
    </row>
    <row r="56077" spans="14:14">
      <c r="N56077" s="71"/>
    </row>
    <row r="56078" spans="14:14">
      <c r="N56078" s="71"/>
    </row>
    <row r="56079" spans="14:14">
      <c r="N56079" s="71"/>
    </row>
    <row r="56080" spans="14:14">
      <c r="N56080" s="71"/>
    </row>
    <row r="56081" spans="14:14">
      <c r="N56081" s="71"/>
    </row>
    <row r="56082" spans="14:14">
      <c r="N56082" s="71"/>
    </row>
    <row r="56083" spans="14:14">
      <c r="N56083" s="71"/>
    </row>
    <row r="56084" spans="14:14">
      <c r="N56084" s="71"/>
    </row>
    <row r="56085" spans="14:14">
      <c r="N56085" s="71"/>
    </row>
    <row r="56086" spans="14:14">
      <c r="N56086" s="71"/>
    </row>
    <row r="56087" spans="14:14">
      <c r="N56087" s="71"/>
    </row>
    <row r="56088" spans="14:14">
      <c r="N56088" s="71"/>
    </row>
    <row r="56089" spans="14:14">
      <c r="N56089" s="71"/>
    </row>
    <row r="56090" spans="14:14">
      <c r="N56090" s="71"/>
    </row>
    <row r="56091" spans="14:14">
      <c r="N56091" s="71"/>
    </row>
    <row r="56092" spans="14:14">
      <c r="N56092" s="71"/>
    </row>
    <row r="56093" spans="14:14">
      <c r="N56093" s="71"/>
    </row>
    <row r="56094" spans="14:14">
      <c r="N56094" s="71"/>
    </row>
    <row r="56095" spans="14:14">
      <c r="N56095" s="71"/>
    </row>
    <row r="56096" spans="14:14">
      <c r="N56096" s="71"/>
    </row>
    <row r="56097" spans="14:14">
      <c r="N56097" s="71"/>
    </row>
    <row r="56098" spans="14:14">
      <c r="N56098" s="71"/>
    </row>
    <row r="56099" spans="14:14">
      <c r="N56099" s="71"/>
    </row>
    <row r="56100" spans="14:14">
      <c r="N56100" s="71"/>
    </row>
    <row r="56101" spans="14:14">
      <c r="N56101" s="71"/>
    </row>
    <row r="56102" spans="14:14">
      <c r="N56102" s="71"/>
    </row>
    <row r="56103" spans="14:14">
      <c r="N56103" s="71"/>
    </row>
    <row r="56104" spans="14:14">
      <c r="N56104" s="71"/>
    </row>
    <row r="56105" spans="14:14">
      <c r="N56105" s="71"/>
    </row>
    <row r="56106" spans="14:14">
      <c r="N56106" s="71"/>
    </row>
    <row r="56107" spans="14:14">
      <c r="N56107" s="71"/>
    </row>
    <row r="56108" spans="14:14">
      <c r="N56108" s="71"/>
    </row>
    <row r="56109" spans="14:14">
      <c r="N56109" s="71"/>
    </row>
    <row r="56110" spans="14:14">
      <c r="N56110" s="71"/>
    </row>
    <row r="56111" spans="14:14">
      <c r="N56111" s="71"/>
    </row>
    <row r="56112" spans="14:14">
      <c r="N56112" s="71"/>
    </row>
    <row r="56113" spans="14:14">
      <c r="N56113" s="71"/>
    </row>
    <row r="56114" spans="14:14">
      <c r="N56114" s="71"/>
    </row>
    <row r="56115" spans="14:14">
      <c r="N56115" s="71"/>
    </row>
    <row r="56116" spans="14:14">
      <c r="N56116" s="71"/>
    </row>
    <row r="56117" spans="14:14">
      <c r="N56117" s="71"/>
    </row>
    <row r="56118" spans="14:14">
      <c r="N56118" s="71"/>
    </row>
    <row r="56119" spans="14:14">
      <c r="N56119" s="71"/>
    </row>
    <row r="56120" spans="14:14">
      <c r="N56120" s="71"/>
    </row>
    <row r="56121" spans="14:14">
      <c r="N56121" s="71"/>
    </row>
    <row r="56122" spans="14:14">
      <c r="N56122" s="71"/>
    </row>
    <row r="56123" spans="14:14">
      <c r="N56123" s="71"/>
    </row>
    <row r="56124" spans="14:14">
      <c r="N56124" s="71"/>
    </row>
    <row r="56125" spans="14:14">
      <c r="N56125" s="71"/>
    </row>
    <row r="56126" spans="14:14">
      <c r="N56126" s="71"/>
    </row>
    <row r="56127" spans="14:14">
      <c r="N56127" s="71"/>
    </row>
    <row r="56128" spans="14:14">
      <c r="N56128" s="71"/>
    </row>
    <row r="56129" spans="14:14">
      <c r="N56129" s="71"/>
    </row>
    <row r="56130" spans="14:14">
      <c r="N56130" s="71"/>
    </row>
    <row r="56131" spans="14:14">
      <c r="N56131" s="71"/>
    </row>
    <row r="56132" spans="14:14">
      <c r="N56132" s="71"/>
    </row>
    <row r="56133" spans="14:14">
      <c r="N56133" s="71"/>
    </row>
    <row r="56134" spans="14:14">
      <c r="N56134" s="71"/>
    </row>
    <row r="56135" spans="14:14">
      <c r="N56135" s="71"/>
    </row>
    <row r="56136" spans="14:14">
      <c r="N56136" s="71"/>
    </row>
    <row r="56137" spans="14:14">
      <c r="N56137" s="71"/>
    </row>
    <row r="56138" spans="14:14">
      <c r="N56138" s="71"/>
    </row>
    <row r="56139" spans="14:14">
      <c r="N56139" s="71"/>
    </row>
    <row r="56140" spans="14:14">
      <c r="N56140" s="71"/>
    </row>
    <row r="56141" spans="14:14">
      <c r="N56141" s="71"/>
    </row>
    <row r="56142" spans="14:14">
      <c r="N56142" s="71"/>
    </row>
    <row r="56143" spans="14:14">
      <c r="N56143" s="71"/>
    </row>
    <row r="56144" spans="14:14">
      <c r="N56144" s="71"/>
    </row>
    <row r="56145" spans="14:14">
      <c r="N56145" s="71"/>
    </row>
    <row r="56146" spans="14:14">
      <c r="N56146" s="71"/>
    </row>
    <row r="56147" spans="14:14">
      <c r="N56147" s="71"/>
    </row>
    <row r="56148" spans="14:14">
      <c r="N56148" s="71"/>
    </row>
    <row r="56149" spans="14:14">
      <c r="N56149" s="71"/>
    </row>
    <row r="56150" spans="14:14">
      <c r="N56150" s="71"/>
    </row>
    <row r="56151" spans="14:14">
      <c r="N56151" s="71"/>
    </row>
    <row r="56152" spans="14:14">
      <c r="N56152" s="71"/>
    </row>
    <row r="56153" spans="14:14">
      <c r="N56153" s="71"/>
    </row>
    <row r="56154" spans="14:14">
      <c r="N56154" s="71"/>
    </row>
    <row r="56155" spans="14:14">
      <c r="N56155" s="71"/>
    </row>
    <row r="56156" spans="14:14">
      <c r="N56156" s="71"/>
    </row>
    <row r="56157" spans="14:14">
      <c r="N56157" s="71"/>
    </row>
    <row r="56158" spans="14:14">
      <c r="N56158" s="71"/>
    </row>
    <row r="56159" spans="14:14">
      <c r="N56159" s="71"/>
    </row>
    <row r="56160" spans="14:14">
      <c r="N56160" s="71"/>
    </row>
    <row r="56161" spans="14:14">
      <c r="N56161" s="71"/>
    </row>
    <row r="56162" spans="14:14">
      <c r="N56162" s="71"/>
    </row>
    <row r="56163" spans="14:14">
      <c r="N56163" s="71"/>
    </row>
    <row r="56164" spans="14:14">
      <c r="N56164" s="71"/>
    </row>
    <row r="56165" spans="14:14">
      <c r="N56165" s="71"/>
    </row>
    <row r="56166" spans="14:14">
      <c r="N56166" s="71"/>
    </row>
    <row r="56167" spans="14:14">
      <c r="N56167" s="71"/>
    </row>
    <row r="56168" spans="14:14">
      <c r="N56168" s="71"/>
    </row>
    <row r="56169" spans="14:14">
      <c r="N56169" s="71"/>
    </row>
    <row r="56170" spans="14:14">
      <c r="N56170" s="71"/>
    </row>
    <row r="56171" spans="14:14">
      <c r="N56171" s="71"/>
    </row>
    <row r="56172" spans="14:14">
      <c r="N56172" s="71"/>
    </row>
    <row r="56173" spans="14:14">
      <c r="N56173" s="71"/>
    </row>
    <row r="56174" spans="14:14">
      <c r="N56174" s="71"/>
    </row>
    <row r="56175" spans="14:14">
      <c r="N56175" s="71"/>
    </row>
    <row r="56176" spans="14:14">
      <c r="N56176" s="71"/>
    </row>
    <row r="56177" spans="14:14">
      <c r="N56177" s="71"/>
    </row>
    <row r="56178" spans="14:14">
      <c r="N56178" s="71"/>
    </row>
    <row r="56179" spans="14:14">
      <c r="N56179" s="71"/>
    </row>
    <row r="56180" spans="14:14">
      <c r="N56180" s="71"/>
    </row>
    <row r="56181" spans="14:14">
      <c r="N56181" s="71"/>
    </row>
    <row r="56182" spans="14:14">
      <c r="N56182" s="71"/>
    </row>
    <row r="56183" spans="14:14">
      <c r="N56183" s="71"/>
    </row>
    <row r="56184" spans="14:14">
      <c r="N56184" s="71"/>
    </row>
    <row r="56185" spans="14:14">
      <c r="N56185" s="71"/>
    </row>
    <row r="56186" spans="14:14">
      <c r="N56186" s="71"/>
    </row>
    <row r="56187" spans="14:14">
      <c r="N56187" s="71"/>
    </row>
    <row r="56188" spans="14:14">
      <c r="N56188" s="71"/>
    </row>
    <row r="56189" spans="14:14">
      <c r="N56189" s="71"/>
    </row>
    <row r="56190" spans="14:14">
      <c r="N56190" s="71"/>
    </row>
    <row r="56191" spans="14:14">
      <c r="N56191" s="71"/>
    </row>
    <row r="56192" spans="14:14">
      <c r="N56192" s="71"/>
    </row>
    <row r="56193" spans="14:14">
      <c r="N56193" s="71"/>
    </row>
    <row r="56194" spans="14:14">
      <c r="N56194" s="71"/>
    </row>
    <row r="56195" spans="14:14">
      <c r="N56195" s="71"/>
    </row>
    <row r="56196" spans="14:14">
      <c r="N56196" s="71"/>
    </row>
    <row r="56197" spans="14:14">
      <c r="N56197" s="71"/>
    </row>
    <row r="56198" spans="14:14">
      <c r="N56198" s="71"/>
    </row>
    <row r="56199" spans="14:14">
      <c r="N56199" s="71"/>
    </row>
    <row r="56200" spans="14:14">
      <c r="N56200" s="71"/>
    </row>
    <row r="56201" spans="14:14">
      <c r="N56201" s="71"/>
    </row>
    <row r="56202" spans="14:14">
      <c r="N56202" s="71"/>
    </row>
    <row r="56203" spans="14:14">
      <c r="N56203" s="71"/>
    </row>
    <row r="56204" spans="14:14">
      <c r="N56204" s="71"/>
    </row>
    <row r="56205" spans="14:14">
      <c r="N56205" s="71"/>
    </row>
    <row r="56206" spans="14:14">
      <c r="N56206" s="71"/>
    </row>
    <row r="56207" spans="14:14">
      <c r="N56207" s="71"/>
    </row>
    <row r="56208" spans="14:14">
      <c r="N56208" s="71"/>
    </row>
    <row r="56209" spans="14:14">
      <c r="N56209" s="71"/>
    </row>
    <row r="56210" spans="14:14">
      <c r="N56210" s="71"/>
    </row>
    <row r="56211" spans="14:14">
      <c r="N56211" s="71"/>
    </row>
    <row r="56212" spans="14:14">
      <c r="N56212" s="71"/>
    </row>
    <row r="56213" spans="14:14">
      <c r="N56213" s="71"/>
    </row>
    <row r="56214" spans="14:14">
      <c r="N56214" s="71"/>
    </row>
    <row r="56215" spans="14:14">
      <c r="N56215" s="71"/>
    </row>
    <row r="56216" spans="14:14">
      <c r="N56216" s="71"/>
    </row>
    <row r="56217" spans="14:14">
      <c r="N56217" s="71"/>
    </row>
    <row r="56218" spans="14:14">
      <c r="N56218" s="71"/>
    </row>
    <row r="56219" spans="14:14">
      <c r="N56219" s="71"/>
    </row>
    <row r="56220" spans="14:14">
      <c r="N56220" s="71"/>
    </row>
    <row r="56221" spans="14:14">
      <c r="N56221" s="71"/>
    </row>
    <row r="56222" spans="14:14">
      <c r="N56222" s="71"/>
    </row>
    <row r="56223" spans="14:14">
      <c r="N56223" s="71"/>
    </row>
    <row r="56224" spans="14:14">
      <c r="N56224" s="71"/>
    </row>
    <row r="56225" spans="14:14">
      <c r="N56225" s="71"/>
    </row>
    <row r="56226" spans="14:14">
      <c r="N56226" s="71"/>
    </row>
    <row r="56227" spans="14:14">
      <c r="N56227" s="71"/>
    </row>
    <row r="56228" spans="14:14">
      <c r="N56228" s="71"/>
    </row>
    <row r="56229" spans="14:14">
      <c r="N56229" s="71"/>
    </row>
    <row r="56230" spans="14:14">
      <c r="N56230" s="71"/>
    </row>
    <row r="56231" spans="14:14">
      <c r="N56231" s="71"/>
    </row>
    <row r="56232" spans="14:14">
      <c r="N56232" s="71"/>
    </row>
    <row r="56233" spans="14:14">
      <c r="N56233" s="71"/>
    </row>
    <row r="56234" spans="14:14">
      <c r="N56234" s="71"/>
    </row>
    <row r="56235" spans="14:14">
      <c r="N56235" s="71"/>
    </row>
    <row r="56236" spans="14:14">
      <c r="N56236" s="71"/>
    </row>
    <row r="56237" spans="14:14">
      <c r="N56237" s="71"/>
    </row>
    <row r="56238" spans="14:14">
      <c r="N56238" s="71"/>
    </row>
    <row r="56239" spans="14:14">
      <c r="N56239" s="71"/>
    </row>
    <row r="56240" spans="14:14">
      <c r="N56240" s="71"/>
    </row>
    <row r="56241" spans="14:14">
      <c r="N56241" s="71"/>
    </row>
    <row r="56242" spans="14:14">
      <c r="N56242" s="71"/>
    </row>
    <row r="56243" spans="14:14">
      <c r="N56243" s="71"/>
    </row>
    <row r="56244" spans="14:14">
      <c r="N56244" s="71"/>
    </row>
    <row r="56245" spans="14:14">
      <c r="N56245" s="71"/>
    </row>
    <row r="56246" spans="14:14">
      <c r="N56246" s="71"/>
    </row>
    <row r="56247" spans="14:14">
      <c r="N56247" s="71"/>
    </row>
    <row r="56248" spans="14:14">
      <c r="N56248" s="71"/>
    </row>
    <row r="56249" spans="14:14">
      <c r="N56249" s="71"/>
    </row>
    <row r="56250" spans="14:14">
      <c r="N56250" s="71"/>
    </row>
    <row r="56251" spans="14:14">
      <c r="N56251" s="71"/>
    </row>
    <row r="56252" spans="14:14">
      <c r="N56252" s="71"/>
    </row>
    <row r="56253" spans="14:14">
      <c r="N56253" s="71"/>
    </row>
    <row r="56254" spans="14:14">
      <c r="N56254" s="71"/>
    </row>
    <row r="56255" spans="14:14">
      <c r="N56255" s="71"/>
    </row>
    <row r="56256" spans="14:14">
      <c r="N56256" s="71"/>
    </row>
    <row r="56257" spans="14:14">
      <c r="N56257" s="71"/>
    </row>
    <row r="56258" spans="14:14">
      <c r="N56258" s="71"/>
    </row>
    <row r="56259" spans="14:14">
      <c r="N56259" s="71"/>
    </row>
    <row r="56260" spans="14:14">
      <c r="N56260" s="71"/>
    </row>
    <row r="56261" spans="14:14">
      <c r="N56261" s="71"/>
    </row>
    <row r="56262" spans="14:14">
      <c r="N56262" s="71"/>
    </row>
    <row r="56263" spans="14:14">
      <c r="N56263" s="71"/>
    </row>
    <row r="56264" spans="14:14">
      <c r="N56264" s="71"/>
    </row>
    <row r="56265" spans="14:14">
      <c r="N56265" s="71"/>
    </row>
    <row r="56266" spans="14:14">
      <c r="N56266" s="71"/>
    </row>
    <row r="56267" spans="14:14">
      <c r="N56267" s="71"/>
    </row>
    <row r="56268" spans="14:14">
      <c r="N56268" s="71"/>
    </row>
    <row r="56269" spans="14:14">
      <c r="N56269" s="71"/>
    </row>
    <row r="56270" spans="14:14">
      <c r="N56270" s="71"/>
    </row>
    <row r="56271" spans="14:14">
      <c r="N56271" s="71"/>
    </row>
    <row r="56272" spans="14:14">
      <c r="N56272" s="71"/>
    </row>
    <row r="56273" spans="14:14">
      <c r="N56273" s="71"/>
    </row>
    <row r="56274" spans="14:14">
      <c r="N56274" s="71"/>
    </row>
    <row r="56275" spans="14:14">
      <c r="N56275" s="71"/>
    </row>
    <row r="56276" spans="14:14">
      <c r="N56276" s="71"/>
    </row>
    <row r="56277" spans="14:14">
      <c r="N56277" s="71"/>
    </row>
    <row r="56278" spans="14:14">
      <c r="N56278" s="71"/>
    </row>
    <row r="56279" spans="14:14">
      <c r="N56279" s="71"/>
    </row>
    <row r="56280" spans="14:14">
      <c r="N56280" s="71"/>
    </row>
    <row r="56281" spans="14:14">
      <c r="N56281" s="71"/>
    </row>
    <row r="56282" spans="14:14">
      <c r="N56282" s="71"/>
    </row>
    <row r="56283" spans="14:14">
      <c r="N56283" s="71"/>
    </row>
    <row r="56284" spans="14:14">
      <c r="N56284" s="71"/>
    </row>
    <row r="56285" spans="14:14">
      <c r="N56285" s="71"/>
    </row>
    <row r="56286" spans="14:14">
      <c r="N56286" s="71"/>
    </row>
    <row r="56287" spans="14:14">
      <c r="N56287" s="71"/>
    </row>
    <row r="56288" spans="14:14">
      <c r="N56288" s="71"/>
    </row>
    <row r="56289" spans="14:14">
      <c r="N56289" s="71"/>
    </row>
    <row r="56290" spans="14:14">
      <c r="N56290" s="71"/>
    </row>
    <row r="56291" spans="14:14">
      <c r="N56291" s="71"/>
    </row>
    <row r="56292" spans="14:14">
      <c r="N56292" s="71"/>
    </row>
    <row r="56293" spans="14:14">
      <c r="N56293" s="71"/>
    </row>
    <row r="56294" spans="14:14">
      <c r="N56294" s="71"/>
    </row>
    <row r="56295" spans="14:14">
      <c r="N56295" s="71"/>
    </row>
    <row r="56296" spans="14:14">
      <c r="N56296" s="71"/>
    </row>
    <row r="56297" spans="14:14">
      <c r="N56297" s="71"/>
    </row>
    <row r="56298" spans="14:14">
      <c r="N56298" s="71"/>
    </row>
    <row r="56299" spans="14:14">
      <c r="N56299" s="71"/>
    </row>
    <row r="56300" spans="14:14">
      <c r="N56300" s="71"/>
    </row>
    <row r="56301" spans="14:14">
      <c r="N56301" s="71"/>
    </row>
    <row r="56302" spans="14:14">
      <c r="N56302" s="71"/>
    </row>
    <row r="56303" spans="14:14">
      <c r="N56303" s="71"/>
    </row>
    <row r="56304" spans="14:14">
      <c r="N56304" s="71"/>
    </row>
    <row r="56305" spans="14:14">
      <c r="N56305" s="71"/>
    </row>
    <row r="56306" spans="14:14">
      <c r="N56306" s="71"/>
    </row>
    <row r="56307" spans="14:14">
      <c r="N56307" s="71"/>
    </row>
    <row r="56308" spans="14:14">
      <c r="N56308" s="71"/>
    </row>
    <row r="56309" spans="14:14">
      <c r="N56309" s="71"/>
    </row>
    <row r="56310" spans="14:14">
      <c r="N56310" s="71"/>
    </row>
    <row r="56311" spans="14:14">
      <c r="N56311" s="71"/>
    </row>
    <row r="56312" spans="14:14">
      <c r="N56312" s="71"/>
    </row>
    <row r="56313" spans="14:14">
      <c r="N56313" s="71"/>
    </row>
    <row r="56314" spans="14:14">
      <c r="N56314" s="71"/>
    </row>
    <row r="56315" spans="14:14">
      <c r="N56315" s="71"/>
    </row>
    <row r="56316" spans="14:14">
      <c r="N56316" s="71"/>
    </row>
    <row r="56317" spans="14:14">
      <c r="N56317" s="71"/>
    </row>
    <row r="56318" spans="14:14">
      <c r="N56318" s="71"/>
    </row>
    <row r="56319" spans="14:14">
      <c r="N56319" s="71"/>
    </row>
    <row r="56320" spans="14:14">
      <c r="N56320" s="71"/>
    </row>
    <row r="56321" spans="14:14">
      <c r="N56321" s="71"/>
    </row>
    <row r="56322" spans="14:14">
      <c r="N56322" s="71"/>
    </row>
    <row r="56323" spans="14:14">
      <c r="N56323" s="71"/>
    </row>
    <row r="56324" spans="14:14">
      <c r="N56324" s="71"/>
    </row>
    <row r="56325" spans="14:14">
      <c r="N56325" s="71"/>
    </row>
    <row r="56326" spans="14:14">
      <c r="N56326" s="71"/>
    </row>
    <row r="56327" spans="14:14">
      <c r="N56327" s="71"/>
    </row>
    <row r="56328" spans="14:14">
      <c r="N56328" s="71"/>
    </row>
    <row r="56329" spans="14:14">
      <c r="N56329" s="71"/>
    </row>
    <row r="56330" spans="14:14">
      <c r="N56330" s="71"/>
    </row>
    <row r="56331" spans="14:14">
      <c r="N56331" s="71"/>
    </row>
    <row r="56332" spans="14:14">
      <c r="N56332" s="71"/>
    </row>
    <row r="56333" spans="14:14">
      <c r="N56333" s="71"/>
    </row>
    <row r="56334" spans="14:14">
      <c r="N56334" s="71"/>
    </row>
    <row r="56335" spans="14:14">
      <c r="N56335" s="71"/>
    </row>
    <row r="56336" spans="14:14">
      <c r="N56336" s="71"/>
    </row>
    <row r="56337" spans="14:14">
      <c r="N56337" s="71"/>
    </row>
    <row r="56338" spans="14:14">
      <c r="N56338" s="71"/>
    </row>
    <row r="56339" spans="14:14">
      <c r="N56339" s="71"/>
    </row>
    <row r="56340" spans="14:14">
      <c r="N56340" s="71"/>
    </row>
    <row r="56341" spans="14:14">
      <c r="N56341" s="71"/>
    </row>
    <row r="56342" spans="14:14">
      <c r="N56342" s="71"/>
    </row>
    <row r="56343" spans="14:14">
      <c r="N56343" s="71"/>
    </row>
    <row r="56344" spans="14:14">
      <c r="N56344" s="71"/>
    </row>
    <row r="56345" spans="14:14">
      <c r="N56345" s="71"/>
    </row>
    <row r="56346" spans="14:14">
      <c r="N56346" s="71"/>
    </row>
    <row r="56347" spans="14:14">
      <c r="N56347" s="71"/>
    </row>
    <row r="56348" spans="14:14">
      <c r="N56348" s="71"/>
    </row>
    <row r="56349" spans="14:14">
      <c r="N56349" s="71"/>
    </row>
    <row r="56350" spans="14:14">
      <c r="N56350" s="71"/>
    </row>
    <row r="56351" spans="14:14">
      <c r="N56351" s="71"/>
    </row>
    <row r="56352" spans="14:14">
      <c r="N56352" s="71"/>
    </row>
    <row r="56353" spans="14:14">
      <c r="N56353" s="71"/>
    </row>
    <row r="56354" spans="14:14">
      <c r="N56354" s="71"/>
    </row>
    <row r="56355" spans="14:14">
      <c r="N56355" s="71"/>
    </row>
    <row r="56356" spans="14:14">
      <c r="N56356" s="71"/>
    </row>
    <row r="56357" spans="14:14">
      <c r="N56357" s="71"/>
    </row>
    <row r="56358" spans="14:14">
      <c r="N56358" s="71"/>
    </row>
    <row r="56359" spans="14:14">
      <c r="N56359" s="71"/>
    </row>
    <row r="56360" spans="14:14">
      <c r="N56360" s="71"/>
    </row>
    <row r="56361" spans="14:14">
      <c r="N56361" s="71"/>
    </row>
    <row r="56362" spans="14:14">
      <c r="N56362" s="71"/>
    </row>
    <row r="56363" spans="14:14">
      <c r="N56363" s="71"/>
    </row>
    <row r="56364" spans="14:14">
      <c r="N56364" s="71"/>
    </row>
    <row r="56365" spans="14:14">
      <c r="N56365" s="71"/>
    </row>
    <row r="56366" spans="14:14">
      <c r="N56366" s="71"/>
    </row>
    <row r="56367" spans="14:14">
      <c r="N56367" s="71"/>
    </row>
    <row r="56368" spans="14:14">
      <c r="N56368" s="71"/>
    </row>
    <row r="56369" spans="14:14">
      <c r="N56369" s="71"/>
    </row>
    <row r="56370" spans="14:14">
      <c r="N56370" s="71"/>
    </row>
    <row r="56371" spans="14:14">
      <c r="N56371" s="71"/>
    </row>
    <row r="56372" spans="14:14">
      <c r="N56372" s="71"/>
    </row>
    <row r="56373" spans="14:14">
      <c r="N56373" s="71"/>
    </row>
    <row r="56374" spans="14:14">
      <c r="N56374" s="71"/>
    </row>
    <row r="56375" spans="14:14">
      <c r="N56375" s="71"/>
    </row>
    <row r="56376" spans="14:14">
      <c r="N56376" s="71"/>
    </row>
    <row r="56377" spans="14:14">
      <c r="N56377" s="71"/>
    </row>
    <row r="56378" spans="14:14">
      <c r="N56378" s="71"/>
    </row>
    <row r="56379" spans="14:14">
      <c r="N56379" s="71"/>
    </row>
    <row r="56380" spans="14:14">
      <c r="N56380" s="71"/>
    </row>
    <row r="56381" spans="14:14">
      <c r="N56381" s="71"/>
    </row>
    <row r="56382" spans="14:14">
      <c r="N56382" s="71"/>
    </row>
    <row r="56383" spans="14:14">
      <c r="N56383" s="71"/>
    </row>
    <row r="56384" spans="14:14">
      <c r="N56384" s="71"/>
    </row>
    <row r="56385" spans="14:14">
      <c r="N56385" s="71"/>
    </row>
    <row r="56386" spans="14:14">
      <c r="N56386" s="71"/>
    </row>
    <row r="56387" spans="14:14">
      <c r="N56387" s="71"/>
    </row>
    <row r="56388" spans="14:14">
      <c r="N56388" s="71"/>
    </row>
    <row r="56389" spans="14:14">
      <c r="N56389" s="71"/>
    </row>
    <row r="56390" spans="14:14">
      <c r="N56390" s="71"/>
    </row>
    <row r="56391" spans="14:14">
      <c r="N56391" s="71"/>
    </row>
    <row r="56392" spans="14:14">
      <c r="N56392" s="71"/>
    </row>
    <row r="56393" spans="14:14">
      <c r="N56393" s="71"/>
    </row>
    <row r="56394" spans="14:14">
      <c r="N56394" s="71"/>
    </row>
    <row r="56395" spans="14:14">
      <c r="N56395" s="71"/>
    </row>
    <row r="56396" spans="14:14">
      <c r="N56396" s="71"/>
    </row>
    <row r="56397" spans="14:14">
      <c r="N56397" s="71"/>
    </row>
    <row r="56398" spans="14:14">
      <c r="N56398" s="71"/>
    </row>
    <row r="56399" spans="14:14">
      <c r="N56399" s="71"/>
    </row>
    <row r="56400" spans="14:14">
      <c r="N56400" s="71"/>
    </row>
    <row r="56401" spans="14:14">
      <c r="N56401" s="71"/>
    </row>
    <row r="56402" spans="14:14">
      <c r="N56402" s="71"/>
    </row>
    <row r="56403" spans="14:14">
      <c r="N56403" s="71"/>
    </row>
    <row r="56404" spans="14:14">
      <c r="N56404" s="71"/>
    </row>
    <row r="56405" spans="14:14">
      <c r="N56405" s="71"/>
    </row>
    <row r="56406" spans="14:14">
      <c r="N56406" s="71"/>
    </row>
    <row r="56407" spans="14:14">
      <c r="N56407" s="71"/>
    </row>
    <row r="56408" spans="14:14">
      <c r="N56408" s="71"/>
    </row>
    <row r="56409" spans="14:14">
      <c r="N56409" s="71"/>
    </row>
    <row r="56410" spans="14:14">
      <c r="N56410" s="71"/>
    </row>
    <row r="56411" spans="14:14">
      <c r="N56411" s="71"/>
    </row>
    <row r="56412" spans="14:14">
      <c r="N56412" s="71"/>
    </row>
    <row r="56413" spans="14:14">
      <c r="N56413" s="71"/>
    </row>
    <row r="56414" spans="14:14">
      <c r="N56414" s="71"/>
    </row>
    <row r="56415" spans="14:14">
      <c r="N56415" s="71"/>
    </row>
    <row r="56416" spans="14:14">
      <c r="N56416" s="71"/>
    </row>
    <row r="56417" spans="14:14">
      <c r="N56417" s="71"/>
    </row>
    <row r="56418" spans="14:14">
      <c r="N56418" s="71"/>
    </row>
    <row r="56419" spans="14:14">
      <c r="N56419" s="71"/>
    </row>
    <row r="56420" spans="14:14">
      <c r="N56420" s="71"/>
    </row>
    <row r="56421" spans="14:14">
      <c r="N56421" s="71"/>
    </row>
    <row r="56422" spans="14:14">
      <c r="N56422" s="71"/>
    </row>
    <row r="56423" spans="14:14">
      <c r="N56423" s="71"/>
    </row>
    <row r="56424" spans="14:14">
      <c r="N56424" s="71"/>
    </row>
    <row r="56425" spans="14:14">
      <c r="N56425" s="71"/>
    </row>
    <row r="56426" spans="14:14">
      <c r="N56426" s="71"/>
    </row>
    <row r="56427" spans="14:14">
      <c r="N56427" s="71"/>
    </row>
    <row r="56428" spans="14:14">
      <c r="N56428" s="71"/>
    </row>
    <row r="56429" spans="14:14">
      <c r="N56429" s="71"/>
    </row>
    <row r="56430" spans="14:14">
      <c r="N56430" s="71"/>
    </row>
    <row r="56431" spans="14:14">
      <c r="N56431" s="71"/>
    </row>
    <row r="56432" spans="14:14">
      <c r="N56432" s="71"/>
    </row>
    <row r="56433" spans="14:14">
      <c r="N56433" s="71"/>
    </row>
    <row r="56434" spans="14:14">
      <c r="N56434" s="71"/>
    </row>
    <row r="56435" spans="14:14">
      <c r="N56435" s="71"/>
    </row>
    <row r="56436" spans="14:14">
      <c r="N56436" s="71"/>
    </row>
    <row r="56437" spans="14:14">
      <c r="N56437" s="71"/>
    </row>
    <row r="56438" spans="14:14">
      <c r="N56438" s="71"/>
    </row>
    <row r="56439" spans="14:14">
      <c r="N56439" s="71"/>
    </row>
    <row r="56440" spans="14:14">
      <c r="N56440" s="71"/>
    </row>
    <row r="56441" spans="14:14">
      <c r="N56441" s="71"/>
    </row>
    <row r="56442" spans="14:14">
      <c r="N56442" s="71"/>
    </row>
    <row r="56443" spans="14:14">
      <c r="N56443" s="71"/>
    </row>
    <row r="56444" spans="14:14">
      <c r="N56444" s="71"/>
    </row>
    <row r="56445" spans="14:14">
      <c r="N56445" s="71"/>
    </row>
    <row r="56446" spans="14:14">
      <c r="N56446" s="71"/>
    </row>
    <row r="56447" spans="14:14">
      <c r="N56447" s="71"/>
    </row>
    <row r="56448" spans="14:14">
      <c r="N56448" s="71"/>
    </row>
    <row r="56449" spans="14:14">
      <c r="N56449" s="71"/>
    </row>
    <row r="56450" spans="14:14">
      <c r="N56450" s="71"/>
    </row>
    <row r="56451" spans="14:14">
      <c r="N56451" s="71"/>
    </row>
    <row r="56452" spans="14:14">
      <c r="N56452" s="71"/>
    </row>
    <row r="56453" spans="14:14">
      <c r="N56453" s="71"/>
    </row>
    <row r="56454" spans="14:14">
      <c r="N56454" s="71"/>
    </row>
    <row r="56455" spans="14:14">
      <c r="N56455" s="71"/>
    </row>
    <row r="56456" spans="14:14">
      <c r="N56456" s="71"/>
    </row>
    <row r="56457" spans="14:14">
      <c r="N56457" s="71"/>
    </row>
    <row r="56458" spans="14:14">
      <c r="N56458" s="71"/>
    </row>
    <row r="56459" spans="14:14">
      <c r="N56459" s="71"/>
    </row>
    <row r="56460" spans="14:14">
      <c r="N56460" s="71"/>
    </row>
    <row r="56461" spans="14:14">
      <c r="N56461" s="71"/>
    </row>
    <row r="56462" spans="14:14">
      <c r="N56462" s="71"/>
    </row>
    <row r="56463" spans="14:14">
      <c r="N56463" s="71"/>
    </row>
    <row r="56464" spans="14:14">
      <c r="N56464" s="71"/>
    </row>
    <row r="56465" spans="14:14">
      <c r="N56465" s="71"/>
    </row>
    <row r="56466" spans="14:14">
      <c r="N56466" s="71"/>
    </row>
    <row r="56467" spans="14:14">
      <c r="N56467" s="71"/>
    </row>
    <row r="56468" spans="14:14">
      <c r="N56468" s="71"/>
    </row>
    <row r="56469" spans="14:14">
      <c r="N56469" s="71"/>
    </row>
    <row r="56470" spans="14:14">
      <c r="N56470" s="71"/>
    </row>
    <row r="56471" spans="14:14">
      <c r="N56471" s="71"/>
    </row>
    <row r="56472" spans="14:14">
      <c r="N56472" s="71"/>
    </row>
    <row r="56473" spans="14:14">
      <c r="N56473" s="71"/>
    </row>
    <row r="56474" spans="14:14">
      <c r="N56474" s="71"/>
    </row>
    <row r="56475" spans="14:14">
      <c r="N56475" s="71"/>
    </row>
    <row r="56476" spans="14:14">
      <c r="N56476" s="71"/>
    </row>
    <row r="56477" spans="14:14">
      <c r="N56477" s="71"/>
    </row>
    <row r="56478" spans="14:14">
      <c r="N56478" s="71"/>
    </row>
    <row r="56479" spans="14:14">
      <c r="N56479" s="71"/>
    </row>
    <row r="56480" spans="14:14">
      <c r="N56480" s="71"/>
    </row>
    <row r="56481" spans="14:14">
      <c r="N56481" s="71"/>
    </row>
    <row r="56482" spans="14:14">
      <c r="N56482" s="71"/>
    </row>
    <row r="56483" spans="14:14">
      <c r="N56483" s="71"/>
    </row>
    <row r="56484" spans="14:14">
      <c r="N56484" s="71"/>
    </row>
    <row r="56485" spans="14:14">
      <c r="N56485" s="71"/>
    </row>
    <row r="56486" spans="14:14">
      <c r="N56486" s="71"/>
    </row>
    <row r="56487" spans="14:14">
      <c r="N56487" s="71"/>
    </row>
    <row r="56488" spans="14:14">
      <c r="N56488" s="71"/>
    </row>
    <row r="56489" spans="14:14">
      <c r="N56489" s="71"/>
    </row>
    <row r="56490" spans="14:14">
      <c r="N56490" s="71"/>
    </row>
    <row r="56491" spans="14:14">
      <c r="N56491" s="71"/>
    </row>
    <row r="56492" spans="14:14">
      <c r="N56492" s="71"/>
    </row>
    <row r="56493" spans="14:14">
      <c r="N56493" s="71"/>
    </row>
    <row r="56494" spans="14:14">
      <c r="N56494" s="71"/>
    </row>
    <row r="56495" spans="14:14">
      <c r="N56495" s="71"/>
    </row>
    <row r="56496" spans="14:14">
      <c r="N56496" s="71"/>
    </row>
    <row r="56497" spans="14:14">
      <c r="N56497" s="71"/>
    </row>
    <row r="56498" spans="14:14">
      <c r="N56498" s="71"/>
    </row>
    <row r="56499" spans="14:14">
      <c r="N56499" s="71"/>
    </row>
    <row r="56500" spans="14:14">
      <c r="N56500" s="71"/>
    </row>
    <row r="56501" spans="14:14">
      <c r="N56501" s="71"/>
    </row>
    <row r="56502" spans="14:14">
      <c r="N56502" s="71"/>
    </row>
    <row r="56503" spans="14:14">
      <c r="N56503" s="71"/>
    </row>
    <row r="56504" spans="14:14">
      <c r="N56504" s="71"/>
    </row>
    <row r="56505" spans="14:14">
      <c r="N56505" s="71"/>
    </row>
    <row r="56506" spans="14:14">
      <c r="N56506" s="71"/>
    </row>
    <row r="56507" spans="14:14">
      <c r="N56507" s="71"/>
    </row>
    <row r="56508" spans="14:14">
      <c r="N56508" s="71"/>
    </row>
    <row r="56509" spans="14:14">
      <c r="N56509" s="71"/>
    </row>
    <row r="56510" spans="14:14">
      <c r="N56510" s="71"/>
    </row>
    <row r="56511" spans="14:14">
      <c r="N56511" s="71"/>
    </row>
    <row r="56512" spans="14:14">
      <c r="N56512" s="71"/>
    </row>
    <row r="56513" spans="14:14">
      <c r="N56513" s="71"/>
    </row>
    <row r="56514" spans="14:14">
      <c r="N56514" s="71"/>
    </row>
    <row r="56515" spans="14:14">
      <c r="N56515" s="71"/>
    </row>
    <row r="56516" spans="14:14">
      <c r="N56516" s="71"/>
    </row>
    <row r="56517" spans="14:14">
      <c r="N56517" s="71"/>
    </row>
    <row r="56518" spans="14:14">
      <c r="N56518" s="71"/>
    </row>
    <row r="56519" spans="14:14">
      <c r="N56519" s="71"/>
    </row>
    <row r="56520" spans="14:14">
      <c r="N56520" s="71"/>
    </row>
    <row r="56521" spans="14:14">
      <c r="N56521" s="71"/>
    </row>
    <row r="56522" spans="14:14">
      <c r="N56522" s="71"/>
    </row>
    <row r="56523" spans="14:14">
      <c r="N56523" s="71"/>
    </row>
    <row r="56524" spans="14:14">
      <c r="N56524" s="71"/>
    </row>
    <row r="56525" spans="14:14">
      <c r="N56525" s="71"/>
    </row>
    <row r="56526" spans="14:14">
      <c r="N56526" s="71"/>
    </row>
    <row r="56527" spans="14:14">
      <c r="N56527" s="71"/>
    </row>
    <row r="56528" spans="14:14">
      <c r="N56528" s="71"/>
    </row>
    <row r="56529" spans="14:14">
      <c r="N56529" s="71"/>
    </row>
    <row r="56530" spans="14:14">
      <c r="N56530" s="71"/>
    </row>
    <row r="56531" spans="14:14">
      <c r="N56531" s="71"/>
    </row>
    <row r="56532" spans="14:14">
      <c r="N56532" s="71"/>
    </row>
    <row r="56533" spans="14:14">
      <c r="N56533" s="71"/>
    </row>
    <row r="56534" spans="14:14">
      <c r="N56534" s="71"/>
    </row>
    <row r="56535" spans="14:14">
      <c r="N56535" s="71"/>
    </row>
    <row r="56536" spans="14:14">
      <c r="N56536" s="71"/>
    </row>
    <row r="56537" spans="14:14">
      <c r="N56537" s="71"/>
    </row>
    <row r="56538" spans="14:14">
      <c r="N56538" s="71"/>
    </row>
    <row r="56539" spans="14:14">
      <c r="N56539" s="71"/>
    </row>
    <row r="56540" spans="14:14">
      <c r="N56540" s="71"/>
    </row>
    <row r="56541" spans="14:14">
      <c r="N56541" s="71"/>
    </row>
    <row r="56542" spans="14:14">
      <c r="N56542" s="71"/>
    </row>
    <row r="56543" spans="14:14">
      <c r="N56543" s="71"/>
    </row>
    <row r="56544" spans="14:14">
      <c r="N56544" s="71"/>
    </row>
    <row r="56545" spans="14:14">
      <c r="N56545" s="71"/>
    </row>
    <row r="56546" spans="14:14">
      <c r="N56546" s="71"/>
    </row>
    <row r="56547" spans="14:14">
      <c r="N56547" s="71"/>
    </row>
    <row r="56548" spans="14:14">
      <c r="N56548" s="71"/>
    </row>
    <row r="56549" spans="14:14">
      <c r="N56549" s="71"/>
    </row>
    <row r="56550" spans="14:14">
      <c r="N56550" s="71"/>
    </row>
    <row r="56551" spans="14:14">
      <c r="N56551" s="71"/>
    </row>
    <row r="56552" spans="14:14">
      <c r="N56552" s="71"/>
    </row>
    <row r="56553" spans="14:14">
      <c r="N56553" s="71"/>
    </row>
    <row r="56554" spans="14:14">
      <c r="N56554" s="71"/>
    </row>
    <row r="56555" spans="14:14">
      <c r="N56555" s="71"/>
    </row>
    <row r="56556" spans="14:14">
      <c r="N56556" s="71"/>
    </row>
    <row r="56557" spans="14:14">
      <c r="N56557" s="71"/>
    </row>
    <row r="56558" spans="14:14">
      <c r="N56558" s="71"/>
    </row>
    <row r="56559" spans="14:14">
      <c r="N56559" s="71"/>
    </row>
    <row r="56560" spans="14:14">
      <c r="N56560" s="71"/>
    </row>
    <row r="56561" spans="14:14">
      <c r="N56561" s="71"/>
    </row>
    <row r="56562" spans="14:14">
      <c r="N56562" s="71"/>
    </row>
    <row r="56563" spans="14:14">
      <c r="N56563" s="71"/>
    </row>
    <row r="56564" spans="14:14">
      <c r="N56564" s="71"/>
    </row>
    <row r="56565" spans="14:14">
      <c r="N56565" s="71"/>
    </row>
    <row r="56566" spans="14:14">
      <c r="N56566" s="71"/>
    </row>
    <row r="56567" spans="14:14">
      <c r="N56567" s="71"/>
    </row>
    <row r="56568" spans="14:14">
      <c r="N56568" s="71"/>
    </row>
    <row r="56569" spans="14:14">
      <c r="N56569" s="71"/>
    </row>
    <row r="56570" spans="14:14">
      <c r="N56570" s="71"/>
    </row>
    <row r="56571" spans="14:14">
      <c r="N56571" s="71"/>
    </row>
    <row r="56572" spans="14:14">
      <c r="N56572" s="71"/>
    </row>
    <row r="56573" spans="14:14">
      <c r="N56573" s="71"/>
    </row>
    <row r="56574" spans="14:14">
      <c r="N56574" s="71"/>
    </row>
    <row r="56575" spans="14:14">
      <c r="N56575" s="71"/>
    </row>
    <row r="56576" spans="14:14">
      <c r="N56576" s="71"/>
    </row>
    <row r="56577" spans="14:14">
      <c r="N56577" s="71"/>
    </row>
    <row r="56578" spans="14:14">
      <c r="N56578" s="71"/>
    </row>
    <row r="56579" spans="14:14">
      <c r="N56579" s="71"/>
    </row>
    <row r="56580" spans="14:14">
      <c r="N56580" s="71"/>
    </row>
    <row r="56581" spans="14:14">
      <c r="N56581" s="71"/>
    </row>
    <row r="56582" spans="14:14">
      <c r="N56582" s="71"/>
    </row>
    <row r="56583" spans="14:14">
      <c r="N56583" s="71"/>
    </row>
    <row r="56584" spans="14:14">
      <c r="N56584" s="71"/>
    </row>
    <row r="56585" spans="14:14">
      <c r="N56585" s="71"/>
    </row>
    <row r="56586" spans="14:14">
      <c r="N56586" s="71"/>
    </row>
    <row r="56587" spans="14:14">
      <c r="N56587" s="71"/>
    </row>
    <row r="56588" spans="14:14">
      <c r="N56588" s="71"/>
    </row>
    <row r="56589" spans="14:14">
      <c r="N56589" s="71"/>
    </row>
    <row r="56590" spans="14:14">
      <c r="N56590" s="71"/>
    </row>
    <row r="56591" spans="14:14">
      <c r="N56591" s="71"/>
    </row>
    <row r="56592" spans="14:14">
      <c r="N56592" s="71"/>
    </row>
    <row r="56593" spans="14:14">
      <c r="N56593" s="71"/>
    </row>
    <row r="56594" spans="14:14">
      <c r="N56594" s="71"/>
    </row>
    <row r="56595" spans="14:14">
      <c r="N56595" s="71"/>
    </row>
    <row r="56596" spans="14:14">
      <c r="N56596" s="71"/>
    </row>
    <row r="56597" spans="14:14">
      <c r="N56597" s="71"/>
    </row>
    <row r="56598" spans="14:14">
      <c r="N56598" s="71"/>
    </row>
    <row r="56599" spans="14:14">
      <c r="N56599" s="71"/>
    </row>
    <row r="56600" spans="14:14">
      <c r="N56600" s="71"/>
    </row>
    <row r="56601" spans="14:14">
      <c r="N56601" s="71"/>
    </row>
    <row r="56602" spans="14:14">
      <c r="N56602" s="71"/>
    </row>
    <row r="56603" spans="14:14">
      <c r="N56603" s="71"/>
    </row>
    <row r="56604" spans="14:14">
      <c r="N56604" s="71"/>
    </row>
    <row r="56605" spans="14:14">
      <c r="N56605" s="71"/>
    </row>
    <row r="56606" spans="14:14">
      <c r="N56606" s="71"/>
    </row>
    <row r="56607" spans="14:14">
      <c r="N56607" s="71"/>
    </row>
    <row r="56608" spans="14:14">
      <c r="N56608" s="71"/>
    </row>
    <row r="56609" spans="14:14">
      <c r="N56609" s="71"/>
    </row>
    <row r="56610" spans="14:14">
      <c r="N56610" s="71"/>
    </row>
    <row r="56611" spans="14:14">
      <c r="N56611" s="71"/>
    </row>
    <row r="56612" spans="14:14">
      <c r="N56612" s="71"/>
    </row>
    <row r="56613" spans="14:14">
      <c r="N56613" s="71"/>
    </row>
    <row r="56614" spans="14:14">
      <c r="N56614" s="71"/>
    </row>
    <row r="56615" spans="14:14">
      <c r="N56615" s="71"/>
    </row>
    <row r="56616" spans="14:14">
      <c r="N56616" s="71"/>
    </row>
    <row r="56617" spans="14:14">
      <c r="N56617" s="71"/>
    </row>
    <row r="56618" spans="14:14">
      <c r="N56618" s="71"/>
    </row>
    <row r="56619" spans="14:14">
      <c r="N56619" s="71"/>
    </row>
    <row r="56620" spans="14:14">
      <c r="N56620" s="71"/>
    </row>
    <row r="56621" spans="14:14">
      <c r="N56621" s="71"/>
    </row>
    <row r="56622" spans="14:14">
      <c r="N56622" s="71"/>
    </row>
    <row r="56623" spans="14:14">
      <c r="N56623" s="71"/>
    </row>
    <row r="56624" spans="14:14">
      <c r="N56624" s="71"/>
    </row>
    <row r="56625" spans="14:14">
      <c r="N56625" s="71"/>
    </row>
    <row r="56626" spans="14:14">
      <c r="N56626" s="71"/>
    </row>
    <row r="56627" spans="14:14">
      <c r="N56627" s="71"/>
    </row>
    <row r="56628" spans="14:14">
      <c r="N56628" s="71"/>
    </row>
    <row r="56629" spans="14:14">
      <c r="N56629" s="71"/>
    </row>
    <row r="56630" spans="14:14">
      <c r="N56630" s="71"/>
    </row>
    <row r="56631" spans="14:14">
      <c r="N56631" s="71"/>
    </row>
    <row r="56632" spans="14:14">
      <c r="N56632" s="71"/>
    </row>
    <row r="56633" spans="14:14">
      <c r="N56633" s="71"/>
    </row>
    <row r="56634" spans="14:14">
      <c r="N56634" s="71"/>
    </row>
    <row r="56635" spans="14:14">
      <c r="N56635" s="71"/>
    </row>
    <row r="56636" spans="14:14">
      <c r="N56636" s="71"/>
    </row>
    <row r="56637" spans="14:14">
      <c r="N56637" s="71"/>
    </row>
    <row r="56638" spans="14:14">
      <c r="N56638" s="71"/>
    </row>
    <row r="56639" spans="14:14">
      <c r="N56639" s="71"/>
    </row>
    <row r="56640" spans="14:14">
      <c r="N56640" s="71"/>
    </row>
    <row r="56641" spans="14:14">
      <c r="N56641" s="71"/>
    </row>
    <row r="56642" spans="14:14">
      <c r="N56642" s="71"/>
    </row>
    <row r="56643" spans="14:14">
      <c r="N56643" s="71"/>
    </row>
    <row r="56644" spans="14:14">
      <c r="N56644" s="71"/>
    </row>
    <row r="56645" spans="14:14">
      <c r="N56645" s="71"/>
    </row>
    <row r="56646" spans="14:14">
      <c r="N56646" s="71"/>
    </row>
    <row r="56647" spans="14:14">
      <c r="N56647" s="71"/>
    </row>
    <row r="56648" spans="14:14">
      <c r="N56648" s="71"/>
    </row>
    <row r="56649" spans="14:14">
      <c r="N56649" s="71"/>
    </row>
    <row r="56650" spans="14:14">
      <c r="N56650" s="71"/>
    </row>
    <row r="56651" spans="14:14">
      <c r="N56651" s="71"/>
    </row>
    <row r="56652" spans="14:14">
      <c r="N56652" s="71"/>
    </row>
    <row r="56653" spans="14:14">
      <c r="N56653" s="71"/>
    </row>
    <row r="56654" spans="14:14">
      <c r="N56654" s="71"/>
    </row>
    <row r="56655" spans="14:14">
      <c r="N56655" s="71"/>
    </row>
    <row r="56656" spans="14:14">
      <c r="N56656" s="71"/>
    </row>
    <row r="56657" spans="14:14">
      <c r="N56657" s="71"/>
    </row>
    <row r="56658" spans="14:14">
      <c r="N56658" s="71"/>
    </row>
    <row r="56659" spans="14:14">
      <c r="N56659" s="71"/>
    </row>
    <row r="56660" spans="14:14">
      <c r="N56660" s="71"/>
    </row>
    <row r="56661" spans="14:14">
      <c r="N56661" s="71"/>
    </row>
    <row r="56662" spans="14:14">
      <c r="N56662" s="71"/>
    </row>
    <row r="56663" spans="14:14">
      <c r="N56663" s="71"/>
    </row>
    <row r="56664" spans="14:14">
      <c r="N56664" s="71"/>
    </row>
    <row r="56665" spans="14:14">
      <c r="N56665" s="71"/>
    </row>
    <row r="56666" spans="14:14">
      <c r="N56666" s="71"/>
    </row>
    <row r="56667" spans="14:14">
      <c r="N56667" s="71"/>
    </row>
    <row r="56668" spans="14:14">
      <c r="N56668" s="71"/>
    </row>
    <row r="56669" spans="14:14">
      <c r="N56669" s="71"/>
    </row>
    <row r="56670" spans="14:14">
      <c r="N56670" s="71"/>
    </row>
    <row r="56671" spans="14:14">
      <c r="N56671" s="71"/>
    </row>
    <row r="56672" spans="14:14">
      <c r="N56672" s="71"/>
    </row>
    <row r="56673" spans="14:14">
      <c r="N56673" s="71"/>
    </row>
    <row r="56674" spans="14:14">
      <c r="N56674" s="71"/>
    </row>
    <row r="56675" spans="14:14">
      <c r="N56675" s="71"/>
    </row>
    <row r="56676" spans="14:14">
      <c r="N56676" s="71"/>
    </row>
    <row r="56677" spans="14:14">
      <c r="N56677" s="71"/>
    </row>
    <row r="56678" spans="14:14">
      <c r="N56678" s="71"/>
    </row>
    <row r="56679" spans="14:14">
      <c r="N56679" s="71"/>
    </row>
    <row r="56680" spans="14:14">
      <c r="N56680" s="71"/>
    </row>
    <row r="56681" spans="14:14">
      <c r="N56681" s="71"/>
    </row>
    <row r="56682" spans="14:14">
      <c r="N56682" s="71"/>
    </row>
    <row r="56683" spans="14:14">
      <c r="N56683" s="71"/>
    </row>
    <row r="56684" spans="14:14">
      <c r="N56684" s="71"/>
    </row>
    <row r="56685" spans="14:14">
      <c r="N56685" s="71"/>
    </row>
    <row r="56686" spans="14:14">
      <c r="N56686" s="71"/>
    </row>
    <row r="56687" spans="14:14">
      <c r="N56687" s="71"/>
    </row>
    <row r="56688" spans="14:14">
      <c r="N56688" s="71"/>
    </row>
    <row r="56689" spans="14:14">
      <c r="N56689" s="71"/>
    </row>
    <row r="56690" spans="14:14">
      <c r="N56690" s="71"/>
    </row>
    <row r="56691" spans="14:14">
      <c r="N56691" s="71"/>
    </row>
    <row r="56692" spans="14:14">
      <c r="N56692" s="71"/>
    </row>
    <row r="56693" spans="14:14">
      <c r="N56693" s="71"/>
    </row>
    <row r="56694" spans="14:14">
      <c r="N56694" s="71"/>
    </row>
    <row r="56695" spans="14:14">
      <c r="N56695" s="71"/>
    </row>
    <row r="56696" spans="14:14">
      <c r="N56696" s="71"/>
    </row>
    <row r="56697" spans="14:14">
      <c r="N56697" s="71"/>
    </row>
    <row r="56698" spans="14:14">
      <c r="N56698" s="71"/>
    </row>
    <row r="56699" spans="14:14">
      <c r="N56699" s="71"/>
    </row>
    <row r="56700" spans="14:14">
      <c r="N56700" s="71"/>
    </row>
    <row r="56701" spans="14:14">
      <c r="N56701" s="71"/>
    </row>
    <row r="56702" spans="14:14">
      <c r="N56702" s="71"/>
    </row>
    <row r="56703" spans="14:14">
      <c r="N56703" s="71"/>
    </row>
    <row r="56704" spans="14:14">
      <c r="N56704" s="71"/>
    </row>
    <row r="56705" spans="14:14">
      <c r="N56705" s="71"/>
    </row>
    <row r="56706" spans="14:14">
      <c r="N56706" s="71"/>
    </row>
    <row r="56707" spans="14:14">
      <c r="N56707" s="71"/>
    </row>
    <row r="56708" spans="14:14">
      <c r="N56708" s="71"/>
    </row>
    <row r="56709" spans="14:14">
      <c r="N56709" s="71"/>
    </row>
    <row r="56710" spans="14:14">
      <c r="N56710" s="71"/>
    </row>
    <row r="56711" spans="14:14">
      <c r="N56711" s="71"/>
    </row>
    <row r="56712" spans="14:14">
      <c r="N56712" s="71"/>
    </row>
    <row r="56713" spans="14:14">
      <c r="N56713" s="71"/>
    </row>
    <row r="56714" spans="14:14">
      <c r="N56714" s="71"/>
    </row>
    <row r="56715" spans="14:14">
      <c r="N56715" s="71"/>
    </row>
    <row r="56716" spans="14:14">
      <c r="N56716" s="71"/>
    </row>
    <row r="56717" spans="14:14">
      <c r="N56717" s="71"/>
    </row>
    <row r="56718" spans="14:14">
      <c r="N56718" s="71"/>
    </row>
    <row r="56719" spans="14:14">
      <c r="N56719" s="71"/>
    </row>
    <row r="56720" spans="14:14">
      <c r="N56720" s="71"/>
    </row>
    <row r="56721" spans="14:14">
      <c r="N56721" s="71"/>
    </row>
    <row r="56722" spans="14:14">
      <c r="N56722" s="71"/>
    </row>
    <row r="56723" spans="14:14">
      <c r="N56723" s="71"/>
    </row>
    <row r="56724" spans="14:14">
      <c r="N56724" s="71"/>
    </row>
    <row r="56725" spans="14:14">
      <c r="N56725" s="71"/>
    </row>
    <row r="56726" spans="14:14">
      <c r="N56726" s="71"/>
    </row>
    <row r="56727" spans="14:14">
      <c r="N56727" s="71"/>
    </row>
    <row r="56728" spans="14:14">
      <c r="N56728" s="71"/>
    </row>
    <row r="56729" spans="14:14">
      <c r="N56729" s="71"/>
    </row>
    <row r="56730" spans="14:14">
      <c r="N56730" s="71"/>
    </row>
    <row r="56731" spans="14:14">
      <c r="N56731" s="71"/>
    </row>
    <row r="56732" spans="14:14">
      <c r="N56732" s="71"/>
    </row>
    <row r="56733" spans="14:14">
      <c r="N56733" s="71"/>
    </row>
    <row r="56734" spans="14:14">
      <c r="N56734" s="71"/>
    </row>
    <row r="56735" spans="14:14">
      <c r="N56735" s="71"/>
    </row>
    <row r="56736" spans="14:14">
      <c r="N56736" s="71"/>
    </row>
    <row r="56737" spans="14:14">
      <c r="N56737" s="71"/>
    </row>
    <row r="56738" spans="14:14">
      <c r="N56738" s="71"/>
    </row>
    <row r="56739" spans="14:14">
      <c r="N56739" s="71"/>
    </row>
    <row r="56740" spans="14:14">
      <c r="N56740" s="71"/>
    </row>
    <row r="56741" spans="14:14">
      <c r="N56741" s="71"/>
    </row>
    <row r="56742" spans="14:14">
      <c r="N56742" s="71"/>
    </row>
    <row r="56743" spans="14:14">
      <c r="N56743" s="71"/>
    </row>
    <row r="56744" spans="14:14">
      <c r="N56744" s="71"/>
    </row>
    <row r="56745" spans="14:14">
      <c r="N56745" s="71"/>
    </row>
    <row r="56746" spans="14:14">
      <c r="N56746" s="71"/>
    </row>
    <row r="56747" spans="14:14">
      <c r="N56747" s="71"/>
    </row>
    <row r="56748" spans="14:14">
      <c r="N56748" s="71"/>
    </row>
    <row r="56749" spans="14:14">
      <c r="N56749" s="71"/>
    </row>
    <row r="56750" spans="14:14">
      <c r="N56750" s="71"/>
    </row>
    <row r="56751" spans="14:14">
      <c r="N56751" s="71"/>
    </row>
    <row r="56752" spans="14:14">
      <c r="N56752" s="71"/>
    </row>
    <row r="56753" spans="14:14">
      <c r="N56753" s="71"/>
    </row>
    <row r="56754" spans="14:14">
      <c r="N56754" s="71"/>
    </row>
    <row r="56755" spans="14:14">
      <c r="N56755" s="71"/>
    </row>
    <row r="56756" spans="14:14">
      <c r="N56756" s="71"/>
    </row>
    <row r="56757" spans="14:14">
      <c r="N56757" s="71"/>
    </row>
    <row r="56758" spans="14:14">
      <c r="N56758" s="71"/>
    </row>
    <row r="56759" spans="14:14">
      <c r="N56759" s="71"/>
    </row>
    <row r="56760" spans="14:14">
      <c r="N56760" s="71"/>
    </row>
    <row r="56761" spans="14:14">
      <c r="N56761" s="71"/>
    </row>
    <row r="56762" spans="14:14">
      <c r="N56762" s="71"/>
    </row>
    <row r="56763" spans="14:14">
      <c r="N56763" s="71"/>
    </row>
    <row r="56764" spans="14:14">
      <c r="N56764" s="71"/>
    </row>
    <row r="56765" spans="14:14">
      <c r="N56765" s="71"/>
    </row>
    <row r="56766" spans="14:14">
      <c r="N56766" s="71"/>
    </row>
    <row r="56767" spans="14:14">
      <c r="N56767" s="71"/>
    </row>
    <row r="56768" spans="14:14">
      <c r="N56768" s="71"/>
    </row>
    <row r="56769" spans="14:14">
      <c r="N56769" s="71"/>
    </row>
    <row r="56770" spans="14:14">
      <c r="N56770" s="71"/>
    </row>
    <row r="56771" spans="14:14">
      <c r="N56771" s="71"/>
    </row>
    <row r="56772" spans="14:14">
      <c r="N56772" s="71"/>
    </row>
    <row r="56773" spans="14:14">
      <c r="N56773" s="71"/>
    </row>
    <row r="56774" spans="14:14">
      <c r="N56774" s="71"/>
    </row>
    <row r="56775" spans="14:14">
      <c r="N56775" s="71"/>
    </row>
    <row r="56776" spans="14:14">
      <c r="N56776" s="71"/>
    </row>
    <row r="56777" spans="14:14">
      <c r="N56777" s="71"/>
    </row>
    <row r="56778" spans="14:14">
      <c r="N56778" s="71"/>
    </row>
    <row r="56779" spans="14:14">
      <c r="N56779" s="71"/>
    </row>
    <row r="56780" spans="14:14">
      <c r="N56780" s="71"/>
    </row>
    <row r="56781" spans="14:14">
      <c r="N56781" s="71"/>
    </row>
    <row r="56782" spans="14:14">
      <c r="N56782" s="71"/>
    </row>
    <row r="56783" spans="14:14">
      <c r="N56783" s="71"/>
    </row>
    <row r="56784" spans="14:14">
      <c r="N56784" s="71"/>
    </row>
    <row r="56785" spans="14:14">
      <c r="N56785" s="71"/>
    </row>
    <row r="56786" spans="14:14">
      <c r="N56786" s="71"/>
    </row>
    <row r="56787" spans="14:14">
      <c r="N56787" s="71"/>
    </row>
    <row r="56788" spans="14:14">
      <c r="N56788" s="71"/>
    </row>
    <row r="56789" spans="14:14">
      <c r="N56789" s="71"/>
    </row>
    <row r="56790" spans="14:14">
      <c r="N56790" s="71"/>
    </row>
    <row r="56791" spans="14:14">
      <c r="N56791" s="71"/>
    </row>
    <row r="56792" spans="14:14">
      <c r="N56792" s="71"/>
    </row>
    <row r="56793" spans="14:14">
      <c r="N56793" s="71"/>
    </row>
    <row r="56794" spans="14:14">
      <c r="N56794" s="71"/>
    </row>
    <row r="56795" spans="14:14">
      <c r="N56795" s="71"/>
    </row>
    <row r="56796" spans="14:14">
      <c r="N56796" s="71"/>
    </row>
    <row r="56797" spans="14:14">
      <c r="N56797" s="71"/>
    </row>
    <row r="56798" spans="14:14">
      <c r="N56798" s="71"/>
    </row>
    <row r="56799" spans="14:14">
      <c r="N56799" s="71"/>
    </row>
    <row r="56800" spans="14:14">
      <c r="N56800" s="71"/>
    </row>
    <row r="56801" spans="14:14">
      <c r="N56801" s="71"/>
    </row>
    <row r="56802" spans="14:14">
      <c r="N56802" s="71"/>
    </row>
    <row r="56803" spans="14:14">
      <c r="N56803" s="71"/>
    </row>
    <row r="56804" spans="14:14">
      <c r="N56804" s="71"/>
    </row>
    <row r="56805" spans="14:14">
      <c r="N56805" s="71"/>
    </row>
    <row r="56806" spans="14:14">
      <c r="N56806" s="71"/>
    </row>
    <row r="56807" spans="14:14">
      <c r="N56807" s="71"/>
    </row>
    <row r="56808" spans="14:14">
      <c r="N56808" s="71"/>
    </row>
    <row r="56809" spans="14:14">
      <c r="N56809" s="71"/>
    </row>
    <row r="56810" spans="14:14">
      <c r="N56810" s="71"/>
    </row>
    <row r="56811" spans="14:14">
      <c r="N56811" s="71"/>
    </row>
    <row r="56812" spans="14:14">
      <c r="N56812" s="71"/>
    </row>
    <row r="56813" spans="14:14">
      <c r="N56813" s="71"/>
    </row>
    <row r="56814" spans="14:14">
      <c r="N56814" s="71"/>
    </row>
    <row r="56815" spans="14:14">
      <c r="N56815" s="71"/>
    </row>
    <row r="56816" spans="14:14">
      <c r="N56816" s="71"/>
    </row>
    <row r="56817" spans="14:14">
      <c r="N56817" s="71"/>
    </row>
    <row r="56818" spans="14:14">
      <c r="N56818" s="71"/>
    </row>
    <row r="56819" spans="14:14">
      <c r="N56819" s="71"/>
    </row>
    <row r="56820" spans="14:14">
      <c r="N56820" s="71"/>
    </row>
    <row r="56821" spans="14:14">
      <c r="N56821" s="71"/>
    </row>
    <row r="56822" spans="14:14">
      <c r="N56822" s="71"/>
    </row>
    <row r="56823" spans="14:14">
      <c r="N56823" s="71"/>
    </row>
    <row r="56824" spans="14:14">
      <c r="N56824" s="71"/>
    </row>
    <row r="56825" spans="14:14">
      <c r="N56825" s="71"/>
    </row>
    <row r="56826" spans="14:14">
      <c r="N56826" s="71"/>
    </row>
    <row r="56827" spans="14:14">
      <c r="N56827" s="71"/>
    </row>
    <row r="56828" spans="14:14">
      <c r="N56828" s="71"/>
    </row>
    <row r="56829" spans="14:14">
      <c r="N56829" s="71"/>
    </row>
    <row r="56830" spans="14:14">
      <c r="N56830" s="71"/>
    </row>
    <row r="56831" spans="14:14">
      <c r="N56831" s="71"/>
    </row>
    <row r="56832" spans="14:14">
      <c r="N56832" s="71"/>
    </row>
    <row r="56833" spans="14:14">
      <c r="N56833" s="71"/>
    </row>
    <row r="56834" spans="14:14">
      <c r="N56834" s="71"/>
    </row>
    <row r="56835" spans="14:14">
      <c r="N56835" s="71"/>
    </row>
    <row r="56836" spans="14:14">
      <c r="N56836" s="71"/>
    </row>
    <row r="56837" spans="14:14">
      <c r="N56837" s="71"/>
    </row>
    <row r="56838" spans="14:14">
      <c r="N56838" s="71"/>
    </row>
    <row r="56839" spans="14:14">
      <c r="N56839" s="71"/>
    </row>
    <row r="56840" spans="14:14">
      <c r="N56840" s="71"/>
    </row>
    <row r="56841" spans="14:14">
      <c r="N56841" s="71"/>
    </row>
    <row r="56842" spans="14:14">
      <c r="N56842" s="71"/>
    </row>
    <row r="56843" spans="14:14">
      <c r="N56843" s="71"/>
    </row>
    <row r="56844" spans="14:14">
      <c r="N56844" s="71"/>
    </row>
    <row r="56845" spans="14:14">
      <c r="N56845" s="71"/>
    </row>
    <row r="56846" spans="14:14">
      <c r="N56846" s="71"/>
    </row>
    <row r="56847" spans="14:14">
      <c r="N56847" s="71"/>
    </row>
    <row r="56848" spans="14:14">
      <c r="N56848" s="71"/>
    </row>
    <row r="56849" spans="14:14">
      <c r="N56849" s="71"/>
    </row>
    <row r="56850" spans="14:14">
      <c r="N56850" s="71"/>
    </row>
    <row r="56851" spans="14:14">
      <c r="N56851" s="71"/>
    </row>
    <row r="56852" spans="14:14">
      <c r="N56852" s="71"/>
    </row>
    <row r="56853" spans="14:14">
      <c r="N56853" s="71"/>
    </row>
    <row r="56854" spans="14:14">
      <c r="N56854" s="71"/>
    </row>
    <row r="56855" spans="14:14">
      <c r="N56855" s="71"/>
    </row>
    <row r="56856" spans="14:14">
      <c r="N56856" s="71"/>
    </row>
    <row r="56857" spans="14:14">
      <c r="N56857" s="71"/>
    </row>
    <row r="56858" spans="14:14">
      <c r="N56858" s="71"/>
    </row>
    <row r="56859" spans="14:14">
      <c r="N56859" s="71"/>
    </row>
    <row r="56860" spans="14:14">
      <c r="N56860" s="71"/>
    </row>
    <row r="56861" spans="14:14">
      <c r="N56861" s="71"/>
    </row>
    <row r="56862" spans="14:14">
      <c r="N56862" s="71"/>
    </row>
    <row r="56863" spans="14:14">
      <c r="N56863" s="71"/>
    </row>
    <row r="56864" spans="14:14">
      <c r="N56864" s="71"/>
    </row>
    <row r="56865" spans="14:14">
      <c r="N56865" s="71"/>
    </row>
    <row r="56866" spans="14:14">
      <c r="N56866" s="71"/>
    </row>
    <row r="56867" spans="14:14">
      <c r="N56867" s="71"/>
    </row>
    <row r="56868" spans="14:14">
      <c r="N56868" s="71"/>
    </row>
    <row r="56869" spans="14:14">
      <c r="N56869" s="71"/>
    </row>
    <row r="56870" spans="14:14">
      <c r="N56870" s="71"/>
    </row>
    <row r="56871" spans="14:14">
      <c r="N56871" s="71"/>
    </row>
    <row r="56872" spans="14:14">
      <c r="N56872" s="71"/>
    </row>
    <row r="56873" spans="14:14">
      <c r="N56873" s="71"/>
    </row>
    <row r="56874" spans="14:14">
      <c r="N56874" s="71"/>
    </row>
    <row r="56875" spans="14:14">
      <c r="N56875" s="71"/>
    </row>
    <row r="56876" spans="14:14">
      <c r="N56876" s="71"/>
    </row>
    <row r="56877" spans="14:14">
      <c r="N56877" s="71"/>
    </row>
    <row r="56878" spans="14:14">
      <c r="N56878" s="71"/>
    </row>
    <row r="56879" spans="14:14">
      <c r="N56879" s="71"/>
    </row>
    <row r="56880" spans="14:14">
      <c r="N56880" s="71"/>
    </row>
    <row r="56881" spans="14:14">
      <c r="N56881" s="71"/>
    </row>
    <row r="56882" spans="14:14">
      <c r="N56882" s="71"/>
    </row>
    <row r="56883" spans="14:14">
      <c r="N56883" s="71"/>
    </row>
    <row r="56884" spans="14:14">
      <c r="N56884" s="71"/>
    </row>
    <row r="56885" spans="14:14">
      <c r="N56885" s="71"/>
    </row>
    <row r="56886" spans="14:14">
      <c r="N56886" s="71"/>
    </row>
    <row r="56887" spans="14:14">
      <c r="N56887" s="71"/>
    </row>
    <row r="56888" spans="14:14">
      <c r="N56888" s="71"/>
    </row>
    <row r="56889" spans="14:14">
      <c r="N56889" s="71"/>
    </row>
    <row r="56890" spans="14:14">
      <c r="N56890" s="71"/>
    </row>
    <row r="56891" spans="14:14">
      <c r="N56891" s="71"/>
    </row>
    <row r="56892" spans="14:14">
      <c r="N56892" s="71"/>
    </row>
    <row r="56893" spans="14:14">
      <c r="N56893" s="71"/>
    </row>
    <row r="56894" spans="14:14">
      <c r="N56894" s="71"/>
    </row>
    <row r="56895" spans="14:14">
      <c r="N56895" s="71"/>
    </row>
    <row r="56896" spans="14:14">
      <c r="N56896" s="71"/>
    </row>
    <row r="56897" spans="14:14">
      <c r="N56897" s="71"/>
    </row>
    <row r="56898" spans="14:14">
      <c r="N56898" s="71"/>
    </row>
    <row r="56899" spans="14:14">
      <c r="N56899" s="71"/>
    </row>
    <row r="56900" spans="14:14">
      <c r="N56900" s="71"/>
    </row>
    <row r="56901" spans="14:14">
      <c r="N56901" s="71"/>
    </row>
    <row r="56902" spans="14:14">
      <c r="N56902" s="71"/>
    </row>
    <row r="56903" spans="14:14">
      <c r="N56903" s="71"/>
    </row>
    <row r="56904" spans="14:14">
      <c r="N56904" s="71"/>
    </row>
    <row r="56905" spans="14:14">
      <c r="N56905" s="71"/>
    </row>
    <row r="56906" spans="14:14">
      <c r="N56906" s="71"/>
    </row>
    <row r="56907" spans="14:14">
      <c r="N56907" s="71"/>
    </row>
    <row r="56908" spans="14:14">
      <c r="N56908" s="71"/>
    </row>
    <row r="56909" spans="14:14">
      <c r="N56909" s="71"/>
    </row>
    <row r="56910" spans="14:14">
      <c r="N56910" s="71"/>
    </row>
    <row r="56911" spans="14:14">
      <c r="N56911" s="71"/>
    </row>
    <row r="56912" spans="14:14">
      <c r="N56912" s="71"/>
    </row>
    <row r="56913" spans="14:14">
      <c r="N56913" s="71"/>
    </row>
    <row r="56914" spans="14:14">
      <c r="N56914" s="71"/>
    </row>
    <row r="56915" spans="14:14">
      <c r="N56915" s="71"/>
    </row>
    <row r="56916" spans="14:14">
      <c r="N56916" s="71"/>
    </row>
    <row r="56917" spans="14:14">
      <c r="N56917" s="71"/>
    </row>
    <row r="56918" spans="14:14">
      <c r="N56918" s="71"/>
    </row>
    <row r="56919" spans="14:14">
      <c r="N56919" s="71"/>
    </row>
    <row r="56920" spans="14:14">
      <c r="N56920" s="71"/>
    </row>
    <row r="56921" spans="14:14">
      <c r="N56921" s="71"/>
    </row>
    <row r="56922" spans="14:14">
      <c r="N56922" s="71"/>
    </row>
    <row r="56923" spans="14:14">
      <c r="N56923" s="71"/>
    </row>
    <row r="56924" spans="14:14">
      <c r="N56924" s="71"/>
    </row>
    <row r="56925" spans="14:14">
      <c r="N56925" s="71"/>
    </row>
    <row r="56926" spans="14:14">
      <c r="N56926" s="71"/>
    </row>
    <row r="56927" spans="14:14">
      <c r="N56927" s="71"/>
    </row>
    <row r="56928" spans="14:14">
      <c r="N56928" s="71"/>
    </row>
    <row r="56929" spans="14:14">
      <c r="N56929" s="71"/>
    </row>
    <row r="56930" spans="14:14">
      <c r="N56930" s="71"/>
    </row>
    <row r="56931" spans="14:14">
      <c r="N56931" s="71"/>
    </row>
    <row r="56932" spans="14:14">
      <c r="N56932" s="71"/>
    </row>
    <row r="56933" spans="14:14">
      <c r="N56933" s="71"/>
    </row>
    <row r="56934" spans="14:14">
      <c r="N56934" s="71"/>
    </row>
    <row r="56935" spans="14:14">
      <c r="N56935" s="71"/>
    </row>
    <row r="56936" spans="14:14">
      <c r="N56936" s="71"/>
    </row>
    <row r="56937" spans="14:14">
      <c r="N56937" s="71"/>
    </row>
    <row r="56938" spans="14:14">
      <c r="N56938" s="71"/>
    </row>
    <row r="56939" spans="14:14">
      <c r="N56939" s="71"/>
    </row>
    <row r="56940" spans="14:14">
      <c r="N56940" s="71"/>
    </row>
    <row r="56941" spans="14:14">
      <c r="N56941" s="71"/>
    </row>
    <row r="56942" spans="14:14">
      <c r="N56942" s="71"/>
    </row>
    <row r="56943" spans="14:14">
      <c r="N56943" s="71"/>
    </row>
    <row r="56944" spans="14:14">
      <c r="N56944" s="71"/>
    </row>
    <row r="56945" spans="14:14">
      <c r="N56945" s="71"/>
    </row>
    <row r="56946" spans="14:14">
      <c r="N56946" s="71"/>
    </row>
    <row r="56947" spans="14:14">
      <c r="N56947" s="71"/>
    </row>
    <row r="56948" spans="14:14">
      <c r="N56948" s="71"/>
    </row>
    <row r="56949" spans="14:14">
      <c r="N56949" s="71"/>
    </row>
    <row r="56950" spans="14:14">
      <c r="N56950" s="71"/>
    </row>
    <row r="56951" spans="14:14">
      <c r="N56951" s="71"/>
    </row>
    <row r="56952" spans="14:14">
      <c r="N56952" s="71"/>
    </row>
    <row r="56953" spans="14:14">
      <c r="N56953" s="71"/>
    </row>
    <row r="56954" spans="14:14">
      <c r="N56954" s="71"/>
    </row>
    <row r="56955" spans="14:14">
      <c r="N56955" s="71"/>
    </row>
    <row r="56956" spans="14:14">
      <c r="N56956" s="71"/>
    </row>
    <row r="56957" spans="14:14">
      <c r="N56957" s="71"/>
    </row>
    <row r="56958" spans="14:14">
      <c r="N56958" s="71"/>
    </row>
    <row r="56959" spans="14:14">
      <c r="N56959" s="71"/>
    </row>
    <row r="56960" spans="14:14">
      <c r="N56960" s="71"/>
    </row>
    <row r="56961" spans="14:14">
      <c r="N56961" s="71"/>
    </row>
    <row r="56962" spans="14:14">
      <c r="N56962" s="71"/>
    </row>
    <row r="56963" spans="14:14">
      <c r="N56963" s="71"/>
    </row>
    <row r="56964" spans="14:14">
      <c r="N56964" s="71"/>
    </row>
    <row r="56965" spans="14:14">
      <c r="N56965" s="71"/>
    </row>
    <row r="56966" spans="14:14">
      <c r="N56966" s="71"/>
    </row>
    <row r="56967" spans="14:14">
      <c r="N56967" s="71"/>
    </row>
    <row r="56968" spans="14:14">
      <c r="N56968" s="71"/>
    </row>
    <row r="56969" spans="14:14">
      <c r="N56969" s="71"/>
    </row>
    <row r="56970" spans="14:14">
      <c r="N56970" s="71"/>
    </row>
    <row r="56971" spans="14:14">
      <c r="N56971" s="71"/>
    </row>
    <row r="56972" spans="14:14">
      <c r="N56972" s="71"/>
    </row>
    <row r="56973" spans="14:14">
      <c r="N56973" s="71"/>
    </row>
    <row r="56974" spans="14:14">
      <c r="N56974" s="71"/>
    </row>
    <row r="56975" spans="14:14">
      <c r="N56975" s="71"/>
    </row>
    <row r="56976" spans="14:14">
      <c r="N56976" s="71"/>
    </row>
    <row r="56977" spans="14:14">
      <c r="N56977" s="71"/>
    </row>
    <row r="56978" spans="14:14">
      <c r="N56978" s="71"/>
    </row>
    <row r="56979" spans="14:14">
      <c r="N56979" s="71"/>
    </row>
    <row r="56980" spans="14:14">
      <c r="N56980" s="71"/>
    </row>
    <row r="56981" spans="14:14">
      <c r="N56981" s="71"/>
    </row>
    <row r="56982" spans="14:14">
      <c r="N56982" s="71"/>
    </row>
    <row r="56983" spans="14:14">
      <c r="N56983" s="71"/>
    </row>
    <row r="56984" spans="14:14">
      <c r="N56984" s="71"/>
    </row>
    <row r="56985" spans="14:14">
      <c r="N56985" s="71"/>
    </row>
    <row r="56986" spans="14:14">
      <c r="N56986" s="71"/>
    </row>
    <row r="56987" spans="14:14">
      <c r="N56987" s="71"/>
    </row>
    <row r="56988" spans="14:14">
      <c r="N56988" s="71"/>
    </row>
    <row r="56989" spans="14:14">
      <c r="N56989" s="71"/>
    </row>
    <row r="56990" spans="14:14">
      <c r="N56990" s="71"/>
    </row>
    <row r="56991" spans="14:14">
      <c r="N56991" s="71"/>
    </row>
    <row r="56992" spans="14:14">
      <c r="N56992" s="71"/>
    </row>
    <row r="56993" spans="14:14">
      <c r="N56993" s="71"/>
    </row>
    <row r="56994" spans="14:14">
      <c r="N56994" s="71"/>
    </row>
    <row r="56995" spans="14:14">
      <c r="N56995" s="71"/>
    </row>
    <row r="56996" spans="14:14">
      <c r="N56996" s="71"/>
    </row>
    <row r="56997" spans="14:14">
      <c r="N56997" s="71"/>
    </row>
    <row r="56998" spans="14:14">
      <c r="N56998" s="71"/>
    </row>
    <row r="56999" spans="14:14">
      <c r="N56999" s="71"/>
    </row>
    <row r="57000" spans="14:14">
      <c r="N57000" s="71"/>
    </row>
    <row r="57001" spans="14:14">
      <c r="N57001" s="71"/>
    </row>
    <row r="57002" spans="14:14">
      <c r="N57002" s="71"/>
    </row>
    <row r="57003" spans="14:14">
      <c r="N57003" s="71"/>
    </row>
    <row r="57004" spans="14:14">
      <c r="N57004" s="71"/>
    </row>
    <row r="57005" spans="14:14">
      <c r="N57005" s="71"/>
    </row>
    <row r="57006" spans="14:14">
      <c r="N57006" s="71"/>
    </row>
    <row r="57007" spans="14:14">
      <c r="N57007" s="71"/>
    </row>
    <row r="57008" spans="14:14">
      <c r="N57008" s="71"/>
    </row>
    <row r="57009" spans="14:14">
      <c r="N57009" s="71"/>
    </row>
    <row r="57010" spans="14:14">
      <c r="N57010" s="71"/>
    </row>
    <row r="57011" spans="14:14">
      <c r="N57011" s="71"/>
    </row>
    <row r="57012" spans="14:14">
      <c r="N57012" s="71"/>
    </row>
    <row r="57013" spans="14:14">
      <c r="N57013" s="71"/>
    </row>
    <row r="57014" spans="14:14">
      <c r="N57014" s="71"/>
    </row>
    <row r="57015" spans="14:14">
      <c r="N57015" s="71"/>
    </row>
    <row r="57016" spans="14:14">
      <c r="N57016" s="71"/>
    </row>
    <row r="57017" spans="14:14">
      <c r="N57017" s="71"/>
    </row>
    <row r="57018" spans="14:14">
      <c r="N57018" s="71"/>
    </row>
    <row r="57019" spans="14:14">
      <c r="N57019" s="71"/>
    </row>
    <row r="57020" spans="14:14">
      <c r="N57020" s="71"/>
    </row>
    <row r="57021" spans="14:14">
      <c r="N57021" s="71"/>
    </row>
    <row r="57022" spans="14:14">
      <c r="N57022" s="71"/>
    </row>
    <row r="57023" spans="14:14">
      <c r="N57023" s="71"/>
    </row>
    <row r="57024" spans="14:14">
      <c r="N57024" s="71"/>
    </row>
    <row r="57025" spans="14:14">
      <c r="N57025" s="71"/>
    </row>
    <row r="57026" spans="14:14">
      <c r="N57026" s="71"/>
    </row>
    <row r="57027" spans="14:14">
      <c r="N57027" s="71"/>
    </row>
    <row r="57028" spans="14:14">
      <c r="N57028" s="71"/>
    </row>
    <row r="57029" spans="14:14">
      <c r="N57029" s="71"/>
    </row>
    <row r="57030" spans="14:14">
      <c r="N57030" s="71"/>
    </row>
    <row r="57031" spans="14:14">
      <c r="N57031" s="71"/>
    </row>
    <row r="57032" spans="14:14">
      <c r="N57032" s="71"/>
    </row>
    <row r="57033" spans="14:14">
      <c r="N57033" s="71"/>
    </row>
    <row r="57034" spans="14:14">
      <c r="N57034" s="71"/>
    </row>
    <row r="57035" spans="14:14">
      <c r="N57035" s="71"/>
    </row>
    <row r="57036" spans="14:14">
      <c r="N57036" s="71"/>
    </row>
    <row r="57037" spans="14:14">
      <c r="N57037" s="71"/>
    </row>
    <row r="57038" spans="14:14">
      <c r="N57038" s="71"/>
    </row>
    <row r="57039" spans="14:14">
      <c r="N57039" s="71"/>
    </row>
    <row r="57040" spans="14:14">
      <c r="N57040" s="71"/>
    </row>
    <row r="57041" spans="14:14">
      <c r="N57041" s="71"/>
    </row>
    <row r="57042" spans="14:14">
      <c r="N57042" s="71"/>
    </row>
    <row r="57043" spans="14:14">
      <c r="N57043" s="71"/>
    </row>
    <row r="57044" spans="14:14">
      <c r="N57044" s="71"/>
    </row>
    <row r="57045" spans="14:14">
      <c r="N57045" s="71"/>
    </row>
    <row r="57046" spans="14:14">
      <c r="N57046" s="71"/>
    </row>
    <row r="57047" spans="14:14">
      <c r="N57047" s="71"/>
    </row>
    <row r="57048" spans="14:14">
      <c r="N57048" s="71"/>
    </row>
    <row r="57049" spans="14:14">
      <c r="N57049" s="71"/>
    </row>
    <row r="57050" spans="14:14">
      <c r="N57050" s="71"/>
    </row>
    <row r="57051" spans="14:14">
      <c r="N57051" s="71"/>
    </row>
    <row r="57052" spans="14:14">
      <c r="N57052" s="71"/>
    </row>
    <row r="57053" spans="14:14">
      <c r="N57053" s="71"/>
    </row>
    <row r="57054" spans="14:14">
      <c r="N57054" s="71"/>
    </row>
    <row r="57055" spans="14:14">
      <c r="N57055" s="71"/>
    </row>
    <row r="57056" spans="14:14">
      <c r="N57056" s="71"/>
    </row>
    <row r="57057" spans="14:14">
      <c r="N57057" s="71"/>
    </row>
    <row r="57058" spans="14:14">
      <c r="N57058" s="71"/>
    </row>
    <row r="57059" spans="14:14">
      <c r="N57059" s="71"/>
    </row>
    <row r="57060" spans="14:14">
      <c r="N57060" s="71"/>
    </row>
    <row r="57061" spans="14:14">
      <c r="N57061" s="71"/>
    </row>
    <row r="57062" spans="14:14">
      <c r="N57062" s="71"/>
    </row>
    <row r="57063" spans="14:14">
      <c r="N57063" s="71"/>
    </row>
    <row r="57064" spans="14:14">
      <c r="N57064" s="71"/>
    </row>
    <row r="57065" spans="14:14">
      <c r="N57065" s="71"/>
    </row>
    <row r="57066" spans="14:14">
      <c r="N57066" s="71"/>
    </row>
    <row r="57067" spans="14:14">
      <c r="N57067" s="71"/>
    </row>
    <row r="57068" spans="14:14">
      <c r="N57068" s="71"/>
    </row>
    <row r="57069" spans="14:14">
      <c r="N57069" s="71"/>
    </row>
    <row r="57070" spans="14:14">
      <c r="N57070" s="71"/>
    </row>
    <row r="57071" spans="14:14">
      <c r="N57071" s="71"/>
    </row>
    <row r="57072" spans="14:14">
      <c r="N57072" s="71"/>
    </row>
    <row r="57073" spans="14:14">
      <c r="N57073" s="71"/>
    </row>
    <row r="57074" spans="14:14">
      <c r="N57074" s="71"/>
    </row>
    <row r="57075" spans="14:14">
      <c r="N57075" s="71"/>
    </row>
    <row r="57076" spans="14:14">
      <c r="N57076" s="71"/>
    </row>
    <row r="57077" spans="14:14">
      <c r="N57077" s="71"/>
    </row>
    <row r="57078" spans="14:14">
      <c r="N57078" s="71"/>
    </row>
    <row r="57079" spans="14:14">
      <c r="N57079" s="71"/>
    </row>
    <row r="57080" spans="14:14">
      <c r="N57080" s="71"/>
    </row>
    <row r="57081" spans="14:14">
      <c r="N57081" s="71"/>
    </row>
    <row r="57082" spans="14:14">
      <c r="N57082" s="71"/>
    </row>
    <row r="57083" spans="14:14">
      <c r="N57083" s="71"/>
    </row>
    <row r="57084" spans="14:14">
      <c r="N57084" s="71"/>
    </row>
    <row r="57085" spans="14:14">
      <c r="N57085" s="71"/>
    </row>
    <row r="57086" spans="14:14">
      <c r="N57086" s="71"/>
    </row>
    <row r="57087" spans="14:14">
      <c r="N57087" s="71"/>
    </row>
    <row r="57088" spans="14:14">
      <c r="N57088" s="71"/>
    </row>
    <row r="57089" spans="14:14">
      <c r="N57089" s="71"/>
    </row>
    <row r="57090" spans="14:14">
      <c r="N57090" s="71"/>
    </row>
    <row r="57091" spans="14:14">
      <c r="N57091" s="71"/>
    </row>
    <row r="57092" spans="14:14">
      <c r="N57092" s="71"/>
    </row>
    <row r="57093" spans="14:14">
      <c r="N57093" s="71"/>
    </row>
    <row r="57094" spans="14:14">
      <c r="N57094" s="71"/>
    </row>
    <row r="57095" spans="14:14">
      <c r="N57095" s="71"/>
    </row>
    <row r="57096" spans="14:14">
      <c r="N57096" s="71"/>
    </row>
    <row r="57097" spans="14:14">
      <c r="N57097" s="71"/>
    </row>
    <row r="57098" spans="14:14">
      <c r="N57098" s="71"/>
    </row>
    <row r="57099" spans="14:14">
      <c r="N57099" s="71"/>
    </row>
    <row r="57100" spans="14:14">
      <c r="N57100" s="71"/>
    </row>
    <row r="57101" spans="14:14">
      <c r="N57101" s="71"/>
    </row>
    <row r="57102" spans="14:14">
      <c r="N57102" s="71"/>
    </row>
    <row r="57103" spans="14:14">
      <c r="N57103" s="71"/>
    </row>
    <row r="57104" spans="14:14">
      <c r="N57104" s="71"/>
    </row>
    <row r="57105" spans="14:14">
      <c r="N57105" s="71"/>
    </row>
    <row r="57106" spans="14:14">
      <c r="N57106" s="71"/>
    </row>
    <row r="57107" spans="14:14">
      <c r="N57107" s="71"/>
    </row>
    <row r="57108" spans="14:14">
      <c r="N57108" s="71"/>
    </row>
    <row r="57109" spans="14:14">
      <c r="N57109" s="71"/>
    </row>
    <row r="57110" spans="14:14">
      <c r="N57110" s="71"/>
    </row>
    <row r="57111" spans="14:14">
      <c r="N57111" s="71"/>
    </row>
    <row r="57112" spans="14:14">
      <c r="N57112" s="71"/>
    </row>
    <row r="57113" spans="14:14">
      <c r="N57113" s="71"/>
    </row>
    <row r="57114" spans="14:14">
      <c r="N57114" s="71"/>
    </row>
    <row r="57115" spans="14:14">
      <c r="N57115" s="71"/>
    </row>
    <row r="57116" spans="14:14">
      <c r="N57116" s="71"/>
    </row>
    <row r="57117" spans="14:14">
      <c r="N57117" s="71"/>
    </row>
    <row r="57118" spans="14:14">
      <c r="N57118" s="71"/>
    </row>
    <row r="57119" spans="14:14">
      <c r="N57119" s="71"/>
    </row>
    <row r="57120" spans="14:14">
      <c r="N57120" s="71"/>
    </row>
    <row r="57121" spans="14:14">
      <c r="N57121" s="71"/>
    </row>
    <row r="57122" spans="14:14">
      <c r="N57122" s="71"/>
    </row>
    <row r="57123" spans="14:14">
      <c r="N57123" s="71"/>
    </row>
    <row r="57124" spans="14:14">
      <c r="N57124" s="71"/>
    </row>
    <row r="57125" spans="14:14">
      <c r="N57125" s="71"/>
    </row>
    <row r="57126" spans="14:14">
      <c r="N57126" s="71"/>
    </row>
    <row r="57127" spans="14:14">
      <c r="N57127" s="71"/>
    </row>
    <row r="57128" spans="14:14">
      <c r="N57128" s="71"/>
    </row>
    <row r="57129" spans="14:14">
      <c r="N57129" s="71"/>
    </row>
    <row r="57130" spans="14:14">
      <c r="N57130" s="71"/>
    </row>
    <row r="57131" spans="14:14">
      <c r="N57131" s="71"/>
    </row>
    <row r="57132" spans="14:14">
      <c r="N57132" s="71"/>
    </row>
    <row r="57133" spans="14:14">
      <c r="N57133" s="71"/>
    </row>
    <row r="57134" spans="14:14">
      <c r="N57134" s="71"/>
    </row>
    <row r="57135" spans="14:14">
      <c r="N57135" s="71"/>
    </row>
    <row r="57136" spans="14:14">
      <c r="N57136" s="71"/>
    </row>
    <row r="57137" spans="14:14">
      <c r="N57137" s="71"/>
    </row>
    <row r="57138" spans="14:14">
      <c r="N57138" s="71"/>
    </row>
    <row r="57139" spans="14:14">
      <c r="N57139" s="71"/>
    </row>
    <row r="57140" spans="14:14">
      <c r="N57140" s="71"/>
    </row>
    <row r="57141" spans="14:14">
      <c r="N57141" s="71"/>
    </row>
    <row r="57142" spans="14:14">
      <c r="N57142" s="71"/>
    </row>
    <row r="57143" spans="14:14">
      <c r="N57143" s="71"/>
    </row>
    <row r="57144" spans="14:14">
      <c r="N57144" s="71"/>
    </row>
    <row r="57145" spans="14:14">
      <c r="N57145" s="71"/>
    </row>
    <row r="57146" spans="14:14">
      <c r="N57146" s="71"/>
    </row>
    <row r="57147" spans="14:14">
      <c r="N57147" s="71"/>
    </row>
    <row r="57148" spans="14:14">
      <c r="N57148" s="71"/>
    </row>
    <row r="57149" spans="14:14">
      <c r="N57149" s="71"/>
    </row>
    <row r="57150" spans="14:14">
      <c r="N57150" s="71"/>
    </row>
    <row r="57151" spans="14:14">
      <c r="N57151" s="71"/>
    </row>
    <row r="57152" spans="14:14">
      <c r="N57152" s="71"/>
    </row>
    <row r="57153" spans="14:14">
      <c r="N57153" s="71"/>
    </row>
    <row r="57154" spans="14:14">
      <c r="N57154" s="71"/>
    </row>
    <row r="57155" spans="14:14">
      <c r="N57155" s="71"/>
    </row>
    <row r="57156" spans="14:14">
      <c r="N57156" s="71"/>
    </row>
    <row r="57157" spans="14:14">
      <c r="N57157" s="71"/>
    </row>
    <row r="57158" spans="14:14">
      <c r="N57158" s="71"/>
    </row>
    <row r="57159" spans="14:14">
      <c r="N57159" s="71"/>
    </row>
    <row r="57160" spans="14:14">
      <c r="N57160" s="71"/>
    </row>
    <row r="57161" spans="14:14">
      <c r="N57161" s="71"/>
    </row>
    <row r="57162" spans="14:14">
      <c r="N57162" s="71"/>
    </row>
    <row r="57163" spans="14:14">
      <c r="N57163" s="71"/>
    </row>
    <row r="57164" spans="14:14">
      <c r="N57164" s="71"/>
    </row>
    <row r="57165" spans="14:14">
      <c r="N57165" s="71"/>
    </row>
    <row r="57166" spans="14:14">
      <c r="N57166" s="71"/>
    </row>
    <row r="57167" spans="14:14">
      <c r="N57167" s="71"/>
    </row>
    <row r="57168" spans="14:14">
      <c r="N57168" s="71"/>
    </row>
    <row r="57169" spans="14:14">
      <c r="N57169" s="71"/>
    </row>
    <row r="57170" spans="14:14">
      <c r="N57170" s="71"/>
    </row>
    <row r="57171" spans="14:14">
      <c r="N57171" s="71"/>
    </row>
    <row r="57172" spans="14:14">
      <c r="N57172" s="71"/>
    </row>
    <row r="57173" spans="14:14">
      <c r="N57173" s="71"/>
    </row>
    <row r="57174" spans="14:14">
      <c r="N57174" s="71"/>
    </row>
    <row r="57175" spans="14:14">
      <c r="N57175" s="71"/>
    </row>
    <row r="57176" spans="14:14">
      <c r="N57176" s="71"/>
    </row>
    <row r="57177" spans="14:14">
      <c r="N57177" s="71"/>
    </row>
    <row r="57178" spans="14:14">
      <c r="N57178" s="71"/>
    </row>
    <row r="57179" spans="14:14">
      <c r="N57179" s="71"/>
    </row>
    <row r="57180" spans="14:14">
      <c r="N57180" s="71"/>
    </row>
    <row r="57181" spans="14:14">
      <c r="N57181" s="71"/>
    </row>
    <row r="57182" spans="14:14">
      <c r="N57182" s="71"/>
    </row>
    <row r="57183" spans="14:14">
      <c r="N57183" s="71"/>
    </row>
    <row r="57184" spans="14:14">
      <c r="N57184" s="71"/>
    </row>
    <row r="57185" spans="14:14">
      <c r="N57185" s="71"/>
    </row>
    <row r="57186" spans="14:14">
      <c r="N57186" s="71"/>
    </row>
    <row r="57187" spans="14:14">
      <c r="N57187" s="71"/>
    </row>
    <row r="57188" spans="14:14">
      <c r="N57188" s="71"/>
    </row>
    <row r="57189" spans="14:14">
      <c r="N57189" s="71"/>
    </row>
    <row r="57190" spans="14:14">
      <c r="N57190" s="71"/>
    </row>
    <row r="57191" spans="14:14">
      <c r="N57191" s="71"/>
    </row>
    <row r="57192" spans="14:14">
      <c r="N57192" s="71"/>
    </row>
    <row r="57193" spans="14:14">
      <c r="N57193" s="71"/>
    </row>
    <row r="57194" spans="14:14">
      <c r="N57194" s="71"/>
    </row>
    <row r="57195" spans="14:14">
      <c r="N57195" s="71"/>
    </row>
    <row r="57196" spans="14:14">
      <c r="N57196" s="71"/>
    </row>
    <row r="57197" spans="14:14">
      <c r="N57197" s="71"/>
    </row>
    <row r="57198" spans="14:14">
      <c r="N57198" s="71"/>
    </row>
    <row r="57199" spans="14:14">
      <c r="N57199" s="71"/>
    </row>
    <row r="57200" spans="14:14">
      <c r="N57200" s="71"/>
    </row>
    <row r="57201" spans="14:14">
      <c r="N57201" s="71"/>
    </row>
    <row r="57202" spans="14:14">
      <c r="N57202" s="71"/>
    </row>
    <row r="57203" spans="14:14">
      <c r="N57203" s="71"/>
    </row>
    <row r="57204" spans="14:14">
      <c r="N57204" s="71"/>
    </row>
    <row r="57205" spans="14:14">
      <c r="N57205" s="71"/>
    </row>
    <row r="57206" spans="14:14">
      <c r="N57206" s="71"/>
    </row>
    <row r="57207" spans="14:14">
      <c r="N57207" s="71"/>
    </row>
    <row r="57208" spans="14:14">
      <c r="N57208" s="71"/>
    </row>
    <row r="57209" spans="14:14">
      <c r="N57209" s="71"/>
    </row>
    <row r="57210" spans="14:14">
      <c r="N57210" s="71"/>
    </row>
    <row r="57211" spans="14:14">
      <c r="N57211" s="71"/>
    </row>
    <row r="57212" spans="14:14">
      <c r="N57212" s="71"/>
    </row>
    <row r="57213" spans="14:14">
      <c r="N57213" s="71"/>
    </row>
    <row r="57214" spans="14:14">
      <c r="N57214" s="71"/>
    </row>
    <row r="57215" spans="14:14">
      <c r="N57215" s="71"/>
    </row>
    <row r="57216" spans="14:14">
      <c r="N57216" s="71"/>
    </row>
    <row r="57217" spans="14:14">
      <c r="N57217" s="71"/>
    </row>
    <row r="57218" spans="14:14">
      <c r="N57218" s="71"/>
    </row>
    <row r="57219" spans="14:14">
      <c r="N57219" s="71"/>
    </row>
    <row r="57220" spans="14:14">
      <c r="N57220" s="71"/>
    </row>
    <row r="57221" spans="14:14">
      <c r="N57221" s="71"/>
    </row>
    <row r="57222" spans="14:14">
      <c r="N57222" s="71"/>
    </row>
    <row r="57223" spans="14:14">
      <c r="N57223" s="71"/>
    </row>
    <row r="57224" spans="14:14">
      <c r="N57224" s="71"/>
    </row>
    <row r="57225" spans="14:14">
      <c r="N57225" s="71"/>
    </row>
    <row r="57226" spans="14:14">
      <c r="N57226" s="71"/>
    </row>
    <row r="57227" spans="14:14">
      <c r="N57227" s="71"/>
    </row>
    <row r="57228" spans="14:14">
      <c r="N57228" s="71"/>
    </row>
    <row r="57229" spans="14:14">
      <c r="N57229" s="71"/>
    </row>
    <row r="57230" spans="14:14">
      <c r="N57230" s="71"/>
    </row>
    <row r="57231" spans="14:14">
      <c r="N57231" s="71"/>
    </row>
    <row r="57232" spans="14:14">
      <c r="N57232" s="71"/>
    </row>
    <row r="57233" spans="14:14">
      <c r="N57233" s="71"/>
    </row>
    <row r="57234" spans="14:14">
      <c r="N57234" s="71"/>
    </row>
    <row r="57235" spans="14:14">
      <c r="N57235" s="71"/>
    </row>
    <row r="57236" spans="14:14">
      <c r="N57236" s="71"/>
    </row>
    <row r="57237" spans="14:14">
      <c r="N57237" s="71"/>
    </row>
    <row r="57238" spans="14:14">
      <c r="N57238" s="71"/>
    </row>
    <row r="57239" spans="14:14">
      <c r="N57239" s="71"/>
    </row>
    <row r="57240" spans="14:14">
      <c r="N57240" s="71"/>
    </row>
    <row r="57241" spans="14:14">
      <c r="N57241" s="71"/>
    </row>
    <row r="57242" spans="14:14">
      <c r="N57242" s="71"/>
    </row>
    <row r="57243" spans="14:14">
      <c r="N57243" s="71"/>
    </row>
    <row r="57244" spans="14:14">
      <c r="N57244" s="71"/>
    </row>
    <row r="57245" spans="14:14">
      <c r="N57245" s="71"/>
    </row>
    <row r="57246" spans="14:14">
      <c r="N57246" s="71"/>
    </row>
    <row r="57247" spans="14:14">
      <c r="N57247" s="71"/>
    </row>
    <row r="57248" spans="14:14">
      <c r="N57248" s="71"/>
    </row>
    <row r="57249" spans="14:14">
      <c r="N57249" s="71"/>
    </row>
    <row r="57250" spans="14:14">
      <c r="N57250" s="71"/>
    </row>
    <row r="57251" spans="14:14">
      <c r="N57251" s="71"/>
    </row>
    <row r="57252" spans="14:14">
      <c r="N57252" s="71"/>
    </row>
    <row r="57253" spans="14:14">
      <c r="N57253" s="71"/>
    </row>
    <row r="57254" spans="14:14">
      <c r="N57254" s="71"/>
    </row>
    <row r="57255" spans="14:14">
      <c r="N57255" s="71"/>
    </row>
    <row r="57256" spans="14:14">
      <c r="N57256" s="71"/>
    </row>
    <row r="57257" spans="14:14">
      <c r="N57257" s="71"/>
    </row>
    <row r="57258" spans="14:14">
      <c r="N57258" s="71"/>
    </row>
    <row r="57259" spans="14:14">
      <c r="N57259" s="71"/>
    </row>
    <row r="57260" spans="14:14">
      <c r="N57260" s="71"/>
    </row>
    <row r="57261" spans="14:14">
      <c r="N57261" s="71"/>
    </row>
    <row r="57262" spans="14:14">
      <c r="N57262" s="71"/>
    </row>
    <row r="57263" spans="14:14">
      <c r="N57263" s="71"/>
    </row>
    <row r="57264" spans="14:14">
      <c r="N57264" s="71"/>
    </row>
    <row r="57265" spans="14:14">
      <c r="N57265" s="71"/>
    </row>
    <row r="57266" spans="14:14">
      <c r="N57266" s="71"/>
    </row>
    <row r="57267" spans="14:14">
      <c r="N57267" s="71"/>
    </row>
    <row r="57268" spans="14:14">
      <c r="N57268" s="71"/>
    </row>
    <row r="57269" spans="14:14">
      <c r="N57269" s="71"/>
    </row>
    <row r="57270" spans="14:14">
      <c r="N57270" s="71"/>
    </row>
    <row r="57271" spans="14:14">
      <c r="N57271" s="71"/>
    </row>
    <row r="57272" spans="14:14">
      <c r="N57272" s="71"/>
    </row>
    <row r="57273" spans="14:14">
      <c r="N57273" s="71"/>
    </row>
    <row r="57274" spans="14:14">
      <c r="N57274" s="71"/>
    </row>
    <row r="57275" spans="14:14">
      <c r="N57275" s="71"/>
    </row>
    <row r="57276" spans="14:14">
      <c r="N57276" s="71"/>
    </row>
    <row r="57277" spans="14:14">
      <c r="N57277" s="71"/>
    </row>
    <row r="57278" spans="14:14">
      <c r="N57278" s="71"/>
    </row>
    <row r="57279" spans="14:14">
      <c r="N57279" s="71"/>
    </row>
    <row r="57280" spans="14:14">
      <c r="N57280" s="71"/>
    </row>
    <row r="57281" spans="14:14">
      <c r="N57281" s="71"/>
    </row>
    <row r="57282" spans="14:14">
      <c r="N57282" s="71"/>
    </row>
    <row r="57283" spans="14:14">
      <c r="N57283" s="71"/>
    </row>
    <row r="57284" spans="14:14">
      <c r="N57284" s="71"/>
    </row>
    <row r="57285" spans="14:14">
      <c r="N57285" s="71"/>
    </row>
    <row r="57286" spans="14:14">
      <c r="N57286" s="71"/>
    </row>
    <row r="57287" spans="14:14">
      <c r="N57287" s="71"/>
    </row>
    <row r="57288" spans="14:14">
      <c r="N57288" s="71"/>
    </row>
    <row r="57289" spans="14:14">
      <c r="N57289" s="71"/>
    </row>
    <row r="57290" spans="14:14">
      <c r="N57290" s="71"/>
    </row>
    <row r="57291" spans="14:14">
      <c r="N57291" s="71"/>
    </row>
    <row r="57292" spans="14:14">
      <c r="N57292" s="71"/>
    </row>
    <row r="57293" spans="14:14">
      <c r="N57293" s="71"/>
    </row>
    <row r="57294" spans="14:14">
      <c r="N57294" s="71"/>
    </row>
    <row r="57295" spans="14:14">
      <c r="N57295" s="71"/>
    </row>
    <row r="57296" spans="14:14">
      <c r="N57296" s="71"/>
    </row>
    <row r="57297" spans="14:14">
      <c r="N57297" s="71"/>
    </row>
    <row r="57298" spans="14:14">
      <c r="N57298" s="71"/>
    </row>
    <row r="57299" spans="14:14">
      <c r="N57299" s="71"/>
    </row>
    <row r="57300" spans="14:14">
      <c r="N57300" s="71"/>
    </row>
    <row r="57301" spans="14:14">
      <c r="N57301" s="71"/>
    </row>
    <row r="57302" spans="14:14">
      <c r="N57302" s="71"/>
    </row>
    <row r="57303" spans="14:14">
      <c r="N57303" s="71"/>
    </row>
    <row r="57304" spans="14:14">
      <c r="N57304" s="71"/>
    </row>
    <row r="57305" spans="14:14">
      <c r="N57305" s="71"/>
    </row>
    <row r="57306" spans="14:14">
      <c r="N57306" s="71"/>
    </row>
    <row r="57307" spans="14:14">
      <c r="N57307" s="71"/>
    </row>
    <row r="57308" spans="14:14">
      <c r="N57308" s="71"/>
    </row>
    <row r="57309" spans="14:14">
      <c r="N57309" s="71"/>
    </row>
    <row r="57310" spans="14:14">
      <c r="N57310" s="71"/>
    </row>
    <row r="57311" spans="14:14">
      <c r="N57311" s="71"/>
    </row>
    <row r="57312" spans="14:14">
      <c r="N57312" s="71"/>
    </row>
    <row r="57313" spans="14:14">
      <c r="N57313" s="71"/>
    </row>
    <row r="57314" spans="14:14">
      <c r="N57314" s="71"/>
    </row>
    <row r="57315" spans="14:14">
      <c r="N57315" s="71"/>
    </row>
    <row r="57316" spans="14:14">
      <c r="N57316" s="71"/>
    </row>
    <row r="57317" spans="14:14">
      <c r="N57317" s="71"/>
    </row>
    <row r="57318" spans="14:14">
      <c r="N57318" s="71"/>
    </row>
    <row r="57319" spans="14:14">
      <c r="N57319" s="71"/>
    </row>
    <row r="57320" spans="14:14">
      <c r="N57320" s="71"/>
    </row>
    <row r="57321" spans="14:14">
      <c r="N57321" s="71"/>
    </row>
    <row r="57322" spans="14:14">
      <c r="N57322" s="71"/>
    </row>
    <row r="57323" spans="14:14">
      <c r="N57323" s="71"/>
    </row>
    <row r="57324" spans="14:14">
      <c r="N57324" s="71"/>
    </row>
    <row r="57325" spans="14:14">
      <c r="N57325" s="71"/>
    </row>
    <row r="57326" spans="14:14">
      <c r="N57326" s="71"/>
    </row>
    <row r="57327" spans="14:14">
      <c r="N57327" s="71"/>
    </row>
    <row r="57328" spans="14:14">
      <c r="N57328" s="71"/>
    </row>
    <row r="57329" spans="14:14">
      <c r="N57329" s="71"/>
    </row>
    <row r="57330" spans="14:14">
      <c r="N57330" s="71"/>
    </row>
    <row r="57331" spans="14:14">
      <c r="N57331" s="71"/>
    </row>
    <row r="57332" spans="14:14">
      <c r="N57332" s="71"/>
    </row>
    <row r="57333" spans="14:14">
      <c r="N57333" s="71"/>
    </row>
    <row r="57334" spans="14:14">
      <c r="N57334" s="71"/>
    </row>
    <row r="57335" spans="14:14">
      <c r="N57335" s="71"/>
    </row>
    <row r="57336" spans="14:14">
      <c r="N57336" s="71"/>
    </row>
    <row r="57337" spans="14:14">
      <c r="N57337" s="71"/>
    </row>
    <row r="57338" spans="14:14">
      <c r="N57338" s="71"/>
    </row>
    <row r="57339" spans="14:14">
      <c r="N57339" s="71"/>
    </row>
    <row r="57340" spans="14:14">
      <c r="N57340" s="71"/>
    </row>
    <row r="57341" spans="14:14">
      <c r="N57341" s="71"/>
    </row>
    <row r="57342" spans="14:14">
      <c r="N57342" s="71"/>
    </row>
    <row r="57343" spans="14:14">
      <c r="N57343" s="71"/>
    </row>
    <row r="57344" spans="14:14">
      <c r="N57344" s="71"/>
    </row>
    <row r="57345" spans="14:14">
      <c r="N57345" s="71"/>
    </row>
    <row r="57346" spans="14:14">
      <c r="N57346" s="71"/>
    </row>
    <row r="57347" spans="14:14">
      <c r="N57347" s="71"/>
    </row>
    <row r="57348" spans="14:14">
      <c r="N57348" s="71"/>
    </row>
    <row r="57349" spans="14:14">
      <c r="N57349" s="71"/>
    </row>
    <row r="57350" spans="14:14">
      <c r="N57350" s="71"/>
    </row>
    <row r="57351" spans="14:14">
      <c r="N57351" s="71"/>
    </row>
    <row r="57352" spans="14:14">
      <c r="N57352" s="71"/>
    </row>
    <row r="57353" spans="14:14">
      <c r="N57353" s="71"/>
    </row>
    <row r="57354" spans="14:14">
      <c r="N57354" s="71"/>
    </row>
    <row r="57355" spans="14:14">
      <c r="N57355" s="71"/>
    </row>
    <row r="57356" spans="14:14">
      <c r="N57356" s="71"/>
    </row>
    <row r="57357" spans="14:14">
      <c r="N57357" s="71"/>
    </row>
    <row r="57358" spans="14:14">
      <c r="N57358" s="71"/>
    </row>
    <row r="57359" spans="14:14">
      <c r="N57359" s="71"/>
    </row>
    <row r="57360" spans="14:14">
      <c r="N57360" s="71"/>
    </row>
    <row r="57361" spans="14:14">
      <c r="N57361" s="71"/>
    </row>
    <row r="57362" spans="14:14">
      <c r="N57362" s="71"/>
    </row>
    <row r="57363" spans="14:14">
      <c r="N57363" s="71"/>
    </row>
    <row r="57364" spans="14:14">
      <c r="N57364" s="71"/>
    </row>
    <row r="57365" spans="14:14">
      <c r="N57365" s="71"/>
    </row>
    <row r="57366" spans="14:14">
      <c r="N57366" s="71"/>
    </row>
    <row r="57367" spans="14:14">
      <c r="N57367" s="71"/>
    </row>
    <row r="57368" spans="14:14">
      <c r="N57368" s="71"/>
    </row>
    <row r="57369" spans="14:14">
      <c r="N57369" s="71"/>
    </row>
    <row r="57370" spans="14:14">
      <c r="N57370" s="71"/>
    </row>
    <row r="57371" spans="14:14">
      <c r="N57371" s="71"/>
    </row>
    <row r="57372" spans="14:14">
      <c r="N57372" s="71"/>
    </row>
    <row r="57373" spans="14:14">
      <c r="N57373" s="71"/>
    </row>
    <row r="57374" spans="14:14">
      <c r="N57374" s="71"/>
    </row>
    <row r="57375" spans="14:14">
      <c r="N57375" s="71"/>
    </row>
    <row r="57376" spans="14:14">
      <c r="N57376" s="71"/>
    </row>
    <row r="57377" spans="14:14">
      <c r="N57377" s="71"/>
    </row>
    <row r="57378" spans="14:14">
      <c r="N57378" s="71"/>
    </row>
    <row r="57379" spans="14:14">
      <c r="N57379" s="71"/>
    </row>
    <row r="57380" spans="14:14">
      <c r="N57380" s="71"/>
    </row>
    <row r="57381" spans="14:14">
      <c r="N57381" s="71"/>
    </row>
    <row r="57382" spans="14:14">
      <c r="N57382" s="71"/>
    </row>
    <row r="57383" spans="14:14">
      <c r="N57383" s="71"/>
    </row>
    <row r="57384" spans="14:14">
      <c r="N57384" s="71"/>
    </row>
    <row r="57385" spans="14:14">
      <c r="N57385" s="71"/>
    </row>
    <row r="57386" spans="14:14">
      <c r="N57386" s="71"/>
    </row>
    <row r="57387" spans="14:14">
      <c r="N57387" s="71"/>
    </row>
    <row r="57388" spans="14:14">
      <c r="N57388" s="71"/>
    </row>
    <row r="57389" spans="14:14">
      <c r="N57389" s="71"/>
    </row>
    <row r="57390" spans="14:14">
      <c r="N57390" s="71"/>
    </row>
    <row r="57391" spans="14:14">
      <c r="N57391" s="71"/>
    </row>
    <row r="57392" spans="14:14">
      <c r="N57392" s="71"/>
    </row>
    <row r="57393" spans="14:14">
      <c r="N57393" s="71"/>
    </row>
    <row r="57394" spans="14:14">
      <c r="N57394" s="71"/>
    </row>
    <row r="57395" spans="14:14">
      <c r="N57395" s="71"/>
    </row>
    <row r="57396" spans="14:14">
      <c r="N57396" s="71"/>
    </row>
    <row r="57397" spans="14:14">
      <c r="N57397" s="71"/>
    </row>
    <row r="57398" spans="14:14">
      <c r="N57398" s="71"/>
    </row>
    <row r="57399" spans="14:14">
      <c r="N57399" s="71"/>
    </row>
    <row r="57400" spans="14:14">
      <c r="N57400" s="71"/>
    </row>
    <row r="57401" spans="14:14">
      <c r="N57401" s="71"/>
    </row>
    <row r="57402" spans="14:14">
      <c r="N57402" s="71"/>
    </row>
    <row r="57403" spans="14:14">
      <c r="N57403" s="71"/>
    </row>
    <row r="57404" spans="14:14">
      <c r="N57404" s="71"/>
    </row>
    <row r="57405" spans="14:14">
      <c r="N57405" s="71"/>
    </row>
    <row r="57406" spans="14:14">
      <c r="N57406" s="71"/>
    </row>
    <row r="57407" spans="14:14">
      <c r="N57407" s="71"/>
    </row>
    <row r="57408" spans="14:14">
      <c r="N57408" s="71"/>
    </row>
    <row r="57409" spans="14:14">
      <c r="N57409" s="71"/>
    </row>
    <row r="57410" spans="14:14">
      <c r="N57410" s="71"/>
    </row>
    <row r="57411" spans="14:14">
      <c r="N57411" s="71"/>
    </row>
    <row r="57412" spans="14:14">
      <c r="N57412" s="71"/>
    </row>
    <row r="57413" spans="14:14">
      <c r="N57413" s="71"/>
    </row>
    <row r="57414" spans="14:14">
      <c r="N57414" s="71"/>
    </row>
    <row r="57415" spans="14:14">
      <c r="N57415" s="71"/>
    </row>
    <row r="57416" spans="14:14">
      <c r="N57416" s="71"/>
    </row>
    <row r="57417" spans="14:14">
      <c r="N57417" s="71"/>
    </row>
    <row r="57418" spans="14:14">
      <c r="N57418" s="71"/>
    </row>
    <row r="57419" spans="14:14">
      <c r="N57419" s="71"/>
    </row>
    <row r="57420" spans="14:14">
      <c r="N57420" s="71"/>
    </row>
    <row r="57421" spans="14:14">
      <c r="N57421" s="71"/>
    </row>
    <row r="57422" spans="14:14">
      <c r="N57422" s="71"/>
    </row>
    <row r="57423" spans="14:14">
      <c r="N57423" s="71"/>
    </row>
    <row r="57424" spans="14:14">
      <c r="N57424" s="71"/>
    </row>
    <row r="57425" spans="14:14">
      <c r="N57425" s="71"/>
    </row>
    <row r="57426" spans="14:14">
      <c r="N57426" s="71"/>
    </row>
    <row r="57427" spans="14:14">
      <c r="N57427" s="71"/>
    </row>
    <row r="57428" spans="14:14">
      <c r="N57428" s="71"/>
    </row>
    <row r="57429" spans="14:14">
      <c r="N57429" s="71"/>
    </row>
    <row r="57430" spans="14:14">
      <c r="N57430" s="71"/>
    </row>
    <row r="57431" spans="14:14">
      <c r="N57431" s="71"/>
    </row>
    <row r="57432" spans="14:14">
      <c r="N57432" s="71"/>
    </row>
    <row r="57433" spans="14:14">
      <c r="N57433" s="71"/>
    </row>
    <row r="57434" spans="14:14">
      <c r="N57434" s="71"/>
    </row>
    <row r="57435" spans="14:14">
      <c r="N57435" s="71"/>
    </row>
    <row r="57436" spans="14:14">
      <c r="N57436" s="71"/>
    </row>
    <row r="57437" spans="14:14">
      <c r="N57437" s="71"/>
    </row>
    <row r="57438" spans="14:14">
      <c r="N57438" s="71"/>
    </row>
    <row r="57439" spans="14:14">
      <c r="N57439" s="71"/>
    </row>
    <row r="57440" spans="14:14">
      <c r="N57440" s="71"/>
    </row>
    <row r="57441" spans="14:14">
      <c r="N57441" s="71"/>
    </row>
    <row r="57442" spans="14:14">
      <c r="N57442" s="71"/>
    </row>
    <row r="57443" spans="14:14">
      <c r="N57443" s="71"/>
    </row>
    <row r="57444" spans="14:14">
      <c r="N57444" s="71"/>
    </row>
    <row r="57445" spans="14:14">
      <c r="N57445" s="71"/>
    </row>
    <row r="57446" spans="14:14">
      <c r="N57446" s="71"/>
    </row>
    <row r="57447" spans="14:14">
      <c r="N57447" s="71"/>
    </row>
    <row r="57448" spans="14:14">
      <c r="N57448" s="71"/>
    </row>
    <row r="57449" spans="14:14">
      <c r="N57449" s="71"/>
    </row>
    <row r="57450" spans="14:14">
      <c r="N57450" s="71"/>
    </row>
    <row r="57451" spans="14:14">
      <c r="N57451" s="71"/>
    </row>
    <row r="57452" spans="14:14">
      <c r="N57452" s="71"/>
    </row>
    <row r="57453" spans="14:14">
      <c r="N57453" s="71"/>
    </row>
    <row r="57454" spans="14:14">
      <c r="N57454" s="71"/>
    </row>
    <row r="57455" spans="14:14">
      <c r="N57455" s="71"/>
    </row>
    <row r="57456" spans="14:14">
      <c r="N57456" s="71"/>
    </row>
    <row r="57457" spans="14:14">
      <c r="N57457" s="71"/>
    </row>
    <row r="57458" spans="14:14">
      <c r="N57458" s="71"/>
    </row>
    <row r="57459" spans="14:14">
      <c r="N57459" s="71"/>
    </row>
    <row r="57460" spans="14:14">
      <c r="N57460" s="71"/>
    </row>
    <row r="57461" spans="14:14">
      <c r="N57461" s="71"/>
    </row>
    <row r="57462" spans="14:14">
      <c r="N57462" s="71"/>
    </row>
    <row r="57463" spans="14:14">
      <c r="N57463" s="71"/>
    </row>
    <row r="57464" spans="14:14">
      <c r="N57464" s="71"/>
    </row>
    <row r="57465" spans="14:14">
      <c r="N57465" s="71"/>
    </row>
    <row r="57466" spans="14:14">
      <c r="N57466" s="71"/>
    </row>
    <row r="57467" spans="14:14">
      <c r="N57467" s="71"/>
    </row>
    <row r="57468" spans="14:14">
      <c r="N57468" s="71"/>
    </row>
    <row r="57469" spans="14:14">
      <c r="N57469" s="71"/>
    </row>
    <row r="57470" spans="14:14">
      <c r="N57470" s="71"/>
    </row>
    <row r="57471" spans="14:14">
      <c r="N57471" s="71"/>
    </row>
    <row r="57472" spans="14:14">
      <c r="N57472" s="71"/>
    </row>
    <row r="57473" spans="14:14">
      <c r="N57473" s="71"/>
    </row>
    <row r="57474" spans="14:14">
      <c r="N57474" s="71"/>
    </row>
    <row r="57475" spans="14:14">
      <c r="N57475" s="71"/>
    </row>
    <row r="57476" spans="14:14">
      <c r="N57476" s="71"/>
    </row>
    <row r="57477" spans="14:14">
      <c r="N57477" s="71"/>
    </row>
    <row r="57478" spans="14:14">
      <c r="N57478" s="71"/>
    </row>
    <row r="57479" spans="14:14">
      <c r="N57479" s="71"/>
    </row>
    <row r="57480" spans="14:14">
      <c r="N57480" s="71"/>
    </row>
    <row r="57481" spans="14:14">
      <c r="N57481" s="71"/>
    </row>
    <row r="57482" spans="14:14">
      <c r="N57482" s="71"/>
    </row>
    <row r="57483" spans="14:14">
      <c r="N57483" s="71"/>
    </row>
    <row r="57484" spans="14:14">
      <c r="N57484" s="71"/>
    </row>
    <row r="57485" spans="14:14">
      <c r="N57485" s="71"/>
    </row>
    <row r="57486" spans="14:14">
      <c r="N57486" s="71"/>
    </row>
    <row r="57487" spans="14:14">
      <c r="N57487" s="71"/>
    </row>
    <row r="57488" spans="14:14">
      <c r="N57488" s="71"/>
    </row>
    <row r="57489" spans="14:14">
      <c r="N57489" s="71"/>
    </row>
    <row r="57490" spans="14:14">
      <c r="N57490" s="71"/>
    </row>
    <row r="57491" spans="14:14">
      <c r="N57491" s="71"/>
    </row>
    <row r="57492" spans="14:14">
      <c r="N57492" s="71"/>
    </row>
    <row r="57493" spans="14:14">
      <c r="N57493" s="71"/>
    </row>
    <row r="57494" spans="14:14">
      <c r="N57494" s="71"/>
    </row>
    <row r="57495" spans="14:14">
      <c r="N57495" s="71"/>
    </row>
    <row r="57496" spans="14:14">
      <c r="N57496" s="71"/>
    </row>
    <row r="57497" spans="14:14">
      <c r="N57497" s="71"/>
    </row>
    <row r="57498" spans="14:14">
      <c r="N57498" s="71"/>
    </row>
    <row r="57499" spans="14:14">
      <c r="N57499" s="71"/>
    </row>
    <row r="57500" spans="14:14">
      <c r="N57500" s="71"/>
    </row>
    <row r="57501" spans="14:14">
      <c r="N57501" s="71"/>
    </row>
    <row r="57502" spans="14:14">
      <c r="N57502" s="71"/>
    </row>
    <row r="57503" spans="14:14">
      <c r="N57503" s="71"/>
    </row>
    <row r="57504" spans="14:14">
      <c r="N57504" s="71"/>
    </row>
    <row r="57505" spans="14:14">
      <c r="N57505" s="71"/>
    </row>
    <row r="57506" spans="14:14">
      <c r="N57506" s="71"/>
    </row>
    <row r="57507" spans="14:14">
      <c r="N57507" s="71"/>
    </row>
    <row r="57508" spans="14:14">
      <c r="N57508" s="71"/>
    </row>
    <row r="57509" spans="14:14">
      <c r="N57509" s="71"/>
    </row>
    <row r="57510" spans="14:14">
      <c r="N57510" s="71"/>
    </row>
    <row r="57511" spans="14:14">
      <c r="N57511" s="71"/>
    </row>
    <row r="57512" spans="14:14">
      <c r="N57512" s="71"/>
    </row>
    <row r="57513" spans="14:14">
      <c r="N57513" s="71"/>
    </row>
    <row r="57514" spans="14:14">
      <c r="N57514" s="71"/>
    </row>
    <row r="57515" spans="14:14">
      <c r="N57515" s="71"/>
    </row>
    <row r="57516" spans="14:14">
      <c r="N57516" s="71"/>
    </row>
    <row r="57517" spans="14:14">
      <c r="N57517" s="71"/>
    </row>
    <row r="57518" spans="14:14">
      <c r="N57518" s="71"/>
    </row>
    <row r="57519" spans="14:14">
      <c r="N57519" s="71"/>
    </row>
    <row r="57520" spans="14:14">
      <c r="N57520" s="71"/>
    </row>
    <row r="57521" spans="14:14">
      <c r="N57521" s="71"/>
    </row>
    <row r="57522" spans="14:14">
      <c r="N57522" s="71"/>
    </row>
    <row r="57523" spans="14:14">
      <c r="N57523" s="71"/>
    </row>
    <row r="57524" spans="14:14">
      <c r="N57524" s="71"/>
    </row>
    <row r="57525" spans="14:14">
      <c r="N57525" s="71"/>
    </row>
    <row r="57526" spans="14:14">
      <c r="N57526" s="71"/>
    </row>
    <row r="57527" spans="14:14">
      <c r="N57527" s="71"/>
    </row>
    <row r="57528" spans="14:14">
      <c r="N57528" s="71"/>
    </row>
    <row r="57529" spans="14:14">
      <c r="N57529" s="71"/>
    </row>
    <row r="57530" spans="14:14">
      <c r="N57530" s="71"/>
    </row>
    <row r="57531" spans="14:14">
      <c r="N57531" s="71"/>
    </row>
    <row r="57532" spans="14:14">
      <c r="N57532" s="71"/>
    </row>
    <row r="57533" spans="14:14">
      <c r="N57533" s="71"/>
    </row>
    <row r="57534" spans="14:14">
      <c r="N57534" s="71"/>
    </row>
    <row r="57535" spans="14:14">
      <c r="N57535" s="71"/>
    </row>
    <row r="57536" spans="14:14">
      <c r="N57536" s="71"/>
    </row>
    <row r="57537" spans="14:14">
      <c r="N57537" s="71"/>
    </row>
    <row r="57538" spans="14:14">
      <c r="N57538" s="71"/>
    </row>
    <row r="57539" spans="14:14">
      <c r="N57539" s="71"/>
    </row>
    <row r="57540" spans="14:14">
      <c r="N57540" s="71"/>
    </row>
    <row r="57541" spans="14:14">
      <c r="N57541" s="71"/>
    </row>
    <row r="57542" spans="14:14">
      <c r="N57542" s="71"/>
    </row>
    <row r="57543" spans="14:14">
      <c r="N57543" s="71"/>
    </row>
    <row r="57544" spans="14:14">
      <c r="N57544" s="71"/>
    </row>
    <row r="57545" spans="14:14">
      <c r="N57545" s="71"/>
    </row>
    <row r="57546" spans="14:14">
      <c r="N57546" s="71"/>
    </row>
    <row r="57547" spans="14:14">
      <c r="N57547" s="71"/>
    </row>
    <row r="57548" spans="14:14">
      <c r="N57548" s="71"/>
    </row>
    <row r="57549" spans="14:14">
      <c r="N57549" s="71"/>
    </row>
    <row r="57550" spans="14:14">
      <c r="N57550" s="71"/>
    </row>
    <row r="57551" spans="14:14">
      <c r="N57551" s="71"/>
    </row>
    <row r="57552" spans="14:14">
      <c r="N57552" s="71"/>
    </row>
    <row r="57553" spans="14:14">
      <c r="N57553" s="71"/>
    </row>
    <row r="57554" spans="14:14">
      <c r="N57554" s="71"/>
    </row>
    <row r="57555" spans="14:14">
      <c r="N57555" s="71"/>
    </row>
    <row r="57556" spans="14:14">
      <c r="N57556" s="71"/>
    </row>
    <row r="57557" spans="14:14">
      <c r="N57557" s="71"/>
    </row>
    <row r="57558" spans="14:14">
      <c r="N57558" s="71"/>
    </row>
    <row r="57559" spans="14:14">
      <c r="N57559" s="71"/>
    </row>
    <row r="57560" spans="14:14">
      <c r="N57560" s="71"/>
    </row>
    <row r="57561" spans="14:14">
      <c r="N57561" s="71"/>
    </row>
    <row r="57562" spans="14:14">
      <c r="N57562" s="71"/>
    </row>
    <row r="57563" spans="14:14">
      <c r="N57563" s="71"/>
    </row>
    <row r="57564" spans="14:14">
      <c r="N57564" s="71"/>
    </row>
    <row r="57565" spans="14:14">
      <c r="N57565" s="71"/>
    </row>
    <row r="57566" spans="14:14">
      <c r="N57566" s="71"/>
    </row>
    <row r="57567" spans="14:14">
      <c r="N57567" s="71"/>
    </row>
    <row r="57568" spans="14:14">
      <c r="N57568" s="71"/>
    </row>
    <row r="57569" spans="14:14">
      <c r="N57569" s="71"/>
    </row>
    <row r="57570" spans="14:14">
      <c r="N57570" s="71"/>
    </row>
    <row r="57571" spans="14:14">
      <c r="N57571" s="71"/>
    </row>
    <row r="57572" spans="14:14">
      <c r="N57572" s="71"/>
    </row>
    <row r="57573" spans="14:14">
      <c r="N57573" s="71"/>
    </row>
    <row r="57574" spans="14:14">
      <c r="N57574" s="71"/>
    </row>
    <row r="57575" spans="14:14">
      <c r="N57575" s="71"/>
    </row>
    <row r="57576" spans="14:14">
      <c r="N57576" s="71"/>
    </row>
    <row r="57577" spans="14:14">
      <c r="N57577" s="71"/>
    </row>
    <row r="57578" spans="14:14">
      <c r="N57578" s="71"/>
    </row>
    <row r="57579" spans="14:14">
      <c r="N57579" s="71"/>
    </row>
    <row r="57580" spans="14:14">
      <c r="N57580" s="71"/>
    </row>
    <row r="57581" spans="14:14">
      <c r="N57581" s="71"/>
    </row>
    <row r="57582" spans="14:14">
      <c r="N57582" s="71"/>
    </row>
    <row r="57583" spans="14:14">
      <c r="N57583" s="71"/>
    </row>
    <row r="57584" spans="14:14">
      <c r="N57584" s="71"/>
    </row>
    <row r="57585" spans="14:14">
      <c r="N57585" s="71"/>
    </row>
    <row r="57586" spans="14:14">
      <c r="N57586" s="71"/>
    </row>
    <row r="57587" spans="14:14">
      <c r="N57587" s="71"/>
    </row>
    <row r="57588" spans="14:14">
      <c r="N57588" s="71"/>
    </row>
    <row r="57589" spans="14:14">
      <c r="N57589" s="71"/>
    </row>
    <row r="57590" spans="14:14">
      <c r="N57590" s="71"/>
    </row>
    <row r="57591" spans="14:14">
      <c r="N57591" s="71"/>
    </row>
    <row r="57592" spans="14:14">
      <c r="N57592" s="71"/>
    </row>
    <row r="57593" spans="14:14">
      <c r="N57593" s="71"/>
    </row>
    <row r="57594" spans="14:14">
      <c r="N57594" s="71"/>
    </row>
    <row r="57595" spans="14:14">
      <c r="N57595" s="71"/>
    </row>
    <row r="57596" spans="14:14">
      <c r="N57596" s="71"/>
    </row>
    <row r="57597" spans="14:14">
      <c r="N57597" s="71"/>
    </row>
    <row r="57598" spans="14:14">
      <c r="N57598" s="71"/>
    </row>
    <row r="57599" spans="14:14">
      <c r="N57599" s="71"/>
    </row>
    <row r="57600" spans="14:14">
      <c r="N57600" s="71"/>
    </row>
    <row r="57601" spans="14:14">
      <c r="N57601" s="71"/>
    </row>
    <row r="57602" spans="14:14">
      <c r="N57602" s="71"/>
    </row>
    <row r="57603" spans="14:14">
      <c r="N57603" s="71"/>
    </row>
    <row r="57604" spans="14:14">
      <c r="N57604" s="71"/>
    </row>
    <row r="57605" spans="14:14">
      <c r="N57605" s="71"/>
    </row>
    <row r="57606" spans="14:14">
      <c r="N57606" s="71"/>
    </row>
    <row r="57607" spans="14:14">
      <c r="N57607" s="71"/>
    </row>
    <row r="57608" spans="14:14">
      <c r="N57608" s="71"/>
    </row>
    <row r="57609" spans="14:14">
      <c r="N57609" s="71"/>
    </row>
    <row r="57610" spans="14:14">
      <c r="N57610" s="71"/>
    </row>
    <row r="57611" spans="14:14">
      <c r="N57611" s="71"/>
    </row>
    <row r="57612" spans="14:14">
      <c r="N57612" s="71"/>
    </row>
    <row r="57613" spans="14:14">
      <c r="N57613" s="71"/>
    </row>
    <row r="57614" spans="14:14">
      <c r="N57614" s="71"/>
    </row>
    <row r="57615" spans="14:14">
      <c r="N57615" s="71"/>
    </row>
    <row r="57616" spans="14:14">
      <c r="N57616" s="71"/>
    </row>
    <row r="57617" spans="14:14">
      <c r="N57617" s="71"/>
    </row>
    <row r="57618" spans="14:14">
      <c r="N57618" s="71"/>
    </row>
    <row r="57619" spans="14:14">
      <c r="N57619" s="71"/>
    </row>
    <row r="57620" spans="14:14">
      <c r="N57620" s="71"/>
    </row>
    <row r="57621" spans="14:14">
      <c r="N57621" s="71"/>
    </row>
    <row r="57622" spans="14:14">
      <c r="N57622" s="71"/>
    </row>
    <row r="57623" spans="14:14">
      <c r="N57623" s="71"/>
    </row>
    <row r="57624" spans="14:14">
      <c r="N57624" s="71"/>
    </row>
    <row r="57625" spans="14:14">
      <c r="N57625" s="71"/>
    </row>
    <row r="57626" spans="14:14">
      <c r="N57626" s="71"/>
    </row>
    <row r="57627" spans="14:14">
      <c r="N57627" s="71"/>
    </row>
    <row r="57628" spans="14:14">
      <c r="N57628" s="71"/>
    </row>
    <row r="57629" spans="14:14">
      <c r="N57629" s="71"/>
    </row>
    <row r="57630" spans="14:14">
      <c r="N57630" s="71"/>
    </row>
    <row r="57631" spans="14:14">
      <c r="N57631" s="71"/>
    </row>
    <row r="57632" spans="14:14">
      <c r="N57632" s="71"/>
    </row>
    <row r="57633" spans="14:14">
      <c r="N57633" s="71"/>
    </row>
    <row r="57634" spans="14:14">
      <c r="N57634" s="71"/>
    </row>
    <row r="57635" spans="14:14">
      <c r="N57635" s="71"/>
    </row>
    <row r="57636" spans="14:14">
      <c r="N57636" s="71"/>
    </row>
    <row r="57637" spans="14:14">
      <c r="N57637" s="71"/>
    </row>
    <row r="57638" spans="14:14">
      <c r="N57638" s="71"/>
    </row>
    <row r="57639" spans="14:14">
      <c r="N57639" s="71"/>
    </row>
    <row r="57640" spans="14:14">
      <c r="N57640" s="71"/>
    </row>
    <row r="57641" spans="14:14">
      <c r="N57641" s="71"/>
    </row>
    <row r="57642" spans="14:14">
      <c r="N57642" s="71"/>
    </row>
    <row r="57643" spans="14:14">
      <c r="N57643" s="71"/>
    </row>
    <row r="57644" spans="14:14">
      <c r="N57644" s="71"/>
    </row>
    <row r="57645" spans="14:14">
      <c r="N57645" s="71"/>
    </row>
    <row r="57646" spans="14:14">
      <c r="N57646" s="71"/>
    </row>
    <row r="57647" spans="14:14">
      <c r="N57647" s="71"/>
    </row>
    <row r="57648" spans="14:14">
      <c r="N57648" s="71"/>
    </row>
    <row r="57649" spans="14:14">
      <c r="N57649" s="71"/>
    </row>
    <row r="57650" spans="14:14">
      <c r="N57650" s="71"/>
    </row>
    <row r="57651" spans="14:14">
      <c r="N57651" s="71"/>
    </row>
    <row r="57652" spans="14:14">
      <c r="N57652" s="71"/>
    </row>
    <row r="57653" spans="14:14">
      <c r="N57653" s="71"/>
    </row>
    <row r="57654" spans="14:14">
      <c r="N57654" s="71"/>
    </row>
    <row r="57655" spans="14:14">
      <c r="N57655" s="71"/>
    </row>
    <row r="57656" spans="14:14">
      <c r="N57656" s="71"/>
    </row>
    <row r="57657" spans="14:14">
      <c r="N57657" s="71"/>
    </row>
    <row r="57658" spans="14:14">
      <c r="N57658" s="71"/>
    </row>
    <row r="57659" spans="14:14">
      <c r="N57659" s="71"/>
    </row>
    <row r="57660" spans="14:14">
      <c r="N57660" s="71"/>
    </row>
    <row r="57661" spans="14:14">
      <c r="N57661" s="71"/>
    </row>
    <row r="57662" spans="14:14">
      <c r="N57662" s="71"/>
    </row>
    <row r="57663" spans="14:14">
      <c r="N57663" s="71"/>
    </row>
    <row r="57664" spans="14:14">
      <c r="N57664" s="71"/>
    </row>
    <row r="57665" spans="14:14">
      <c r="N57665" s="71"/>
    </row>
    <row r="57666" spans="14:14">
      <c r="N57666" s="71"/>
    </row>
    <row r="57667" spans="14:14">
      <c r="N57667" s="71"/>
    </row>
    <row r="57668" spans="14:14">
      <c r="N57668" s="71"/>
    </row>
    <row r="57669" spans="14:14">
      <c r="N57669" s="71"/>
    </row>
    <row r="57670" spans="14:14">
      <c r="N57670" s="71"/>
    </row>
    <row r="57671" spans="14:14">
      <c r="N57671" s="71"/>
    </row>
    <row r="57672" spans="14:14">
      <c r="N57672" s="71"/>
    </row>
    <row r="57673" spans="14:14">
      <c r="N57673" s="71"/>
    </row>
    <row r="57674" spans="14:14">
      <c r="N57674" s="71"/>
    </row>
    <row r="57675" spans="14:14">
      <c r="N57675" s="71"/>
    </row>
    <row r="57676" spans="14:14">
      <c r="N57676" s="71"/>
    </row>
    <row r="57677" spans="14:14">
      <c r="N57677" s="71"/>
    </row>
    <row r="57678" spans="14:14">
      <c r="N57678" s="71"/>
    </row>
    <row r="57679" spans="14:14">
      <c r="N57679" s="71"/>
    </row>
    <row r="57680" spans="14:14">
      <c r="N57680" s="71"/>
    </row>
    <row r="57681" spans="14:14">
      <c r="N57681" s="71"/>
    </row>
    <row r="57682" spans="14:14">
      <c r="N57682" s="71"/>
    </row>
    <row r="57683" spans="14:14">
      <c r="N57683" s="71"/>
    </row>
    <row r="57684" spans="14:14">
      <c r="N57684" s="71"/>
    </row>
    <row r="57685" spans="14:14">
      <c r="N57685" s="71"/>
    </row>
    <row r="57686" spans="14:14">
      <c r="N57686" s="71"/>
    </row>
    <row r="57687" spans="14:14">
      <c r="N57687" s="71"/>
    </row>
    <row r="57688" spans="14:14">
      <c r="N57688" s="71"/>
    </row>
    <row r="57689" spans="14:14">
      <c r="N57689" s="71"/>
    </row>
    <row r="57690" spans="14:14">
      <c r="N57690" s="71"/>
    </row>
    <row r="57691" spans="14:14">
      <c r="N57691" s="71"/>
    </row>
    <row r="57692" spans="14:14">
      <c r="N57692" s="71"/>
    </row>
    <row r="57693" spans="14:14">
      <c r="N57693" s="71"/>
    </row>
    <row r="57694" spans="14:14">
      <c r="N57694" s="71"/>
    </row>
    <row r="57695" spans="14:14">
      <c r="N57695" s="71"/>
    </row>
    <row r="57696" spans="14:14">
      <c r="N57696" s="71"/>
    </row>
    <row r="57697" spans="14:14">
      <c r="N57697" s="71"/>
    </row>
    <row r="57698" spans="14:14">
      <c r="N57698" s="71"/>
    </row>
    <row r="57699" spans="14:14">
      <c r="N57699" s="71"/>
    </row>
    <row r="57700" spans="14:14">
      <c r="N57700" s="71"/>
    </row>
    <row r="57701" spans="14:14">
      <c r="N57701" s="71"/>
    </row>
    <row r="57702" spans="14:14">
      <c r="N57702" s="71"/>
    </row>
    <row r="57703" spans="14:14">
      <c r="N57703" s="71"/>
    </row>
    <row r="57704" spans="14:14">
      <c r="N57704" s="71"/>
    </row>
    <row r="57705" spans="14:14">
      <c r="N57705" s="71"/>
    </row>
    <row r="57706" spans="14:14">
      <c r="N57706" s="71"/>
    </row>
    <row r="57707" spans="14:14">
      <c r="N57707" s="71"/>
    </row>
    <row r="57708" spans="14:14">
      <c r="N57708" s="71"/>
    </row>
    <row r="57709" spans="14:14">
      <c r="N57709" s="71"/>
    </row>
    <row r="57710" spans="14:14">
      <c r="N57710" s="71"/>
    </row>
    <row r="57711" spans="14:14">
      <c r="N57711" s="71"/>
    </row>
    <row r="57712" spans="14:14">
      <c r="N57712" s="71"/>
    </row>
    <row r="57713" spans="14:14">
      <c r="N57713" s="71"/>
    </row>
    <row r="57714" spans="14:14">
      <c r="N57714" s="71"/>
    </row>
    <row r="57715" spans="14:14">
      <c r="N57715" s="71"/>
    </row>
    <row r="57716" spans="14:14">
      <c r="N57716" s="71"/>
    </row>
    <row r="57717" spans="14:14">
      <c r="N57717" s="71"/>
    </row>
    <row r="57718" spans="14:14">
      <c r="N57718" s="71"/>
    </row>
    <row r="57719" spans="14:14">
      <c r="N57719" s="71"/>
    </row>
    <row r="57720" spans="14:14">
      <c r="N57720" s="71"/>
    </row>
    <row r="57721" spans="14:14">
      <c r="N57721" s="71"/>
    </row>
    <row r="57722" spans="14:14">
      <c r="N57722" s="71"/>
    </row>
    <row r="57723" spans="14:14">
      <c r="N57723" s="71"/>
    </row>
    <row r="57724" spans="14:14">
      <c r="N57724" s="71"/>
    </row>
    <row r="57725" spans="14:14">
      <c r="N57725" s="71"/>
    </row>
    <row r="57726" spans="14:14">
      <c r="N57726" s="71"/>
    </row>
    <row r="57727" spans="14:14">
      <c r="N57727" s="71"/>
    </row>
    <row r="57728" spans="14:14">
      <c r="N57728" s="71"/>
    </row>
    <row r="57729" spans="14:14">
      <c r="N57729" s="71"/>
    </row>
    <row r="57730" spans="14:14">
      <c r="N57730" s="71"/>
    </row>
    <row r="57731" spans="14:14">
      <c r="N57731" s="71"/>
    </row>
    <row r="57732" spans="14:14">
      <c r="N57732" s="71"/>
    </row>
    <row r="57733" spans="14:14">
      <c r="N57733" s="71"/>
    </row>
    <row r="57734" spans="14:14">
      <c r="N57734" s="71"/>
    </row>
    <row r="57735" spans="14:14">
      <c r="N57735" s="71"/>
    </row>
    <row r="57736" spans="14:14">
      <c r="N57736" s="71"/>
    </row>
    <row r="57737" spans="14:14">
      <c r="N57737" s="71"/>
    </row>
    <row r="57738" spans="14:14">
      <c r="N57738" s="71"/>
    </row>
    <row r="57739" spans="14:14">
      <c r="N57739" s="71"/>
    </row>
    <row r="57740" spans="14:14">
      <c r="N57740" s="71"/>
    </row>
    <row r="57741" spans="14:14">
      <c r="N57741" s="71"/>
    </row>
    <row r="57742" spans="14:14">
      <c r="N57742" s="71"/>
    </row>
    <row r="57743" spans="14:14">
      <c r="N57743" s="71"/>
    </row>
    <row r="57744" spans="14:14">
      <c r="N57744" s="71"/>
    </row>
    <row r="57745" spans="14:14">
      <c r="N57745" s="71"/>
    </row>
    <row r="57746" spans="14:14">
      <c r="N57746" s="71"/>
    </row>
    <row r="57747" spans="14:14">
      <c r="N57747" s="71"/>
    </row>
    <row r="57748" spans="14:14">
      <c r="N57748" s="71"/>
    </row>
    <row r="57749" spans="14:14">
      <c r="N57749" s="71"/>
    </row>
    <row r="57750" spans="14:14">
      <c r="N57750" s="71"/>
    </row>
    <row r="57751" spans="14:14">
      <c r="N57751" s="71"/>
    </row>
    <row r="57752" spans="14:14">
      <c r="N57752" s="71"/>
    </row>
    <row r="57753" spans="14:14">
      <c r="N57753" s="71"/>
    </row>
    <row r="57754" spans="14:14">
      <c r="N57754" s="71"/>
    </row>
    <row r="57755" spans="14:14">
      <c r="N57755" s="71"/>
    </row>
    <row r="57756" spans="14:14">
      <c r="N57756" s="71"/>
    </row>
    <row r="57757" spans="14:14">
      <c r="N57757" s="71"/>
    </row>
    <row r="57758" spans="14:14">
      <c r="N57758" s="71"/>
    </row>
    <row r="57759" spans="14:14">
      <c r="N57759" s="71"/>
    </row>
    <row r="57760" spans="14:14">
      <c r="N57760" s="71"/>
    </row>
    <row r="57761" spans="14:14">
      <c r="N57761" s="71"/>
    </row>
    <row r="57762" spans="14:14">
      <c r="N57762" s="71"/>
    </row>
    <row r="57763" spans="14:14">
      <c r="N57763" s="71"/>
    </row>
    <row r="57764" spans="14:14">
      <c r="N57764" s="71"/>
    </row>
    <row r="57765" spans="14:14">
      <c r="N57765" s="71"/>
    </row>
    <row r="57766" spans="14:14">
      <c r="N57766" s="71"/>
    </row>
    <row r="57767" spans="14:14">
      <c r="N57767" s="71"/>
    </row>
    <row r="57768" spans="14:14">
      <c r="N57768" s="71"/>
    </row>
    <row r="57769" spans="14:14">
      <c r="N57769" s="71"/>
    </row>
    <row r="57770" spans="14:14">
      <c r="N57770" s="71"/>
    </row>
    <row r="57771" spans="14:14">
      <c r="N57771" s="71"/>
    </row>
    <row r="57772" spans="14:14">
      <c r="N57772" s="71"/>
    </row>
    <row r="57773" spans="14:14">
      <c r="N57773" s="71"/>
    </row>
    <row r="57774" spans="14:14">
      <c r="N57774" s="71"/>
    </row>
    <row r="57775" spans="14:14">
      <c r="N57775" s="71"/>
    </row>
    <row r="57776" spans="14:14">
      <c r="N57776" s="71"/>
    </row>
    <row r="57777" spans="14:14">
      <c r="N57777" s="71"/>
    </row>
    <row r="57778" spans="14:14">
      <c r="N57778" s="71"/>
    </row>
    <row r="57779" spans="14:14">
      <c r="N57779" s="71"/>
    </row>
    <row r="57780" spans="14:14">
      <c r="N57780" s="71"/>
    </row>
    <row r="57781" spans="14:14">
      <c r="N57781" s="71"/>
    </row>
    <row r="57782" spans="14:14">
      <c r="N57782" s="71"/>
    </row>
    <row r="57783" spans="14:14">
      <c r="N57783" s="71"/>
    </row>
    <row r="57784" spans="14:14">
      <c r="N57784" s="71"/>
    </row>
    <row r="57785" spans="14:14">
      <c r="N57785" s="71"/>
    </row>
    <row r="57786" spans="14:14">
      <c r="N57786" s="71"/>
    </row>
    <row r="57787" spans="14:14">
      <c r="N57787" s="71"/>
    </row>
    <row r="57788" spans="14:14">
      <c r="N57788" s="71"/>
    </row>
    <row r="57789" spans="14:14">
      <c r="N57789" s="71"/>
    </row>
    <row r="57790" spans="14:14">
      <c r="N57790" s="71"/>
    </row>
    <row r="57791" spans="14:14">
      <c r="N57791" s="71"/>
    </row>
    <row r="57792" spans="14:14">
      <c r="N57792" s="71"/>
    </row>
    <row r="57793" spans="14:14">
      <c r="N57793" s="71"/>
    </row>
    <row r="57794" spans="14:14">
      <c r="N57794" s="71"/>
    </row>
    <row r="57795" spans="14:14">
      <c r="N57795" s="71"/>
    </row>
    <row r="57796" spans="14:14">
      <c r="N57796" s="71"/>
    </row>
    <row r="57797" spans="14:14">
      <c r="N57797" s="71"/>
    </row>
    <row r="57798" spans="14:14">
      <c r="N57798" s="71"/>
    </row>
    <row r="57799" spans="14:14">
      <c r="N57799" s="71"/>
    </row>
    <row r="57800" spans="14:14">
      <c r="N57800" s="71"/>
    </row>
    <row r="57801" spans="14:14">
      <c r="N57801" s="71"/>
    </row>
    <row r="57802" spans="14:14">
      <c r="N57802" s="71"/>
    </row>
    <row r="57803" spans="14:14">
      <c r="N57803" s="71"/>
    </row>
    <row r="57804" spans="14:14">
      <c r="N57804" s="71"/>
    </row>
    <row r="57805" spans="14:14">
      <c r="N57805" s="71"/>
    </row>
    <row r="57806" spans="14:14">
      <c r="N57806" s="71"/>
    </row>
    <row r="57807" spans="14:14">
      <c r="N57807" s="71"/>
    </row>
    <row r="57808" spans="14:14">
      <c r="N57808" s="71"/>
    </row>
    <row r="57809" spans="14:14">
      <c r="N57809" s="71"/>
    </row>
    <row r="57810" spans="14:14">
      <c r="N57810" s="71"/>
    </row>
    <row r="57811" spans="14:14">
      <c r="N57811" s="71"/>
    </row>
    <row r="57812" spans="14:14">
      <c r="N57812" s="71"/>
    </row>
    <row r="57813" spans="14:14">
      <c r="N57813" s="71"/>
    </row>
    <row r="57814" spans="14:14">
      <c r="N57814" s="71"/>
    </row>
    <row r="57815" spans="14:14">
      <c r="N57815" s="71"/>
    </row>
    <row r="57816" spans="14:14">
      <c r="N57816" s="71"/>
    </row>
    <row r="57817" spans="14:14">
      <c r="N57817" s="71"/>
    </row>
    <row r="57818" spans="14:14">
      <c r="N57818" s="71"/>
    </row>
    <row r="57819" spans="14:14">
      <c r="N57819" s="71"/>
    </row>
    <row r="57820" spans="14:14">
      <c r="N57820" s="71"/>
    </row>
    <row r="57821" spans="14:14">
      <c r="N57821" s="71"/>
    </row>
    <row r="57822" spans="14:14">
      <c r="N57822" s="71"/>
    </row>
    <row r="57823" spans="14:14">
      <c r="N57823" s="71"/>
    </row>
    <row r="57824" spans="14:14">
      <c r="N57824" s="71"/>
    </row>
    <row r="57825" spans="14:14">
      <c r="N57825" s="71"/>
    </row>
    <row r="57826" spans="14:14">
      <c r="N57826" s="71"/>
    </row>
    <row r="57827" spans="14:14">
      <c r="N57827" s="71"/>
    </row>
    <row r="57828" spans="14:14">
      <c r="N57828" s="71"/>
    </row>
    <row r="57829" spans="14:14">
      <c r="N57829" s="71"/>
    </row>
    <row r="57830" spans="14:14">
      <c r="N57830" s="71"/>
    </row>
    <row r="57831" spans="14:14">
      <c r="N57831" s="71"/>
    </row>
    <row r="57832" spans="14:14">
      <c r="N57832" s="71"/>
    </row>
    <row r="57833" spans="14:14">
      <c r="N57833" s="71"/>
    </row>
    <row r="57834" spans="14:14">
      <c r="N57834" s="71"/>
    </row>
    <row r="57835" spans="14:14">
      <c r="N57835" s="71"/>
    </row>
    <row r="57836" spans="14:14">
      <c r="N57836" s="71"/>
    </row>
    <row r="57837" spans="14:14">
      <c r="N57837" s="71"/>
    </row>
    <row r="57838" spans="14:14">
      <c r="N57838" s="71"/>
    </row>
    <row r="57839" spans="14:14">
      <c r="N57839" s="71"/>
    </row>
    <row r="57840" spans="14:14">
      <c r="N57840" s="71"/>
    </row>
    <row r="57841" spans="14:14">
      <c r="N57841" s="71"/>
    </row>
    <row r="57842" spans="14:14">
      <c r="N57842" s="71"/>
    </row>
    <row r="57843" spans="14:14">
      <c r="N57843" s="71"/>
    </row>
    <row r="57844" spans="14:14">
      <c r="N57844" s="71"/>
    </row>
    <row r="57845" spans="14:14">
      <c r="N57845" s="71"/>
    </row>
    <row r="57846" spans="14:14">
      <c r="N57846" s="71"/>
    </row>
    <row r="57847" spans="14:14">
      <c r="N57847" s="71"/>
    </row>
    <row r="57848" spans="14:14">
      <c r="N57848" s="71"/>
    </row>
    <row r="57849" spans="14:14">
      <c r="N57849" s="71"/>
    </row>
    <row r="57850" spans="14:14">
      <c r="N57850" s="71"/>
    </row>
    <row r="57851" spans="14:14">
      <c r="N57851" s="71"/>
    </row>
    <row r="57852" spans="14:14">
      <c r="N57852" s="71"/>
    </row>
    <row r="57853" spans="14:14">
      <c r="N57853" s="71"/>
    </row>
    <row r="57854" spans="14:14">
      <c r="N57854" s="71"/>
    </row>
    <row r="57855" spans="14:14">
      <c r="N57855" s="71"/>
    </row>
    <row r="57856" spans="14:14">
      <c r="N57856" s="71"/>
    </row>
    <row r="57857" spans="14:14">
      <c r="N57857" s="71"/>
    </row>
    <row r="57858" spans="14:14">
      <c r="N57858" s="71"/>
    </row>
    <row r="57859" spans="14:14">
      <c r="N57859" s="71"/>
    </row>
    <row r="57860" spans="14:14">
      <c r="N57860" s="71"/>
    </row>
    <row r="57861" spans="14:14">
      <c r="N57861" s="71"/>
    </row>
    <row r="57862" spans="14:14">
      <c r="N57862" s="71"/>
    </row>
    <row r="57863" spans="14:14">
      <c r="N57863" s="71"/>
    </row>
    <row r="57864" spans="14:14">
      <c r="N57864" s="71"/>
    </row>
    <row r="57865" spans="14:14">
      <c r="N57865" s="71"/>
    </row>
    <row r="57866" spans="14:14">
      <c r="N57866" s="71"/>
    </row>
    <row r="57867" spans="14:14">
      <c r="N57867" s="71"/>
    </row>
    <row r="57868" spans="14:14">
      <c r="N57868" s="71"/>
    </row>
    <row r="57869" spans="14:14">
      <c r="N57869" s="71"/>
    </row>
    <row r="57870" spans="14:14">
      <c r="N57870" s="71"/>
    </row>
    <row r="57871" spans="14:14">
      <c r="N57871" s="71"/>
    </row>
    <row r="57872" spans="14:14">
      <c r="N57872" s="71"/>
    </row>
    <row r="57873" spans="14:14">
      <c r="N57873" s="71"/>
    </row>
    <row r="57874" spans="14:14">
      <c r="N57874" s="71"/>
    </row>
    <row r="57875" spans="14:14">
      <c r="N57875" s="71"/>
    </row>
    <row r="57876" spans="14:14">
      <c r="N57876" s="71"/>
    </row>
    <row r="57877" spans="14:14">
      <c r="N57877" s="71"/>
    </row>
    <row r="57878" spans="14:14">
      <c r="N57878" s="71"/>
    </row>
    <row r="57879" spans="14:14">
      <c r="N57879" s="71"/>
    </row>
    <row r="57880" spans="14:14">
      <c r="N57880" s="71"/>
    </row>
    <row r="57881" spans="14:14">
      <c r="N57881" s="71"/>
    </row>
    <row r="57882" spans="14:14">
      <c r="N57882" s="71"/>
    </row>
    <row r="57883" spans="14:14">
      <c r="N57883" s="71"/>
    </row>
    <row r="57884" spans="14:14">
      <c r="N57884" s="71"/>
    </row>
    <row r="57885" spans="14:14">
      <c r="N57885" s="71"/>
    </row>
    <row r="57886" spans="14:14">
      <c r="N57886" s="71"/>
    </row>
    <row r="57887" spans="14:14">
      <c r="N57887" s="71"/>
    </row>
    <row r="57888" spans="14:14">
      <c r="N57888" s="71"/>
    </row>
    <row r="57889" spans="14:14">
      <c r="N57889" s="71"/>
    </row>
    <row r="57890" spans="14:14">
      <c r="N57890" s="71"/>
    </row>
    <row r="57891" spans="14:14">
      <c r="N57891" s="71"/>
    </row>
    <row r="57892" spans="14:14">
      <c r="N57892" s="71"/>
    </row>
    <row r="57893" spans="14:14">
      <c r="N57893" s="71"/>
    </row>
    <row r="57894" spans="14:14">
      <c r="N57894" s="71"/>
    </row>
    <row r="57895" spans="14:14">
      <c r="N57895" s="71"/>
    </row>
    <row r="57896" spans="14:14">
      <c r="N57896" s="71"/>
    </row>
    <row r="57897" spans="14:14">
      <c r="N57897" s="71"/>
    </row>
    <row r="57898" spans="14:14">
      <c r="N57898" s="71"/>
    </row>
    <row r="57899" spans="14:14">
      <c r="N57899" s="71"/>
    </row>
    <row r="57900" spans="14:14">
      <c r="N57900" s="71"/>
    </row>
    <row r="57901" spans="14:14">
      <c r="N57901" s="71"/>
    </row>
    <row r="57902" spans="14:14">
      <c r="N57902" s="71"/>
    </row>
    <row r="57903" spans="14:14">
      <c r="N57903" s="71"/>
    </row>
    <row r="57904" spans="14:14">
      <c r="N57904" s="71"/>
    </row>
    <row r="57905" spans="14:14">
      <c r="N57905" s="71"/>
    </row>
    <row r="57906" spans="14:14">
      <c r="N57906" s="71"/>
    </row>
    <row r="57907" spans="14:14">
      <c r="N57907" s="71"/>
    </row>
    <row r="57908" spans="14:14">
      <c r="N57908" s="71"/>
    </row>
    <row r="57909" spans="14:14">
      <c r="N57909" s="71"/>
    </row>
    <row r="57910" spans="14:14">
      <c r="N57910" s="71"/>
    </row>
    <row r="57911" spans="14:14">
      <c r="N57911" s="71"/>
    </row>
    <row r="57912" spans="14:14">
      <c r="N57912" s="71"/>
    </row>
    <row r="57913" spans="14:14">
      <c r="N57913" s="71"/>
    </row>
    <row r="57914" spans="14:14">
      <c r="N57914" s="71"/>
    </row>
    <row r="57915" spans="14:14">
      <c r="N57915" s="71"/>
    </row>
    <row r="57916" spans="14:14">
      <c r="N57916" s="71"/>
    </row>
    <row r="57917" spans="14:14">
      <c r="N57917" s="71"/>
    </row>
    <row r="57918" spans="14:14">
      <c r="N57918" s="71"/>
    </row>
    <row r="57919" spans="14:14">
      <c r="N57919" s="71"/>
    </row>
    <row r="57920" spans="14:14">
      <c r="N57920" s="71"/>
    </row>
    <row r="57921" spans="14:14">
      <c r="N57921" s="71"/>
    </row>
    <row r="57922" spans="14:14">
      <c r="N57922" s="71"/>
    </row>
    <row r="57923" spans="14:14">
      <c r="N57923" s="71"/>
    </row>
    <row r="57924" spans="14:14">
      <c r="N57924" s="71"/>
    </row>
    <row r="57925" spans="14:14">
      <c r="N57925" s="71"/>
    </row>
    <row r="57926" spans="14:14">
      <c r="N57926" s="71"/>
    </row>
    <row r="57927" spans="14:14">
      <c r="N57927" s="71"/>
    </row>
    <row r="57928" spans="14:14">
      <c r="N57928" s="71"/>
    </row>
    <row r="57929" spans="14:14">
      <c r="N57929" s="71"/>
    </row>
    <row r="57930" spans="14:14">
      <c r="N57930" s="71"/>
    </row>
    <row r="57931" spans="14:14">
      <c r="N57931" s="71"/>
    </row>
    <row r="57932" spans="14:14">
      <c r="N57932" s="71"/>
    </row>
    <row r="57933" spans="14:14">
      <c r="N57933" s="71"/>
    </row>
    <row r="57934" spans="14:14">
      <c r="N57934" s="71"/>
    </row>
    <row r="57935" spans="14:14">
      <c r="N57935" s="71"/>
    </row>
    <row r="57936" spans="14:14">
      <c r="N57936" s="71"/>
    </row>
    <row r="57937" spans="14:14">
      <c r="N57937" s="71"/>
    </row>
    <row r="57938" spans="14:14">
      <c r="N57938" s="71"/>
    </row>
    <row r="57939" spans="14:14">
      <c r="N57939" s="71"/>
    </row>
    <row r="57940" spans="14:14">
      <c r="N57940" s="71"/>
    </row>
    <row r="57941" spans="14:14">
      <c r="N57941" s="71"/>
    </row>
    <row r="57942" spans="14:14">
      <c r="N57942" s="71"/>
    </row>
    <row r="57943" spans="14:14">
      <c r="N57943" s="71"/>
    </row>
    <row r="57944" spans="14:14">
      <c r="N57944" s="71"/>
    </row>
    <row r="57945" spans="14:14">
      <c r="N57945" s="71"/>
    </row>
    <row r="57946" spans="14:14">
      <c r="N57946" s="71"/>
    </row>
    <row r="57947" spans="14:14">
      <c r="N57947" s="71"/>
    </row>
    <row r="57948" spans="14:14">
      <c r="N57948" s="71"/>
    </row>
    <row r="57949" spans="14:14">
      <c r="N57949" s="71"/>
    </row>
    <row r="57950" spans="14:14">
      <c r="N57950" s="71"/>
    </row>
    <row r="57951" spans="14:14">
      <c r="N57951" s="71"/>
    </row>
    <row r="57952" spans="14:14">
      <c r="N57952" s="71"/>
    </row>
    <row r="57953" spans="14:14">
      <c r="N57953" s="71"/>
    </row>
    <row r="57954" spans="14:14">
      <c r="N57954" s="71"/>
    </row>
    <row r="57955" spans="14:14">
      <c r="N57955" s="71"/>
    </row>
    <row r="57956" spans="14:14">
      <c r="N57956" s="71"/>
    </row>
    <row r="57957" spans="14:14">
      <c r="N57957" s="71"/>
    </row>
    <row r="57958" spans="14:14">
      <c r="N57958" s="71"/>
    </row>
    <row r="57959" spans="14:14">
      <c r="N57959" s="71"/>
    </row>
    <row r="57960" spans="14:14">
      <c r="N57960" s="71"/>
    </row>
    <row r="57961" spans="14:14">
      <c r="N57961" s="71"/>
    </row>
    <row r="57962" spans="14:14">
      <c r="N57962" s="71"/>
    </row>
    <row r="57963" spans="14:14">
      <c r="N57963" s="71"/>
    </row>
    <row r="57964" spans="14:14">
      <c r="N57964" s="71"/>
    </row>
    <row r="57965" spans="14:14">
      <c r="N57965" s="71"/>
    </row>
    <row r="57966" spans="14:14">
      <c r="N57966" s="71"/>
    </row>
    <row r="57967" spans="14:14">
      <c r="N57967" s="71"/>
    </row>
    <row r="57968" spans="14:14">
      <c r="N57968" s="71"/>
    </row>
    <row r="57969" spans="14:14">
      <c r="N57969" s="71"/>
    </row>
    <row r="57970" spans="14:14">
      <c r="N57970" s="71"/>
    </row>
    <row r="57971" spans="14:14">
      <c r="N57971" s="71"/>
    </row>
    <row r="57972" spans="14:14">
      <c r="N57972" s="71"/>
    </row>
    <row r="57973" spans="14:14">
      <c r="N57973" s="71"/>
    </row>
    <row r="57974" spans="14:14">
      <c r="N57974" s="71"/>
    </row>
    <row r="57975" spans="14:14">
      <c r="N57975" s="71"/>
    </row>
    <row r="57976" spans="14:14">
      <c r="N57976" s="71"/>
    </row>
    <row r="57977" spans="14:14">
      <c r="N57977" s="71"/>
    </row>
    <row r="57978" spans="14:14">
      <c r="N57978" s="71"/>
    </row>
    <row r="57979" spans="14:14">
      <c r="N57979" s="71"/>
    </row>
    <row r="57980" spans="14:14">
      <c r="N57980" s="71"/>
    </row>
    <row r="57981" spans="14:14">
      <c r="N57981" s="71"/>
    </row>
    <row r="57982" spans="14:14">
      <c r="N57982" s="71"/>
    </row>
    <row r="57983" spans="14:14">
      <c r="N57983" s="71"/>
    </row>
    <row r="57984" spans="14:14">
      <c r="N57984" s="71"/>
    </row>
    <row r="57985" spans="14:14">
      <c r="N57985" s="71"/>
    </row>
    <row r="57986" spans="14:14">
      <c r="N57986" s="71"/>
    </row>
    <row r="57987" spans="14:14">
      <c r="N57987" s="71"/>
    </row>
    <row r="57988" spans="14:14">
      <c r="N57988" s="71"/>
    </row>
    <row r="57989" spans="14:14">
      <c r="N57989" s="71"/>
    </row>
    <row r="57990" spans="14:14">
      <c r="N57990" s="71"/>
    </row>
    <row r="57991" spans="14:14">
      <c r="N57991" s="71"/>
    </row>
    <row r="57992" spans="14:14">
      <c r="N57992" s="71"/>
    </row>
    <row r="57993" spans="14:14">
      <c r="N57993" s="71"/>
    </row>
    <row r="57994" spans="14:14">
      <c r="N57994" s="71"/>
    </row>
    <row r="57995" spans="14:14">
      <c r="N57995" s="71"/>
    </row>
    <row r="57996" spans="14:14">
      <c r="N57996" s="71"/>
    </row>
    <row r="57997" spans="14:14">
      <c r="N57997" s="71"/>
    </row>
    <row r="57998" spans="14:14">
      <c r="N57998" s="71"/>
    </row>
    <row r="57999" spans="14:14">
      <c r="N57999" s="71"/>
    </row>
    <row r="58000" spans="14:14">
      <c r="N58000" s="71"/>
    </row>
    <row r="58001" spans="14:14">
      <c r="N58001" s="71"/>
    </row>
    <row r="58002" spans="14:14">
      <c r="N58002" s="71"/>
    </row>
    <row r="58003" spans="14:14">
      <c r="N58003" s="71"/>
    </row>
    <row r="58004" spans="14:14">
      <c r="N58004" s="71"/>
    </row>
    <row r="58005" spans="14:14">
      <c r="N58005" s="71"/>
    </row>
    <row r="58006" spans="14:14">
      <c r="N58006" s="71"/>
    </row>
    <row r="58007" spans="14:14">
      <c r="N58007" s="71"/>
    </row>
    <row r="58008" spans="14:14">
      <c r="N58008" s="71"/>
    </row>
    <row r="58009" spans="14:14">
      <c r="N58009" s="71"/>
    </row>
    <row r="58010" spans="14:14">
      <c r="N58010" s="71"/>
    </row>
    <row r="58011" spans="14:14">
      <c r="N58011" s="71"/>
    </row>
    <row r="58012" spans="14:14">
      <c r="N58012" s="71"/>
    </row>
    <row r="58013" spans="14:14">
      <c r="N58013" s="71"/>
    </row>
    <row r="58014" spans="14:14">
      <c r="N58014" s="71"/>
    </row>
    <row r="58015" spans="14:14">
      <c r="N58015" s="71"/>
    </row>
    <row r="58016" spans="14:14">
      <c r="N58016" s="71"/>
    </row>
    <row r="58017" spans="14:14">
      <c r="N58017" s="71"/>
    </row>
    <row r="58018" spans="14:14">
      <c r="N58018" s="71"/>
    </row>
    <row r="58019" spans="14:14">
      <c r="N58019" s="71"/>
    </row>
    <row r="58020" spans="14:14">
      <c r="N58020" s="71"/>
    </row>
    <row r="58021" spans="14:14">
      <c r="N58021" s="71"/>
    </row>
    <row r="58022" spans="14:14">
      <c r="N58022" s="71"/>
    </row>
    <row r="58023" spans="14:14">
      <c r="N58023" s="71"/>
    </row>
    <row r="58024" spans="14:14">
      <c r="N58024" s="71"/>
    </row>
    <row r="58025" spans="14:14">
      <c r="N58025" s="71"/>
    </row>
    <row r="58026" spans="14:14">
      <c r="N58026" s="71"/>
    </row>
    <row r="58027" spans="14:14">
      <c r="N58027" s="71"/>
    </row>
    <row r="58028" spans="14:14">
      <c r="N58028" s="71"/>
    </row>
    <row r="58029" spans="14:14">
      <c r="N58029" s="71"/>
    </row>
    <row r="58030" spans="14:14">
      <c r="N58030" s="71"/>
    </row>
    <row r="58031" spans="14:14">
      <c r="N58031" s="71"/>
    </row>
    <row r="58032" spans="14:14">
      <c r="N58032" s="71"/>
    </row>
    <row r="58033" spans="14:14">
      <c r="N58033" s="71"/>
    </row>
    <row r="58034" spans="14:14">
      <c r="N58034" s="71"/>
    </row>
    <row r="58035" spans="14:14">
      <c r="N58035" s="71"/>
    </row>
    <row r="58036" spans="14:14">
      <c r="N58036" s="71"/>
    </row>
    <row r="58037" spans="14:14">
      <c r="N58037" s="71"/>
    </row>
    <row r="58038" spans="14:14">
      <c r="N58038" s="71"/>
    </row>
    <row r="58039" spans="14:14">
      <c r="N58039" s="71"/>
    </row>
    <row r="58040" spans="14:14">
      <c r="N58040" s="71"/>
    </row>
    <row r="58041" spans="14:14">
      <c r="N58041" s="71"/>
    </row>
    <row r="58042" spans="14:14">
      <c r="N58042" s="71"/>
    </row>
    <row r="58043" spans="14:14">
      <c r="N58043" s="71"/>
    </row>
    <row r="58044" spans="14:14">
      <c r="N58044" s="71"/>
    </row>
    <row r="58045" spans="14:14">
      <c r="N58045" s="71"/>
    </row>
    <row r="58046" spans="14:14">
      <c r="N58046" s="71"/>
    </row>
    <row r="58047" spans="14:14">
      <c r="N58047" s="71"/>
    </row>
    <row r="58048" spans="14:14">
      <c r="N58048" s="71"/>
    </row>
    <row r="58049" spans="14:14">
      <c r="N58049" s="71"/>
    </row>
    <row r="58050" spans="14:14">
      <c r="N58050" s="71"/>
    </row>
    <row r="58051" spans="14:14">
      <c r="N58051" s="71"/>
    </row>
    <row r="58052" spans="14:14">
      <c r="N58052" s="71"/>
    </row>
    <row r="58053" spans="14:14">
      <c r="N58053" s="71"/>
    </row>
    <row r="58054" spans="14:14">
      <c r="N58054" s="71"/>
    </row>
    <row r="58055" spans="14:14">
      <c r="N58055" s="71"/>
    </row>
    <row r="58056" spans="14:14">
      <c r="N58056" s="71"/>
    </row>
    <row r="58057" spans="14:14">
      <c r="N58057" s="71"/>
    </row>
    <row r="58058" spans="14:14">
      <c r="N58058" s="71"/>
    </row>
    <row r="58059" spans="14:14">
      <c r="N58059" s="71"/>
    </row>
    <row r="58060" spans="14:14">
      <c r="N58060" s="71"/>
    </row>
    <row r="58061" spans="14:14">
      <c r="N58061" s="71"/>
    </row>
    <row r="58062" spans="14:14">
      <c r="N58062" s="71"/>
    </row>
    <row r="58063" spans="14:14">
      <c r="N58063" s="71"/>
    </row>
    <row r="58064" spans="14:14">
      <c r="N58064" s="71"/>
    </row>
    <row r="58065" spans="14:14">
      <c r="N58065" s="71"/>
    </row>
    <row r="58066" spans="14:14">
      <c r="N58066" s="71"/>
    </row>
    <row r="58067" spans="14:14">
      <c r="N58067" s="71"/>
    </row>
    <row r="58068" spans="14:14">
      <c r="N58068" s="71"/>
    </row>
    <row r="58069" spans="14:14">
      <c r="N58069" s="71"/>
    </row>
    <row r="58070" spans="14:14">
      <c r="N58070" s="71"/>
    </row>
    <row r="58071" spans="14:14">
      <c r="N58071" s="71"/>
    </row>
    <row r="58072" spans="14:14">
      <c r="N58072" s="71"/>
    </row>
    <row r="58073" spans="14:14">
      <c r="N58073" s="71"/>
    </row>
    <row r="58074" spans="14:14">
      <c r="N58074" s="71"/>
    </row>
    <row r="58075" spans="14:14">
      <c r="N58075" s="71"/>
    </row>
    <row r="58076" spans="14:14">
      <c r="N58076" s="71"/>
    </row>
    <row r="58077" spans="14:14">
      <c r="N58077" s="71"/>
    </row>
    <row r="58078" spans="14:14">
      <c r="N58078" s="71"/>
    </row>
    <row r="58079" spans="14:14">
      <c r="N58079" s="71"/>
    </row>
    <row r="58080" spans="14:14">
      <c r="N58080" s="71"/>
    </row>
    <row r="58081" spans="14:14">
      <c r="N58081" s="71"/>
    </row>
    <row r="58082" spans="14:14">
      <c r="N58082" s="71"/>
    </row>
    <row r="58083" spans="14:14">
      <c r="N58083" s="71"/>
    </row>
    <row r="58084" spans="14:14">
      <c r="N58084" s="71"/>
    </row>
    <row r="58085" spans="14:14">
      <c r="N58085" s="71"/>
    </row>
    <row r="58086" spans="14:14">
      <c r="N58086" s="71"/>
    </row>
    <row r="58087" spans="14:14">
      <c r="N58087" s="71"/>
    </row>
    <row r="58088" spans="14:14">
      <c r="N58088" s="71"/>
    </row>
    <row r="58089" spans="14:14">
      <c r="N58089" s="71"/>
    </row>
    <row r="58090" spans="14:14">
      <c r="N58090" s="71"/>
    </row>
    <row r="58091" spans="14:14">
      <c r="N58091" s="71"/>
    </row>
    <row r="58092" spans="14:14">
      <c r="N58092" s="71"/>
    </row>
    <row r="58093" spans="14:14">
      <c r="N58093" s="71"/>
    </row>
    <row r="58094" spans="14:14">
      <c r="N58094" s="71"/>
    </row>
    <row r="58095" spans="14:14">
      <c r="N58095" s="71"/>
    </row>
    <row r="58096" spans="14:14">
      <c r="N58096" s="71"/>
    </row>
    <row r="58097" spans="14:14">
      <c r="N58097" s="71"/>
    </row>
    <row r="58098" spans="14:14">
      <c r="N58098" s="71"/>
    </row>
    <row r="58099" spans="14:14">
      <c r="N58099" s="71"/>
    </row>
    <row r="58100" spans="14:14">
      <c r="N58100" s="71"/>
    </row>
    <row r="58101" spans="14:14">
      <c r="N58101" s="71"/>
    </row>
    <row r="58102" spans="14:14">
      <c r="N58102" s="71"/>
    </row>
    <row r="58103" spans="14:14">
      <c r="N58103" s="71"/>
    </row>
    <row r="58104" spans="14:14">
      <c r="N58104" s="71"/>
    </row>
    <row r="58105" spans="14:14">
      <c r="N58105" s="71"/>
    </row>
    <row r="58106" spans="14:14">
      <c r="N58106" s="71"/>
    </row>
    <row r="58107" spans="14:14">
      <c r="N58107" s="71"/>
    </row>
    <row r="58108" spans="14:14">
      <c r="N58108" s="71"/>
    </row>
    <row r="58109" spans="14:14">
      <c r="N58109" s="71"/>
    </row>
    <row r="58110" spans="14:14">
      <c r="N58110" s="71"/>
    </row>
    <row r="58111" spans="14:14">
      <c r="N58111" s="71"/>
    </row>
    <row r="58112" spans="14:14">
      <c r="N58112" s="71"/>
    </row>
    <row r="58113" spans="14:14">
      <c r="N58113" s="71"/>
    </row>
    <row r="58114" spans="14:14">
      <c r="N58114" s="71"/>
    </row>
    <row r="58115" spans="14:14">
      <c r="N58115" s="71"/>
    </row>
    <row r="58116" spans="14:14">
      <c r="N58116" s="71"/>
    </row>
    <row r="58117" spans="14:14">
      <c r="N58117" s="71"/>
    </row>
    <row r="58118" spans="14:14">
      <c r="N58118" s="71"/>
    </row>
    <row r="58119" spans="14:14">
      <c r="N58119" s="71"/>
    </row>
    <row r="58120" spans="14:14">
      <c r="N58120" s="71"/>
    </row>
    <row r="58121" spans="14:14">
      <c r="N58121" s="71"/>
    </row>
    <row r="58122" spans="14:14">
      <c r="N58122" s="71"/>
    </row>
    <row r="58123" spans="14:14">
      <c r="N58123" s="71"/>
    </row>
    <row r="58124" spans="14:14">
      <c r="N58124" s="71"/>
    </row>
    <row r="58125" spans="14:14">
      <c r="N58125" s="71"/>
    </row>
    <row r="58126" spans="14:14">
      <c r="N58126" s="71"/>
    </row>
    <row r="58127" spans="14:14">
      <c r="N58127" s="71"/>
    </row>
    <row r="58128" spans="14:14">
      <c r="N58128" s="71"/>
    </row>
    <row r="58129" spans="14:14">
      <c r="N58129" s="71"/>
    </row>
    <row r="58130" spans="14:14">
      <c r="N58130" s="71"/>
    </row>
    <row r="58131" spans="14:14">
      <c r="N58131" s="71"/>
    </row>
    <row r="58132" spans="14:14">
      <c r="N58132" s="71"/>
    </row>
    <row r="58133" spans="14:14">
      <c r="N58133" s="71"/>
    </row>
    <row r="58134" spans="14:14">
      <c r="N58134" s="71"/>
    </row>
    <row r="58135" spans="14:14">
      <c r="N58135" s="71"/>
    </row>
    <row r="58136" spans="14:14">
      <c r="N58136" s="71"/>
    </row>
    <row r="58137" spans="14:14">
      <c r="N58137" s="71"/>
    </row>
    <row r="58138" spans="14:14">
      <c r="N58138" s="71"/>
    </row>
    <row r="58139" spans="14:14">
      <c r="N58139" s="71"/>
    </row>
    <row r="58140" spans="14:14">
      <c r="N58140" s="71"/>
    </row>
    <row r="58141" spans="14:14">
      <c r="N58141" s="71"/>
    </row>
    <row r="58142" spans="14:14">
      <c r="N58142" s="71"/>
    </row>
    <row r="58143" spans="14:14">
      <c r="N58143" s="71"/>
    </row>
    <row r="58144" spans="14:14">
      <c r="N58144" s="71"/>
    </row>
    <row r="58145" spans="14:14">
      <c r="N58145" s="71"/>
    </row>
    <row r="58146" spans="14:14">
      <c r="N58146" s="71"/>
    </row>
    <row r="58147" spans="14:14">
      <c r="N58147" s="71"/>
    </row>
    <row r="58148" spans="14:14">
      <c r="N58148" s="71"/>
    </row>
    <row r="58149" spans="14:14">
      <c r="N58149" s="71"/>
    </row>
    <row r="58150" spans="14:14">
      <c r="N58150" s="71"/>
    </row>
    <row r="58151" spans="14:14">
      <c r="N58151" s="71"/>
    </row>
    <row r="58152" spans="14:14">
      <c r="N58152" s="71"/>
    </row>
    <row r="58153" spans="14:14">
      <c r="N58153" s="71"/>
    </row>
    <row r="58154" spans="14:14">
      <c r="N58154" s="71"/>
    </row>
    <row r="58155" spans="14:14">
      <c r="N58155" s="71"/>
    </row>
    <row r="58156" spans="14:14">
      <c r="N58156" s="71"/>
    </row>
    <row r="58157" spans="14:14">
      <c r="N58157" s="71"/>
    </row>
    <row r="58158" spans="14:14">
      <c r="N58158" s="71"/>
    </row>
    <row r="58159" spans="14:14">
      <c r="N58159" s="71"/>
    </row>
    <row r="58160" spans="14:14">
      <c r="N58160" s="71"/>
    </row>
    <row r="58161" spans="14:14">
      <c r="N58161" s="71"/>
    </row>
    <row r="58162" spans="14:14">
      <c r="N58162" s="71"/>
    </row>
    <row r="58163" spans="14:14">
      <c r="N58163" s="71"/>
    </row>
    <row r="58164" spans="14:14">
      <c r="N58164" s="71"/>
    </row>
    <row r="58165" spans="14:14">
      <c r="N58165" s="71"/>
    </row>
    <row r="58166" spans="14:14">
      <c r="N58166" s="71"/>
    </row>
    <row r="58167" spans="14:14">
      <c r="N58167" s="71"/>
    </row>
    <row r="58168" spans="14:14">
      <c r="N58168" s="71"/>
    </row>
    <row r="58169" spans="14:14">
      <c r="N58169" s="71"/>
    </row>
    <row r="58170" spans="14:14">
      <c r="N58170" s="71"/>
    </row>
    <row r="58171" spans="14:14">
      <c r="N58171" s="71"/>
    </row>
    <row r="58172" spans="14:14">
      <c r="N58172" s="71"/>
    </row>
    <row r="58173" spans="14:14">
      <c r="N58173" s="71"/>
    </row>
    <row r="58174" spans="14:14">
      <c r="N58174" s="71"/>
    </row>
    <row r="58175" spans="14:14">
      <c r="N58175" s="71"/>
    </row>
    <row r="58176" spans="14:14">
      <c r="N58176" s="71"/>
    </row>
    <row r="58177" spans="14:14">
      <c r="N58177" s="71"/>
    </row>
    <row r="58178" spans="14:14">
      <c r="N58178" s="71"/>
    </row>
    <row r="58179" spans="14:14">
      <c r="N58179" s="71"/>
    </row>
    <row r="58180" spans="14:14">
      <c r="N58180" s="71"/>
    </row>
    <row r="58181" spans="14:14">
      <c r="N58181" s="71"/>
    </row>
    <row r="58182" spans="14:14">
      <c r="N58182" s="71"/>
    </row>
    <row r="58183" spans="14:14">
      <c r="N58183" s="71"/>
    </row>
    <row r="58184" spans="14:14">
      <c r="N58184" s="71"/>
    </row>
    <row r="58185" spans="14:14">
      <c r="N58185" s="71"/>
    </row>
    <row r="58186" spans="14:14">
      <c r="N58186" s="71"/>
    </row>
    <row r="58187" spans="14:14">
      <c r="N58187" s="71"/>
    </row>
    <row r="58188" spans="14:14">
      <c r="N58188" s="71"/>
    </row>
    <row r="58189" spans="14:14">
      <c r="N58189" s="71"/>
    </row>
    <row r="58190" spans="14:14">
      <c r="N58190" s="71"/>
    </row>
    <row r="58191" spans="14:14">
      <c r="N58191" s="71"/>
    </row>
    <row r="58192" spans="14:14">
      <c r="N58192" s="71"/>
    </row>
    <row r="58193" spans="14:14">
      <c r="N58193" s="71"/>
    </row>
    <row r="58194" spans="14:14">
      <c r="N58194" s="71"/>
    </row>
    <row r="58195" spans="14:14">
      <c r="N58195" s="71"/>
    </row>
    <row r="58196" spans="14:14">
      <c r="N58196" s="71"/>
    </row>
    <row r="58197" spans="14:14">
      <c r="N58197" s="71"/>
    </row>
    <row r="58198" spans="14:14">
      <c r="N58198" s="71"/>
    </row>
    <row r="58199" spans="14:14">
      <c r="N58199" s="71"/>
    </row>
    <row r="58200" spans="14:14">
      <c r="N58200" s="71"/>
    </row>
    <row r="58201" spans="14:14">
      <c r="N58201" s="71"/>
    </row>
    <row r="58202" spans="14:14">
      <c r="N58202" s="71"/>
    </row>
    <row r="58203" spans="14:14">
      <c r="N58203" s="71"/>
    </row>
    <row r="58204" spans="14:14">
      <c r="N58204" s="71"/>
    </row>
    <row r="58205" spans="14:14">
      <c r="N58205" s="71"/>
    </row>
    <row r="58206" spans="14:14">
      <c r="N58206" s="71"/>
    </row>
    <row r="58207" spans="14:14">
      <c r="N58207" s="71"/>
    </row>
    <row r="58208" spans="14:14">
      <c r="N58208" s="71"/>
    </row>
    <row r="58209" spans="14:14">
      <c r="N58209" s="71"/>
    </row>
    <row r="58210" spans="14:14">
      <c r="N58210" s="71"/>
    </row>
    <row r="58211" spans="14:14">
      <c r="N58211" s="71"/>
    </row>
    <row r="58212" spans="14:14">
      <c r="N58212" s="71"/>
    </row>
    <row r="58213" spans="14:14">
      <c r="N58213" s="71"/>
    </row>
    <row r="58214" spans="14:14">
      <c r="N58214" s="71"/>
    </row>
    <row r="58215" spans="14:14">
      <c r="N58215" s="71"/>
    </row>
    <row r="58216" spans="14:14">
      <c r="N58216" s="71"/>
    </row>
    <row r="58217" spans="14:14">
      <c r="N58217" s="71"/>
    </row>
    <row r="58218" spans="14:14">
      <c r="N58218" s="71"/>
    </row>
    <row r="58219" spans="14:14">
      <c r="N58219" s="71"/>
    </row>
    <row r="58220" spans="14:14">
      <c r="N58220" s="71"/>
    </row>
    <row r="58221" spans="14:14">
      <c r="N58221" s="71"/>
    </row>
    <row r="58222" spans="14:14">
      <c r="N58222" s="71"/>
    </row>
    <row r="58223" spans="14:14">
      <c r="N58223" s="71"/>
    </row>
    <row r="58224" spans="14:14">
      <c r="N58224" s="71"/>
    </row>
    <row r="58225" spans="14:14">
      <c r="N58225" s="71"/>
    </row>
    <row r="58226" spans="14:14">
      <c r="N58226" s="71"/>
    </row>
    <row r="58227" spans="14:14">
      <c r="N58227" s="71"/>
    </row>
    <row r="58228" spans="14:14">
      <c r="N58228" s="71"/>
    </row>
    <row r="58229" spans="14:14">
      <c r="N58229" s="71"/>
    </row>
    <row r="58230" spans="14:14">
      <c r="N58230" s="71"/>
    </row>
    <row r="58231" spans="14:14">
      <c r="N58231" s="71"/>
    </row>
    <row r="58232" spans="14:14">
      <c r="N58232" s="71"/>
    </row>
    <row r="58233" spans="14:14">
      <c r="N58233" s="71"/>
    </row>
    <row r="58234" spans="14:14">
      <c r="N58234" s="71"/>
    </row>
    <row r="58235" spans="14:14">
      <c r="N58235" s="71"/>
    </row>
    <row r="58236" spans="14:14">
      <c r="N58236" s="71"/>
    </row>
    <row r="58237" spans="14:14">
      <c r="N58237" s="71"/>
    </row>
    <row r="58238" spans="14:14">
      <c r="N58238" s="71"/>
    </row>
    <row r="58239" spans="14:14">
      <c r="N58239" s="71"/>
    </row>
    <row r="58240" spans="14:14">
      <c r="N58240" s="71"/>
    </row>
    <row r="58241" spans="14:14">
      <c r="N58241" s="71"/>
    </row>
    <row r="58242" spans="14:14">
      <c r="N58242" s="71"/>
    </row>
    <row r="58243" spans="14:14">
      <c r="N58243" s="71"/>
    </row>
    <row r="58244" spans="14:14">
      <c r="N58244" s="71"/>
    </row>
    <row r="58245" spans="14:14">
      <c r="N58245" s="71"/>
    </row>
    <row r="58246" spans="14:14">
      <c r="N58246" s="71"/>
    </row>
    <row r="58247" spans="14:14">
      <c r="N58247" s="71"/>
    </row>
    <row r="58248" spans="14:14">
      <c r="N58248" s="71"/>
    </row>
    <row r="58249" spans="14:14">
      <c r="N58249" s="71"/>
    </row>
    <row r="58250" spans="14:14">
      <c r="N58250" s="71"/>
    </row>
    <row r="58251" spans="14:14">
      <c r="N58251" s="71"/>
    </row>
    <row r="58252" spans="14:14">
      <c r="N58252" s="71"/>
    </row>
    <row r="58253" spans="14:14">
      <c r="N58253" s="71"/>
    </row>
    <row r="58254" spans="14:14">
      <c r="N58254" s="71"/>
    </row>
    <row r="58255" spans="14:14">
      <c r="N58255" s="71"/>
    </row>
    <row r="58256" spans="14:14">
      <c r="N58256" s="71"/>
    </row>
    <row r="58257" spans="14:14">
      <c r="N58257" s="71"/>
    </row>
    <row r="58258" spans="14:14">
      <c r="N58258" s="71"/>
    </row>
    <row r="58259" spans="14:14">
      <c r="N58259" s="71"/>
    </row>
    <row r="58260" spans="14:14">
      <c r="N58260" s="71"/>
    </row>
    <row r="58261" spans="14:14">
      <c r="N58261" s="71"/>
    </row>
    <row r="58262" spans="14:14">
      <c r="N58262" s="71"/>
    </row>
    <row r="58263" spans="14:14">
      <c r="N58263" s="71"/>
    </row>
    <row r="58264" spans="14:14">
      <c r="N58264" s="71"/>
    </row>
    <row r="58265" spans="14:14">
      <c r="N58265" s="71"/>
    </row>
    <row r="58266" spans="14:14">
      <c r="N58266" s="71"/>
    </row>
    <row r="58267" spans="14:14">
      <c r="N58267" s="71"/>
    </row>
    <row r="58268" spans="14:14">
      <c r="N58268" s="71"/>
    </row>
    <row r="58269" spans="14:14">
      <c r="N58269" s="71"/>
    </row>
    <row r="58270" spans="14:14">
      <c r="N58270" s="71"/>
    </row>
    <row r="58271" spans="14:14">
      <c r="N58271" s="71"/>
    </row>
    <row r="58272" spans="14:14">
      <c r="N58272" s="71"/>
    </row>
    <row r="58273" spans="14:14">
      <c r="N58273" s="71"/>
    </row>
    <row r="58274" spans="14:14">
      <c r="N58274" s="71"/>
    </row>
    <row r="58275" spans="14:14">
      <c r="N58275" s="71"/>
    </row>
    <row r="58276" spans="14:14">
      <c r="N58276" s="71"/>
    </row>
    <row r="58277" spans="14:14">
      <c r="N58277" s="71"/>
    </row>
    <row r="58278" spans="14:14">
      <c r="N58278" s="71"/>
    </row>
    <row r="58279" spans="14:14">
      <c r="N58279" s="71"/>
    </row>
    <row r="58280" spans="14:14">
      <c r="N58280" s="71"/>
    </row>
    <row r="58281" spans="14:14">
      <c r="N58281" s="71"/>
    </row>
    <row r="58282" spans="14:14">
      <c r="N58282" s="71"/>
    </row>
    <row r="58283" spans="14:14">
      <c r="N58283" s="71"/>
    </row>
    <row r="58284" spans="14:14">
      <c r="N58284" s="71"/>
    </row>
    <row r="58285" spans="14:14">
      <c r="N58285" s="71"/>
    </row>
    <row r="58286" spans="14:14">
      <c r="N58286" s="71"/>
    </row>
    <row r="58287" spans="14:14">
      <c r="N58287" s="71"/>
    </row>
    <row r="58288" spans="14:14">
      <c r="N58288" s="71"/>
    </row>
    <row r="58289" spans="14:14">
      <c r="N58289" s="71"/>
    </row>
    <row r="58290" spans="14:14">
      <c r="N58290" s="71"/>
    </row>
    <row r="58291" spans="14:14">
      <c r="N58291" s="71"/>
    </row>
    <row r="58292" spans="14:14">
      <c r="N58292" s="71"/>
    </row>
    <row r="58293" spans="14:14">
      <c r="N58293" s="71"/>
    </row>
    <row r="58294" spans="14:14">
      <c r="N58294" s="71"/>
    </row>
    <row r="58295" spans="14:14">
      <c r="N58295" s="71"/>
    </row>
    <row r="58296" spans="14:14">
      <c r="N58296" s="71"/>
    </row>
    <row r="58297" spans="14:14">
      <c r="N58297" s="71"/>
    </row>
    <row r="58298" spans="14:14">
      <c r="N58298" s="71"/>
    </row>
    <row r="58299" spans="14:14">
      <c r="N58299" s="71"/>
    </row>
    <row r="58300" spans="14:14">
      <c r="N58300" s="71"/>
    </row>
    <row r="58301" spans="14:14">
      <c r="N58301" s="71"/>
    </row>
    <row r="58302" spans="14:14">
      <c r="N58302" s="71"/>
    </row>
    <row r="58303" spans="14:14">
      <c r="N58303" s="71"/>
    </row>
    <row r="58304" spans="14:14">
      <c r="N58304" s="71"/>
    </row>
    <row r="58305" spans="14:14">
      <c r="N58305" s="71"/>
    </row>
    <row r="58306" spans="14:14">
      <c r="N58306" s="71"/>
    </row>
    <row r="58307" spans="14:14">
      <c r="N58307" s="71"/>
    </row>
    <row r="58308" spans="14:14">
      <c r="N58308" s="71"/>
    </row>
    <row r="58309" spans="14:14">
      <c r="N58309" s="71"/>
    </row>
    <row r="58310" spans="14:14">
      <c r="N58310" s="71"/>
    </row>
    <row r="58311" spans="14:14">
      <c r="N58311" s="71"/>
    </row>
    <row r="58312" spans="14:14">
      <c r="N58312" s="71"/>
    </row>
    <row r="58313" spans="14:14">
      <c r="N58313" s="71"/>
    </row>
    <row r="58314" spans="14:14">
      <c r="N58314" s="71"/>
    </row>
    <row r="58315" spans="14:14">
      <c r="N58315" s="71"/>
    </row>
    <row r="58316" spans="14:14">
      <c r="N58316" s="71"/>
    </row>
    <row r="58317" spans="14:14">
      <c r="N58317" s="71"/>
    </row>
    <row r="58318" spans="14:14">
      <c r="N58318" s="71"/>
    </row>
    <row r="58319" spans="14:14">
      <c r="N58319" s="71"/>
    </row>
    <row r="58320" spans="14:14">
      <c r="N58320" s="71"/>
    </row>
    <row r="58321" spans="14:14">
      <c r="N58321" s="71"/>
    </row>
    <row r="58322" spans="14:14">
      <c r="N58322" s="71"/>
    </row>
    <row r="58323" spans="14:14">
      <c r="N58323" s="71"/>
    </row>
    <row r="58324" spans="14:14">
      <c r="N58324" s="71"/>
    </row>
    <row r="58325" spans="14:14">
      <c r="N58325" s="71"/>
    </row>
    <row r="58326" spans="14:14">
      <c r="N58326" s="71"/>
    </row>
    <row r="58327" spans="14:14">
      <c r="N58327" s="71"/>
    </row>
    <row r="58328" spans="14:14">
      <c r="N58328" s="71"/>
    </row>
    <row r="58329" spans="14:14">
      <c r="N58329" s="71"/>
    </row>
    <row r="58330" spans="14:14">
      <c r="N58330" s="71"/>
    </row>
    <row r="58331" spans="14:14">
      <c r="N58331" s="71"/>
    </row>
    <row r="58332" spans="14:14">
      <c r="N58332" s="71"/>
    </row>
    <row r="58333" spans="14:14">
      <c r="N58333" s="71"/>
    </row>
    <row r="58334" spans="14:14">
      <c r="N58334" s="71"/>
    </row>
    <row r="58335" spans="14:14">
      <c r="N58335" s="71"/>
    </row>
    <row r="58336" spans="14:14">
      <c r="N58336" s="71"/>
    </row>
    <row r="58337" spans="14:14">
      <c r="N58337" s="71"/>
    </row>
    <row r="58338" spans="14:14">
      <c r="N58338" s="71"/>
    </row>
    <row r="58339" spans="14:14">
      <c r="N58339" s="71"/>
    </row>
    <row r="58340" spans="14:14">
      <c r="N58340" s="71"/>
    </row>
    <row r="58341" spans="14:14">
      <c r="N58341" s="71"/>
    </row>
    <row r="58342" spans="14:14">
      <c r="N58342" s="71"/>
    </row>
    <row r="58343" spans="14:14">
      <c r="N58343" s="71"/>
    </row>
    <row r="58344" spans="14:14">
      <c r="N58344" s="71"/>
    </row>
    <row r="58345" spans="14:14">
      <c r="N58345" s="71"/>
    </row>
    <row r="58346" spans="14:14">
      <c r="N58346" s="71"/>
    </row>
    <row r="58347" spans="14:14">
      <c r="N58347" s="71"/>
    </row>
    <row r="58348" spans="14:14">
      <c r="N58348" s="71"/>
    </row>
    <row r="58349" spans="14:14">
      <c r="N58349" s="71"/>
    </row>
    <row r="58350" spans="14:14">
      <c r="N58350" s="71"/>
    </row>
    <row r="58351" spans="14:14">
      <c r="N58351" s="71"/>
    </row>
    <row r="58352" spans="14:14">
      <c r="N58352" s="71"/>
    </row>
    <row r="58353" spans="14:14">
      <c r="N58353" s="71"/>
    </row>
    <row r="58354" spans="14:14">
      <c r="N58354" s="71"/>
    </row>
    <row r="58355" spans="14:14">
      <c r="N58355" s="71"/>
    </row>
    <row r="58356" spans="14:14">
      <c r="N58356" s="71"/>
    </row>
    <row r="58357" spans="14:14">
      <c r="N58357" s="71"/>
    </row>
    <row r="58358" spans="14:14">
      <c r="N58358" s="71"/>
    </row>
    <row r="58359" spans="14:14">
      <c r="N58359" s="71"/>
    </row>
    <row r="58360" spans="14:14">
      <c r="N58360" s="71"/>
    </row>
    <row r="58361" spans="14:14">
      <c r="N58361" s="71"/>
    </row>
    <row r="58362" spans="14:14">
      <c r="N58362" s="71"/>
    </row>
    <row r="58363" spans="14:14">
      <c r="N58363" s="71"/>
    </row>
    <row r="58364" spans="14:14">
      <c r="N58364" s="71"/>
    </row>
    <row r="58365" spans="14:14">
      <c r="N58365" s="71"/>
    </row>
    <row r="58366" spans="14:14">
      <c r="N58366" s="71"/>
    </row>
    <row r="58367" spans="14:14">
      <c r="N58367" s="71"/>
    </row>
    <row r="58368" spans="14:14">
      <c r="N58368" s="71"/>
    </row>
    <row r="58369" spans="14:14">
      <c r="N58369" s="71"/>
    </row>
    <row r="58370" spans="14:14">
      <c r="N58370" s="71"/>
    </row>
    <row r="58371" spans="14:14">
      <c r="N58371" s="71"/>
    </row>
    <row r="58372" spans="14:14">
      <c r="N58372" s="71"/>
    </row>
    <row r="58373" spans="14:14">
      <c r="N58373" s="71"/>
    </row>
    <row r="58374" spans="14:14">
      <c r="N58374" s="71"/>
    </row>
    <row r="58375" spans="14:14">
      <c r="N58375" s="71"/>
    </row>
    <row r="58376" spans="14:14">
      <c r="N58376" s="71"/>
    </row>
    <row r="58377" spans="14:14">
      <c r="N58377" s="71"/>
    </row>
    <row r="58378" spans="14:14">
      <c r="N58378" s="71"/>
    </row>
    <row r="58379" spans="14:14">
      <c r="N58379" s="71"/>
    </row>
    <row r="58380" spans="14:14">
      <c r="N58380" s="71"/>
    </row>
    <row r="58381" spans="14:14">
      <c r="N58381" s="71"/>
    </row>
    <row r="58382" spans="14:14">
      <c r="N58382" s="71"/>
    </row>
    <row r="58383" spans="14:14">
      <c r="N58383" s="71"/>
    </row>
    <row r="58384" spans="14:14">
      <c r="N58384" s="71"/>
    </row>
    <row r="58385" spans="14:14">
      <c r="N58385" s="71"/>
    </row>
    <row r="58386" spans="14:14">
      <c r="N58386" s="71"/>
    </row>
    <row r="58387" spans="14:14">
      <c r="N58387" s="71"/>
    </row>
    <row r="58388" spans="14:14">
      <c r="N58388" s="71"/>
    </row>
    <row r="58389" spans="14:14">
      <c r="N58389" s="71"/>
    </row>
    <row r="58390" spans="14:14">
      <c r="N58390" s="71"/>
    </row>
    <row r="58391" spans="14:14">
      <c r="N58391" s="71"/>
    </row>
    <row r="58392" spans="14:14">
      <c r="N58392" s="71"/>
    </row>
    <row r="58393" spans="14:14">
      <c r="N58393" s="71"/>
    </row>
    <row r="58394" spans="14:14">
      <c r="N58394" s="71"/>
    </row>
    <row r="58395" spans="14:14">
      <c r="N58395" s="71"/>
    </row>
    <row r="58396" spans="14:14">
      <c r="N58396" s="71"/>
    </row>
    <row r="58397" spans="14:14">
      <c r="N58397" s="71"/>
    </row>
    <row r="58398" spans="14:14">
      <c r="N58398" s="71"/>
    </row>
    <row r="58399" spans="14:14">
      <c r="N58399" s="71"/>
    </row>
    <row r="58400" spans="14:14">
      <c r="N58400" s="71"/>
    </row>
    <row r="58401" spans="14:14">
      <c r="N58401" s="71"/>
    </row>
    <row r="58402" spans="14:14">
      <c r="N58402" s="71"/>
    </row>
    <row r="58403" spans="14:14">
      <c r="N58403" s="71"/>
    </row>
    <row r="58404" spans="14:14">
      <c r="N58404" s="71"/>
    </row>
    <row r="58405" spans="14:14">
      <c r="N58405" s="71"/>
    </row>
    <row r="58406" spans="14:14">
      <c r="N58406" s="71"/>
    </row>
    <row r="58407" spans="14:14">
      <c r="N58407" s="71"/>
    </row>
    <row r="58408" spans="14:14">
      <c r="N58408" s="71"/>
    </row>
    <row r="58409" spans="14:14">
      <c r="N58409" s="71"/>
    </row>
    <row r="58410" spans="14:14">
      <c r="N58410" s="71"/>
    </row>
    <row r="58411" spans="14:14">
      <c r="N58411" s="71"/>
    </row>
    <row r="58412" spans="14:14">
      <c r="N58412" s="71"/>
    </row>
    <row r="58413" spans="14:14">
      <c r="N58413" s="71"/>
    </row>
    <row r="58414" spans="14:14">
      <c r="N58414" s="71"/>
    </row>
    <row r="58415" spans="14:14">
      <c r="N58415" s="71"/>
    </row>
    <row r="58416" spans="14:14">
      <c r="N58416" s="71"/>
    </row>
    <row r="58417" spans="14:14">
      <c r="N58417" s="71"/>
    </row>
    <row r="58418" spans="14:14">
      <c r="N58418" s="71"/>
    </row>
    <row r="58419" spans="14:14">
      <c r="N58419" s="71"/>
    </row>
    <row r="58420" spans="14:14">
      <c r="N58420" s="71"/>
    </row>
    <row r="58421" spans="14:14">
      <c r="N58421" s="71"/>
    </row>
    <row r="58422" spans="14:14">
      <c r="N58422" s="71"/>
    </row>
    <row r="58423" spans="14:14">
      <c r="N58423" s="71"/>
    </row>
    <row r="58424" spans="14:14">
      <c r="N58424" s="71"/>
    </row>
    <row r="58425" spans="14:14">
      <c r="N58425" s="71"/>
    </row>
    <row r="58426" spans="14:14">
      <c r="N58426" s="71"/>
    </row>
    <row r="58427" spans="14:14">
      <c r="N58427" s="71"/>
    </row>
    <row r="58428" spans="14:14">
      <c r="N58428" s="71"/>
    </row>
    <row r="58429" spans="14:14">
      <c r="N58429" s="71"/>
    </row>
    <row r="58430" spans="14:14">
      <c r="N58430" s="71"/>
    </row>
    <row r="58431" spans="14:14">
      <c r="N58431" s="71"/>
    </row>
    <row r="58432" spans="14:14">
      <c r="N58432" s="71"/>
    </row>
    <row r="58433" spans="14:14">
      <c r="N58433" s="71"/>
    </row>
    <row r="58434" spans="14:14">
      <c r="N58434" s="71"/>
    </row>
    <row r="58435" spans="14:14">
      <c r="N58435" s="71"/>
    </row>
    <row r="58436" spans="14:14">
      <c r="N58436" s="71"/>
    </row>
    <row r="58437" spans="14:14">
      <c r="N58437" s="71"/>
    </row>
    <row r="58438" spans="14:14">
      <c r="N58438" s="71"/>
    </row>
    <row r="58439" spans="14:14">
      <c r="N58439" s="71"/>
    </row>
    <row r="58440" spans="14:14">
      <c r="N58440" s="71"/>
    </row>
    <row r="58441" spans="14:14">
      <c r="N58441" s="71"/>
    </row>
    <row r="58442" spans="14:14">
      <c r="N58442" s="71"/>
    </row>
    <row r="58443" spans="14:14">
      <c r="N58443" s="71"/>
    </row>
    <row r="58444" spans="14:14">
      <c r="N58444" s="71"/>
    </row>
    <row r="58445" spans="14:14">
      <c r="N58445" s="71"/>
    </row>
    <row r="58446" spans="14:14">
      <c r="N58446" s="71"/>
    </row>
    <row r="58447" spans="14:14">
      <c r="N58447" s="71"/>
    </row>
    <row r="58448" spans="14:14">
      <c r="N58448" s="71"/>
    </row>
    <row r="58449" spans="14:14">
      <c r="N58449" s="71"/>
    </row>
    <row r="58450" spans="14:14">
      <c r="N58450" s="71"/>
    </row>
    <row r="58451" spans="14:14">
      <c r="N58451" s="71"/>
    </row>
    <row r="58452" spans="14:14">
      <c r="N58452" s="71"/>
    </row>
    <row r="58453" spans="14:14">
      <c r="N58453" s="71"/>
    </row>
    <row r="58454" spans="14:14">
      <c r="N58454" s="71"/>
    </row>
    <row r="58455" spans="14:14">
      <c r="N58455" s="71"/>
    </row>
    <row r="58456" spans="14:14">
      <c r="N58456" s="71"/>
    </row>
    <row r="58457" spans="14:14">
      <c r="N58457" s="71"/>
    </row>
    <row r="58458" spans="14:14">
      <c r="N58458" s="71"/>
    </row>
    <row r="58459" spans="14:14">
      <c r="N58459" s="71"/>
    </row>
    <row r="58460" spans="14:14">
      <c r="N58460" s="71"/>
    </row>
    <row r="58461" spans="14:14">
      <c r="N58461" s="71"/>
    </row>
    <row r="58462" spans="14:14">
      <c r="N58462" s="71"/>
    </row>
    <row r="58463" spans="14:14">
      <c r="N58463" s="71"/>
    </row>
    <row r="58464" spans="14:14">
      <c r="N58464" s="71"/>
    </row>
    <row r="58465" spans="14:14">
      <c r="N58465" s="71"/>
    </row>
    <row r="58466" spans="14:14">
      <c r="N58466" s="71"/>
    </row>
    <row r="58467" spans="14:14">
      <c r="N58467" s="71"/>
    </row>
    <row r="58468" spans="14:14">
      <c r="N58468" s="71"/>
    </row>
    <row r="58469" spans="14:14">
      <c r="N58469" s="71"/>
    </row>
    <row r="58470" spans="14:14">
      <c r="N58470" s="71"/>
    </row>
    <row r="58471" spans="14:14">
      <c r="N58471" s="71"/>
    </row>
    <row r="58472" spans="14:14">
      <c r="N58472" s="71"/>
    </row>
    <row r="58473" spans="14:14">
      <c r="N58473" s="71"/>
    </row>
    <row r="58474" spans="14:14">
      <c r="N58474" s="71"/>
    </row>
    <row r="58475" spans="14:14">
      <c r="N58475" s="71"/>
    </row>
    <row r="58476" spans="14:14">
      <c r="N58476" s="71"/>
    </row>
    <row r="58477" spans="14:14">
      <c r="N58477" s="71"/>
    </row>
    <row r="58478" spans="14:14">
      <c r="N58478" s="71"/>
    </row>
    <row r="58479" spans="14:14">
      <c r="N58479" s="71"/>
    </row>
    <row r="58480" spans="14:14">
      <c r="N58480" s="71"/>
    </row>
    <row r="58481" spans="14:14">
      <c r="N58481" s="71"/>
    </row>
    <row r="58482" spans="14:14">
      <c r="N58482" s="71"/>
    </row>
    <row r="58483" spans="14:14">
      <c r="N58483" s="71"/>
    </row>
    <row r="58484" spans="14:14">
      <c r="N58484" s="71"/>
    </row>
    <row r="58485" spans="14:14">
      <c r="N58485" s="71"/>
    </row>
    <row r="58486" spans="14:14">
      <c r="N58486" s="71"/>
    </row>
    <row r="58487" spans="14:14">
      <c r="N58487" s="71"/>
    </row>
    <row r="58488" spans="14:14">
      <c r="N58488" s="71"/>
    </row>
    <row r="58489" spans="14:14">
      <c r="N58489" s="71"/>
    </row>
    <row r="58490" spans="14:14">
      <c r="N58490" s="71"/>
    </row>
    <row r="58491" spans="14:14">
      <c r="N58491" s="71"/>
    </row>
    <row r="58492" spans="14:14">
      <c r="N58492" s="71"/>
    </row>
    <row r="58493" spans="14:14">
      <c r="N58493" s="71"/>
    </row>
    <row r="58494" spans="14:14">
      <c r="N58494" s="71"/>
    </row>
    <row r="58495" spans="14:14">
      <c r="N58495" s="71"/>
    </row>
    <row r="58496" spans="14:14">
      <c r="N58496" s="71"/>
    </row>
    <row r="58497" spans="14:14">
      <c r="N58497" s="71"/>
    </row>
    <row r="58498" spans="14:14">
      <c r="N58498" s="71"/>
    </row>
    <row r="58499" spans="14:14">
      <c r="N58499" s="71"/>
    </row>
    <row r="58500" spans="14:14">
      <c r="N58500" s="71"/>
    </row>
    <row r="58501" spans="14:14">
      <c r="N58501" s="71"/>
    </row>
    <row r="58502" spans="14:14">
      <c r="N58502" s="71"/>
    </row>
    <row r="58503" spans="14:14">
      <c r="N58503" s="71"/>
    </row>
    <row r="58504" spans="14:14">
      <c r="N58504" s="71"/>
    </row>
    <row r="58505" spans="14:14">
      <c r="N58505" s="71"/>
    </row>
    <row r="58506" spans="14:14">
      <c r="N58506" s="71"/>
    </row>
    <row r="58507" spans="14:14">
      <c r="N58507" s="71"/>
    </row>
    <row r="58508" spans="14:14">
      <c r="N58508" s="71"/>
    </row>
    <row r="58509" spans="14:14">
      <c r="N58509" s="71"/>
    </row>
    <row r="58510" spans="14:14">
      <c r="N58510" s="71"/>
    </row>
    <row r="58511" spans="14:14">
      <c r="N58511" s="71"/>
    </row>
    <row r="58512" spans="14:14">
      <c r="N58512" s="71"/>
    </row>
    <row r="58513" spans="14:14">
      <c r="N58513" s="71"/>
    </row>
    <row r="58514" spans="14:14">
      <c r="N58514" s="71"/>
    </row>
    <row r="58515" spans="14:14">
      <c r="N58515" s="71"/>
    </row>
    <row r="58516" spans="14:14">
      <c r="N58516" s="71"/>
    </row>
    <row r="58517" spans="14:14">
      <c r="N58517" s="71"/>
    </row>
    <row r="58518" spans="14:14">
      <c r="N58518" s="71"/>
    </row>
    <row r="58519" spans="14:14">
      <c r="N58519" s="71"/>
    </row>
    <row r="58520" spans="14:14">
      <c r="N58520" s="71"/>
    </row>
    <row r="58521" spans="14:14">
      <c r="N58521" s="71"/>
    </row>
    <row r="58522" spans="14:14">
      <c r="N58522" s="71"/>
    </row>
    <row r="58523" spans="14:14">
      <c r="N58523" s="71"/>
    </row>
    <row r="58524" spans="14:14">
      <c r="N58524" s="71"/>
    </row>
    <row r="58525" spans="14:14">
      <c r="N58525" s="71"/>
    </row>
    <row r="58526" spans="14:14">
      <c r="N58526" s="71"/>
    </row>
    <row r="58527" spans="14:14">
      <c r="N58527" s="71"/>
    </row>
    <row r="58528" spans="14:14">
      <c r="N58528" s="71"/>
    </row>
    <row r="58529" spans="14:14">
      <c r="N58529" s="71"/>
    </row>
    <row r="58530" spans="14:14">
      <c r="N58530" s="71"/>
    </row>
    <row r="58531" spans="14:14">
      <c r="N58531" s="71"/>
    </row>
    <row r="58532" spans="14:14">
      <c r="N58532" s="71"/>
    </row>
    <row r="58533" spans="14:14">
      <c r="N58533" s="71"/>
    </row>
    <row r="58534" spans="14:14">
      <c r="N58534" s="71"/>
    </row>
    <row r="58535" spans="14:14">
      <c r="N58535" s="71"/>
    </row>
    <row r="58536" spans="14:14">
      <c r="N58536" s="71"/>
    </row>
    <row r="58537" spans="14:14">
      <c r="N58537" s="71"/>
    </row>
    <row r="58538" spans="14:14">
      <c r="N58538" s="71"/>
    </row>
    <row r="58539" spans="14:14">
      <c r="N58539" s="71"/>
    </row>
    <row r="58540" spans="14:14">
      <c r="N58540" s="71"/>
    </row>
    <row r="58541" spans="14:14">
      <c r="N58541" s="71"/>
    </row>
    <row r="58542" spans="14:14">
      <c r="N58542" s="71"/>
    </row>
    <row r="58543" spans="14:14">
      <c r="N58543" s="71"/>
    </row>
    <row r="58544" spans="14:14">
      <c r="N58544" s="71"/>
    </row>
    <row r="58545" spans="14:14">
      <c r="N58545" s="71"/>
    </row>
    <row r="58546" spans="14:14">
      <c r="N58546" s="71"/>
    </row>
    <row r="58547" spans="14:14">
      <c r="N58547" s="71"/>
    </row>
    <row r="58548" spans="14:14">
      <c r="N58548" s="71"/>
    </row>
    <row r="58549" spans="14:14">
      <c r="N58549" s="71"/>
    </row>
    <row r="58550" spans="14:14">
      <c r="N58550" s="71"/>
    </row>
    <row r="58551" spans="14:14">
      <c r="N58551" s="71"/>
    </row>
    <row r="58552" spans="14:14">
      <c r="N58552" s="71"/>
    </row>
    <row r="58553" spans="14:14">
      <c r="N58553" s="71"/>
    </row>
    <row r="58554" spans="14:14">
      <c r="N58554" s="71"/>
    </row>
    <row r="58555" spans="14:14">
      <c r="N58555" s="71"/>
    </row>
    <row r="58556" spans="14:14">
      <c r="N58556" s="71"/>
    </row>
    <row r="58557" spans="14:14">
      <c r="N58557" s="71"/>
    </row>
    <row r="58558" spans="14:14">
      <c r="N58558" s="71"/>
    </row>
    <row r="58559" spans="14:14">
      <c r="N58559" s="71"/>
    </row>
    <row r="58560" spans="14:14">
      <c r="N58560" s="71"/>
    </row>
    <row r="58561" spans="14:14">
      <c r="N58561" s="71"/>
    </row>
    <row r="58562" spans="14:14">
      <c r="N58562" s="71"/>
    </row>
    <row r="58563" spans="14:14">
      <c r="N58563" s="71"/>
    </row>
    <row r="58564" spans="14:14">
      <c r="N58564" s="71"/>
    </row>
    <row r="58565" spans="14:14">
      <c r="N58565" s="71"/>
    </row>
    <row r="58566" spans="14:14">
      <c r="N58566" s="71"/>
    </row>
    <row r="58567" spans="14:14">
      <c r="N58567" s="71"/>
    </row>
    <row r="58568" spans="14:14">
      <c r="N58568" s="71"/>
    </row>
    <row r="58569" spans="14:14">
      <c r="N58569" s="71"/>
    </row>
    <row r="58570" spans="14:14">
      <c r="N58570" s="71"/>
    </row>
    <row r="58571" spans="14:14">
      <c r="N58571" s="71"/>
    </row>
    <row r="58572" spans="14:14">
      <c r="N58572" s="71"/>
    </row>
    <row r="58573" spans="14:14">
      <c r="N58573" s="71"/>
    </row>
    <row r="58574" spans="14:14">
      <c r="N58574" s="71"/>
    </row>
    <row r="58575" spans="14:14">
      <c r="N58575" s="71"/>
    </row>
    <row r="58576" spans="14:14">
      <c r="N58576" s="71"/>
    </row>
    <row r="58577" spans="14:14">
      <c r="N58577" s="71"/>
    </row>
    <row r="58578" spans="14:14">
      <c r="N58578" s="71"/>
    </row>
    <row r="58579" spans="14:14">
      <c r="N58579" s="71"/>
    </row>
    <row r="58580" spans="14:14">
      <c r="N58580" s="71"/>
    </row>
    <row r="58581" spans="14:14">
      <c r="N58581" s="71"/>
    </row>
    <row r="58582" spans="14:14">
      <c r="N58582" s="71"/>
    </row>
    <row r="58583" spans="14:14">
      <c r="N58583" s="71"/>
    </row>
    <row r="58584" spans="14:14">
      <c r="N58584" s="71"/>
    </row>
    <row r="58585" spans="14:14">
      <c r="N58585" s="71"/>
    </row>
    <row r="58586" spans="14:14">
      <c r="N58586" s="71"/>
    </row>
    <row r="58587" spans="14:14">
      <c r="N58587" s="71"/>
    </row>
    <row r="58588" spans="14:14">
      <c r="N58588" s="71"/>
    </row>
    <row r="58589" spans="14:14">
      <c r="N58589" s="71"/>
    </row>
    <row r="58590" spans="14:14">
      <c r="N58590" s="71"/>
    </row>
    <row r="58591" spans="14:14">
      <c r="N58591" s="71"/>
    </row>
    <row r="58592" spans="14:14">
      <c r="N58592" s="71"/>
    </row>
    <row r="58593" spans="14:14">
      <c r="N58593" s="71"/>
    </row>
    <row r="58594" spans="14:14">
      <c r="N58594" s="71"/>
    </row>
    <row r="58595" spans="14:14">
      <c r="N58595" s="71"/>
    </row>
    <row r="58596" spans="14:14">
      <c r="N58596" s="71"/>
    </row>
    <row r="58597" spans="14:14">
      <c r="N58597" s="71"/>
    </row>
    <row r="58598" spans="14:14">
      <c r="N58598" s="71"/>
    </row>
    <row r="58599" spans="14:14">
      <c r="N58599" s="71"/>
    </row>
    <row r="58600" spans="14:14">
      <c r="N58600" s="71"/>
    </row>
    <row r="58601" spans="14:14">
      <c r="N58601" s="71"/>
    </row>
    <row r="58602" spans="14:14">
      <c r="N58602" s="71"/>
    </row>
    <row r="58603" spans="14:14">
      <c r="N58603" s="71"/>
    </row>
    <row r="58604" spans="14:14">
      <c r="N58604" s="71"/>
    </row>
    <row r="58605" spans="14:14">
      <c r="N58605" s="71"/>
    </row>
    <row r="58606" spans="14:14">
      <c r="N58606" s="71"/>
    </row>
    <row r="58607" spans="14:14">
      <c r="N58607" s="71"/>
    </row>
    <row r="58608" spans="14:14">
      <c r="N58608" s="71"/>
    </row>
    <row r="58609" spans="14:14">
      <c r="N58609" s="71"/>
    </row>
    <row r="58610" spans="14:14">
      <c r="N58610" s="71"/>
    </row>
    <row r="58611" spans="14:14">
      <c r="N58611" s="71"/>
    </row>
    <row r="58612" spans="14:14">
      <c r="N58612" s="71"/>
    </row>
    <row r="58613" spans="14:14">
      <c r="N58613" s="71"/>
    </row>
    <row r="58614" spans="14:14">
      <c r="N58614" s="71"/>
    </row>
    <row r="58615" spans="14:14">
      <c r="N58615" s="71"/>
    </row>
    <row r="58616" spans="14:14">
      <c r="N58616" s="71"/>
    </row>
    <row r="58617" spans="14:14">
      <c r="N58617" s="71"/>
    </row>
    <row r="58618" spans="14:14">
      <c r="N58618" s="71"/>
    </row>
    <row r="58619" spans="14:14">
      <c r="N58619" s="71"/>
    </row>
    <row r="58620" spans="14:14">
      <c r="N58620" s="71"/>
    </row>
    <row r="58621" spans="14:14">
      <c r="N58621" s="71"/>
    </row>
    <row r="58622" spans="14:14">
      <c r="N58622" s="71"/>
    </row>
    <row r="58623" spans="14:14">
      <c r="N58623" s="71"/>
    </row>
    <row r="58624" spans="14:14">
      <c r="N58624" s="71"/>
    </row>
    <row r="58625" spans="14:14">
      <c r="N58625" s="71"/>
    </row>
    <row r="58626" spans="14:14">
      <c r="N58626" s="71"/>
    </row>
    <row r="58627" spans="14:14">
      <c r="N58627" s="71"/>
    </row>
    <row r="58628" spans="14:14">
      <c r="N58628" s="71"/>
    </row>
    <row r="58629" spans="14:14">
      <c r="N58629" s="71"/>
    </row>
    <row r="58630" spans="14:14">
      <c r="N58630" s="71"/>
    </row>
    <row r="58631" spans="14:14">
      <c r="N58631" s="71"/>
    </row>
    <row r="58632" spans="14:14">
      <c r="N58632" s="71"/>
    </row>
    <row r="58633" spans="14:14">
      <c r="N58633" s="71"/>
    </row>
    <row r="58634" spans="14:14">
      <c r="N58634" s="71"/>
    </row>
    <row r="58635" spans="14:14">
      <c r="N58635" s="71"/>
    </row>
    <row r="58636" spans="14:14">
      <c r="N58636" s="71"/>
    </row>
    <row r="58637" spans="14:14">
      <c r="N58637" s="71"/>
    </row>
    <row r="58638" spans="14:14">
      <c r="N58638" s="71"/>
    </row>
    <row r="58639" spans="14:14">
      <c r="N58639" s="71"/>
    </row>
    <row r="58640" spans="14:14">
      <c r="N58640" s="71"/>
    </row>
    <row r="58641" spans="14:14">
      <c r="N58641" s="71"/>
    </row>
    <row r="58642" spans="14:14">
      <c r="N58642" s="71"/>
    </row>
    <row r="58643" spans="14:14">
      <c r="N58643" s="71"/>
    </row>
    <row r="58644" spans="14:14">
      <c r="N58644" s="71"/>
    </row>
    <row r="58645" spans="14:14">
      <c r="N58645" s="71"/>
    </row>
    <row r="58646" spans="14:14">
      <c r="N58646" s="71"/>
    </row>
    <row r="58647" spans="14:14">
      <c r="N58647" s="71"/>
    </row>
    <row r="58648" spans="14:14">
      <c r="N58648" s="71"/>
    </row>
    <row r="58649" spans="14:14">
      <c r="N58649" s="71"/>
    </row>
    <row r="58650" spans="14:14">
      <c r="N58650" s="71"/>
    </row>
    <row r="58651" spans="14:14">
      <c r="N58651" s="71"/>
    </row>
    <row r="58652" spans="14:14">
      <c r="N58652" s="71"/>
    </row>
    <row r="58653" spans="14:14">
      <c r="N58653" s="71"/>
    </row>
    <row r="58654" spans="14:14">
      <c r="N58654" s="71"/>
    </row>
    <row r="58655" spans="14:14">
      <c r="N58655" s="71"/>
    </row>
    <row r="58656" spans="14:14">
      <c r="N58656" s="71"/>
    </row>
    <row r="58657" spans="14:14">
      <c r="N58657" s="71"/>
    </row>
    <row r="58658" spans="14:14">
      <c r="N58658" s="71"/>
    </row>
    <row r="58659" spans="14:14">
      <c r="N58659" s="71"/>
    </row>
    <row r="58660" spans="14:14">
      <c r="N58660" s="71"/>
    </row>
    <row r="58661" spans="14:14">
      <c r="N58661" s="71"/>
    </row>
    <row r="58662" spans="14:14">
      <c r="N58662" s="71"/>
    </row>
    <row r="58663" spans="14:14">
      <c r="N58663" s="71"/>
    </row>
    <row r="58664" spans="14:14">
      <c r="N58664" s="71"/>
    </row>
    <row r="58665" spans="14:14">
      <c r="N58665" s="71"/>
    </row>
    <row r="58666" spans="14:14">
      <c r="N58666" s="71"/>
    </row>
    <row r="58667" spans="14:14">
      <c r="N58667" s="71"/>
    </row>
    <row r="58668" spans="14:14">
      <c r="N58668" s="71"/>
    </row>
    <row r="58669" spans="14:14">
      <c r="N58669" s="71"/>
    </row>
    <row r="58670" spans="14:14">
      <c r="N58670" s="71"/>
    </row>
    <row r="58671" spans="14:14">
      <c r="N58671" s="71"/>
    </row>
    <row r="58672" spans="14:14">
      <c r="N58672" s="71"/>
    </row>
    <row r="58673" spans="14:14">
      <c r="N58673" s="71"/>
    </row>
    <row r="58674" spans="14:14">
      <c r="N58674" s="71"/>
    </row>
    <row r="58675" spans="14:14">
      <c r="N58675" s="71"/>
    </row>
    <row r="58676" spans="14:14">
      <c r="N58676" s="71"/>
    </row>
    <row r="58677" spans="14:14">
      <c r="N58677" s="71"/>
    </row>
    <row r="58678" spans="14:14">
      <c r="N58678" s="71"/>
    </row>
    <row r="58679" spans="14:14">
      <c r="N58679" s="71"/>
    </row>
    <row r="58680" spans="14:14">
      <c r="N58680" s="71"/>
    </row>
    <row r="58681" spans="14:14">
      <c r="N58681" s="71"/>
    </row>
    <row r="58682" spans="14:14">
      <c r="N58682" s="71"/>
    </row>
    <row r="58683" spans="14:14">
      <c r="N58683" s="71"/>
    </row>
    <row r="58684" spans="14:14">
      <c r="N58684" s="71"/>
    </row>
    <row r="58685" spans="14:14">
      <c r="N58685" s="71"/>
    </row>
    <row r="58686" spans="14:14">
      <c r="N58686" s="71"/>
    </row>
    <row r="58687" spans="14:14">
      <c r="N58687" s="71"/>
    </row>
    <row r="58688" spans="14:14">
      <c r="N58688" s="71"/>
    </row>
    <row r="58689" spans="14:14">
      <c r="N58689" s="71"/>
    </row>
    <row r="58690" spans="14:14">
      <c r="N58690" s="71"/>
    </row>
    <row r="58691" spans="14:14">
      <c r="N58691" s="71"/>
    </row>
    <row r="58692" spans="14:14">
      <c r="N58692" s="71"/>
    </row>
    <row r="58693" spans="14:14">
      <c r="N58693" s="71"/>
    </row>
    <row r="58694" spans="14:14">
      <c r="N58694" s="71"/>
    </row>
    <row r="58695" spans="14:14">
      <c r="N58695" s="71"/>
    </row>
    <row r="58696" spans="14:14">
      <c r="N58696" s="71"/>
    </row>
    <row r="58697" spans="14:14">
      <c r="N58697" s="71"/>
    </row>
    <row r="58698" spans="14:14">
      <c r="N58698" s="71"/>
    </row>
    <row r="58699" spans="14:14">
      <c r="N58699" s="71"/>
    </row>
    <row r="58700" spans="14:14">
      <c r="N58700" s="71"/>
    </row>
    <row r="58701" spans="14:14">
      <c r="N58701" s="71"/>
    </row>
    <row r="58702" spans="14:14">
      <c r="N58702" s="71"/>
    </row>
    <row r="58703" spans="14:14">
      <c r="N58703" s="71"/>
    </row>
    <row r="58704" spans="14:14">
      <c r="N58704" s="71"/>
    </row>
    <row r="58705" spans="14:14">
      <c r="N58705" s="71"/>
    </row>
    <row r="58706" spans="14:14">
      <c r="N58706" s="71"/>
    </row>
    <row r="58707" spans="14:14">
      <c r="N58707" s="71"/>
    </row>
    <row r="58708" spans="14:14">
      <c r="N58708" s="71"/>
    </row>
    <row r="58709" spans="14:14">
      <c r="N58709" s="71"/>
    </row>
    <row r="58710" spans="14:14">
      <c r="N58710" s="71"/>
    </row>
    <row r="58711" spans="14:14">
      <c r="N58711" s="71"/>
    </row>
    <row r="58712" spans="14:14">
      <c r="N58712" s="71"/>
    </row>
    <row r="58713" spans="14:14">
      <c r="N58713" s="71"/>
    </row>
    <row r="58714" spans="14:14">
      <c r="N58714" s="71"/>
    </row>
    <row r="58715" spans="14:14">
      <c r="N58715" s="71"/>
    </row>
    <row r="58716" spans="14:14">
      <c r="N58716" s="71"/>
    </row>
    <row r="58717" spans="14:14">
      <c r="N58717" s="71"/>
    </row>
    <row r="58718" spans="14:14">
      <c r="N58718" s="71"/>
    </row>
    <row r="58719" spans="14:14">
      <c r="N58719" s="71"/>
    </row>
    <row r="58720" spans="14:14">
      <c r="N58720" s="71"/>
    </row>
    <row r="58721" spans="14:14">
      <c r="N58721" s="71"/>
    </row>
    <row r="58722" spans="14:14">
      <c r="N58722" s="71"/>
    </row>
    <row r="58723" spans="14:14">
      <c r="N58723" s="71"/>
    </row>
    <row r="58724" spans="14:14">
      <c r="N58724" s="71"/>
    </row>
    <row r="58725" spans="14:14">
      <c r="N58725" s="71"/>
    </row>
    <row r="58726" spans="14:14">
      <c r="N58726" s="71"/>
    </row>
    <row r="58727" spans="14:14">
      <c r="N58727" s="71"/>
    </row>
    <row r="58728" spans="14:14">
      <c r="N58728" s="71"/>
    </row>
    <row r="58729" spans="14:14">
      <c r="N58729" s="71"/>
    </row>
    <row r="58730" spans="14:14">
      <c r="N58730" s="71"/>
    </row>
    <row r="58731" spans="14:14">
      <c r="N58731" s="71"/>
    </row>
    <row r="58732" spans="14:14">
      <c r="N58732" s="71"/>
    </row>
    <row r="58733" spans="14:14">
      <c r="N58733" s="71"/>
    </row>
    <row r="58734" spans="14:14">
      <c r="N58734" s="71"/>
    </row>
    <row r="58735" spans="14:14">
      <c r="N58735" s="71"/>
    </row>
    <row r="58736" spans="14:14">
      <c r="N58736" s="71"/>
    </row>
    <row r="58737" spans="14:14">
      <c r="N58737" s="71"/>
    </row>
    <row r="58738" spans="14:14">
      <c r="N58738" s="71"/>
    </row>
    <row r="58739" spans="14:14">
      <c r="N58739" s="71"/>
    </row>
    <row r="58740" spans="14:14">
      <c r="N58740" s="71"/>
    </row>
    <row r="58741" spans="14:14">
      <c r="N58741" s="71"/>
    </row>
    <row r="58742" spans="14:14">
      <c r="N58742" s="71"/>
    </row>
    <row r="58743" spans="14:14">
      <c r="N58743" s="71"/>
    </row>
    <row r="58744" spans="14:14">
      <c r="N58744" s="71"/>
    </row>
    <row r="58745" spans="14:14">
      <c r="N58745" s="71"/>
    </row>
    <row r="58746" spans="14:14">
      <c r="N58746" s="71"/>
    </row>
    <row r="58747" spans="14:14">
      <c r="N58747" s="71"/>
    </row>
    <row r="58748" spans="14:14">
      <c r="N58748" s="71"/>
    </row>
    <row r="58749" spans="14:14">
      <c r="N58749" s="71"/>
    </row>
    <row r="58750" spans="14:14">
      <c r="N58750" s="71"/>
    </row>
    <row r="58751" spans="14:14">
      <c r="N58751" s="71"/>
    </row>
    <row r="58752" spans="14:14">
      <c r="N58752" s="71"/>
    </row>
    <row r="58753" spans="14:14">
      <c r="N58753" s="71"/>
    </row>
    <row r="58754" spans="14:14">
      <c r="N58754" s="71"/>
    </row>
    <row r="58755" spans="14:14">
      <c r="N58755" s="71"/>
    </row>
    <row r="58756" spans="14:14">
      <c r="N58756" s="71"/>
    </row>
    <row r="58757" spans="14:14">
      <c r="N58757" s="71"/>
    </row>
    <row r="58758" spans="14:14">
      <c r="N58758" s="71"/>
    </row>
    <row r="58759" spans="14:14">
      <c r="N58759" s="71"/>
    </row>
    <row r="58760" spans="14:14">
      <c r="N58760" s="71"/>
    </row>
    <row r="58761" spans="14:14">
      <c r="N58761" s="71"/>
    </row>
    <row r="58762" spans="14:14">
      <c r="N58762" s="71"/>
    </row>
    <row r="58763" spans="14:14">
      <c r="N58763" s="71"/>
    </row>
    <row r="58764" spans="14:14">
      <c r="N58764" s="71"/>
    </row>
    <row r="58765" spans="14:14">
      <c r="N58765" s="71"/>
    </row>
    <row r="58766" spans="14:14">
      <c r="N58766" s="71"/>
    </row>
    <row r="58767" spans="14:14">
      <c r="N58767" s="71"/>
    </row>
    <row r="58768" spans="14:14">
      <c r="N58768" s="71"/>
    </row>
    <row r="58769" spans="14:14">
      <c r="N58769" s="71"/>
    </row>
    <row r="58770" spans="14:14">
      <c r="N58770" s="71"/>
    </row>
    <row r="58771" spans="14:14">
      <c r="N58771" s="71"/>
    </row>
    <row r="58772" spans="14:14">
      <c r="N58772" s="71"/>
    </row>
    <row r="58773" spans="14:14">
      <c r="N58773" s="71"/>
    </row>
    <row r="58774" spans="14:14">
      <c r="N58774" s="71"/>
    </row>
    <row r="58775" spans="14:14">
      <c r="N58775" s="71"/>
    </row>
    <row r="58776" spans="14:14">
      <c r="N58776" s="71"/>
    </row>
    <row r="58777" spans="14:14">
      <c r="N58777" s="71"/>
    </row>
    <row r="58778" spans="14:14">
      <c r="N58778" s="71"/>
    </row>
    <row r="58779" spans="14:14">
      <c r="N58779" s="71"/>
    </row>
    <row r="58780" spans="14:14">
      <c r="N58780" s="71"/>
    </row>
    <row r="58781" spans="14:14">
      <c r="N58781" s="71"/>
    </row>
    <row r="58782" spans="14:14">
      <c r="N58782" s="71"/>
    </row>
    <row r="58783" spans="14:14">
      <c r="N58783" s="71"/>
    </row>
    <row r="58784" spans="14:14">
      <c r="N58784" s="71"/>
    </row>
    <row r="58785" spans="14:14">
      <c r="N58785" s="71"/>
    </row>
    <row r="58786" spans="14:14">
      <c r="N58786" s="71"/>
    </row>
    <row r="58787" spans="14:14">
      <c r="N58787" s="71"/>
    </row>
    <row r="58788" spans="14:14">
      <c r="N58788" s="71"/>
    </row>
    <row r="58789" spans="14:14">
      <c r="N58789" s="71"/>
    </row>
    <row r="58790" spans="14:14">
      <c r="N58790" s="71"/>
    </row>
    <row r="58791" spans="14:14">
      <c r="N58791" s="71"/>
    </row>
    <row r="58792" spans="14:14">
      <c r="N58792" s="71"/>
    </row>
    <row r="58793" spans="14:14">
      <c r="N58793" s="71"/>
    </row>
    <row r="58794" spans="14:14">
      <c r="N58794" s="71"/>
    </row>
    <row r="58795" spans="14:14">
      <c r="N58795" s="71"/>
    </row>
    <row r="58796" spans="14:14">
      <c r="N58796" s="71"/>
    </row>
    <row r="58797" spans="14:14">
      <c r="N58797" s="71"/>
    </row>
    <row r="58798" spans="14:14">
      <c r="N58798" s="71"/>
    </row>
    <row r="58799" spans="14:14">
      <c r="N58799" s="71"/>
    </row>
    <row r="58800" spans="14:14">
      <c r="N58800" s="71"/>
    </row>
    <row r="58801" spans="14:14">
      <c r="N58801" s="71"/>
    </row>
    <row r="58802" spans="14:14">
      <c r="N58802" s="71"/>
    </row>
    <row r="58803" spans="14:14">
      <c r="N58803" s="71"/>
    </row>
    <row r="58804" spans="14:14">
      <c r="N58804" s="71"/>
    </row>
    <row r="58805" spans="14:14">
      <c r="N58805" s="71"/>
    </row>
    <row r="58806" spans="14:14">
      <c r="N58806" s="71"/>
    </row>
    <row r="58807" spans="14:14">
      <c r="N58807" s="71"/>
    </row>
    <row r="58808" spans="14:14">
      <c r="N58808" s="71"/>
    </row>
    <row r="58809" spans="14:14">
      <c r="N58809" s="71"/>
    </row>
    <row r="58810" spans="14:14">
      <c r="N58810" s="71"/>
    </row>
    <row r="58811" spans="14:14">
      <c r="N58811" s="71"/>
    </row>
    <row r="58812" spans="14:14">
      <c r="N58812" s="71"/>
    </row>
    <row r="58813" spans="14:14">
      <c r="N58813" s="71"/>
    </row>
    <row r="58814" spans="14:14">
      <c r="N58814" s="71"/>
    </row>
    <row r="58815" spans="14:14">
      <c r="N58815" s="71"/>
    </row>
    <row r="58816" spans="14:14">
      <c r="N58816" s="71"/>
    </row>
    <row r="58817" spans="14:14">
      <c r="N58817" s="71"/>
    </row>
    <row r="58818" spans="14:14">
      <c r="N58818" s="71"/>
    </row>
    <row r="58819" spans="14:14">
      <c r="N58819" s="71"/>
    </row>
    <row r="58820" spans="14:14">
      <c r="N58820" s="71"/>
    </row>
    <row r="58821" spans="14:14">
      <c r="N58821" s="71"/>
    </row>
    <row r="58822" spans="14:14">
      <c r="N58822" s="71"/>
    </row>
    <row r="58823" spans="14:14">
      <c r="N58823" s="71"/>
    </row>
    <row r="58824" spans="14:14">
      <c r="N58824" s="71"/>
    </row>
    <row r="58825" spans="14:14">
      <c r="N58825" s="71"/>
    </row>
    <row r="58826" spans="14:14">
      <c r="N58826" s="71"/>
    </row>
    <row r="58827" spans="14:14">
      <c r="N58827" s="71"/>
    </row>
    <row r="58828" spans="14:14">
      <c r="N58828" s="71"/>
    </row>
    <row r="58829" spans="14:14">
      <c r="N58829" s="71"/>
    </row>
    <row r="58830" spans="14:14">
      <c r="N58830" s="71"/>
    </row>
    <row r="58831" spans="14:14">
      <c r="N58831" s="71"/>
    </row>
    <row r="58832" spans="14:14">
      <c r="N58832" s="71"/>
    </row>
    <row r="58833" spans="14:14">
      <c r="N58833" s="71"/>
    </row>
    <row r="58834" spans="14:14">
      <c r="N58834" s="71"/>
    </row>
    <row r="58835" spans="14:14">
      <c r="N58835" s="71"/>
    </row>
    <row r="58836" spans="14:14">
      <c r="N58836" s="71"/>
    </row>
    <row r="58837" spans="14:14">
      <c r="N58837" s="71"/>
    </row>
    <row r="58838" spans="14:14">
      <c r="N58838" s="71"/>
    </row>
    <row r="58839" spans="14:14">
      <c r="N58839" s="71"/>
    </row>
    <row r="58840" spans="14:14">
      <c r="N58840" s="71"/>
    </row>
    <row r="58841" spans="14:14">
      <c r="N58841" s="71"/>
    </row>
    <row r="58842" spans="14:14">
      <c r="N58842" s="71"/>
    </row>
    <row r="58843" spans="14:14">
      <c r="N58843" s="71"/>
    </row>
    <row r="58844" spans="14:14">
      <c r="N58844" s="71"/>
    </row>
    <row r="58845" spans="14:14">
      <c r="N58845" s="71"/>
    </row>
    <row r="58846" spans="14:14">
      <c r="N58846" s="71"/>
    </row>
    <row r="58847" spans="14:14">
      <c r="N58847" s="71"/>
    </row>
    <row r="58848" spans="14:14">
      <c r="N58848" s="71"/>
    </row>
    <row r="58849" spans="14:14">
      <c r="N58849" s="71"/>
    </row>
    <row r="58850" spans="14:14">
      <c r="N58850" s="71"/>
    </row>
    <row r="58851" spans="14:14">
      <c r="N58851" s="71"/>
    </row>
    <row r="58852" spans="14:14">
      <c r="N58852" s="71"/>
    </row>
    <row r="58853" spans="14:14">
      <c r="N58853" s="71"/>
    </row>
    <row r="58854" spans="14:14">
      <c r="N58854" s="71"/>
    </row>
    <row r="58855" spans="14:14">
      <c r="N58855" s="71"/>
    </row>
    <row r="58856" spans="14:14">
      <c r="N58856" s="71"/>
    </row>
    <row r="58857" spans="14:14">
      <c r="N58857" s="71"/>
    </row>
    <row r="58858" spans="14:14">
      <c r="N58858" s="71"/>
    </row>
    <row r="58859" spans="14:14">
      <c r="N58859" s="71"/>
    </row>
    <row r="58860" spans="14:14">
      <c r="N58860" s="71"/>
    </row>
    <row r="58861" spans="14:14">
      <c r="N58861" s="71"/>
    </row>
    <row r="58862" spans="14:14">
      <c r="N58862" s="71"/>
    </row>
    <row r="58863" spans="14:14">
      <c r="N58863" s="71"/>
    </row>
    <row r="58864" spans="14:14">
      <c r="N58864" s="71"/>
    </row>
    <row r="58865" spans="14:14">
      <c r="N58865" s="71"/>
    </row>
    <row r="58866" spans="14:14">
      <c r="N58866" s="71"/>
    </row>
    <row r="58867" spans="14:14">
      <c r="N58867" s="71"/>
    </row>
    <row r="58868" spans="14:14">
      <c r="N58868" s="71"/>
    </row>
    <row r="58869" spans="14:14">
      <c r="N58869" s="71"/>
    </row>
    <row r="58870" spans="14:14">
      <c r="N58870" s="71"/>
    </row>
    <row r="58871" spans="14:14">
      <c r="N58871" s="71"/>
    </row>
    <row r="58872" spans="14:14">
      <c r="N58872" s="71"/>
    </row>
    <row r="58873" spans="14:14">
      <c r="N58873" s="71"/>
    </row>
    <row r="58874" spans="14:14">
      <c r="N58874" s="71"/>
    </row>
    <row r="58875" spans="14:14">
      <c r="N58875" s="71"/>
    </row>
    <row r="58876" spans="14:14">
      <c r="N58876" s="71"/>
    </row>
    <row r="58877" spans="14:14">
      <c r="N58877" s="71"/>
    </row>
    <row r="58878" spans="14:14">
      <c r="N58878" s="71"/>
    </row>
    <row r="58879" spans="14:14">
      <c r="N58879" s="71"/>
    </row>
    <row r="58880" spans="14:14">
      <c r="N58880" s="71"/>
    </row>
    <row r="58881" spans="14:14">
      <c r="N58881" s="71"/>
    </row>
    <row r="58882" spans="14:14">
      <c r="N58882" s="71"/>
    </row>
    <row r="58883" spans="14:14">
      <c r="N58883" s="71"/>
    </row>
    <row r="58884" spans="14:14">
      <c r="N58884" s="71"/>
    </row>
    <row r="58885" spans="14:14">
      <c r="N58885" s="71"/>
    </row>
    <row r="58886" spans="14:14">
      <c r="N58886" s="71"/>
    </row>
    <row r="58887" spans="14:14">
      <c r="N58887" s="71"/>
    </row>
    <row r="58888" spans="14:14">
      <c r="N58888" s="71"/>
    </row>
    <row r="58889" spans="14:14">
      <c r="N58889" s="71"/>
    </row>
    <row r="58890" spans="14:14">
      <c r="N58890" s="71"/>
    </row>
    <row r="58891" spans="14:14">
      <c r="N58891" s="71"/>
    </row>
    <row r="58892" spans="14:14">
      <c r="N58892" s="71"/>
    </row>
    <row r="58893" spans="14:14">
      <c r="N58893" s="71"/>
    </row>
    <row r="58894" spans="14:14">
      <c r="N58894" s="71"/>
    </row>
    <row r="58895" spans="14:14">
      <c r="N58895" s="71"/>
    </row>
    <row r="58896" spans="14:14">
      <c r="N58896" s="71"/>
    </row>
    <row r="58897" spans="14:14">
      <c r="N58897" s="71"/>
    </row>
    <row r="58898" spans="14:14">
      <c r="N58898" s="71"/>
    </row>
    <row r="58899" spans="14:14">
      <c r="N58899" s="71"/>
    </row>
    <row r="58900" spans="14:14">
      <c r="N58900" s="71"/>
    </row>
    <row r="58901" spans="14:14">
      <c r="N58901" s="71"/>
    </row>
    <row r="58902" spans="14:14">
      <c r="N58902" s="71"/>
    </row>
    <row r="58903" spans="14:14">
      <c r="N58903" s="71"/>
    </row>
    <row r="58904" spans="14:14">
      <c r="N58904" s="71"/>
    </row>
    <row r="58905" spans="14:14">
      <c r="N58905" s="71"/>
    </row>
    <row r="58906" spans="14:14">
      <c r="N58906" s="71"/>
    </row>
    <row r="58907" spans="14:14">
      <c r="N58907" s="71"/>
    </row>
    <row r="58908" spans="14:14">
      <c r="N58908" s="71"/>
    </row>
    <row r="58909" spans="14:14">
      <c r="N58909" s="71"/>
    </row>
    <row r="58910" spans="14:14">
      <c r="N58910" s="71"/>
    </row>
    <row r="58911" spans="14:14">
      <c r="N58911" s="71"/>
    </row>
    <row r="58912" spans="14:14">
      <c r="N58912" s="71"/>
    </row>
    <row r="58913" spans="14:14">
      <c r="N58913" s="71"/>
    </row>
    <row r="58914" spans="14:14">
      <c r="N58914" s="71"/>
    </row>
    <row r="58915" spans="14:14">
      <c r="N58915" s="71"/>
    </row>
    <row r="58916" spans="14:14">
      <c r="N58916" s="71"/>
    </row>
    <row r="58917" spans="14:14">
      <c r="N58917" s="71"/>
    </row>
    <row r="58918" spans="14:14">
      <c r="N58918" s="71"/>
    </row>
    <row r="58919" spans="14:14">
      <c r="N58919" s="71"/>
    </row>
    <row r="58920" spans="14:14">
      <c r="N58920" s="71"/>
    </row>
    <row r="58921" spans="14:14">
      <c r="N58921" s="71"/>
    </row>
    <row r="58922" spans="14:14">
      <c r="N58922" s="71"/>
    </row>
    <row r="58923" spans="14:14">
      <c r="N58923" s="71"/>
    </row>
    <row r="58924" spans="14:14">
      <c r="N58924" s="71"/>
    </row>
    <row r="58925" spans="14:14">
      <c r="N58925" s="71"/>
    </row>
    <row r="58926" spans="14:14">
      <c r="N58926" s="71"/>
    </row>
    <row r="58927" spans="14:14">
      <c r="N58927" s="71"/>
    </row>
    <row r="58928" spans="14:14">
      <c r="N58928" s="71"/>
    </row>
    <row r="58929" spans="14:14">
      <c r="N58929" s="71"/>
    </row>
    <row r="58930" spans="14:14">
      <c r="N58930" s="71"/>
    </row>
    <row r="58931" spans="14:14">
      <c r="N58931" s="71"/>
    </row>
    <row r="58932" spans="14:14">
      <c r="N58932" s="71"/>
    </row>
    <row r="58933" spans="14:14">
      <c r="N58933" s="71"/>
    </row>
    <row r="58934" spans="14:14">
      <c r="N58934" s="71"/>
    </row>
    <row r="58935" spans="14:14">
      <c r="N58935" s="71"/>
    </row>
    <row r="58936" spans="14:14">
      <c r="N58936" s="71"/>
    </row>
    <row r="58937" spans="14:14">
      <c r="N58937" s="71"/>
    </row>
    <row r="58938" spans="14:14">
      <c r="N58938" s="71"/>
    </row>
    <row r="58939" spans="14:14">
      <c r="N58939" s="71"/>
    </row>
    <row r="58940" spans="14:14">
      <c r="N58940" s="71"/>
    </row>
    <row r="58941" spans="14:14">
      <c r="N58941" s="71"/>
    </row>
    <row r="58942" spans="14:14">
      <c r="N58942" s="71"/>
    </row>
    <row r="58943" spans="14:14">
      <c r="N58943" s="71"/>
    </row>
    <row r="58944" spans="14:14">
      <c r="N58944" s="71"/>
    </row>
    <row r="58945" spans="14:14">
      <c r="N58945" s="71"/>
    </row>
    <row r="58946" spans="14:14">
      <c r="N58946" s="71"/>
    </row>
    <row r="58947" spans="14:14">
      <c r="N58947" s="71"/>
    </row>
    <row r="58948" spans="14:14">
      <c r="N58948" s="71"/>
    </row>
    <row r="58949" spans="14:14">
      <c r="N58949" s="71"/>
    </row>
    <row r="58950" spans="14:14">
      <c r="N58950" s="71"/>
    </row>
    <row r="58951" spans="14:14">
      <c r="N58951" s="71"/>
    </row>
    <row r="58952" spans="14:14">
      <c r="N58952" s="71"/>
    </row>
    <row r="58953" spans="14:14">
      <c r="N58953" s="71"/>
    </row>
    <row r="58954" spans="14:14">
      <c r="N58954" s="71"/>
    </row>
    <row r="58955" spans="14:14">
      <c r="N58955" s="71"/>
    </row>
    <row r="58956" spans="14:14">
      <c r="N58956" s="71"/>
    </row>
    <row r="58957" spans="14:14">
      <c r="N58957" s="71"/>
    </row>
    <row r="58958" spans="14:14">
      <c r="N58958" s="71"/>
    </row>
    <row r="58959" spans="14:14">
      <c r="N58959" s="71"/>
    </row>
    <row r="58960" spans="14:14">
      <c r="N58960" s="71"/>
    </row>
    <row r="58961" spans="14:14">
      <c r="N58961" s="71"/>
    </row>
    <row r="58962" spans="14:14">
      <c r="N58962" s="71"/>
    </row>
    <row r="58963" spans="14:14">
      <c r="N58963" s="71"/>
    </row>
    <row r="58964" spans="14:14">
      <c r="N58964" s="71"/>
    </row>
    <row r="58965" spans="14:14">
      <c r="N58965" s="71"/>
    </row>
    <row r="58966" spans="14:14">
      <c r="N58966" s="71"/>
    </row>
    <row r="58967" spans="14:14">
      <c r="N58967" s="71"/>
    </row>
    <row r="58968" spans="14:14">
      <c r="N58968" s="71"/>
    </row>
    <row r="58969" spans="14:14">
      <c r="N58969" s="71"/>
    </row>
    <row r="58970" spans="14:14">
      <c r="N58970" s="71"/>
    </row>
    <row r="58971" spans="14:14">
      <c r="N58971" s="71"/>
    </row>
    <row r="58972" spans="14:14">
      <c r="N58972" s="71"/>
    </row>
    <row r="58973" spans="14:14">
      <c r="N58973" s="71"/>
    </row>
    <row r="58974" spans="14:14">
      <c r="N58974" s="71"/>
    </row>
    <row r="58975" spans="14:14">
      <c r="N58975" s="71"/>
    </row>
    <row r="58976" spans="14:14">
      <c r="N58976" s="71"/>
    </row>
    <row r="58977" spans="14:14">
      <c r="N58977" s="71"/>
    </row>
    <row r="58978" spans="14:14">
      <c r="N58978" s="71"/>
    </row>
    <row r="58979" spans="14:14">
      <c r="N58979" s="71"/>
    </row>
    <row r="58980" spans="14:14">
      <c r="N58980" s="71"/>
    </row>
    <row r="58981" spans="14:14">
      <c r="N58981" s="71"/>
    </row>
    <row r="58982" spans="14:14">
      <c r="N58982" s="71"/>
    </row>
    <row r="58983" spans="14:14">
      <c r="N58983" s="71"/>
    </row>
    <row r="58984" spans="14:14">
      <c r="N58984" s="71"/>
    </row>
    <row r="58985" spans="14:14">
      <c r="N58985" s="71"/>
    </row>
    <row r="58986" spans="14:14">
      <c r="N58986" s="71"/>
    </row>
    <row r="58987" spans="14:14">
      <c r="N58987" s="71"/>
    </row>
    <row r="58988" spans="14:14">
      <c r="N58988" s="71"/>
    </row>
    <row r="58989" spans="14:14">
      <c r="N58989" s="71"/>
    </row>
    <row r="58990" spans="14:14">
      <c r="N58990" s="71"/>
    </row>
    <row r="58991" spans="14:14">
      <c r="N58991" s="71"/>
    </row>
    <row r="58992" spans="14:14">
      <c r="N58992" s="71"/>
    </row>
    <row r="58993" spans="14:14">
      <c r="N58993" s="71"/>
    </row>
    <row r="58994" spans="14:14">
      <c r="N58994" s="71"/>
    </row>
    <row r="58995" spans="14:14">
      <c r="N58995" s="71"/>
    </row>
    <row r="58996" spans="14:14">
      <c r="N58996" s="71"/>
    </row>
    <row r="58997" spans="14:14">
      <c r="N58997" s="71"/>
    </row>
    <row r="58998" spans="14:14">
      <c r="N58998" s="71"/>
    </row>
    <row r="58999" spans="14:14">
      <c r="N58999" s="71"/>
    </row>
    <row r="59000" spans="14:14">
      <c r="N59000" s="71"/>
    </row>
    <row r="59001" spans="14:14">
      <c r="N59001" s="71"/>
    </row>
    <row r="59002" spans="14:14">
      <c r="N59002" s="71"/>
    </row>
    <row r="59003" spans="14:14">
      <c r="N59003" s="71"/>
    </row>
    <row r="59004" spans="14:14">
      <c r="N59004" s="71"/>
    </row>
    <row r="59005" spans="14:14">
      <c r="N59005" s="71"/>
    </row>
    <row r="59006" spans="14:14">
      <c r="N59006" s="71"/>
    </row>
    <row r="59007" spans="14:14">
      <c r="N59007" s="71"/>
    </row>
    <row r="59008" spans="14:14">
      <c r="N59008" s="71"/>
    </row>
    <row r="59009" spans="14:14">
      <c r="N59009" s="71"/>
    </row>
    <row r="59010" spans="14:14">
      <c r="N59010" s="71"/>
    </row>
    <row r="59011" spans="14:14">
      <c r="N59011" s="71"/>
    </row>
    <row r="59012" spans="14:14">
      <c r="N59012" s="71"/>
    </row>
    <row r="59013" spans="14:14">
      <c r="N59013" s="71"/>
    </row>
    <row r="59014" spans="14:14">
      <c r="N59014" s="71"/>
    </row>
    <row r="59015" spans="14:14">
      <c r="N59015" s="71"/>
    </row>
    <row r="59016" spans="14:14">
      <c r="N59016" s="71"/>
    </row>
    <row r="59017" spans="14:14">
      <c r="N59017" s="71"/>
    </row>
    <row r="59018" spans="14:14">
      <c r="N59018" s="71"/>
    </row>
    <row r="59019" spans="14:14">
      <c r="N59019" s="71"/>
    </row>
    <row r="59020" spans="14:14">
      <c r="N59020" s="71"/>
    </row>
    <row r="59021" spans="14:14">
      <c r="N59021" s="71"/>
    </row>
    <row r="59022" spans="14:14">
      <c r="N59022" s="71"/>
    </row>
    <row r="59023" spans="14:14">
      <c r="N59023" s="71"/>
    </row>
    <row r="59024" spans="14:14">
      <c r="N59024" s="71"/>
    </row>
    <row r="59025" spans="14:14">
      <c r="N59025" s="71"/>
    </row>
    <row r="59026" spans="14:14">
      <c r="N59026" s="71"/>
    </row>
    <row r="59027" spans="14:14">
      <c r="N59027" s="71"/>
    </row>
    <row r="59028" spans="14:14">
      <c r="N59028" s="71"/>
    </row>
    <row r="59029" spans="14:14">
      <c r="N59029" s="71"/>
    </row>
    <row r="59030" spans="14:14">
      <c r="N59030" s="71"/>
    </row>
    <row r="59031" spans="14:14">
      <c r="N59031" s="71"/>
    </row>
    <row r="59032" spans="14:14">
      <c r="N59032" s="71"/>
    </row>
    <row r="59033" spans="14:14">
      <c r="N59033" s="71"/>
    </row>
    <row r="59034" spans="14:14">
      <c r="N59034" s="71"/>
    </row>
    <row r="59035" spans="14:14">
      <c r="N59035" s="71"/>
    </row>
    <row r="59036" spans="14:14">
      <c r="N59036" s="71"/>
    </row>
    <row r="59037" spans="14:14">
      <c r="N59037" s="71"/>
    </row>
    <row r="59038" spans="14:14">
      <c r="N59038" s="71"/>
    </row>
    <row r="59039" spans="14:14">
      <c r="N59039" s="71"/>
    </row>
    <row r="59040" spans="14:14">
      <c r="N59040" s="71"/>
    </row>
    <row r="59041" spans="14:14">
      <c r="N59041" s="71"/>
    </row>
    <row r="59042" spans="14:14">
      <c r="N59042" s="71"/>
    </row>
    <row r="59043" spans="14:14">
      <c r="N59043" s="71"/>
    </row>
    <row r="59044" spans="14:14">
      <c r="N59044" s="71"/>
    </row>
    <row r="59045" spans="14:14">
      <c r="N59045" s="71"/>
    </row>
    <row r="59046" spans="14:14">
      <c r="N59046" s="71"/>
    </row>
    <row r="59047" spans="14:14">
      <c r="N59047" s="71"/>
    </row>
    <row r="59048" spans="14:14">
      <c r="N59048" s="71"/>
    </row>
    <row r="59049" spans="14:14">
      <c r="N59049" s="71"/>
    </row>
    <row r="59050" spans="14:14">
      <c r="N59050" s="71"/>
    </row>
    <row r="59051" spans="14:14">
      <c r="N59051" s="71"/>
    </row>
    <row r="59052" spans="14:14">
      <c r="N59052" s="71"/>
    </row>
    <row r="59053" spans="14:14">
      <c r="N59053" s="71"/>
    </row>
    <row r="59054" spans="14:14">
      <c r="N59054" s="71"/>
    </row>
    <row r="59055" spans="14:14">
      <c r="N59055" s="71"/>
    </row>
    <row r="59056" spans="14:14">
      <c r="N59056" s="71"/>
    </row>
    <row r="59057" spans="14:14">
      <c r="N59057" s="71"/>
    </row>
    <row r="59058" spans="14:14">
      <c r="N59058" s="71"/>
    </row>
    <row r="59059" spans="14:14">
      <c r="N59059" s="71"/>
    </row>
    <row r="59060" spans="14:14">
      <c r="N59060" s="71"/>
    </row>
    <row r="59061" spans="14:14">
      <c r="N59061" s="71"/>
    </row>
    <row r="59062" spans="14:14">
      <c r="N59062" s="71"/>
    </row>
    <row r="59063" spans="14:14">
      <c r="N59063" s="71"/>
    </row>
    <row r="59064" spans="14:14">
      <c r="N59064" s="71"/>
    </row>
    <row r="59065" spans="14:14">
      <c r="N59065" s="71"/>
    </row>
    <row r="59066" spans="14:14">
      <c r="N59066" s="71"/>
    </row>
    <row r="59067" spans="14:14">
      <c r="N59067" s="71"/>
    </row>
    <row r="59068" spans="14:14">
      <c r="N59068" s="71"/>
    </row>
    <row r="59069" spans="14:14">
      <c r="N59069" s="71"/>
    </row>
    <row r="59070" spans="14:14">
      <c r="N59070" s="71"/>
    </row>
    <row r="59071" spans="14:14">
      <c r="N59071" s="71"/>
    </row>
    <row r="59072" spans="14:14">
      <c r="N59072" s="71"/>
    </row>
    <row r="59073" spans="14:14">
      <c r="N59073" s="71"/>
    </row>
    <row r="59074" spans="14:14">
      <c r="N59074" s="71"/>
    </row>
    <row r="59075" spans="14:14">
      <c r="N59075" s="71"/>
    </row>
    <row r="59076" spans="14:14">
      <c r="N59076" s="71"/>
    </row>
    <row r="59077" spans="14:14">
      <c r="N59077" s="71"/>
    </row>
    <row r="59078" spans="14:14">
      <c r="N59078" s="71"/>
    </row>
    <row r="59079" spans="14:14">
      <c r="N59079" s="71"/>
    </row>
    <row r="59080" spans="14:14">
      <c r="N59080" s="71"/>
    </row>
    <row r="59081" spans="14:14">
      <c r="N59081" s="71"/>
    </row>
    <row r="59082" spans="14:14">
      <c r="N59082" s="71"/>
    </row>
    <row r="59083" spans="14:14">
      <c r="N59083" s="71"/>
    </row>
    <row r="59084" spans="14:14">
      <c r="N59084" s="71"/>
    </row>
    <row r="59085" spans="14:14">
      <c r="N59085" s="71"/>
    </row>
    <row r="59086" spans="14:14">
      <c r="N59086" s="71"/>
    </row>
    <row r="59087" spans="14:14">
      <c r="N59087" s="71"/>
    </row>
    <row r="59088" spans="14:14">
      <c r="N59088" s="71"/>
    </row>
    <row r="59089" spans="14:14">
      <c r="N59089" s="71"/>
    </row>
    <row r="59090" spans="14:14">
      <c r="N59090" s="71"/>
    </row>
    <row r="59091" spans="14:14">
      <c r="N59091" s="71"/>
    </row>
    <row r="59092" spans="14:14">
      <c r="N59092" s="71"/>
    </row>
    <row r="59093" spans="14:14">
      <c r="N59093" s="71"/>
    </row>
    <row r="59094" spans="14:14">
      <c r="N59094" s="71"/>
    </row>
    <row r="59095" spans="14:14">
      <c r="N59095" s="71"/>
    </row>
    <row r="59096" spans="14:14">
      <c r="N59096" s="71"/>
    </row>
    <row r="59097" spans="14:14">
      <c r="N59097" s="71"/>
    </row>
    <row r="59098" spans="14:14">
      <c r="N59098" s="71"/>
    </row>
    <row r="59099" spans="14:14">
      <c r="N59099" s="71"/>
    </row>
    <row r="59100" spans="14:14">
      <c r="N59100" s="71"/>
    </row>
    <row r="59101" spans="14:14">
      <c r="N59101" s="71"/>
    </row>
    <row r="59102" spans="14:14">
      <c r="N59102" s="71"/>
    </row>
    <row r="59103" spans="14:14">
      <c r="N59103" s="71"/>
    </row>
    <row r="59104" spans="14:14">
      <c r="N59104" s="71"/>
    </row>
    <row r="59105" spans="14:14">
      <c r="N59105" s="71"/>
    </row>
    <row r="59106" spans="14:14">
      <c r="N59106" s="71"/>
    </row>
    <row r="59107" spans="14:14">
      <c r="N59107" s="71"/>
    </row>
    <row r="59108" spans="14:14">
      <c r="N59108" s="71"/>
    </row>
    <row r="59109" spans="14:14">
      <c r="N59109" s="71"/>
    </row>
    <row r="59110" spans="14:14">
      <c r="N59110" s="71"/>
    </row>
    <row r="59111" spans="14:14">
      <c r="N59111" s="71"/>
    </row>
    <row r="59112" spans="14:14">
      <c r="N59112" s="71"/>
    </row>
    <row r="59113" spans="14:14">
      <c r="N59113" s="71"/>
    </row>
    <row r="59114" spans="14:14">
      <c r="N59114" s="71"/>
    </row>
    <row r="59115" spans="14:14">
      <c r="N59115" s="71"/>
    </row>
    <row r="59116" spans="14:14">
      <c r="N59116" s="71"/>
    </row>
    <row r="59117" spans="14:14">
      <c r="N59117" s="71"/>
    </row>
    <row r="59118" spans="14:14">
      <c r="N59118" s="71"/>
    </row>
    <row r="59119" spans="14:14">
      <c r="N59119" s="71"/>
    </row>
    <row r="59120" spans="14:14">
      <c r="N59120" s="71"/>
    </row>
    <row r="59121" spans="14:14">
      <c r="N59121" s="71"/>
    </row>
    <row r="59122" spans="14:14">
      <c r="N59122" s="71"/>
    </row>
    <row r="59123" spans="14:14">
      <c r="N59123" s="71"/>
    </row>
    <row r="59124" spans="14:14">
      <c r="N59124" s="71"/>
    </row>
    <row r="59125" spans="14:14">
      <c r="N59125" s="71"/>
    </row>
    <row r="59126" spans="14:14">
      <c r="N59126" s="71"/>
    </row>
    <row r="59127" spans="14:14">
      <c r="N59127" s="71"/>
    </row>
    <row r="59128" spans="14:14">
      <c r="N59128" s="71"/>
    </row>
    <row r="59129" spans="14:14">
      <c r="N59129" s="71"/>
    </row>
    <row r="59130" spans="14:14">
      <c r="N59130" s="71"/>
    </row>
    <row r="59131" spans="14:14">
      <c r="N59131" s="71"/>
    </row>
    <row r="59132" spans="14:14">
      <c r="N59132" s="71"/>
    </row>
    <row r="59133" spans="14:14">
      <c r="N59133" s="71"/>
    </row>
    <row r="59134" spans="14:14">
      <c r="N59134" s="71"/>
    </row>
    <row r="59135" spans="14:14">
      <c r="N59135" s="71"/>
    </row>
    <row r="59136" spans="14:14">
      <c r="N59136" s="71"/>
    </row>
    <row r="59137" spans="14:14">
      <c r="N59137" s="71"/>
    </row>
    <row r="59138" spans="14:14">
      <c r="N59138" s="71"/>
    </row>
    <row r="59139" spans="14:14">
      <c r="N59139" s="71"/>
    </row>
    <row r="59140" spans="14:14">
      <c r="N59140" s="71"/>
    </row>
    <row r="59141" spans="14:14">
      <c r="N59141" s="71"/>
    </row>
    <row r="59142" spans="14:14">
      <c r="N59142" s="71"/>
    </row>
    <row r="59143" spans="14:14">
      <c r="N59143" s="71"/>
    </row>
    <row r="59144" spans="14:14">
      <c r="N59144" s="71"/>
    </row>
    <row r="59145" spans="14:14">
      <c r="N59145" s="71"/>
    </row>
    <row r="59146" spans="14:14">
      <c r="N59146" s="71"/>
    </row>
    <row r="59147" spans="14:14">
      <c r="N59147" s="71"/>
    </row>
    <row r="59148" spans="14:14">
      <c r="N59148" s="71"/>
    </row>
    <row r="59149" spans="14:14">
      <c r="N59149" s="71"/>
    </row>
    <row r="59150" spans="14:14">
      <c r="N59150" s="71"/>
    </row>
    <row r="59151" spans="14:14">
      <c r="N59151" s="71"/>
    </row>
    <row r="59152" spans="14:14">
      <c r="N59152" s="71"/>
    </row>
    <row r="59153" spans="14:14">
      <c r="N59153" s="71"/>
    </row>
    <row r="59154" spans="14:14">
      <c r="N59154" s="71"/>
    </row>
    <row r="59155" spans="14:14">
      <c r="N59155" s="71"/>
    </row>
    <row r="59156" spans="14:14">
      <c r="N59156" s="71"/>
    </row>
    <row r="59157" spans="14:14">
      <c r="N59157" s="71"/>
    </row>
    <row r="59158" spans="14:14">
      <c r="N59158" s="71"/>
    </row>
    <row r="59159" spans="14:14">
      <c r="N59159" s="71"/>
    </row>
    <row r="59160" spans="14:14">
      <c r="N59160" s="71"/>
    </row>
    <row r="59161" spans="14:14">
      <c r="N59161" s="71"/>
    </row>
    <row r="59162" spans="14:14">
      <c r="N59162" s="71"/>
    </row>
    <row r="59163" spans="14:14">
      <c r="N59163" s="71"/>
    </row>
    <row r="59164" spans="14:14">
      <c r="N59164" s="71"/>
    </row>
    <row r="59165" spans="14:14">
      <c r="N59165" s="71"/>
    </row>
    <row r="59166" spans="14:14">
      <c r="N59166" s="71"/>
    </row>
    <row r="59167" spans="14:14">
      <c r="N59167" s="71"/>
    </row>
    <row r="59168" spans="14:14">
      <c r="N59168" s="71"/>
    </row>
    <row r="59169" spans="14:14">
      <c r="N59169" s="71"/>
    </row>
    <row r="59170" spans="14:14">
      <c r="N59170" s="71"/>
    </row>
    <row r="59171" spans="14:14">
      <c r="N59171" s="71"/>
    </row>
    <row r="59172" spans="14:14">
      <c r="N59172" s="71"/>
    </row>
    <row r="59173" spans="14:14">
      <c r="N59173" s="71"/>
    </row>
    <row r="59174" spans="14:14">
      <c r="N59174" s="71"/>
    </row>
    <row r="59175" spans="14:14">
      <c r="N59175" s="71"/>
    </row>
    <row r="59176" spans="14:14">
      <c r="N59176" s="71"/>
    </row>
    <row r="59177" spans="14:14">
      <c r="N59177" s="71"/>
    </row>
    <row r="59178" spans="14:14">
      <c r="N59178" s="71"/>
    </row>
    <row r="59179" spans="14:14">
      <c r="N59179" s="71"/>
    </row>
    <row r="59180" spans="14:14">
      <c r="N59180" s="71"/>
    </row>
    <row r="59181" spans="14:14">
      <c r="N59181" s="71"/>
    </row>
    <row r="59182" spans="14:14">
      <c r="N59182" s="71"/>
    </row>
    <row r="59183" spans="14:14">
      <c r="N59183" s="71"/>
    </row>
    <row r="59184" spans="14:14">
      <c r="N59184" s="71"/>
    </row>
    <row r="59185" spans="14:14">
      <c r="N59185" s="71"/>
    </row>
    <row r="59186" spans="14:14">
      <c r="N59186" s="71"/>
    </row>
    <row r="59187" spans="14:14">
      <c r="N59187" s="71"/>
    </row>
    <row r="59188" spans="14:14">
      <c r="N59188" s="71"/>
    </row>
    <row r="59189" spans="14:14">
      <c r="N59189" s="71"/>
    </row>
    <row r="59190" spans="14:14">
      <c r="N59190" s="71"/>
    </row>
    <row r="59191" spans="14:14">
      <c r="N59191" s="71"/>
    </row>
    <row r="59192" spans="14:14">
      <c r="N59192" s="71"/>
    </row>
    <row r="59193" spans="14:14">
      <c r="N59193" s="71"/>
    </row>
    <row r="59194" spans="14:14">
      <c r="N59194" s="71"/>
    </row>
    <row r="59195" spans="14:14">
      <c r="N59195" s="71"/>
    </row>
    <row r="59196" spans="14:14">
      <c r="N59196" s="71"/>
    </row>
    <row r="59197" spans="14:14">
      <c r="N59197" s="71"/>
    </row>
    <row r="59198" spans="14:14">
      <c r="N59198" s="71"/>
    </row>
    <row r="59199" spans="14:14">
      <c r="N59199" s="71"/>
    </row>
    <row r="59200" spans="14:14">
      <c r="N59200" s="71"/>
    </row>
    <row r="59201" spans="14:14">
      <c r="N59201" s="71"/>
    </row>
    <row r="59202" spans="14:14">
      <c r="N59202" s="71"/>
    </row>
    <row r="59203" spans="14:14">
      <c r="N59203" s="71"/>
    </row>
    <row r="59204" spans="14:14">
      <c r="N59204" s="71"/>
    </row>
    <row r="59205" spans="14:14">
      <c r="N59205" s="71"/>
    </row>
    <row r="59206" spans="14:14">
      <c r="N59206" s="71"/>
    </row>
    <row r="59207" spans="14:14">
      <c r="N59207" s="71"/>
    </row>
    <row r="59208" spans="14:14">
      <c r="N59208" s="71"/>
    </row>
    <row r="59209" spans="14:14">
      <c r="N59209" s="71"/>
    </row>
    <row r="59210" spans="14:14">
      <c r="N59210" s="71"/>
    </row>
    <row r="59211" spans="14:14">
      <c r="N59211" s="71"/>
    </row>
    <row r="59212" spans="14:14">
      <c r="N59212" s="71"/>
    </row>
    <row r="59213" spans="14:14">
      <c r="N59213" s="71"/>
    </row>
    <row r="59214" spans="14:14">
      <c r="N59214" s="71"/>
    </row>
    <row r="59215" spans="14:14">
      <c r="N59215" s="71"/>
    </row>
    <row r="59216" spans="14:14">
      <c r="N59216" s="71"/>
    </row>
    <row r="59217" spans="14:14">
      <c r="N59217" s="71"/>
    </row>
    <row r="59218" spans="14:14">
      <c r="N59218" s="71"/>
    </row>
    <row r="59219" spans="14:14">
      <c r="N59219" s="71"/>
    </row>
    <row r="59220" spans="14:14">
      <c r="N59220" s="71"/>
    </row>
    <row r="59221" spans="14:14">
      <c r="N59221" s="71"/>
    </row>
    <row r="59222" spans="14:14">
      <c r="N59222" s="71"/>
    </row>
    <row r="59223" spans="14:14">
      <c r="N59223" s="71"/>
    </row>
    <row r="59224" spans="14:14">
      <c r="N59224" s="71"/>
    </row>
    <row r="59225" spans="14:14">
      <c r="N59225" s="71"/>
    </row>
    <row r="59226" spans="14:14">
      <c r="N59226" s="71"/>
    </row>
    <row r="59227" spans="14:14">
      <c r="N59227" s="71"/>
    </row>
    <row r="59228" spans="14:14">
      <c r="N59228" s="71"/>
    </row>
    <row r="59229" spans="14:14">
      <c r="N59229" s="71"/>
    </row>
    <row r="59230" spans="14:14">
      <c r="N59230" s="71"/>
    </row>
    <row r="59231" spans="14:14">
      <c r="N59231" s="71"/>
    </row>
    <row r="59232" spans="14:14">
      <c r="N59232" s="71"/>
    </row>
    <row r="59233" spans="14:14">
      <c r="N59233" s="71"/>
    </row>
    <row r="59234" spans="14:14">
      <c r="N59234" s="71"/>
    </row>
    <row r="59235" spans="14:14">
      <c r="N59235" s="71"/>
    </row>
    <row r="59236" spans="14:14">
      <c r="N59236" s="71"/>
    </row>
    <row r="59237" spans="14:14">
      <c r="N59237" s="71"/>
    </row>
    <row r="59238" spans="14:14">
      <c r="N59238" s="71"/>
    </row>
    <row r="59239" spans="14:14">
      <c r="N59239" s="71"/>
    </row>
    <row r="59240" spans="14:14">
      <c r="N59240" s="71"/>
    </row>
    <row r="59241" spans="14:14">
      <c r="N59241" s="71"/>
    </row>
    <row r="59242" spans="14:14">
      <c r="N59242" s="71"/>
    </row>
    <row r="59243" spans="14:14">
      <c r="N59243" s="71"/>
    </row>
    <row r="59244" spans="14:14">
      <c r="N59244" s="71"/>
    </row>
    <row r="59245" spans="14:14">
      <c r="N59245" s="71"/>
    </row>
    <row r="59246" spans="14:14">
      <c r="N59246" s="71"/>
    </row>
    <row r="59247" spans="14:14">
      <c r="N59247" s="71"/>
    </row>
    <row r="59248" spans="14:14">
      <c r="N59248" s="71"/>
    </row>
    <row r="59249" spans="14:14">
      <c r="N59249" s="71"/>
    </row>
    <row r="59250" spans="14:14">
      <c r="N59250" s="71"/>
    </row>
    <row r="59251" spans="14:14">
      <c r="N59251" s="71"/>
    </row>
    <row r="59252" spans="14:14">
      <c r="N59252" s="71"/>
    </row>
    <row r="59253" spans="14:14">
      <c r="N59253" s="71"/>
    </row>
    <row r="59254" spans="14:14">
      <c r="N59254" s="71"/>
    </row>
    <row r="59255" spans="14:14">
      <c r="N59255" s="71"/>
    </row>
    <row r="59256" spans="14:14">
      <c r="N59256" s="71"/>
    </row>
    <row r="59257" spans="14:14">
      <c r="N59257" s="71"/>
    </row>
    <row r="59258" spans="14:14">
      <c r="N59258" s="71"/>
    </row>
    <row r="59259" spans="14:14">
      <c r="N59259" s="71"/>
    </row>
    <row r="59260" spans="14:14">
      <c r="N59260" s="71"/>
    </row>
    <row r="59261" spans="14:14">
      <c r="N59261" s="71"/>
    </row>
    <row r="59262" spans="14:14">
      <c r="N59262" s="71"/>
    </row>
    <row r="59263" spans="14:14">
      <c r="N59263" s="71"/>
    </row>
    <row r="59264" spans="14:14">
      <c r="N59264" s="71"/>
    </row>
    <row r="59265" spans="14:14">
      <c r="N59265" s="71"/>
    </row>
    <row r="59266" spans="14:14">
      <c r="N59266" s="71"/>
    </row>
    <row r="59267" spans="14:14">
      <c r="N59267" s="71"/>
    </row>
    <row r="59268" spans="14:14">
      <c r="N59268" s="71"/>
    </row>
    <row r="59269" spans="14:14">
      <c r="N59269" s="71"/>
    </row>
    <row r="59270" spans="14:14">
      <c r="N59270" s="71"/>
    </row>
    <row r="59271" spans="14:14">
      <c r="N59271" s="71"/>
    </row>
    <row r="59272" spans="14:14">
      <c r="N59272" s="71"/>
    </row>
    <row r="59273" spans="14:14">
      <c r="N59273" s="71"/>
    </row>
    <row r="59274" spans="14:14">
      <c r="N59274" s="71"/>
    </row>
    <row r="59275" spans="14:14">
      <c r="N59275" s="71"/>
    </row>
    <row r="59276" spans="14:14">
      <c r="N59276" s="71"/>
    </row>
    <row r="59277" spans="14:14">
      <c r="N59277" s="71"/>
    </row>
    <row r="59278" spans="14:14">
      <c r="N59278" s="71"/>
    </row>
    <row r="59279" spans="14:14">
      <c r="N59279" s="71"/>
    </row>
    <row r="59280" spans="14:14">
      <c r="N59280" s="71"/>
    </row>
    <row r="59281" spans="14:14">
      <c r="N59281" s="71"/>
    </row>
    <row r="59282" spans="14:14">
      <c r="N59282" s="71"/>
    </row>
    <row r="59283" spans="14:14">
      <c r="N59283" s="71"/>
    </row>
    <row r="59284" spans="14:14">
      <c r="N59284" s="71"/>
    </row>
    <row r="59285" spans="14:14">
      <c r="N59285" s="71"/>
    </row>
    <row r="59286" spans="14:14">
      <c r="N59286" s="71"/>
    </row>
    <row r="59287" spans="14:14">
      <c r="N59287" s="71"/>
    </row>
    <row r="59288" spans="14:14">
      <c r="N59288" s="71"/>
    </row>
    <row r="59289" spans="14:14">
      <c r="N59289" s="71"/>
    </row>
    <row r="59290" spans="14:14">
      <c r="N59290" s="71"/>
    </row>
    <row r="59291" spans="14:14">
      <c r="N59291" s="71"/>
    </row>
    <row r="59292" spans="14:14">
      <c r="N59292" s="71"/>
    </row>
    <row r="59293" spans="14:14">
      <c r="N59293" s="71"/>
    </row>
    <row r="59294" spans="14:14">
      <c r="N59294" s="71"/>
    </row>
    <row r="59295" spans="14:14">
      <c r="N59295" s="71"/>
    </row>
    <row r="59296" spans="14:14">
      <c r="N59296" s="71"/>
    </row>
    <row r="59297" spans="14:14">
      <c r="N59297" s="71"/>
    </row>
    <row r="59298" spans="14:14">
      <c r="N59298" s="71"/>
    </row>
    <row r="59299" spans="14:14">
      <c r="N59299" s="71"/>
    </row>
    <row r="59300" spans="14:14">
      <c r="N59300" s="71"/>
    </row>
    <row r="59301" spans="14:14">
      <c r="N59301" s="71"/>
    </row>
    <row r="59302" spans="14:14">
      <c r="N59302" s="71"/>
    </row>
    <row r="59303" spans="14:14">
      <c r="N59303" s="71"/>
    </row>
    <row r="59304" spans="14:14">
      <c r="N59304" s="71"/>
    </row>
    <row r="59305" spans="14:14">
      <c r="N59305" s="71"/>
    </row>
    <row r="59306" spans="14:14">
      <c r="N59306" s="71"/>
    </row>
    <row r="59307" spans="14:14">
      <c r="N59307" s="71"/>
    </row>
    <row r="59308" spans="14:14">
      <c r="N59308" s="71"/>
    </row>
    <row r="59309" spans="14:14">
      <c r="N59309" s="71"/>
    </row>
    <row r="59310" spans="14:14">
      <c r="N59310" s="71"/>
    </row>
    <row r="59311" spans="14:14">
      <c r="N59311" s="71"/>
    </row>
    <row r="59312" spans="14:14">
      <c r="N59312" s="71"/>
    </row>
    <row r="59313" spans="14:14">
      <c r="N59313" s="71"/>
    </row>
    <row r="59314" spans="14:14">
      <c r="N59314" s="71"/>
    </row>
    <row r="59315" spans="14:14">
      <c r="N59315" s="71"/>
    </row>
    <row r="59316" spans="14:14">
      <c r="N59316" s="71"/>
    </row>
    <row r="59317" spans="14:14">
      <c r="N59317" s="71"/>
    </row>
    <row r="59318" spans="14:14">
      <c r="N59318" s="71"/>
    </row>
    <row r="59319" spans="14:14">
      <c r="N59319" s="71"/>
    </row>
    <row r="59320" spans="14:14">
      <c r="N59320" s="71"/>
    </row>
    <row r="59321" spans="14:14">
      <c r="N59321" s="71"/>
    </row>
    <row r="59322" spans="14:14">
      <c r="N59322" s="71"/>
    </row>
    <row r="59323" spans="14:14">
      <c r="N59323" s="71"/>
    </row>
    <row r="59324" spans="14:14">
      <c r="N59324" s="71"/>
    </row>
    <row r="59325" spans="14:14">
      <c r="N59325" s="71"/>
    </row>
    <row r="59326" spans="14:14">
      <c r="N59326" s="71"/>
    </row>
    <row r="59327" spans="14:14">
      <c r="N59327" s="71"/>
    </row>
    <row r="59328" spans="14:14">
      <c r="N59328" s="71"/>
    </row>
    <row r="59329" spans="14:14">
      <c r="N59329" s="71"/>
    </row>
    <row r="59330" spans="14:14">
      <c r="N59330" s="71"/>
    </row>
    <row r="59331" spans="14:14">
      <c r="N59331" s="71"/>
    </row>
    <row r="59332" spans="14:14">
      <c r="N59332" s="71"/>
    </row>
    <row r="59333" spans="14:14">
      <c r="N59333" s="71"/>
    </row>
    <row r="59334" spans="14:14">
      <c r="N59334" s="71"/>
    </row>
    <row r="59335" spans="14:14">
      <c r="N59335" s="71"/>
    </row>
    <row r="59336" spans="14:14">
      <c r="N59336" s="71"/>
    </row>
    <row r="59337" spans="14:14">
      <c r="N59337" s="71"/>
    </row>
    <row r="59338" spans="14:14">
      <c r="N59338" s="71"/>
    </row>
    <row r="59339" spans="14:14">
      <c r="N59339" s="71"/>
    </row>
    <row r="59340" spans="14:14">
      <c r="N59340" s="71"/>
    </row>
    <row r="59341" spans="14:14">
      <c r="N59341" s="71"/>
    </row>
    <row r="59342" spans="14:14">
      <c r="N59342" s="71"/>
    </row>
    <row r="59343" spans="14:14">
      <c r="N59343" s="71"/>
    </row>
    <row r="59344" spans="14:14">
      <c r="N59344" s="71"/>
    </row>
    <row r="59345" spans="14:14">
      <c r="N59345" s="71"/>
    </row>
    <row r="59346" spans="14:14">
      <c r="N59346" s="71"/>
    </row>
    <row r="59347" spans="14:14">
      <c r="N59347" s="71"/>
    </row>
    <row r="59348" spans="14:14">
      <c r="N59348" s="71"/>
    </row>
    <row r="59349" spans="14:14">
      <c r="N59349" s="71"/>
    </row>
    <row r="59350" spans="14:14">
      <c r="N59350" s="71"/>
    </row>
    <row r="59351" spans="14:14">
      <c r="N59351" s="71"/>
    </row>
    <row r="59352" spans="14:14">
      <c r="N59352" s="71"/>
    </row>
    <row r="59353" spans="14:14">
      <c r="N59353" s="71"/>
    </row>
    <row r="59354" spans="14:14">
      <c r="N59354" s="71"/>
    </row>
    <row r="59355" spans="14:14">
      <c r="N59355" s="71"/>
    </row>
    <row r="59356" spans="14:14">
      <c r="N59356" s="71"/>
    </row>
    <row r="59357" spans="14:14">
      <c r="N59357" s="71"/>
    </row>
    <row r="59358" spans="14:14">
      <c r="N59358" s="71"/>
    </row>
    <row r="59359" spans="14:14">
      <c r="N59359" s="71"/>
    </row>
    <row r="59360" spans="14:14">
      <c r="N59360" s="71"/>
    </row>
    <row r="59361" spans="14:14">
      <c r="N59361" s="71"/>
    </row>
    <row r="59362" spans="14:14">
      <c r="N59362" s="71"/>
    </row>
    <row r="59363" spans="14:14">
      <c r="N59363" s="71"/>
    </row>
    <row r="59364" spans="14:14">
      <c r="N59364" s="71"/>
    </row>
    <row r="59365" spans="14:14">
      <c r="N59365" s="71"/>
    </row>
    <row r="59366" spans="14:14">
      <c r="N59366" s="71"/>
    </row>
    <row r="59367" spans="14:14">
      <c r="N59367" s="71"/>
    </row>
    <row r="59368" spans="14:14">
      <c r="N59368" s="71"/>
    </row>
    <row r="59369" spans="14:14">
      <c r="N59369" s="71"/>
    </row>
    <row r="59370" spans="14:14">
      <c r="N59370" s="71"/>
    </row>
    <row r="59371" spans="14:14">
      <c r="N59371" s="71"/>
    </row>
    <row r="59372" spans="14:14">
      <c r="N59372" s="71"/>
    </row>
    <row r="59373" spans="14:14">
      <c r="N59373" s="71"/>
    </row>
    <row r="59374" spans="14:14">
      <c r="N59374" s="71"/>
    </row>
    <row r="59375" spans="14:14">
      <c r="N59375" s="71"/>
    </row>
    <row r="59376" spans="14:14">
      <c r="N59376" s="71"/>
    </row>
    <row r="59377" spans="14:14">
      <c r="N59377" s="71"/>
    </row>
    <row r="59378" spans="14:14">
      <c r="N59378" s="71"/>
    </row>
    <row r="59379" spans="14:14">
      <c r="N59379" s="71"/>
    </row>
    <row r="59380" spans="14:14">
      <c r="N59380" s="71"/>
    </row>
    <row r="59381" spans="14:14">
      <c r="N59381" s="71"/>
    </row>
    <row r="59382" spans="14:14">
      <c r="N59382" s="71"/>
    </row>
    <row r="59383" spans="14:14">
      <c r="N59383" s="71"/>
    </row>
    <row r="59384" spans="14:14">
      <c r="N59384" s="71"/>
    </row>
    <row r="59385" spans="14:14">
      <c r="N59385" s="71"/>
    </row>
    <row r="59386" spans="14:14">
      <c r="N59386" s="71"/>
    </row>
    <row r="59387" spans="14:14">
      <c r="N59387" s="71"/>
    </row>
    <row r="59388" spans="14:14">
      <c r="N59388" s="71"/>
    </row>
    <row r="59389" spans="14:14">
      <c r="N59389" s="71"/>
    </row>
    <row r="59390" spans="14:14">
      <c r="N59390" s="71"/>
    </row>
    <row r="59391" spans="14:14">
      <c r="N59391" s="71"/>
    </row>
    <row r="59392" spans="14:14">
      <c r="N59392" s="71"/>
    </row>
    <row r="59393" spans="14:14">
      <c r="N59393" s="71"/>
    </row>
    <row r="59394" spans="14:14">
      <c r="N59394" s="71"/>
    </row>
    <row r="59395" spans="14:14">
      <c r="N59395" s="71"/>
    </row>
    <row r="59396" spans="14:14">
      <c r="N59396" s="71"/>
    </row>
    <row r="59397" spans="14:14">
      <c r="N59397" s="71"/>
    </row>
    <row r="59398" spans="14:14">
      <c r="N59398" s="71"/>
    </row>
    <row r="59399" spans="14:14">
      <c r="N59399" s="71"/>
    </row>
    <row r="59400" spans="14:14">
      <c r="N59400" s="71"/>
    </row>
    <row r="59401" spans="14:14">
      <c r="N59401" s="71"/>
    </row>
    <row r="59402" spans="14:14">
      <c r="N59402" s="71"/>
    </row>
    <row r="59403" spans="14:14">
      <c r="N59403" s="71"/>
    </row>
    <row r="59404" spans="14:14">
      <c r="N59404" s="71"/>
    </row>
    <row r="59405" spans="14:14">
      <c r="N59405" s="71"/>
    </row>
    <row r="59406" spans="14:14">
      <c r="N59406" s="71"/>
    </row>
    <row r="59407" spans="14:14">
      <c r="N59407" s="71"/>
    </row>
    <row r="59408" spans="14:14">
      <c r="N59408" s="71"/>
    </row>
    <row r="59409" spans="14:14">
      <c r="N59409" s="71"/>
    </row>
    <row r="59410" spans="14:14">
      <c r="N59410" s="71"/>
    </row>
    <row r="59411" spans="14:14">
      <c r="N59411" s="71"/>
    </row>
    <row r="59412" spans="14:14">
      <c r="N59412" s="71"/>
    </row>
    <row r="59413" spans="14:14">
      <c r="N59413" s="71"/>
    </row>
    <row r="59414" spans="14:14">
      <c r="N59414" s="71"/>
    </row>
    <row r="59415" spans="14:14">
      <c r="N59415" s="71"/>
    </row>
    <row r="59416" spans="14:14">
      <c r="N59416" s="71"/>
    </row>
    <row r="59417" spans="14:14">
      <c r="N59417" s="71"/>
    </row>
    <row r="59418" spans="14:14">
      <c r="N59418" s="71"/>
    </row>
    <row r="59419" spans="14:14">
      <c r="N59419" s="71"/>
    </row>
    <row r="59420" spans="14:14">
      <c r="N59420" s="71"/>
    </row>
    <row r="59421" spans="14:14">
      <c r="N59421" s="71"/>
    </row>
    <row r="59422" spans="14:14">
      <c r="N59422" s="71"/>
    </row>
    <row r="59423" spans="14:14">
      <c r="N59423" s="71"/>
    </row>
    <row r="59424" spans="14:14">
      <c r="N59424" s="71"/>
    </row>
    <row r="59425" spans="14:14">
      <c r="N59425" s="71"/>
    </row>
    <row r="59426" spans="14:14">
      <c r="N59426" s="71"/>
    </row>
    <row r="59427" spans="14:14">
      <c r="N59427" s="71"/>
    </row>
    <row r="59428" spans="14:14">
      <c r="N59428" s="71"/>
    </row>
    <row r="59429" spans="14:14">
      <c r="N59429" s="71"/>
    </row>
    <row r="59430" spans="14:14">
      <c r="N59430" s="71"/>
    </row>
    <row r="59431" spans="14:14">
      <c r="N59431" s="71"/>
    </row>
    <row r="59432" spans="14:14">
      <c r="N59432" s="71"/>
    </row>
    <row r="59433" spans="14:14">
      <c r="N59433" s="71"/>
    </row>
    <row r="59434" spans="14:14">
      <c r="N59434" s="71"/>
    </row>
    <row r="59435" spans="14:14">
      <c r="N59435" s="71"/>
    </row>
    <row r="59436" spans="14:14">
      <c r="N59436" s="71"/>
    </row>
    <row r="59437" spans="14:14">
      <c r="N59437" s="71"/>
    </row>
    <row r="59438" spans="14:14">
      <c r="N59438" s="71"/>
    </row>
    <row r="59439" spans="14:14">
      <c r="N59439" s="71"/>
    </row>
    <row r="59440" spans="14:14">
      <c r="N59440" s="71"/>
    </row>
    <row r="59441" spans="14:14">
      <c r="N59441" s="71"/>
    </row>
    <row r="59442" spans="14:14">
      <c r="N59442" s="71"/>
    </row>
    <row r="59443" spans="14:14">
      <c r="N59443" s="71"/>
    </row>
    <row r="59444" spans="14:14">
      <c r="N59444" s="71"/>
    </row>
    <row r="59445" spans="14:14">
      <c r="N59445" s="71"/>
    </row>
    <row r="59446" spans="14:14">
      <c r="N59446" s="71"/>
    </row>
    <row r="59447" spans="14:14">
      <c r="N59447" s="71"/>
    </row>
    <row r="59448" spans="14:14">
      <c r="N59448" s="71"/>
    </row>
    <row r="59449" spans="14:14">
      <c r="N59449" s="71"/>
    </row>
    <row r="59450" spans="14:14">
      <c r="N59450" s="71"/>
    </row>
    <row r="59451" spans="14:14">
      <c r="N59451" s="71"/>
    </row>
    <row r="59452" spans="14:14">
      <c r="N59452" s="71"/>
    </row>
    <row r="59453" spans="14:14">
      <c r="N59453" s="71"/>
    </row>
    <row r="59454" spans="14:14">
      <c r="N59454" s="71"/>
    </row>
    <row r="59455" spans="14:14">
      <c r="N59455" s="71"/>
    </row>
    <row r="59456" spans="14:14">
      <c r="N59456" s="71"/>
    </row>
    <row r="59457" spans="14:14">
      <c r="N59457" s="71"/>
    </row>
    <row r="59458" spans="14:14">
      <c r="N59458" s="71"/>
    </row>
    <row r="59459" spans="14:14">
      <c r="N59459" s="71"/>
    </row>
    <row r="59460" spans="14:14">
      <c r="N59460" s="71"/>
    </row>
    <row r="59461" spans="14:14">
      <c r="N59461" s="71"/>
    </row>
    <row r="59462" spans="14:14">
      <c r="N59462" s="71"/>
    </row>
    <row r="59463" spans="14:14">
      <c r="N59463" s="71"/>
    </row>
    <row r="59464" spans="14:14">
      <c r="N59464" s="71"/>
    </row>
    <row r="59465" spans="14:14">
      <c r="N59465" s="71"/>
    </row>
    <row r="59466" spans="14:14">
      <c r="N59466" s="71"/>
    </row>
    <row r="59467" spans="14:14">
      <c r="N59467" s="71"/>
    </row>
    <row r="59468" spans="14:14">
      <c r="N59468" s="71"/>
    </row>
    <row r="59469" spans="14:14">
      <c r="N59469" s="71"/>
    </row>
    <row r="59470" spans="14:14">
      <c r="N59470" s="71"/>
    </row>
    <row r="59471" spans="14:14">
      <c r="N59471" s="71"/>
    </row>
    <row r="59472" spans="14:14">
      <c r="N59472" s="71"/>
    </row>
    <row r="59473" spans="14:14">
      <c r="N59473" s="71"/>
    </row>
    <row r="59474" spans="14:14">
      <c r="N59474" s="71"/>
    </row>
    <row r="59475" spans="14:14">
      <c r="N59475" s="71"/>
    </row>
    <row r="59476" spans="14:14">
      <c r="N59476" s="71"/>
    </row>
    <row r="59477" spans="14:14">
      <c r="N59477" s="71"/>
    </row>
    <row r="59478" spans="14:14">
      <c r="N59478" s="71"/>
    </row>
    <row r="59479" spans="14:14">
      <c r="N59479" s="71"/>
    </row>
    <row r="59480" spans="14:14">
      <c r="N59480" s="71"/>
    </row>
    <row r="59481" spans="14:14">
      <c r="N59481" s="71"/>
    </row>
    <row r="59482" spans="14:14">
      <c r="N59482" s="71"/>
    </row>
    <row r="59483" spans="14:14">
      <c r="N59483" s="71"/>
    </row>
    <row r="59484" spans="14:14">
      <c r="N59484" s="71"/>
    </row>
    <row r="59485" spans="14:14">
      <c r="N59485" s="71"/>
    </row>
    <row r="59486" spans="14:14">
      <c r="N59486" s="71"/>
    </row>
    <row r="59487" spans="14:14">
      <c r="N59487" s="71"/>
    </row>
    <row r="59488" spans="14:14">
      <c r="N59488" s="71"/>
    </row>
    <row r="59489" spans="14:14">
      <c r="N59489" s="71"/>
    </row>
    <row r="59490" spans="14:14">
      <c r="N59490" s="71"/>
    </row>
    <row r="59491" spans="14:14">
      <c r="N59491" s="71"/>
    </row>
    <row r="59492" spans="14:14">
      <c r="N59492" s="71"/>
    </row>
    <row r="59493" spans="14:14">
      <c r="N59493" s="71"/>
    </row>
    <row r="59494" spans="14:14">
      <c r="N59494" s="71"/>
    </row>
    <row r="59495" spans="14:14">
      <c r="N59495" s="71"/>
    </row>
    <row r="59496" spans="14:14">
      <c r="N59496" s="71"/>
    </row>
    <row r="59497" spans="14:14">
      <c r="N59497" s="71"/>
    </row>
    <row r="59498" spans="14:14">
      <c r="N59498" s="71"/>
    </row>
    <row r="59499" spans="14:14">
      <c r="N59499" s="71"/>
    </row>
    <row r="59500" spans="14:14">
      <c r="N59500" s="71"/>
    </row>
    <row r="59501" spans="14:14">
      <c r="N59501" s="71"/>
    </row>
    <row r="59502" spans="14:14">
      <c r="N59502" s="71"/>
    </row>
    <row r="59503" spans="14:14">
      <c r="N59503" s="71"/>
    </row>
    <row r="59504" spans="14:14">
      <c r="N59504" s="71"/>
    </row>
    <row r="59505" spans="14:14">
      <c r="N59505" s="71"/>
    </row>
    <row r="59506" spans="14:14">
      <c r="N59506" s="71"/>
    </row>
    <row r="59507" spans="14:14">
      <c r="N59507" s="71"/>
    </row>
    <row r="59508" spans="14:14">
      <c r="N59508" s="71"/>
    </row>
    <row r="59509" spans="14:14">
      <c r="N59509" s="71"/>
    </row>
    <row r="59510" spans="14:14">
      <c r="N59510" s="71"/>
    </row>
    <row r="59511" spans="14:14">
      <c r="N59511" s="71"/>
    </row>
    <row r="59512" spans="14:14">
      <c r="N59512" s="71"/>
    </row>
    <row r="59513" spans="14:14">
      <c r="N59513" s="71"/>
    </row>
    <row r="59514" spans="14:14">
      <c r="N59514" s="71"/>
    </row>
    <row r="59515" spans="14:14">
      <c r="N59515" s="71"/>
    </row>
    <row r="59516" spans="14:14">
      <c r="N59516" s="71"/>
    </row>
    <row r="59517" spans="14:14">
      <c r="N59517" s="71"/>
    </row>
    <row r="59518" spans="14:14">
      <c r="N59518" s="71"/>
    </row>
    <row r="59519" spans="14:14">
      <c r="N59519" s="71"/>
    </row>
    <row r="59520" spans="14:14">
      <c r="N59520" s="71"/>
    </row>
    <row r="59521" spans="14:14">
      <c r="N59521" s="71"/>
    </row>
    <row r="59522" spans="14:14">
      <c r="N59522" s="71"/>
    </row>
    <row r="59523" spans="14:14">
      <c r="N59523" s="71"/>
    </row>
    <row r="59524" spans="14:14">
      <c r="N59524" s="71"/>
    </row>
    <row r="59525" spans="14:14">
      <c r="N59525" s="71"/>
    </row>
    <row r="59526" spans="14:14">
      <c r="N59526" s="71"/>
    </row>
    <row r="59527" spans="14:14">
      <c r="N59527" s="71"/>
    </row>
    <row r="59528" spans="14:14">
      <c r="N59528" s="71"/>
    </row>
    <row r="59529" spans="14:14">
      <c r="N59529" s="71"/>
    </row>
    <row r="59530" spans="14:14">
      <c r="N59530" s="71"/>
    </row>
    <row r="59531" spans="14:14">
      <c r="N59531" s="71"/>
    </row>
    <row r="59532" spans="14:14">
      <c r="N59532" s="71"/>
    </row>
    <row r="59533" spans="14:14">
      <c r="N59533" s="71"/>
    </row>
    <row r="59534" spans="14:14">
      <c r="N59534" s="71"/>
    </row>
    <row r="59535" spans="14:14">
      <c r="N59535" s="71"/>
    </row>
    <row r="59536" spans="14:14">
      <c r="N59536" s="71"/>
    </row>
    <row r="59537" spans="14:14">
      <c r="N59537" s="71"/>
    </row>
    <row r="59538" spans="14:14">
      <c r="N59538" s="71"/>
    </row>
    <row r="59539" spans="14:14">
      <c r="N59539" s="71"/>
    </row>
    <row r="59540" spans="14:14">
      <c r="N59540" s="71"/>
    </row>
    <row r="59541" spans="14:14">
      <c r="N59541" s="71"/>
    </row>
    <row r="59542" spans="14:14">
      <c r="N59542" s="71"/>
    </row>
    <row r="59543" spans="14:14">
      <c r="N59543" s="71"/>
    </row>
    <row r="59544" spans="14:14">
      <c r="N59544" s="71"/>
    </row>
    <row r="59545" spans="14:14">
      <c r="N59545" s="71"/>
    </row>
    <row r="59546" spans="14:14">
      <c r="N59546" s="71"/>
    </row>
    <row r="59547" spans="14:14">
      <c r="N59547" s="71"/>
    </row>
    <row r="59548" spans="14:14">
      <c r="N59548" s="71"/>
    </row>
    <row r="59549" spans="14:14">
      <c r="N59549" s="71"/>
    </row>
    <row r="59550" spans="14:14">
      <c r="N59550" s="71"/>
    </row>
    <row r="59551" spans="14:14">
      <c r="N59551" s="71"/>
    </row>
    <row r="59552" spans="14:14">
      <c r="N59552" s="71"/>
    </row>
    <row r="59553" spans="14:14">
      <c r="N59553" s="71"/>
    </row>
    <row r="59554" spans="14:14">
      <c r="N59554" s="71"/>
    </row>
    <row r="59555" spans="14:14">
      <c r="N59555" s="71"/>
    </row>
    <row r="59556" spans="14:14">
      <c r="N59556" s="71"/>
    </row>
    <row r="59557" spans="14:14">
      <c r="N59557" s="71"/>
    </row>
    <row r="59558" spans="14:14">
      <c r="N59558" s="71"/>
    </row>
    <row r="59559" spans="14:14">
      <c r="N59559" s="71"/>
    </row>
    <row r="59560" spans="14:14">
      <c r="N59560" s="71"/>
    </row>
    <row r="59561" spans="14:14">
      <c r="N59561" s="71"/>
    </row>
    <row r="59562" spans="14:14">
      <c r="N59562" s="71"/>
    </row>
    <row r="59563" spans="14:14">
      <c r="N59563" s="71"/>
    </row>
    <row r="59564" spans="14:14">
      <c r="N59564" s="71"/>
    </row>
    <row r="59565" spans="14:14">
      <c r="N59565" s="71"/>
    </row>
    <row r="59566" spans="14:14">
      <c r="N59566" s="71"/>
    </row>
    <row r="59567" spans="14:14">
      <c r="N59567" s="71"/>
    </row>
    <row r="59568" spans="14:14">
      <c r="N59568" s="71"/>
    </row>
    <row r="59569" spans="14:14">
      <c r="N59569" s="71"/>
    </row>
    <row r="59570" spans="14:14">
      <c r="N59570" s="71"/>
    </row>
    <row r="59571" spans="14:14">
      <c r="N59571" s="71"/>
    </row>
    <row r="59572" spans="14:14">
      <c r="N59572" s="71"/>
    </row>
    <row r="59573" spans="14:14">
      <c r="N59573" s="71"/>
    </row>
    <row r="59574" spans="14:14">
      <c r="N59574" s="71"/>
    </row>
    <row r="59575" spans="14:14">
      <c r="N59575" s="71"/>
    </row>
    <row r="59576" spans="14:14">
      <c r="N59576" s="71"/>
    </row>
    <row r="59577" spans="14:14">
      <c r="N59577" s="71"/>
    </row>
    <row r="59578" spans="14:14">
      <c r="N59578" s="71"/>
    </row>
    <row r="59579" spans="14:14">
      <c r="N59579" s="71"/>
    </row>
    <row r="59580" spans="14:14">
      <c r="N59580" s="71"/>
    </row>
    <row r="59581" spans="14:14">
      <c r="N59581" s="71"/>
    </row>
    <row r="59582" spans="14:14">
      <c r="N59582" s="71"/>
    </row>
    <row r="59583" spans="14:14">
      <c r="N59583" s="71"/>
    </row>
    <row r="59584" spans="14:14">
      <c r="N59584" s="71"/>
    </row>
    <row r="59585" spans="14:14">
      <c r="N59585" s="71"/>
    </row>
    <row r="59586" spans="14:14">
      <c r="N59586" s="71"/>
    </row>
    <row r="59587" spans="14:14">
      <c r="N59587" s="71"/>
    </row>
    <row r="59588" spans="14:14">
      <c r="N59588" s="71"/>
    </row>
    <row r="59589" spans="14:14">
      <c r="N59589" s="71"/>
    </row>
    <row r="59590" spans="14:14">
      <c r="N59590" s="71"/>
    </row>
    <row r="59591" spans="14:14">
      <c r="N59591" s="71"/>
    </row>
    <row r="59592" spans="14:14">
      <c r="N59592" s="71"/>
    </row>
    <row r="59593" spans="14:14">
      <c r="N59593" s="71"/>
    </row>
    <row r="59594" spans="14:14">
      <c r="N59594" s="71"/>
    </row>
    <row r="59595" spans="14:14">
      <c r="N59595" s="71"/>
    </row>
    <row r="59596" spans="14:14">
      <c r="N59596" s="71"/>
    </row>
    <row r="59597" spans="14:14">
      <c r="N59597" s="71"/>
    </row>
    <row r="59598" spans="14:14">
      <c r="N59598" s="71"/>
    </row>
    <row r="59599" spans="14:14">
      <c r="N59599" s="71"/>
    </row>
    <row r="59600" spans="14:14">
      <c r="N59600" s="71"/>
    </row>
    <row r="59601" spans="14:14">
      <c r="N59601" s="71"/>
    </row>
    <row r="59602" spans="14:14">
      <c r="N59602" s="71"/>
    </row>
    <row r="59603" spans="14:14">
      <c r="N59603" s="71"/>
    </row>
    <row r="59604" spans="14:14">
      <c r="N59604" s="71"/>
    </row>
    <row r="59605" spans="14:14">
      <c r="N59605" s="71"/>
    </row>
    <row r="59606" spans="14:14">
      <c r="N59606" s="71"/>
    </row>
    <row r="59607" spans="14:14">
      <c r="N59607" s="71"/>
    </row>
    <row r="59608" spans="14:14">
      <c r="N59608" s="71"/>
    </row>
    <row r="59609" spans="14:14">
      <c r="N59609" s="71"/>
    </row>
    <row r="59610" spans="14:14">
      <c r="N59610" s="71"/>
    </row>
    <row r="59611" spans="14:14">
      <c r="N59611" s="71"/>
    </row>
    <row r="59612" spans="14:14">
      <c r="N59612" s="71"/>
    </row>
    <row r="59613" spans="14:14">
      <c r="N59613" s="71"/>
    </row>
    <row r="59614" spans="14:14">
      <c r="N59614" s="71"/>
    </row>
    <row r="59615" spans="14:14">
      <c r="N59615" s="71"/>
    </row>
    <row r="59616" spans="14:14">
      <c r="N59616" s="71"/>
    </row>
    <row r="59617" spans="14:14">
      <c r="N59617" s="71"/>
    </row>
    <row r="59618" spans="14:14">
      <c r="N59618" s="71"/>
    </row>
    <row r="59619" spans="14:14">
      <c r="N59619" s="71"/>
    </row>
    <row r="59620" spans="14:14">
      <c r="N59620" s="71"/>
    </row>
    <row r="59621" spans="14:14">
      <c r="N59621" s="71"/>
    </row>
    <row r="59622" spans="14:14">
      <c r="N59622" s="71"/>
    </row>
    <row r="59623" spans="14:14">
      <c r="N59623" s="71"/>
    </row>
    <row r="59624" spans="14:14">
      <c r="N59624" s="71"/>
    </row>
    <row r="59625" spans="14:14">
      <c r="N59625" s="71"/>
    </row>
    <row r="59626" spans="14:14">
      <c r="N59626" s="71"/>
    </row>
    <row r="59627" spans="14:14">
      <c r="N59627" s="71"/>
    </row>
    <row r="59628" spans="14:14">
      <c r="N59628" s="71"/>
    </row>
    <row r="59629" spans="14:14">
      <c r="N59629" s="71"/>
    </row>
    <row r="59630" spans="14:14">
      <c r="N59630" s="71"/>
    </row>
    <row r="59631" spans="14:14">
      <c r="N59631" s="71"/>
    </row>
    <row r="59632" spans="14:14">
      <c r="N59632" s="71"/>
    </row>
    <row r="59633" spans="14:14">
      <c r="N59633" s="71"/>
    </row>
    <row r="59634" spans="14:14">
      <c r="N59634" s="71"/>
    </row>
    <row r="59635" spans="14:14">
      <c r="N59635" s="71"/>
    </row>
    <row r="59636" spans="14:14">
      <c r="N59636" s="71"/>
    </row>
    <row r="59637" spans="14:14">
      <c r="N59637" s="71"/>
    </row>
    <row r="59638" spans="14:14">
      <c r="N59638" s="71"/>
    </row>
    <row r="59639" spans="14:14">
      <c r="N59639" s="71"/>
    </row>
    <row r="59640" spans="14:14">
      <c r="N59640" s="71"/>
    </row>
    <row r="59641" spans="14:14">
      <c r="N59641" s="71"/>
    </row>
    <row r="59642" spans="14:14">
      <c r="N59642" s="71"/>
    </row>
    <row r="59643" spans="14:14">
      <c r="N59643" s="71"/>
    </row>
    <row r="59644" spans="14:14">
      <c r="N59644" s="71"/>
    </row>
    <row r="59645" spans="14:14">
      <c r="N59645" s="71"/>
    </row>
    <row r="59646" spans="14:14">
      <c r="N59646" s="71"/>
    </row>
    <row r="59647" spans="14:14">
      <c r="N59647" s="71"/>
    </row>
    <row r="59648" spans="14:14">
      <c r="N59648" s="71"/>
    </row>
    <row r="59649" spans="14:14">
      <c r="N59649" s="71"/>
    </row>
    <row r="59650" spans="14:14">
      <c r="N59650" s="71"/>
    </row>
    <row r="59651" spans="14:14">
      <c r="N59651" s="71"/>
    </row>
    <row r="59652" spans="14:14">
      <c r="N59652" s="71"/>
    </row>
    <row r="59653" spans="14:14">
      <c r="N59653" s="71"/>
    </row>
    <row r="59654" spans="14:14">
      <c r="N59654" s="71"/>
    </row>
    <row r="59655" spans="14:14">
      <c r="N59655" s="71"/>
    </row>
    <row r="59656" spans="14:14">
      <c r="N59656" s="71"/>
    </row>
    <row r="59657" spans="14:14">
      <c r="N59657" s="71"/>
    </row>
    <row r="59658" spans="14:14">
      <c r="N59658" s="71"/>
    </row>
    <row r="59659" spans="14:14">
      <c r="N59659" s="71"/>
    </row>
    <row r="59660" spans="14:14">
      <c r="N59660" s="71"/>
    </row>
    <row r="59661" spans="14:14">
      <c r="N59661" s="71"/>
    </row>
    <row r="59662" spans="14:14">
      <c r="N59662" s="71"/>
    </row>
    <row r="59663" spans="14:14">
      <c r="N59663" s="71"/>
    </row>
    <row r="59664" spans="14:14">
      <c r="N59664" s="71"/>
    </row>
    <row r="59665" spans="14:14">
      <c r="N59665" s="71"/>
    </row>
    <row r="59666" spans="14:14">
      <c r="N59666" s="71"/>
    </row>
    <row r="59667" spans="14:14">
      <c r="N59667" s="71"/>
    </row>
    <row r="59668" spans="14:14">
      <c r="N59668" s="71"/>
    </row>
    <row r="59669" spans="14:14">
      <c r="N59669" s="71"/>
    </row>
    <row r="59670" spans="14:14">
      <c r="N59670" s="71"/>
    </row>
    <row r="59671" spans="14:14">
      <c r="N59671" s="71"/>
    </row>
    <row r="59672" spans="14:14">
      <c r="N59672" s="71"/>
    </row>
    <row r="59673" spans="14:14">
      <c r="N59673" s="71"/>
    </row>
    <row r="59674" spans="14:14">
      <c r="N59674" s="71"/>
    </row>
    <row r="59675" spans="14:14">
      <c r="N59675" s="71"/>
    </row>
    <row r="59676" spans="14:14">
      <c r="N59676" s="71"/>
    </row>
    <row r="59677" spans="14:14">
      <c r="N59677" s="71"/>
    </row>
    <row r="59678" spans="14:14">
      <c r="N59678" s="71"/>
    </row>
    <row r="59679" spans="14:14">
      <c r="N59679" s="71"/>
    </row>
    <row r="59680" spans="14:14">
      <c r="N59680" s="71"/>
    </row>
    <row r="59681" spans="14:14">
      <c r="N59681" s="71"/>
    </row>
    <row r="59682" spans="14:14">
      <c r="N59682" s="71"/>
    </row>
    <row r="59683" spans="14:14">
      <c r="N59683" s="71"/>
    </row>
    <row r="59684" spans="14:14">
      <c r="N59684" s="71"/>
    </row>
    <row r="59685" spans="14:14">
      <c r="N59685" s="71"/>
    </row>
    <row r="59686" spans="14:14">
      <c r="N59686" s="71"/>
    </row>
    <row r="59687" spans="14:14">
      <c r="N59687" s="71"/>
    </row>
    <row r="59688" spans="14:14">
      <c r="N59688" s="71"/>
    </row>
    <row r="59689" spans="14:14">
      <c r="N59689" s="71"/>
    </row>
    <row r="59690" spans="14:14">
      <c r="N59690" s="71"/>
    </row>
    <row r="59691" spans="14:14">
      <c r="N59691" s="71"/>
    </row>
    <row r="59692" spans="14:14">
      <c r="N59692" s="71"/>
    </row>
    <row r="59693" spans="14:14">
      <c r="N59693" s="71"/>
    </row>
    <row r="59694" spans="14:14">
      <c r="N59694" s="71"/>
    </row>
    <row r="59695" spans="14:14">
      <c r="N59695" s="71"/>
    </row>
    <row r="59696" spans="14:14">
      <c r="N59696" s="71"/>
    </row>
    <row r="59697" spans="14:14">
      <c r="N59697" s="71"/>
    </row>
    <row r="59698" spans="14:14">
      <c r="N59698" s="71"/>
    </row>
    <row r="59699" spans="14:14">
      <c r="N59699" s="71"/>
    </row>
    <row r="59700" spans="14:14">
      <c r="N59700" s="71"/>
    </row>
    <row r="59701" spans="14:14">
      <c r="N59701" s="71"/>
    </row>
    <row r="59702" spans="14:14">
      <c r="N59702" s="71"/>
    </row>
    <row r="59703" spans="14:14">
      <c r="N59703" s="71"/>
    </row>
    <row r="59704" spans="14:14">
      <c r="N59704" s="71"/>
    </row>
    <row r="59705" spans="14:14">
      <c r="N59705" s="71"/>
    </row>
    <row r="59706" spans="14:14">
      <c r="N59706" s="71"/>
    </row>
    <row r="59707" spans="14:14">
      <c r="N59707" s="71"/>
    </row>
    <row r="59708" spans="14:14">
      <c r="N59708" s="71"/>
    </row>
    <row r="59709" spans="14:14">
      <c r="N59709" s="71"/>
    </row>
    <row r="59710" spans="14:14">
      <c r="N59710" s="71"/>
    </row>
    <row r="59711" spans="14:14">
      <c r="N59711" s="71"/>
    </row>
    <row r="59712" spans="14:14">
      <c r="N59712" s="71"/>
    </row>
    <row r="59713" spans="14:14">
      <c r="N59713" s="71"/>
    </row>
    <row r="59714" spans="14:14">
      <c r="N59714" s="71"/>
    </row>
    <row r="59715" spans="14:14">
      <c r="N59715" s="71"/>
    </row>
    <row r="59716" spans="14:14">
      <c r="N59716" s="71"/>
    </row>
    <row r="59717" spans="14:14">
      <c r="N59717" s="71"/>
    </row>
    <row r="59718" spans="14:14">
      <c r="N59718" s="71"/>
    </row>
    <row r="59719" spans="14:14">
      <c r="N59719" s="71"/>
    </row>
    <row r="59720" spans="14:14">
      <c r="N59720" s="71"/>
    </row>
    <row r="59721" spans="14:14">
      <c r="N59721" s="71"/>
    </row>
    <row r="59722" spans="14:14">
      <c r="N59722" s="71"/>
    </row>
    <row r="59723" spans="14:14">
      <c r="N59723" s="71"/>
    </row>
    <row r="59724" spans="14:14">
      <c r="N59724" s="71"/>
    </row>
    <row r="59725" spans="14:14">
      <c r="N59725" s="71"/>
    </row>
    <row r="59726" spans="14:14">
      <c r="N59726" s="71"/>
    </row>
    <row r="59727" spans="14:14">
      <c r="N59727" s="71"/>
    </row>
    <row r="59728" spans="14:14">
      <c r="N59728" s="71"/>
    </row>
    <row r="59729" spans="14:14">
      <c r="N59729" s="71"/>
    </row>
    <row r="59730" spans="14:14">
      <c r="N59730" s="71"/>
    </row>
    <row r="59731" spans="14:14">
      <c r="N59731" s="71"/>
    </row>
    <row r="59732" spans="14:14">
      <c r="N59732" s="71"/>
    </row>
    <row r="59733" spans="14:14">
      <c r="N59733" s="71"/>
    </row>
    <row r="59734" spans="14:14">
      <c r="N59734" s="71"/>
    </row>
    <row r="59735" spans="14:14">
      <c r="N59735" s="71"/>
    </row>
    <row r="59736" spans="14:14">
      <c r="N59736" s="71"/>
    </row>
    <row r="59737" spans="14:14">
      <c r="N59737" s="71"/>
    </row>
    <row r="59738" spans="14:14">
      <c r="N59738" s="71"/>
    </row>
    <row r="59739" spans="14:14">
      <c r="N59739" s="71"/>
    </row>
    <row r="59740" spans="14:14">
      <c r="N59740" s="71"/>
    </row>
    <row r="59741" spans="14:14">
      <c r="N59741" s="71"/>
    </row>
    <row r="59742" spans="14:14">
      <c r="N59742" s="71"/>
    </row>
    <row r="59743" spans="14:14">
      <c r="N59743" s="71"/>
    </row>
    <row r="59744" spans="14:14">
      <c r="N59744" s="71"/>
    </row>
    <row r="59745" spans="14:14">
      <c r="N59745" s="71"/>
    </row>
    <row r="59746" spans="14:14">
      <c r="N59746" s="71"/>
    </row>
    <row r="59747" spans="14:14">
      <c r="N59747" s="71"/>
    </row>
    <row r="59748" spans="14:14">
      <c r="N59748" s="71"/>
    </row>
    <row r="59749" spans="14:14">
      <c r="N59749" s="71"/>
    </row>
    <row r="59750" spans="14:14">
      <c r="N59750" s="71"/>
    </row>
    <row r="59751" spans="14:14">
      <c r="N59751" s="71"/>
    </row>
    <row r="59752" spans="14:14">
      <c r="N59752" s="71"/>
    </row>
    <row r="59753" spans="14:14">
      <c r="N59753" s="71"/>
    </row>
    <row r="59754" spans="14:14">
      <c r="N59754" s="71"/>
    </row>
    <row r="59755" spans="14:14">
      <c r="N59755" s="71"/>
    </row>
    <row r="59756" spans="14:14">
      <c r="N59756" s="71"/>
    </row>
    <row r="59757" spans="14:14">
      <c r="N59757" s="71"/>
    </row>
    <row r="59758" spans="14:14">
      <c r="N59758" s="71"/>
    </row>
    <row r="59759" spans="14:14">
      <c r="N59759" s="71"/>
    </row>
    <row r="59760" spans="14:14">
      <c r="N59760" s="71"/>
    </row>
    <row r="59761" spans="14:14">
      <c r="N59761" s="71"/>
    </row>
    <row r="59762" spans="14:14">
      <c r="N59762" s="71"/>
    </row>
    <row r="59763" spans="14:14">
      <c r="N59763" s="71"/>
    </row>
    <row r="59764" spans="14:14">
      <c r="N59764" s="71"/>
    </row>
    <row r="59765" spans="14:14">
      <c r="N59765" s="71"/>
    </row>
    <row r="59766" spans="14:14">
      <c r="N59766" s="71"/>
    </row>
    <row r="59767" spans="14:14">
      <c r="N59767" s="71"/>
    </row>
    <row r="59768" spans="14:14">
      <c r="N59768" s="71"/>
    </row>
    <row r="59769" spans="14:14">
      <c r="N59769" s="71"/>
    </row>
    <row r="59770" spans="14:14">
      <c r="N59770" s="71"/>
    </row>
    <row r="59771" spans="14:14">
      <c r="N59771" s="71"/>
    </row>
    <row r="59772" spans="14:14">
      <c r="N59772" s="71"/>
    </row>
    <row r="59773" spans="14:14">
      <c r="N59773" s="71"/>
    </row>
    <row r="59774" spans="14:14">
      <c r="N59774" s="71"/>
    </row>
    <row r="59775" spans="14:14">
      <c r="N59775" s="71"/>
    </row>
    <row r="59776" spans="14:14">
      <c r="N59776" s="71"/>
    </row>
    <row r="59777" spans="14:14">
      <c r="N59777" s="71"/>
    </row>
    <row r="59778" spans="14:14">
      <c r="N59778" s="71"/>
    </row>
    <row r="59779" spans="14:14">
      <c r="N59779" s="71"/>
    </row>
    <row r="59780" spans="14:14">
      <c r="N59780" s="71"/>
    </row>
    <row r="59781" spans="14:14">
      <c r="N59781" s="71"/>
    </row>
    <row r="59782" spans="14:14">
      <c r="N59782" s="71"/>
    </row>
    <row r="59783" spans="14:14">
      <c r="N59783" s="71"/>
    </row>
    <row r="59784" spans="14:14">
      <c r="N59784" s="71"/>
    </row>
    <row r="59785" spans="14:14">
      <c r="N59785" s="71"/>
    </row>
    <row r="59786" spans="14:14">
      <c r="N59786" s="71"/>
    </row>
    <row r="59787" spans="14:14">
      <c r="N59787" s="71"/>
    </row>
    <row r="59788" spans="14:14">
      <c r="N59788" s="71"/>
    </row>
    <row r="59789" spans="14:14">
      <c r="N59789" s="71"/>
    </row>
    <row r="59790" spans="14:14">
      <c r="N59790" s="71"/>
    </row>
    <row r="59791" spans="14:14">
      <c r="N59791" s="71"/>
    </row>
    <row r="59792" spans="14:14">
      <c r="N59792" s="71"/>
    </row>
    <row r="59793" spans="14:14">
      <c r="N59793" s="71"/>
    </row>
    <row r="59794" spans="14:14">
      <c r="N59794" s="71"/>
    </row>
    <row r="59795" spans="14:14">
      <c r="N59795" s="71"/>
    </row>
    <row r="59796" spans="14:14">
      <c r="N59796" s="71"/>
    </row>
    <row r="59797" spans="14:14">
      <c r="N59797" s="71"/>
    </row>
    <row r="59798" spans="14:14">
      <c r="N59798" s="71"/>
    </row>
    <row r="59799" spans="14:14">
      <c r="N59799" s="71"/>
    </row>
    <row r="59800" spans="14:14">
      <c r="N59800" s="71"/>
    </row>
    <row r="59801" spans="14:14">
      <c r="N59801" s="71"/>
    </row>
    <row r="59802" spans="14:14">
      <c r="N59802" s="71"/>
    </row>
    <row r="59803" spans="14:14">
      <c r="N59803" s="71"/>
    </row>
    <row r="59804" spans="14:14">
      <c r="N59804" s="71"/>
    </row>
    <row r="59805" spans="14:14">
      <c r="N59805" s="71"/>
    </row>
    <row r="59806" spans="14:14">
      <c r="N59806" s="71"/>
    </row>
    <row r="59807" spans="14:14">
      <c r="N59807" s="71"/>
    </row>
    <row r="59808" spans="14:14">
      <c r="N59808" s="71"/>
    </row>
    <row r="59809" spans="14:14">
      <c r="N59809" s="71"/>
    </row>
    <row r="59810" spans="14:14">
      <c r="N59810" s="71"/>
    </row>
    <row r="59811" spans="14:14">
      <c r="N59811" s="71"/>
    </row>
    <row r="59812" spans="14:14">
      <c r="N59812" s="71"/>
    </row>
    <row r="59813" spans="14:14">
      <c r="N59813" s="71"/>
    </row>
    <row r="59814" spans="14:14">
      <c r="N59814" s="71"/>
    </row>
    <row r="59815" spans="14:14">
      <c r="N59815" s="71"/>
    </row>
    <row r="59816" spans="14:14">
      <c r="N59816" s="71"/>
    </row>
    <row r="59817" spans="14:14">
      <c r="N59817" s="71"/>
    </row>
    <row r="59818" spans="14:14">
      <c r="N59818" s="71"/>
    </row>
    <row r="59819" spans="14:14">
      <c r="N59819" s="71"/>
    </row>
    <row r="59820" spans="14:14">
      <c r="N59820" s="71"/>
    </row>
    <row r="59821" spans="14:14">
      <c r="N59821" s="71"/>
    </row>
    <row r="59822" spans="14:14">
      <c r="N59822" s="71"/>
    </row>
    <row r="59823" spans="14:14">
      <c r="N59823" s="71"/>
    </row>
    <row r="59824" spans="14:14">
      <c r="N59824" s="71"/>
    </row>
    <row r="59825" spans="14:14">
      <c r="N59825" s="71"/>
    </row>
    <row r="59826" spans="14:14">
      <c r="N59826" s="71"/>
    </row>
    <row r="59827" spans="14:14">
      <c r="N59827" s="71"/>
    </row>
    <row r="59828" spans="14:14">
      <c r="N59828" s="71"/>
    </row>
    <row r="59829" spans="14:14">
      <c r="N59829" s="71"/>
    </row>
    <row r="59830" spans="14:14">
      <c r="N59830" s="71"/>
    </row>
    <row r="59831" spans="14:14">
      <c r="N59831" s="71"/>
    </row>
    <row r="59832" spans="14:14">
      <c r="N59832" s="71"/>
    </row>
    <row r="59833" spans="14:14">
      <c r="N59833" s="71"/>
    </row>
    <row r="59834" spans="14:14">
      <c r="N59834" s="71"/>
    </row>
    <row r="59835" spans="14:14">
      <c r="N59835" s="71"/>
    </row>
    <row r="59836" spans="14:14">
      <c r="N59836" s="71"/>
    </row>
    <row r="59837" spans="14:14">
      <c r="N59837" s="71"/>
    </row>
    <row r="59838" spans="14:14">
      <c r="N59838" s="71"/>
    </row>
    <row r="59839" spans="14:14">
      <c r="N59839" s="71"/>
    </row>
    <row r="59840" spans="14:14">
      <c r="N59840" s="71"/>
    </row>
    <row r="59841" spans="14:14">
      <c r="N59841" s="71"/>
    </row>
    <row r="59842" spans="14:14">
      <c r="N59842" s="71"/>
    </row>
    <row r="59843" spans="14:14">
      <c r="N59843" s="71"/>
    </row>
    <row r="59844" spans="14:14">
      <c r="N59844" s="71"/>
    </row>
    <row r="59845" spans="14:14">
      <c r="N59845" s="71"/>
    </row>
    <row r="59846" spans="14:14">
      <c r="N59846" s="71"/>
    </row>
    <row r="59847" spans="14:14">
      <c r="N59847" s="71"/>
    </row>
    <row r="59848" spans="14:14">
      <c r="N59848" s="71"/>
    </row>
    <row r="59849" spans="14:14">
      <c r="N59849" s="71"/>
    </row>
    <row r="59850" spans="14:14">
      <c r="N59850" s="71"/>
    </row>
    <row r="59851" spans="14:14">
      <c r="N59851" s="71"/>
    </row>
    <row r="59852" spans="14:14">
      <c r="N59852" s="71"/>
    </row>
    <row r="59853" spans="14:14">
      <c r="N59853" s="71"/>
    </row>
    <row r="59854" spans="14:14">
      <c r="N59854" s="71"/>
    </row>
    <row r="59855" spans="14:14">
      <c r="N59855" s="71"/>
    </row>
    <row r="59856" spans="14:14">
      <c r="N59856" s="71"/>
    </row>
    <row r="59857" spans="14:14">
      <c r="N59857" s="71"/>
    </row>
    <row r="59858" spans="14:14">
      <c r="N59858" s="71"/>
    </row>
    <row r="59859" spans="14:14">
      <c r="N59859" s="71"/>
    </row>
    <row r="59860" spans="14:14">
      <c r="N59860" s="71"/>
    </row>
    <row r="59861" spans="14:14">
      <c r="N59861" s="71"/>
    </row>
    <row r="59862" spans="14:14">
      <c r="N59862" s="71"/>
    </row>
    <row r="59863" spans="14:14">
      <c r="N59863" s="71"/>
    </row>
    <row r="59864" spans="14:14">
      <c r="N59864" s="71"/>
    </row>
    <row r="59865" spans="14:14">
      <c r="N59865" s="71"/>
    </row>
    <row r="59866" spans="14:14">
      <c r="N59866" s="71"/>
    </row>
    <row r="59867" spans="14:14">
      <c r="N59867" s="71"/>
    </row>
    <row r="59868" spans="14:14">
      <c r="N59868" s="71"/>
    </row>
    <row r="59869" spans="14:14">
      <c r="N59869" s="71"/>
    </row>
    <row r="59870" spans="14:14">
      <c r="N59870" s="71"/>
    </row>
    <row r="59871" spans="14:14">
      <c r="N59871" s="71"/>
    </row>
    <row r="59872" spans="14:14">
      <c r="N59872" s="71"/>
    </row>
    <row r="59873" spans="14:14">
      <c r="N59873" s="71"/>
    </row>
    <row r="59874" spans="14:14">
      <c r="N59874" s="71"/>
    </row>
    <row r="59875" spans="14:14">
      <c r="N59875" s="71"/>
    </row>
    <row r="59876" spans="14:14">
      <c r="N59876" s="71"/>
    </row>
    <row r="59877" spans="14:14">
      <c r="N59877" s="71"/>
    </row>
    <row r="59878" spans="14:14">
      <c r="N59878" s="71"/>
    </row>
    <row r="59879" spans="14:14">
      <c r="N59879" s="71"/>
    </row>
    <row r="59880" spans="14:14">
      <c r="N59880" s="71"/>
    </row>
    <row r="59881" spans="14:14">
      <c r="N59881" s="71"/>
    </row>
    <row r="59882" spans="14:14">
      <c r="N59882" s="71"/>
    </row>
    <row r="59883" spans="14:14">
      <c r="N59883" s="71"/>
    </row>
    <row r="59884" spans="14:14">
      <c r="N59884" s="71"/>
    </row>
    <row r="59885" spans="14:14">
      <c r="N59885" s="71"/>
    </row>
    <row r="59886" spans="14:14">
      <c r="N59886" s="71"/>
    </row>
    <row r="59887" spans="14:14">
      <c r="N59887" s="71"/>
    </row>
    <row r="59888" spans="14:14">
      <c r="N59888" s="71"/>
    </row>
    <row r="59889" spans="14:14">
      <c r="N59889" s="71"/>
    </row>
    <row r="59890" spans="14:14">
      <c r="N59890" s="71"/>
    </row>
    <row r="59891" spans="14:14">
      <c r="N59891" s="71"/>
    </row>
    <row r="59892" spans="14:14">
      <c r="N59892" s="71"/>
    </row>
    <row r="59893" spans="14:14">
      <c r="N59893" s="71"/>
    </row>
    <row r="59894" spans="14:14">
      <c r="N59894" s="71"/>
    </row>
    <row r="59895" spans="14:14">
      <c r="N59895" s="71"/>
    </row>
    <row r="59896" spans="14:14">
      <c r="N59896" s="71"/>
    </row>
    <row r="59897" spans="14:14">
      <c r="N59897" s="71"/>
    </row>
    <row r="59898" spans="14:14">
      <c r="N59898" s="71"/>
    </row>
    <row r="59899" spans="14:14">
      <c r="N59899" s="71"/>
    </row>
    <row r="59900" spans="14:14">
      <c r="N59900" s="71"/>
    </row>
    <row r="59901" spans="14:14">
      <c r="N59901" s="71"/>
    </row>
    <row r="59902" spans="14:14">
      <c r="N59902" s="71"/>
    </row>
    <row r="59903" spans="14:14">
      <c r="N59903" s="71"/>
    </row>
    <row r="59904" spans="14:14">
      <c r="N59904" s="71"/>
    </row>
    <row r="59905" spans="14:14">
      <c r="N59905" s="71"/>
    </row>
    <row r="59906" spans="14:14">
      <c r="N59906" s="71"/>
    </row>
    <row r="59907" spans="14:14">
      <c r="N59907" s="71"/>
    </row>
    <row r="59908" spans="14:14">
      <c r="N59908" s="71"/>
    </row>
    <row r="59909" spans="14:14">
      <c r="N59909" s="71"/>
    </row>
    <row r="59910" spans="14:14">
      <c r="N59910" s="71"/>
    </row>
    <row r="59911" spans="14:14">
      <c r="N59911" s="71"/>
    </row>
    <row r="59912" spans="14:14">
      <c r="N59912" s="71"/>
    </row>
    <row r="59913" spans="14:14">
      <c r="N59913" s="71"/>
    </row>
    <row r="59914" spans="14:14">
      <c r="N59914" s="71"/>
    </row>
    <row r="59915" spans="14:14">
      <c r="N59915" s="71"/>
    </row>
    <row r="59916" spans="14:14">
      <c r="N59916" s="71"/>
    </row>
    <row r="59917" spans="14:14">
      <c r="N59917" s="71"/>
    </row>
    <row r="59918" spans="14:14">
      <c r="N59918" s="71"/>
    </row>
    <row r="59919" spans="14:14">
      <c r="N59919" s="71"/>
    </row>
    <row r="59920" spans="14:14">
      <c r="N59920" s="71"/>
    </row>
    <row r="59921" spans="14:14">
      <c r="N59921" s="71"/>
    </row>
    <row r="59922" spans="14:14">
      <c r="N59922" s="71"/>
    </row>
    <row r="59923" spans="14:14">
      <c r="N59923" s="71"/>
    </row>
    <row r="59924" spans="14:14">
      <c r="N59924" s="71"/>
    </row>
    <row r="59925" spans="14:14">
      <c r="N59925" s="71"/>
    </row>
    <row r="59926" spans="14:14">
      <c r="N59926" s="71"/>
    </row>
    <row r="59927" spans="14:14">
      <c r="N59927" s="71"/>
    </row>
    <row r="59928" spans="14:14">
      <c r="N59928" s="71"/>
    </row>
    <row r="59929" spans="14:14">
      <c r="N59929" s="71"/>
    </row>
    <row r="59930" spans="14:14">
      <c r="N59930" s="71"/>
    </row>
    <row r="59931" spans="14:14">
      <c r="N59931" s="71"/>
    </row>
    <row r="59932" spans="14:14">
      <c r="N59932" s="71"/>
    </row>
    <row r="59933" spans="14:14">
      <c r="N59933" s="71"/>
    </row>
    <row r="59934" spans="14:14">
      <c r="N59934" s="71"/>
    </row>
    <row r="59935" spans="14:14">
      <c r="N59935" s="71"/>
    </row>
    <row r="59936" spans="14:14">
      <c r="N59936" s="71"/>
    </row>
    <row r="59937" spans="14:14">
      <c r="N59937" s="71"/>
    </row>
    <row r="59938" spans="14:14">
      <c r="N59938" s="71"/>
    </row>
    <row r="59939" spans="14:14">
      <c r="N59939" s="71"/>
    </row>
    <row r="59940" spans="14:14">
      <c r="N59940" s="71"/>
    </row>
    <row r="59941" spans="14:14">
      <c r="N59941" s="71"/>
    </row>
    <row r="59942" spans="14:14">
      <c r="N59942" s="71"/>
    </row>
    <row r="59943" spans="14:14">
      <c r="N59943" s="71"/>
    </row>
    <row r="59944" spans="14:14">
      <c r="N59944" s="71"/>
    </row>
    <row r="59945" spans="14:14">
      <c r="N59945" s="71"/>
    </row>
    <row r="59946" spans="14:14">
      <c r="N59946" s="71"/>
    </row>
    <row r="59947" spans="14:14">
      <c r="N59947" s="71"/>
    </row>
    <row r="59948" spans="14:14">
      <c r="N59948" s="71"/>
    </row>
    <row r="59949" spans="14:14">
      <c r="N59949" s="71"/>
    </row>
    <row r="59950" spans="14:14">
      <c r="N59950" s="71"/>
    </row>
    <row r="59951" spans="14:14">
      <c r="N59951" s="71"/>
    </row>
    <row r="59952" spans="14:14">
      <c r="N59952" s="71"/>
    </row>
    <row r="59953" spans="14:14">
      <c r="N59953" s="71"/>
    </row>
    <row r="59954" spans="14:14">
      <c r="N59954" s="71"/>
    </row>
    <row r="59955" spans="14:14">
      <c r="N59955" s="71"/>
    </row>
    <row r="59956" spans="14:14">
      <c r="N59956" s="71"/>
    </row>
    <row r="59957" spans="14:14">
      <c r="N59957" s="71"/>
    </row>
    <row r="59958" spans="14:14">
      <c r="N59958" s="71"/>
    </row>
    <row r="59959" spans="14:14">
      <c r="N59959" s="71"/>
    </row>
    <row r="59960" spans="14:14">
      <c r="N59960" s="71"/>
    </row>
    <row r="59961" spans="14:14">
      <c r="N59961" s="71"/>
    </row>
    <row r="59962" spans="14:14">
      <c r="N59962" s="71"/>
    </row>
    <row r="59963" spans="14:14">
      <c r="N59963" s="71"/>
    </row>
    <row r="59964" spans="14:14">
      <c r="N59964" s="71"/>
    </row>
    <row r="59965" spans="14:14">
      <c r="N59965" s="71"/>
    </row>
    <row r="59966" spans="14:14">
      <c r="N59966" s="71"/>
    </row>
    <row r="59967" spans="14:14">
      <c r="N59967" s="71"/>
    </row>
    <row r="59968" spans="14:14">
      <c r="N59968" s="71"/>
    </row>
    <row r="59969" spans="14:14">
      <c r="N59969" s="71"/>
    </row>
    <row r="59970" spans="14:14">
      <c r="N59970" s="71"/>
    </row>
    <row r="59971" spans="14:14">
      <c r="N59971" s="71"/>
    </row>
    <row r="59972" spans="14:14">
      <c r="N59972" s="71"/>
    </row>
    <row r="59973" spans="14:14">
      <c r="N59973" s="71"/>
    </row>
    <row r="59974" spans="14:14">
      <c r="N59974" s="71"/>
    </row>
    <row r="59975" spans="14:14">
      <c r="N59975" s="71"/>
    </row>
    <row r="59976" spans="14:14">
      <c r="N59976" s="71"/>
    </row>
    <row r="59977" spans="14:14">
      <c r="N59977" s="71"/>
    </row>
    <row r="59978" spans="14:14">
      <c r="N59978" s="71"/>
    </row>
    <row r="59979" spans="14:14">
      <c r="N59979" s="71"/>
    </row>
    <row r="59980" spans="14:14">
      <c r="N59980" s="71"/>
    </row>
    <row r="59981" spans="14:14">
      <c r="N59981" s="71"/>
    </row>
    <row r="59982" spans="14:14">
      <c r="N59982" s="71"/>
    </row>
    <row r="59983" spans="14:14">
      <c r="N59983" s="71"/>
    </row>
    <row r="59984" spans="14:14">
      <c r="N59984" s="71"/>
    </row>
    <row r="59985" spans="14:14">
      <c r="N59985" s="71"/>
    </row>
    <row r="59986" spans="14:14">
      <c r="N59986" s="71"/>
    </row>
    <row r="59987" spans="14:14">
      <c r="N59987" s="71"/>
    </row>
    <row r="59988" spans="14:14">
      <c r="N59988" s="71"/>
    </row>
    <row r="59989" spans="14:14">
      <c r="N59989" s="71"/>
    </row>
    <row r="59990" spans="14:14">
      <c r="N59990" s="71"/>
    </row>
    <row r="59991" spans="14:14">
      <c r="N59991" s="71"/>
    </row>
    <row r="59992" spans="14:14">
      <c r="N59992" s="71"/>
    </row>
    <row r="59993" spans="14:14">
      <c r="N59993" s="71"/>
    </row>
    <row r="59994" spans="14:14">
      <c r="N59994" s="71"/>
    </row>
    <row r="59995" spans="14:14">
      <c r="N59995" s="71"/>
    </row>
    <row r="59996" spans="14:14">
      <c r="N59996" s="71"/>
    </row>
    <row r="59997" spans="14:14">
      <c r="N59997" s="71"/>
    </row>
    <row r="59998" spans="14:14">
      <c r="N59998" s="71"/>
    </row>
    <row r="59999" spans="14:14">
      <c r="N59999" s="71"/>
    </row>
    <row r="60000" spans="14:14">
      <c r="N60000" s="71"/>
    </row>
    <row r="60001" spans="14:14">
      <c r="N60001" s="71"/>
    </row>
    <row r="60002" spans="14:14">
      <c r="N60002" s="71"/>
    </row>
    <row r="60003" spans="14:14">
      <c r="N60003" s="71"/>
    </row>
    <row r="60004" spans="14:14">
      <c r="N60004" s="71"/>
    </row>
    <row r="60005" spans="14:14">
      <c r="N60005" s="71"/>
    </row>
    <row r="60006" spans="14:14">
      <c r="N60006" s="71"/>
    </row>
    <row r="60007" spans="14:14">
      <c r="N60007" s="71"/>
    </row>
    <row r="60008" spans="14:14">
      <c r="N60008" s="71"/>
    </row>
    <row r="60009" spans="14:14">
      <c r="N60009" s="71"/>
    </row>
    <row r="60010" spans="14:14">
      <c r="N60010" s="71"/>
    </row>
    <row r="60011" spans="14:14">
      <c r="N60011" s="71"/>
    </row>
    <row r="60012" spans="14:14">
      <c r="N60012" s="71"/>
    </row>
    <row r="60013" spans="14:14">
      <c r="N60013" s="71"/>
    </row>
    <row r="60014" spans="14:14">
      <c r="N60014" s="71"/>
    </row>
    <row r="60015" spans="14:14">
      <c r="N60015" s="71"/>
    </row>
    <row r="60016" spans="14:14">
      <c r="N60016" s="71"/>
    </row>
    <row r="60017" spans="14:14">
      <c r="N60017" s="71"/>
    </row>
    <row r="60018" spans="14:14">
      <c r="N60018" s="71"/>
    </row>
    <row r="60019" spans="14:14">
      <c r="N60019" s="71"/>
    </row>
    <row r="60020" spans="14:14">
      <c r="N60020" s="71"/>
    </row>
    <row r="60021" spans="14:14">
      <c r="N60021" s="71"/>
    </row>
    <row r="60022" spans="14:14">
      <c r="N60022" s="71"/>
    </row>
    <row r="60023" spans="14:14">
      <c r="N60023" s="71"/>
    </row>
    <row r="60024" spans="14:14">
      <c r="N60024" s="71"/>
    </row>
    <row r="60025" spans="14:14">
      <c r="N60025" s="71"/>
    </row>
    <row r="60026" spans="14:14">
      <c r="N60026" s="71"/>
    </row>
    <row r="60027" spans="14:14">
      <c r="N60027" s="71"/>
    </row>
    <row r="60028" spans="14:14">
      <c r="N60028" s="71"/>
    </row>
    <row r="60029" spans="14:14">
      <c r="N60029" s="71"/>
    </row>
    <row r="60030" spans="14:14">
      <c r="N60030" s="71"/>
    </row>
    <row r="60031" spans="14:14">
      <c r="N60031" s="71"/>
    </row>
    <row r="60032" spans="14:14">
      <c r="N60032" s="71"/>
    </row>
    <row r="60033" spans="14:14">
      <c r="N60033" s="71"/>
    </row>
    <row r="60034" spans="14:14">
      <c r="N60034" s="71"/>
    </row>
    <row r="60035" spans="14:14">
      <c r="N60035" s="71"/>
    </row>
    <row r="60036" spans="14:14">
      <c r="N60036" s="71"/>
    </row>
    <row r="60037" spans="14:14">
      <c r="N60037" s="71"/>
    </row>
    <row r="60038" spans="14:14">
      <c r="N60038" s="71"/>
    </row>
    <row r="60039" spans="14:14">
      <c r="N60039" s="71"/>
    </row>
    <row r="60040" spans="14:14">
      <c r="N60040" s="71"/>
    </row>
    <row r="60041" spans="14:14">
      <c r="N60041" s="71"/>
    </row>
    <row r="60042" spans="14:14">
      <c r="N60042" s="71"/>
    </row>
    <row r="60043" spans="14:14">
      <c r="N60043" s="71"/>
    </row>
    <row r="60044" spans="14:14">
      <c r="N60044" s="71"/>
    </row>
    <row r="60045" spans="14:14">
      <c r="N60045" s="71"/>
    </row>
    <row r="60046" spans="14:14">
      <c r="N60046" s="71"/>
    </row>
    <row r="60047" spans="14:14">
      <c r="N60047" s="71"/>
    </row>
    <row r="60048" spans="14:14">
      <c r="N60048" s="71"/>
    </row>
    <row r="60049" spans="14:14">
      <c r="N60049" s="71"/>
    </row>
    <row r="60050" spans="14:14">
      <c r="N60050" s="71"/>
    </row>
    <row r="60051" spans="14:14">
      <c r="N60051" s="71"/>
    </row>
    <row r="60052" spans="14:14">
      <c r="N60052" s="71"/>
    </row>
    <row r="60053" spans="14:14">
      <c r="N60053" s="71"/>
    </row>
    <row r="60054" spans="14:14">
      <c r="N60054" s="71"/>
    </row>
    <row r="60055" spans="14:14">
      <c r="N60055" s="71"/>
    </row>
    <row r="60056" spans="14:14">
      <c r="N60056" s="71"/>
    </row>
    <row r="60057" spans="14:14">
      <c r="N60057" s="71"/>
    </row>
    <row r="60058" spans="14:14">
      <c r="N60058" s="71"/>
    </row>
    <row r="60059" spans="14:14">
      <c r="N60059" s="71"/>
    </row>
    <row r="60060" spans="14:14">
      <c r="N60060" s="71"/>
    </row>
    <row r="60061" spans="14:14">
      <c r="N60061" s="71"/>
    </row>
    <row r="60062" spans="14:14">
      <c r="N60062" s="71"/>
    </row>
    <row r="60063" spans="14:14">
      <c r="N60063" s="71"/>
    </row>
    <row r="60064" spans="14:14">
      <c r="N60064" s="71"/>
    </row>
    <row r="60065" spans="14:14">
      <c r="N60065" s="71"/>
    </row>
    <row r="60066" spans="14:14">
      <c r="N60066" s="71"/>
    </row>
    <row r="60067" spans="14:14">
      <c r="N60067" s="71"/>
    </row>
    <row r="60068" spans="14:14">
      <c r="N60068" s="71"/>
    </row>
    <row r="60069" spans="14:14">
      <c r="N60069" s="71"/>
    </row>
    <row r="60070" spans="14:14">
      <c r="N60070" s="71"/>
    </row>
    <row r="60071" spans="14:14">
      <c r="N60071" s="71"/>
    </row>
    <row r="60072" spans="14:14">
      <c r="N60072" s="71"/>
    </row>
    <row r="60073" spans="14:14">
      <c r="N60073" s="71"/>
    </row>
    <row r="60074" spans="14:14">
      <c r="N60074" s="71"/>
    </row>
    <row r="60075" spans="14:14">
      <c r="N60075" s="71"/>
    </row>
    <row r="60076" spans="14:14">
      <c r="N60076" s="71"/>
    </row>
    <row r="60077" spans="14:14">
      <c r="N60077" s="71"/>
    </row>
    <row r="60078" spans="14:14">
      <c r="N60078" s="71"/>
    </row>
    <row r="60079" spans="14:14">
      <c r="N60079" s="71"/>
    </row>
    <row r="60080" spans="14:14">
      <c r="N60080" s="71"/>
    </row>
    <row r="60081" spans="14:14">
      <c r="N60081" s="71"/>
    </row>
    <row r="60082" spans="14:14">
      <c r="N60082" s="71"/>
    </row>
    <row r="60083" spans="14:14">
      <c r="N60083" s="71"/>
    </row>
    <row r="60084" spans="14:14">
      <c r="N60084" s="71"/>
    </row>
    <row r="60085" spans="14:14">
      <c r="N60085" s="71"/>
    </row>
    <row r="60086" spans="14:14">
      <c r="N60086" s="71"/>
    </row>
    <row r="60087" spans="14:14">
      <c r="N60087" s="71"/>
    </row>
    <row r="60088" spans="14:14">
      <c r="N60088" s="71"/>
    </row>
    <row r="60089" spans="14:14">
      <c r="N60089" s="71"/>
    </row>
    <row r="60090" spans="14:14">
      <c r="N60090" s="71"/>
    </row>
    <row r="60091" spans="14:14">
      <c r="N60091" s="71"/>
    </row>
    <row r="60092" spans="14:14">
      <c r="N60092" s="71"/>
    </row>
    <row r="60093" spans="14:14">
      <c r="N60093" s="71"/>
    </row>
    <row r="60094" spans="14:14">
      <c r="N60094" s="71"/>
    </row>
    <row r="60095" spans="14:14">
      <c r="N60095" s="71"/>
    </row>
    <row r="60096" spans="14:14">
      <c r="N60096" s="71"/>
    </row>
    <row r="60097" spans="14:14">
      <c r="N60097" s="71"/>
    </row>
    <row r="60098" spans="14:14">
      <c r="N60098" s="71"/>
    </row>
    <row r="60099" spans="14:14">
      <c r="N60099" s="71"/>
    </row>
    <row r="60100" spans="14:14">
      <c r="N60100" s="71"/>
    </row>
    <row r="60101" spans="14:14">
      <c r="N60101" s="71"/>
    </row>
    <row r="60102" spans="14:14">
      <c r="N60102" s="71"/>
    </row>
    <row r="60103" spans="14:14">
      <c r="N60103" s="71"/>
    </row>
    <row r="60104" spans="14:14">
      <c r="N60104" s="71"/>
    </row>
    <row r="60105" spans="14:14">
      <c r="N60105" s="71"/>
    </row>
    <row r="60106" spans="14:14">
      <c r="N60106" s="71"/>
    </row>
    <row r="60107" spans="14:14">
      <c r="N60107" s="71"/>
    </row>
    <row r="60108" spans="14:14">
      <c r="N60108" s="71"/>
    </row>
    <row r="60109" spans="14:14">
      <c r="N60109" s="71"/>
    </row>
    <row r="60110" spans="14:14">
      <c r="N60110" s="71"/>
    </row>
    <row r="60111" spans="14:14">
      <c r="N60111" s="71"/>
    </row>
    <row r="60112" spans="14:14">
      <c r="N60112" s="71"/>
    </row>
    <row r="60113" spans="14:14">
      <c r="N60113" s="71"/>
    </row>
    <row r="60114" spans="14:14">
      <c r="N60114" s="71"/>
    </row>
    <row r="60115" spans="14:14">
      <c r="N60115" s="71"/>
    </row>
    <row r="60116" spans="14:14">
      <c r="N60116" s="71"/>
    </row>
    <row r="60117" spans="14:14">
      <c r="N60117" s="71"/>
    </row>
    <row r="60118" spans="14:14">
      <c r="N60118" s="71"/>
    </row>
    <row r="60119" spans="14:14">
      <c r="N60119" s="71"/>
    </row>
    <row r="60120" spans="14:14">
      <c r="N60120" s="71"/>
    </row>
    <row r="60121" spans="14:14">
      <c r="N60121" s="71"/>
    </row>
    <row r="60122" spans="14:14">
      <c r="N60122" s="71"/>
    </row>
    <row r="60123" spans="14:14">
      <c r="N60123" s="71"/>
    </row>
    <row r="60124" spans="14:14">
      <c r="N60124" s="71"/>
    </row>
    <row r="60125" spans="14:14">
      <c r="N60125" s="71"/>
    </row>
    <row r="60126" spans="14:14">
      <c r="N60126" s="71"/>
    </row>
    <row r="60127" spans="14:14">
      <c r="N60127" s="71"/>
    </row>
    <row r="60128" spans="14:14">
      <c r="N60128" s="71"/>
    </row>
    <row r="60129" spans="14:14">
      <c r="N60129" s="71"/>
    </row>
    <row r="60130" spans="14:14">
      <c r="N60130" s="71"/>
    </row>
    <row r="60131" spans="14:14">
      <c r="N60131" s="71"/>
    </row>
    <row r="60132" spans="14:14">
      <c r="N60132" s="71"/>
    </row>
    <row r="60133" spans="14:14">
      <c r="N60133" s="71"/>
    </row>
    <row r="60134" spans="14:14">
      <c r="N60134" s="71"/>
    </row>
    <row r="60135" spans="14:14">
      <c r="N60135" s="71"/>
    </row>
    <row r="60136" spans="14:14">
      <c r="N60136" s="71"/>
    </row>
    <row r="60137" spans="14:14">
      <c r="N60137" s="71"/>
    </row>
    <row r="60138" spans="14:14">
      <c r="N60138" s="71"/>
    </row>
    <row r="60139" spans="14:14">
      <c r="N60139" s="71"/>
    </row>
    <row r="60140" spans="14:14">
      <c r="N60140" s="71"/>
    </row>
    <row r="60141" spans="14:14">
      <c r="N60141" s="71"/>
    </row>
    <row r="60142" spans="14:14">
      <c r="N60142" s="71"/>
    </row>
    <row r="60143" spans="14:14">
      <c r="N60143" s="71"/>
    </row>
    <row r="60144" spans="14:14">
      <c r="N60144" s="71"/>
    </row>
    <row r="60145" spans="14:14">
      <c r="N60145" s="71"/>
    </row>
    <row r="60146" spans="14:14">
      <c r="N60146" s="71"/>
    </row>
    <row r="60147" spans="14:14">
      <c r="N60147" s="71"/>
    </row>
    <row r="60148" spans="14:14">
      <c r="N60148" s="71"/>
    </row>
    <row r="60149" spans="14:14">
      <c r="N60149" s="71"/>
    </row>
    <row r="60150" spans="14:14">
      <c r="N60150" s="71"/>
    </row>
    <row r="60151" spans="14:14">
      <c r="N60151" s="71"/>
    </row>
    <row r="60152" spans="14:14">
      <c r="N60152" s="71"/>
    </row>
    <row r="60153" spans="14:14">
      <c r="N60153" s="71"/>
    </row>
    <row r="60154" spans="14:14">
      <c r="N60154" s="71"/>
    </row>
    <row r="60155" spans="14:14">
      <c r="N60155" s="71"/>
    </row>
    <row r="60156" spans="14:14">
      <c r="N60156" s="71"/>
    </row>
    <row r="60157" spans="14:14">
      <c r="N60157" s="71"/>
    </row>
    <row r="60158" spans="14:14">
      <c r="N60158" s="71"/>
    </row>
    <row r="60159" spans="14:14">
      <c r="N60159" s="71"/>
    </row>
    <row r="60160" spans="14:14">
      <c r="N60160" s="71"/>
    </row>
    <row r="60161" spans="14:14">
      <c r="N60161" s="71"/>
    </row>
    <row r="60162" spans="14:14">
      <c r="N60162" s="71"/>
    </row>
    <row r="60163" spans="14:14">
      <c r="N60163" s="71"/>
    </row>
    <row r="60164" spans="14:14">
      <c r="N60164" s="71"/>
    </row>
    <row r="60165" spans="14:14">
      <c r="N60165" s="71"/>
    </row>
    <row r="60166" spans="14:14">
      <c r="N60166" s="71"/>
    </row>
    <row r="60167" spans="14:14">
      <c r="N60167" s="71"/>
    </row>
    <row r="60168" spans="14:14">
      <c r="N60168" s="71"/>
    </row>
    <row r="60169" spans="14:14">
      <c r="N60169" s="71"/>
    </row>
    <row r="60170" spans="14:14">
      <c r="N60170" s="71"/>
    </row>
    <row r="60171" spans="14:14">
      <c r="N60171" s="71"/>
    </row>
    <row r="60172" spans="14:14">
      <c r="N60172" s="71"/>
    </row>
    <row r="60173" spans="14:14">
      <c r="N60173" s="71"/>
    </row>
    <row r="60174" spans="14:14">
      <c r="N60174" s="71"/>
    </row>
    <row r="60175" spans="14:14">
      <c r="N60175" s="71"/>
    </row>
    <row r="60176" spans="14:14">
      <c r="N60176" s="71"/>
    </row>
    <row r="60177" spans="14:14">
      <c r="N60177" s="71"/>
    </row>
    <row r="60178" spans="14:14">
      <c r="N60178" s="71"/>
    </row>
    <row r="60179" spans="14:14">
      <c r="N60179" s="71"/>
    </row>
    <row r="60180" spans="14:14">
      <c r="N60180" s="71"/>
    </row>
    <row r="60181" spans="14:14">
      <c r="N60181" s="71"/>
    </row>
    <row r="60182" spans="14:14">
      <c r="N60182" s="71"/>
    </row>
    <row r="60183" spans="14:14">
      <c r="N60183" s="71"/>
    </row>
    <row r="60184" spans="14:14">
      <c r="N60184" s="71"/>
    </row>
    <row r="60185" spans="14:14">
      <c r="N60185" s="71"/>
    </row>
    <row r="60186" spans="14:14">
      <c r="N60186" s="71"/>
    </row>
    <row r="60187" spans="14:14">
      <c r="N60187" s="71"/>
    </row>
    <row r="60188" spans="14:14">
      <c r="N60188" s="71"/>
    </row>
    <row r="60189" spans="14:14">
      <c r="N60189" s="71"/>
    </row>
    <row r="60190" spans="14:14">
      <c r="N60190" s="71"/>
    </row>
    <row r="60191" spans="14:14">
      <c r="N60191" s="71"/>
    </row>
    <row r="60192" spans="14:14">
      <c r="N60192" s="71"/>
    </row>
    <row r="60193" spans="14:14">
      <c r="N60193" s="71"/>
    </row>
    <row r="60194" spans="14:14">
      <c r="N60194" s="71"/>
    </row>
    <row r="60195" spans="14:14">
      <c r="N60195" s="71"/>
    </row>
    <row r="60196" spans="14:14">
      <c r="N60196" s="71"/>
    </row>
    <row r="60197" spans="14:14">
      <c r="N60197" s="71"/>
    </row>
    <row r="60198" spans="14:14">
      <c r="N60198" s="71"/>
    </row>
    <row r="60199" spans="14:14">
      <c r="N60199" s="71"/>
    </row>
    <row r="60200" spans="14:14">
      <c r="N60200" s="71"/>
    </row>
    <row r="60201" spans="14:14">
      <c r="N60201" s="71"/>
    </row>
    <row r="60202" spans="14:14">
      <c r="N60202" s="71"/>
    </row>
    <row r="60203" spans="14:14">
      <c r="N60203" s="71"/>
    </row>
    <row r="60204" spans="14:14">
      <c r="N60204" s="71"/>
    </row>
    <row r="60205" spans="14:14">
      <c r="N60205" s="71"/>
    </row>
    <row r="60206" spans="14:14">
      <c r="N60206" s="71"/>
    </row>
    <row r="60207" spans="14:14">
      <c r="N60207" s="71"/>
    </row>
    <row r="60208" spans="14:14">
      <c r="N60208" s="71"/>
    </row>
    <row r="60209" spans="14:14">
      <c r="N60209" s="71"/>
    </row>
    <row r="60210" spans="14:14">
      <c r="N60210" s="71"/>
    </row>
    <row r="60211" spans="14:14">
      <c r="N60211" s="71"/>
    </row>
    <row r="60212" spans="14:14">
      <c r="N60212" s="71"/>
    </row>
    <row r="60213" spans="14:14">
      <c r="N60213" s="71"/>
    </row>
    <row r="60214" spans="14:14">
      <c r="N60214" s="71"/>
    </row>
    <row r="60215" spans="14:14">
      <c r="N60215" s="71"/>
    </row>
    <row r="60216" spans="14:14">
      <c r="N60216" s="71"/>
    </row>
    <row r="60217" spans="14:14">
      <c r="N60217" s="71"/>
    </row>
    <row r="60218" spans="14:14">
      <c r="N60218" s="71"/>
    </row>
    <row r="60219" spans="14:14">
      <c r="N60219" s="71"/>
    </row>
    <row r="60220" spans="14:14">
      <c r="N60220" s="71"/>
    </row>
    <row r="60221" spans="14:14">
      <c r="N60221" s="71"/>
    </row>
    <row r="60222" spans="14:14">
      <c r="N60222" s="71"/>
    </row>
    <row r="60223" spans="14:14">
      <c r="N60223" s="71"/>
    </row>
    <row r="60224" spans="14:14">
      <c r="N60224" s="71"/>
    </row>
    <row r="60225" spans="14:14">
      <c r="N60225" s="71"/>
    </row>
    <row r="60226" spans="14:14">
      <c r="N60226" s="71"/>
    </row>
    <row r="60227" spans="14:14">
      <c r="N60227" s="71"/>
    </row>
    <row r="60228" spans="14:14">
      <c r="N60228" s="71"/>
    </row>
    <row r="60229" spans="14:14">
      <c r="N60229" s="71"/>
    </row>
    <row r="60230" spans="14:14">
      <c r="N60230" s="71"/>
    </row>
    <row r="60231" spans="14:14">
      <c r="N60231" s="71"/>
    </row>
    <row r="60232" spans="14:14">
      <c r="N60232" s="71"/>
    </row>
    <row r="60233" spans="14:14">
      <c r="N60233" s="71"/>
    </row>
    <row r="60234" spans="14:14">
      <c r="N60234" s="71"/>
    </row>
    <row r="60235" spans="14:14">
      <c r="N60235" s="71"/>
    </row>
    <row r="60236" spans="14:14">
      <c r="N60236" s="71"/>
    </row>
    <row r="60237" spans="14:14">
      <c r="N60237" s="71"/>
    </row>
    <row r="60238" spans="14:14">
      <c r="N60238" s="71"/>
    </row>
    <row r="60239" spans="14:14">
      <c r="N60239" s="71"/>
    </row>
    <row r="60240" spans="14:14">
      <c r="N60240" s="71"/>
    </row>
    <row r="60241" spans="14:14">
      <c r="N60241" s="71"/>
    </row>
    <row r="60242" spans="14:14">
      <c r="N60242" s="71"/>
    </row>
    <row r="60243" spans="14:14">
      <c r="N60243" s="71"/>
    </row>
    <row r="60244" spans="14:14">
      <c r="N60244" s="71"/>
    </row>
    <row r="60245" spans="14:14">
      <c r="N60245" s="71"/>
    </row>
    <row r="60246" spans="14:14">
      <c r="N60246" s="71"/>
    </row>
    <row r="60247" spans="14:14">
      <c r="N60247" s="71"/>
    </row>
    <row r="60248" spans="14:14">
      <c r="N60248" s="71"/>
    </row>
    <row r="60249" spans="14:14">
      <c r="N60249" s="71"/>
    </row>
    <row r="60250" spans="14:14">
      <c r="N60250" s="71"/>
    </row>
    <row r="60251" spans="14:14">
      <c r="N60251" s="71"/>
    </row>
    <row r="60252" spans="14:14">
      <c r="N60252" s="71"/>
    </row>
    <row r="60253" spans="14:14">
      <c r="N60253" s="71"/>
    </row>
    <row r="60254" spans="14:14">
      <c r="N60254" s="71"/>
    </row>
    <row r="60255" spans="14:14">
      <c r="N60255" s="71"/>
    </row>
    <row r="60256" spans="14:14">
      <c r="N60256" s="71"/>
    </row>
    <row r="60257" spans="14:14">
      <c r="N60257" s="71"/>
    </row>
    <row r="60258" spans="14:14">
      <c r="N60258" s="71"/>
    </row>
    <row r="60259" spans="14:14">
      <c r="N60259" s="71"/>
    </row>
    <row r="60260" spans="14:14">
      <c r="N60260" s="71"/>
    </row>
    <row r="60261" spans="14:14">
      <c r="N60261" s="71"/>
    </row>
    <row r="60262" spans="14:14">
      <c r="N60262" s="71"/>
    </row>
    <row r="60263" spans="14:14">
      <c r="N60263" s="71"/>
    </row>
    <row r="60264" spans="14:14">
      <c r="N60264" s="71"/>
    </row>
    <row r="60265" spans="14:14">
      <c r="N60265" s="71"/>
    </row>
    <row r="60266" spans="14:14">
      <c r="N60266" s="71"/>
    </row>
    <row r="60267" spans="14:14">
      <c r="N60267" s="71"/>
    </row>
    <row r="60268" spans="14:14">
      <c r="N60268" s="71"/>
    </row>
    <row r="60269" spans="14:14">
      <c r="N60269" s="71"/>
    </row>
    <row r="60270" spans="14:14">
      <c r="N60270" s="71"/>
    </row>
    <row r="60271" spans="14:14">
      <c r="N60271" s="71"/>
    </row>
    <row r="60272" spans="14:14">
      <c r="N60272" s="71"/>
    </row>
    <row r="60273" spans="14:14">
      <c r="N60273" s="71"/>
    </row>
    <row r="60274" spans="14:14">
      <c r="N60274" s="71"/>
    </row>
    <row r="60275" spans="14:14">
      <c r="N60275" s="71"/>
    </row>
    <row r="60276" spans="14:14">
      <c r="N60276" s="71"/>
    </row>
    <row r="60277" spans="14:14">
      <c r="N60277" s="71"/>
    </row>
    <row r="60278" spans="14:14">
      <c r="N60278" s="71"/>
    </row>
    <row r="60279" spans="14:14">
      <c r="N60279" s="71"/>
    </row>
    <row r="60280" spans="14:14">
      <c r="N60280" s="71"/>
    </row>
    <row r="60281" spans="14:14">
      <c r="N60281" s="71"/>
    </row>
    <row r="60282" spans="14:14">
      <c r="N60282" s="71"/>
    </row>
    <row r="60283" spans="14:14">
      <c r="N60283" s="71"/>
    </row>
    <row r="60284" spans="14:14">
      <c r="N60284" s="71"/>
    </row>
    <row r="60285" spans="14:14">
      <c r="N60285" s="71"/>
    </row>
    <row r="60286" spans="14:14">
      <c r="N60286" s="71"/>
    </row>
    <row r="60287" spans="14:14">
      <c r="N60287" s="71"/>
    </row>
    <row r="60288" spans="14:14">
      <c r="N60288" s="71"/>
    </row>
    <row r="60289" spans="14:14">
      <c r="N60289" s="71"/>
    </row>
    <row r="60290" spans="14:14">
      <c r="N60290" s="71"/>
    </row>
    <row r="60291" spans="14:14">
      <c r="N60291" s="71"/>
    </row>
    <row r="60292" spans="14:14">
      <c r="N60292" s="71"/>
    </row>
    <row r="60293" spans="14:14">
      <c r="N60293" s="71"/>
    </row>
    <row r="60294" spans="14:14">
      <c r="N60294" s="71"/>
    </row>
    <row r="60295" spans="14:14">
      <c r="N60295" s="71"/>
    </row>
    <row r="60296" spans="14:14">
      <c r="N60296" s="71"/>
    </row>
    <row r="60297" spans="14:14">
      <c r="N60297" s="71"/>
    </row>
    <row r="60298" spans="14:14">
      <c r="N60298" s="71"/>
    </row>
    <row r="60299" spans="14:14">
      <c r="N60299" s="71"/>
    </row>
    <row r="60300" spans="14:14">
      <c r="N60300" s="71"/>
    </row>
    <row r="60301" spans="14:14">
      <c r="N60301" s="71"/>
    </row>
    <row r="60302" spans="14:14">
      <c r="N60302" s="71"/>
    </row>
    <row r="60303" spans="14:14">
      <c r="N60303" s="71"/>
    </row>
    <row r="60304" spans="14:14">
      <c r="N60304" s="71"/>
    </row>
    <row r="60305" spans="14:14">
      <c r="N60305" s="71"/>
    </row>
    <row r="60306" spans="14:14">
      <c r="N60306" s="71"/>
    </row>
    <row r="60307" spans="14:14">
      <c r="N60307" s="71"/>
    </row>
    <row r="60308" spans="14:14">
      <c r="N60308" s="71"/>
    </row>
    <row r="60309" spans="14:14">
      <c r="N60309" s="71"/>
    </row>
    <row r="60310" spans="14:14">
      <c r="N60310" s="71"/>
    </row>
    <row r="60311" spans="14:14">
      <c r="N60311" s="71"/>
    </row>
    <row r="60312" spans="14:14">
      <c r="N60312" s="71"/>
    </row>
    <row r="60313" spans="14:14">
      <c r="N60313" s="71"/>
    </row>
    <row r="60314" spans="14:14">
      <c r="N60314" s="71"/>
    </row>
    <row r="60315" spans="14:14">
      <c r="N60315" s="71"/>
    </row>
    <row r="60316" spans="14:14">
      <c r="N60316" s="71"/>
    </row>
    <row r="60317" spans="14:14">
      <c r="N60317" s="71"/>
    </row>
    <row r="60318" spans="14:14">
      <c r="N60318" s="71"/>
    </row>
    <row r="60319" spans="14:14">
      <c r="N60319" s="71"/>
    </row>
    <row r="60320" spans="14:14">
      <c r="N60320" s="71"/>
    </row>
    <row r="60321" spans="14:14">
      <c r="N60321" s="71"/>
    </row>
    <row r="60322" spans="14:14">
      <c r="N60322" s="71"/>
    </row>
    <row r="60323" spans="14:14">
      <c r="N60323" s="71"/>
    </row>
    <row r="60324" spans="14:14">
      <c r="N60324" s="71"/>
    </row>
    <row r="60325" spans="14:14">
      <c r="N60325" s="71"/>
    </row>
    <row r="60326" spans="14:14">
      <c r="N60326" s="71"/>
    </row>
    <row r="60327" spans="14:14">
      <c r="N60327" s="71"/>
    </row>
    <row r="60328" spans="14:14">
      <c r="N60328" s="71"/>
    </row>
    <row r="60329" spans="14:14">
      <c r="N60329" s="71"/>
    </row>
    <row r="60330" spans="14:14">
      <c r="N60330" s="71"/>
    </row>
    <row r="60331" spans="14:14">
      <c r="N60331" s="71"/>
    </row>
    <row r="60332" spans="14:14">
      <c r="N60332" s="71"/>
    </row>
    <row r="60333" spans="14:14">
      <c r="N60333" s="71"/>
    </row>
    <row r="60334" spans="14:14">
      <c r="N60334" s="71"/>
    </row>
    <row r="60335" spans="14:14">
      <c r="N60335" s="71"/>
    </row>
    <row r="60336" spans="14:14">
      <c r="N60336" s="71"/>
    </row>
    <row r="60337" spans="14:14">
      <c r="N60337" s="71"/>
    </row>
    <row r="60338" spans="14:14">
      <c r="N60338" s="71"/>
    </row>
    <row r="60339" spans="14:14">
      <c r="N60339" s="71"/>
    </row>
    <row r="60340" spans="14:14">
      <c r="N60340" s="71"/>
    </row>
    <row r="60341" spans="14:14">
      <c r="N60341" s="71"/>
    </row>
    <row r="60342" spans="14:14">
      <c r="N60342" s="71"/>
    </row>
    <row r="60343" spans="14:14">
      <c r="N60343" s="71"/>
    </row>
    <row r="60344" spans="14:14">
      <c r="N60344" s="71"/>
    </row>
    <row r="60345" spans="14:14">
      <c r="N60345" s="71"/>
    </row>
    <row r="60346" spans="14:14">
      <c r="N60346" s="71"/>
    </row>
    <row r="60347" spans="14:14">
      <c r="N60347" s="71"/>
    </row>
    <row r="60348" spans="14:14">
      <c r="N60348" s="71"/>
    </row>
    <row r="60349" spans="14:14">
      <c r="N60349" s="71"/>
    </row>
    <row r="60350" spans="14:14">
      <c r="N60350" s="71"/>
    </row>
    <row r="60351" spans="14:14">
      <c r="N60351" s="71"/>
    </row>
    <row r="60352" spans="14:14">
      <c r="N60352" s="71"/>
    </row>
    <row r="60353" spans="14:14">
      <c r="N60353" s="71"/>
    </row>
    <row r="60354" spans="14:14">
      <c r="N60354" s="71"/>
    </row>
    <row r="60355" spans="14:14">
      <c r="N60355" s="71"/>
    </row>
    <row r="60356" spans="14:14">
      <c r="N60356" s="71"/>
    </row>
    <row r="60357" spans="14:14">
      <c r="N60357" s="71"/>
    </row>
    <row r="60358" spans="14:14">
      <c r="N60358" s="71"/>
    </row>
    <row r="60359" spans="14:14">
      <c r="N60359" s="71"/>
    </row>
    <row r="60360" spans="14:14">
      <c r="N60360" s="71"/>
    </row>
    <row r="60361" spans="14:14">
      <c r="N60361" s="71"/>
    </row>
    <row r="60362" spans="14:14">
      <c r="N60362" s="71"/>
    </row>
    <row r="60363" spans="14:14">
      <c r="N60363" s="71"/>
    </row>
    <row r="60364" spans="14:14">
      <c r="N60364" s="71"/>
    </row>
    <row r="60365" spans="14:14">
      <c r="N60365" s="71"/>
    </row>
    <row r="60366" spans="14:14">
      <c r="N60366" s="71"/>
    </row>
    <row r="60367" spans="14:14">
      <c r="N60367" s="71"/>
    </row>
    <row r="60368" spans="14:14">
      <c r="N60368" s="71"/>
    </row>
    <row r="60369" spans="14:14">
      <c r="N60369" s="71"/>
    </row>
    <row r="60370" spans="14:14">
      <c r="N60370" s="71"/>
    </row>
    <row r="60371" spans="14:14">
      <c r="N60371" s="71"/>
    </row>
    <row r="60372" spans="14:14">
      <c r="N60372" s="71"/>
    </row>
    <row r="60373" spans="14:14">
      <c r="N60373" s="71"/>
    </row>
    <row r="60374" spans="14:14">
      <c r="N60374" s="71"/>
    </row>
    <row r="60375" spans="14:14">
      <c r="N60375" s="71"/>
    </row>
    <row r="60376" spans="14:14">
      <c r="N60376" s="71"/>
    </row>
    <row r="60377" spans="14:14">
      <c r="N60377" s="71"/>
    </row>
    <row r="60378" spans="14:14">
      <c r="N60378" s="71"/>
    </row>
    <row r="60379" spans="14:14">
      <c r="N60379" s="71"/>
    </row>
    <row r="60380" spans="14:14">
      <c r="N60380" s="71"/>
    </row>
    <row r="60381" spans="14:14">
      <c r="N60381" s="71"/>
    </row>
    <row r="60382" spans="14:14">
      <c r="N60382" s="71"/>
    </row>
    <row r="60383" spans="14:14">
      <c r="N60383" s="71"/>
    </row>
    <row r="60384" spans="14:14">
      <c r="N60384" s="71"/>
    </row>
    <row r="60385" spans="14:14">
      <c r="N60385" s="71"/>
    </row>
    <row r="60386" spans="14:14">
      <c r="N60386" s="71"/>
    </row>
    <row r="60387" spans="14:14">
      <c r="N60387" s="71"/>
    </row>
    <row r="60388" spans="14:14">
      <c r="N60388" s="71"/>
    </row>
    <row r="60389" spans="14:14">
      <c r="N60389" s="71"/>
    </row>
    <row r="60390" spans="14:14">
      <c r="N60390" s="71"/>
    </row>
    <row r="60391" spans="14:14">
      <c r="N60391" s="71"/>
    </row>
    <row r="60392" spans="14:14">
      <c r="N60392" s="71"/>
    </row>
    <row r="60393" spans="14:14">
      <c r="N60393" s="71"/>
    </row>
    <row r="60394" spans="14:14">
      <c r="N60394" s="71"/>
    </row>
    <row r="60395" spans="14:14">
      <c r="N60395" s="71"/>
    </row>
    <row r="60396" spans="14:14">
      <c r="N60396" s="71"/>
    </row>
    <row r="60397" spans="14:14">
      <c r="N60397" s="71"/>
    </row>
    <row r="60398" spans="14:14">
      <c r="N60398" s="71"/>
    </row>
    <row r="60399" spans="14:14">
      <c r="N60399" s="71"/>
    </row>
    <row r="60400" spans="14:14">
      <c r="N60400" s="71"/>
    </row>
    <row r="60401" spans="14:14">
      <c r="N60401" s="71"/>
    </row>
    <row r="60402" spans="14:14">
      <c r="N60402" s="71"/>
    </row>
    <row r="60403" spans="14:14">
      <c r="N60403" s="71"/>
    </row>
    <row r="60404" spans="14:14">
      <c r="N60404" s="71"/>
    </row>
    <row r="60405" spans="14:14">
      <c r="N60405" s="71"/>
    </row>
    <row r="60406" spans="14:14">
      <c r="N60406" s="71"/>
    </row>
    <row r="60407" spans="14:14">
      <c r="N60407" s="71"/>
    </row>
    <row r="60408" spans="14:14">
      <c r="N60408" s="71"/>
    </row>
    <row r="60409" spans="14:14">
      <c r="N60409" s="71"/>
    </row>
    <row r="60410" spans="14:14">
      <c r="N60410" s="71"/>
    </row>
    <row r="60411" spans="14:14">
      <c r="N60411" s="71"/>
    </row>
    <row r="60412" spans="14:14">
      <c r="N60412" s="71"/>
    </row>
    <row r="60413" spans="14:14">
      <c r="N60413" s="71"/>
    </row>
    <row r="60414" spans="14:14">
      <c r="N60414" s="71"/>
    </row>
    <row r="60415" spans="14:14">
      <c r="N60415" s="71"/>
    </row>
    <row r="60416" spans="14:14">
      <c r="N60416" s="71"/>
    </row>
    <row r="60417" spans="14:14">
      <c r="N60417" s="71"/>
    </row>
    <row r="60418" spans="14:14">
      <c r="N60418" s="71"/>
    </row>
    <row r="60419" spans="14:14">
      <c r="N60419" s="71"/>
    </row>
    <row r="60420" spans="14:14">
      <c r="N60420" s="71"/>
    </row>
    <row r="60421" spans="14:14">
      <c r="N60421" s="71"/>
    </row>
    <row r="60422" spans="14:14">
      <c r="N60422" s="71"/>
    </row>
    <row r="60423" spans="14:14">
      <c r="N60423" s="71"/>
    </row>
    <row r="60424" spans="14:14">
      <c r="N60424" s="71"/>
    </row>
    <row r="60425" spans="14:14">
      <c r="N60425" s="71"/>
    </row>
    <row r="60426" spans="14:14">
      <c r="N60426" s="71"/>
    </row>
    <row r="60427" spans="14:14">
      <c r="N60427" s="71"/>
    </row>
    <row r="60428" spans="14:14">
      <c r="N60428" s="71"/>
    </row>
    <row r="60429" spans="14:14">
      <c r="N60429" s="71"/>
    </row>
    <row r="60430" spans="14:14">
      <c r="N60430" s="71"/>
    </row>
    <row r="60431" spans="14:14">
      <c r="N60431" s="71"/>
    </row>
    <row r="60432" spans="14:14">
      <c r="N60432" s="71"/>
    </row>
    <row r="60433" spans="14:14">
      <c r="N60433" s="71"/>
    </row>
    <row r="60434" spans="14:14">
      <c r="N60434" s="71"/>
    </row>
    <row r="60435" spans="14:14">
      <c r="N60435" s="71"/>
    </row>
    <row r="60436" spans="14:14">
      <c r="N60436" s="71"/>
    </row>
    <row r="60437" spans="14:14">
      <c r="N60437" s="71"/>
    </row>
    <row r="60438" spans="14:14">
      <c r="N60438" s="71"/>
    </row>
    <row r="60439" spans="14:14">
      <c r="N60439" s="71"/>
    </row>
    <row r="60440" spans="14:14">
      <c r="N60440" s="71"/>
    </row>
    <row r="60441" spans="14:14">
      <c r="N60441" s="71"/>
    </row>
    <row r="60442" spans="14:14">
      <c r="N60442" s="71"/>
    </row>
    <row r="60443" spans="14:14">
      <c r="N60443" s="71"/>
    </row>
    <row r="60444" spans="14:14">
      <c r="N60444" s="71"/>
    </row>
    <row r="60445" spans="14:14">
      <c r="N60445" s="71"/>
    </row>
    <row r="60446" spans="14:14">
      <c r="N60446" s="71"/>
    </row>
    <row r="60447" spans="14:14">
      <c r="N60447" s="71"/>
    </row>
    <row r="60448" spans="14:14">
      <c r="N60448" s="71"/>
    </row>
    <row r="60449" spans="14:14">
      <c r="N60449" s="71"/>
    </row>
    <row r="60450" spans="14:14">
      <c r="N60450" s="71"/>
    </row>
    <row r="60451" spans="14:14">
      <c r="N60451" s="71"/>
    </row>
    <row r="60452" spans="14:14">
      <c r="N60452" s="71"/>
    </row>
    <row r="60453" spans="14:14">
      <c r="N60453" s="71"/>
    </row>
    <row r="60454" spans="14:14">
      <c r="N60454" s="71"/>
    </row>
    <row r="60455" spans="14:14">
      <c r="N60455" s="71"/>
    </row>
    <row r="60456" spans="14:14">
      <c r="N60456" s="71"/>
    </row>
    <row r="60457" spans="14:14">
      <c r="N60457" s="71"/>
    </row>
    <row r="60458" spans="14:14">
      <c r="N60458" s="71"/>
    </row>
    <row r="60459" spans="14:14">
      <c r="N60459" s="71"/>
    </row>
    <row r="60460" spans="14:14">
      <c r="N60460" s="71"/>
    </row>
    <row r="60461" spans="14:14">
      <c r="N60461" s="71"/>
    </row>
    <row r="60462" spans="14:14">
      <c r="N60462" s="71"/>
    </row>
    <row r="60463" spans="14:14">
      <c r="N60463" s="71"/>
    </row>
    <row r="60464" spans="14:14">
      <c r="N60464" s="71"/>
    </row>
    <row r="60465" spans="14:14">
      <c r="N60465" s="71"/>
    </row>
    <row r="60466" spans="14:14">
      <c r="N60466" s="71"/>
    </row>
    <row r="60467" spans="14:14">
      <c r="N60467" s="71"/>
    </row>
    <row r="60468" spans="14:14">
      <c r="N60468" s="71"/>
    </row>
    <row r="60469" spans="14:14">
      <c r="N60469" s="71"/>
    </row>
    <row r="60470" spans="14:14">
      <c r="N60470" s="71"/>
    </row>
    <row r="60471" spans="14:14">
      <c r="N60471" s="71"/>
    </row>
    <row r="60472" spans="14:14">
      <c r="N60472" s="71"/>
    </row>
    <row r="60473" spans="14:14">
      <c r="N60473" s="71"/>
    </row>
    <row r="60474" spans="14:14">
      <c r="N60474" s="71"/>
    </row>
    <row r="60475" spans="14:14">
      <c r="N60475" s="71"/>
    </row>
    <row r="60476" spans="14:14">
      <c r="N60476" s="71"/>
    </row>
    <row r="60477" spans="14:14">
      <c r="N60477" s="71"/>
    </row>
    <row r="60478" spans="14:14">
      <c r="N60478" s="71"/>
    </row>
    <row r="60479" spans="14:14">
      <c r="N60479" s="71"/>
    </row>
    <row r="60480" spans="14:14">
      <c r="N60480" s="71"/>
    </row>
    <row r="60481" spans="14:14">
      <c r="N60481" s="71"/>
    </row>
    <row r="60482" spans="14:14">
      <c r="N60482" s="71"/>
    </row>
    <row r="60483" spans="14:14">
      <c r="N60483" s="71"/>
    </row>
    <row r="60484" spans="14:14">
      <c r="N60484" s="71"/>
    </row>
    <row r="60485" spans="14:14">
      <c r="N60485" s="71"/>
    </row>
    <row r="60486" spans="14:14">
      <c r="N60486" s="71"/>
    </row>
    <row r="60487" spans="14:14">
      <c r="N60487" s="71"/>
    </row>
    <row r="60488" spans="14:14">
      <c r="N60488" s="71"/>
    </row>
    <row r="60489" spans="14:14">
      <c r="N60489" s="71"/>
    </row>
    <row r="60490" spans="14:14">
      <c r="N60490" s="71"/>
    </row>
    <row r="60491" spans="14:14">
      <c r="N60491" s="71"/>
    </row>
    <row r="60492" spans="14:14">
      <c r="N60492" s="71"/>
    </row>
    <row r="60493" spans="14:14">
      <c r="N60493" s="71"/>
    </row>
    <row r="60494" spans="14:14">
      <c r="N60494" s="71"/>
    </row>
    <row r="60495" spans="14:14">
      <c r="N60495" s="71"/>
    </row>
    <row r="60496" spans="14:14">
      <c r="N60496" s="71"/>
    </row>
    <row r="60497" spans="14:14">
      <c r="N60497" s="71"/>
    </row>
    <row r="60498" spans="14:14">
      <c r="N60498" s="71"/>
    </row>
    <row r="60499" spans="14:14">
      <c r="N60499" s="71"/>
    </row>
    <row r="60500" spans="14:14">
      <c r="N60500" s="71"/>
    </row>
    <row r="60501" spans="14:14">
      <c r="N60501" s="71"/>
    </row>
    <row r="60502" spans="14:14">
      <c r="N60502" s="71"/>
    </row>
    <row r="60503" spans="14:14">
      <c r="N60503" s="71"/>
    </row>
    <row r="60504" spans="14:14">
      <c r="N60504" s="71"/>
    </row>
    <row r="60505" spans="14:14">
      <c r="N60505" s="71"/>
    </row>
    <row r="60506" spans="14:14">
      <c r="N60506" s="71"/>
    </row>
    <row r="60507" spans="14:14">
      <c r="N60507" s="71"/>
    </row>
    <row r="60508" spans="14:14">
      <c r="N60508" s="71"/>
    </row>
    <row r="60509" spans="14:14">
      <c r="N60509" s="71"/>
    </row>
    <row r="60510" spans="14:14">
      <c r="N60510" s="71"/>
    </row>
    <row r="60511" spans="14:14">
      <c r="N60511" s="71"/>
    </row>
    <row r="60512" spans="14:14">
      <c r="N60512" s="71"/>
    </row>
    <row r="60513" spans="14:14">
      <c r="N60513" s="71"/>
    </row>
    <row r="60514" spans="14:14">
      <c r="N60514" s="71"/>
    </row>
    <row r="60515" spans="14:14">
      <c r="N60515" s="71"/>
    </row>
    <row r="60516" spans="14:14">
      <c r="N60516" s="71"/>
    </row>
    <row r="60517" spans="14:14">
      <c r="N60517" s="71"/>
    </row>
    <row r="60518" spans="14:14">
      <c r="N60518" s="71"/>
    </row>
    <row r="60519" spans="14:14">
      <c r="N60519" s="71"/>
    </row>
    <row r="60520" spans="14:14">
      <c r="N60520" s="71"/>
    </row>
    <row r="60521" spans="14:14">
      <c r="N60521" s="71"/>
    </row>
    <row r="60522" spans="14:14">
      <c r="N60522" s="71"/>
    </row>
    <row r="60523" spans="14:14">
      <c r="N60523" s="71"/>
    </row>
    <row r="60524" spans="14:14">
      <c r="N60524" s="71"/>
    </row>
    <row r="60525" spans="14:14">
      <c r="N60525" s="71"/>
    </row>
    <row r="60526" spans="14:14">
      <c r="N60526" s="71"/>
    </row>
    <row r="60527" spans="14:14">
      <c r="N60527" s="71"/>
    </row>
    <row r="60528" spans="14:14">
      <c r="N60528" s="71"/>
    </row>
    <row r="60529" spans="14:14">
      <c r="N60529" s="71"/>
    </row>
    <row r="60530" spans="14:14">
      <c r="N60530" s="71"/>
    </row>
    <row r="60531" spans="14:14">
      <c r="N60531" s="71"/>
    </row>
    <row r="60532" spans="14:14">
      <c r="N60532" s="71"/>
    </row>
    <row r="60533" spans="14:14">
      <c r="N60533" s="71"/>
    </row>
    <row r="60534" spans="14:14">
      <c r="N60534" s="71"/>
    </row>
    <row r="60535" spans="14:14">
      <c r="N60535" s="71"/>
    </row>
    <row r="60536" spans="14:14">
      <c r="N60536" s="71"/>
    </row>
    <row r="60537" spans="14:14">
      <c r="N60537" s="71"/>
    </row>
    <row r="60538" spans="14:14">
      <c r="N60538" s="71"/>
    </row>
    <row r="60539" spans="14:14">
      <c r="N60539" s="71"/>
    </row>
    <row r="60540" spans="14:14">
      <c r="N60540" s="71"/>
    </row>
    <row r="60541" spans="14:14">
      <c r="N60541" s="71"/>
    </row>
    <row r="60542" spans="14:14">
      <c r="N60542" s="71"/>
    </row>
    <row r="60543" spans="14:14">
      <c r="N60543" s="71"/>
    </row>
    <row r="60544" spans="14:14">
      <c r="N60544" s="71"/>
    </row>
    <row r="60545" spans="14:14">
      <c r="N60545" s="71"/>
    </row>
    <row r="60546" spans="14:14">
      <c r="N60546" s="71"/>
    </row>
    <row r="60547" spans="14:14">
      <c r="N60547" s="71"/>
    </row>
    <row r="60548" spans="14:14">
      <c r="N60548" s="71"/>
    </row>
    <row r="60549" spans="14:14">
      <c r="N60549" s="71"/>
    </row>
    <row r="60550" spans="14:14">
      <c r="N60550" s="71"/>
    </row>
    <row r="60551" spans="14:14">
      <c r="N60551" s="71"/>
    </row>
    <row r="60552" spans="14:14">
      <c r="N60552" s="71"/>
    </row>
    <row r="60553" spans="14:14">
      <c r="N60553" s="71"/>
    </row>
    <row r="60554" spans="14:14">
      <c r="N60554" s="71"/>
    </row>
    <row r="60555" spans="14:14">
      <c r="N60555" s="71"/>
    </row>
    <row r="60556" spans="14:14">
      <c r="N60556" s="71"/>
    </row>
    <row r="60557" spans="14:14">
      <c r="N60557" s="71"/>
    </row>
    <row r="60558" spans="14:14">
      <c r="N60558" s="71"/>
    </row>
    <row r="60559" spans="14:14">
      <c r="N60559" s="71"/>
    </row>
    <row r="60560" spans="14:14">
      <c r="N60560" s="71"/>
    </row>
    <row r="60561" spans="14:14">
      <c r="N60561" s="71"/>
    </row>
    <row r="60562" spans="14:14">
      <c r="N60562" s="71"/>
    </row>
    <row r="60563" spans="14:14">
      <c r="N60563" s="71"/>
    </row>
    <row r="60564" spans="14:14">
      <c r="N60564" s="71"/>
    </row>
    <row r="60565" spans="14:14">
      <c r="N60565" s="71"/>
    </row>
    <row r="60566" spans="14:14">
      <c r="N60566" s="71"/>
    </row>
    <row r="60567" spans="14:14">
      <c r="N60567" s="71"/>
    </row>
    <row r="60568" spans="14:14">
      <c r="N60568" s="71"/>
    </row>
    <row r="60569" spans="14:14">
      <c r="N60569" s="71"/>
    </row>
    <row r="60570" spans="14:14">
      <c r="N60570" s="71"/>
    </row>
    <row r="60571" spans="14:14">
      <c r="N60571" s="71"/>
    </row>
    <row r="60572" spans="14:14">
      <c r="N60572" s="71"/>
    </row>
    <row r="60573" spans="14:14">
      <c r="N60573" s="71"/>
    </row>
    <row r="60574" spans="14:14">
      <c r="N60574" s="71"/>
    </row>
    <row r="60575" spans="14:14">
      <c r="N60575" s="71"/>
    </row>
    <row r="60576" spans="14:14">
      <c r="N60576" s="71"/>
    </row>
    <row r="60577" spans="14:14">
      <c r="N60577" s="71"/>
    </row>
    <row r="60578" spans="14:14">
      <c r="N60578" s="71"/>
    </row>
    <row r="60579" spans="14:14">
      <c r="N60579" s="71"/>
    </row>
    <row r="60580" spans="14:14">
      <c r="N60580" s="71"/>
    </row>
    <row r="60581" spans="14:14">
      <c r="N60581" s="71"/>
    </row>
    <row r="60582" spans="14:14">
      <c r="N60582" s="71"/>
    </row>
    <row r="60583" spans="14:14">
      <c r="N60583" s="71"/>
    </row>
    <row r="60584" spans="14:14">
      <c r="N60584" s="71"/>
    </row>
    <row r="60585" spans="14:14">
      <c r="N60585" s="71"/>
    </row>
    <row r="60586" spans="14:14">
      <c r="N60586" s="71"/>
    </row>
    <row r="60587" spans="14:14">
      <c r="N60587" s="71"/>
    </row>
    <row r="60588" spans="14:14">
      <c r="N60588" s="71"/>
    </row>
    <row r="60589" spans="14:14">
      <c r="N60589" s="71"/>
    </row>
    <row r="60590" spans="14:14">
      <c r="N60590" s="71"/>
    </row>
    <row r="60591" spans="14:14">
      <c r="N60591" s="71"/>
    </row>
    <row r="60592" spans="14:14">
      <c r="N60592" s="71"/>
    </row>
    <row r="60593" spans="14:14">
      <c r="N60593" s="71"/>
    </row>
    <row r="60594" spans="14:14">
      <c r="N60594" s="71"/>
    </row>
    <row r="60595" spans="14:14">
      <c r="N60595" s="71"/>
    </row>
    <row r="60596" spans="14:14">
      <c r="N60596" s="71"/>
    </row>
    <row r="60597" spans="14:14">
      <c r="N60597" s="71"/>
    </row>
    <row r="60598" spans="14:14">
      <c r="N60598" s="71"/>
    </row>
    <row r="60599" spans="14:14">
      <c r="N60599" s="71"/>
    </row>
    <row r="60600" spans="14:14">
      <c r="N60600" s="71"/>
    </row>
    <row r="60601" spans="14:14">
      <c r="N60601" s="71"/>
    </row>
    <row r="60602" spans="14:14">
      <c r="N60602" s="71"/>
    </row>
    <row r="60603" spans="14:14">
      <c r="N60603" s="71"/>
    </row>
    <row r="60604" spans="14:14">
      <c r="N60604" s="71"/>
    </row>
    <row r="60605" spans="14:14">
      <c r="N60605" s="71"/>
    </row>
    <row r="60606" spans="14:14">
      <c r="N60606" s="71"/>
    </row>
    <row r="60607" spans="14:14">
      <c r="N60607" s="71"/>
    </row>
    <row r="60608" spans="14:14">
      <c r="N60608" s="71"/>
    </row>
    <row r="60609" spans="14:14">
      <c r="N60609" s="71"/>
    </row>
    <row r="60610" spans="14:14">
      <c r="N60610" s="71"/>
    </row>
    <row r="60611" spans="14:14">
      <c r="N60611" s="71"/>
    </row>
    <row r="60612" spans="14:14">
      <c r="N60612" s="71"/>
    </row>
    <row r="60613" spans="14:14">
      <c r="N60613" s="71"/>
    </row>
    <row r="60614" spans="14:14">
      <c r="N60614" s="71"/>
    </row>
    <row r="60615" spans="14:14">
      <c r="N60615" s="71"/>
    </row>
    <row r="60616" spans="14:14">
      <c r="N60616" s="71"/>
    </row>
    <row r="60617" spans="14:14">
      <c r="N60617" s="71"/>
    </row>
    <row r="60618" spans="14:14">
      <c r="N60618" s="71"/>
    </row>
    <row r="60619" spans="14:14">
      <c r="N60619" s="71"/>
    </row>
    <row r="60620" spans="14:14">
      <c r="N60620" s="71"/>
    </row>
    <row r="60621" spans="14:14">
      <c r="N60621" s="71"/>
    </row>
    <row r="60622" spans="14:14">
      <c r="N60622" s="71"/>
    </row>
    <row r="60623" spans="14:14">
      <c r="N60623" s="71"/>
    </row>
    <row r="60624" spans="14:14">
      <c r="N60624" s="71"/>
    </row>
    <row r="60625" spans="14:14">
      <c r="N60625" s="71"/>
    </row>
    <row r="60626" spans="14:14">
      <c r="N60626" s="71"/>
    </row>
    <row r="60627" spans="14:14">
      <c r="N60627" s="71"/>
    </row>
    <row r="60628" spans="14:14">
      <c r="N60628" s="71"/>
    </row>
    <row r="60629" spans="14:14">
      <c r="N60629" s="71"/>
    </row>
    <row r="60630" spans="14:14">
      <c r="N60630" s="71"/>
    </row>
    <row r="60631" spans="14:14">
      <c r="N60631" s="71"/>
    </row>
    <row r="60632" spans="14:14">
      <c r="N60632" s="71"/>
    </row>
    <row r="60633" spans="14:14">
      <c r="N60633" s="71"/>
    </row>
    <row r="60634" spans="14:14">
      <c r="N60634" s="71"/>
    </row>
    <row r="60635" spans="14:14">
      <c r="N60635" s="71"/>
    </row>
    <row r="60636" spans="14:14">
      <c r="N60636" s="71"/>
    </row>
    <row r="60637" spans="14:14">
      <c r="N60637" s="71"/>
    </row>
    <row r="60638" spans="14:14">
      <c r="N60638" s="71"/>
    </row>
    <row r="60639" spans="14:14">
      <c r="N60639" s="71"/>
    </row>
    <row r="60640" spans="14:14">
      <c r="N60640" s="71"/>
    </row>
    <row r="60641" spans="14:14">
      <c r="N60641" s="71"/>
    </row>
    <row r="60642" spans="14:14">
      <c r="N60642" s="71"/>
    </row>
    <row r="60643" spans="14:14">
      <c r="N60643" s="71"/>
    </row>
    <row r="60644" spans="14:14">
      <c r="N60644" s="71"/>
    </row>
    <row r="60645" spans="14:14">
      <c r="N60645" s="71"/>
    </row>
    <row r="60646" spans="14:14">
      <c r="N60646" s="71"/>
    </row>
    <row r="60647" spans="14:14">
      <c r="N60647" s="71"/>
    </row>
    <row r="60648" spans="14:14">
      <c r="N60648" s="71"/>
    </row>
    <row r="60649" spans="14:14">
      <c r="N60649" s="71"/>
    </row>
    <row r="60650" spans="14:14">
      <c r="N60650" s="71"/>
    </row>
    <row r="60651" spans="14:14">
      <c r="N60651" s="71"/>
    </row>
    <row r="60652" spans="14:14">
      <c r="N60652" s="71"/>
    </row>
    <row r="60653" spans="14:14">
      <c r="N60653" s="71"/>
    </row>
    <row r="60654" spans="14:14">
      <c r="N60654" s="71"/>
    </row>
    <row r="60655" spans="14:14">
      <c r="N60655" s="71"/>
    </row>
    <row r="60656" spans="14:14">
      <c r="N60656" s="71"/>
    </row>
    <row r="60657" spans="14:14">
      <c r="N60657" s="71"/>
    </row>
    <row r="60658" spans="14:14">
      <c r="N60658" s="71"/>
    </row>
    <row r="60659" spans="14:14">
      <c r="N60659" s="71"/>
    </row>
    <row r="60660" spans="14:14">
      <c r="N60660" s="71"/>
    </row>
    <row r="60661" spans="14:14">
      <c r="N60661" s="71"/>
    </row>
    <row r="60662" spans="14:14">
      <c r="N60662" s="71"/>
    </row>
    <row r="60663" spans="14:14">
      <c r="N60663" s="71"/>
    </row>
    <row r="60664" spans="14:14">
      <c r="N60664" s="71"/>
    </row>
    <row r="60665" spans="14:14">
      <c r="N60665" s="71"/>
    </row>
    <row r="60666" spans="14:14">
      <c r="N60666" s="71"/>
    </row>
    <row r="60667" spans="14:14">
      <c r="N60667" s="71"/>
    </row>
    <row r="60668" spans="14:14">
      <c r="N60668" s="71"/>
    </row>
    <row r="60669" spans="14:14">
      <c r="N60669" s="71"/>
    </row>
    <row r="60670" spans="14:14">
      <c r="N60670" s="71"/>
    </row>
    <row r="60671" spans="14:14">
      <c r="N60671" s="71"/>
    </row>
    <row r="60672" spans="14:14">
      <c r="N60672" s="71"/>
    </row>
    <row r="60673" spans="14:14">
      <c r="N60673" s="71"/>
    </row>
    <row r="60674" spans="14:14">
      <c r="N60674" s="71"/>
    </row>
    <row r="60675" spans="14:14">
      <c r="N60675" s="71"/>
    </row>
    <row r="60676" spans="14:14">
      <c r="N60676" s="71"/>
    </row>
    <row r="60677" spans="14:14">
      <c r="N60677" s="71"/>
    </row>
    <row r="60678" spans="14:14">
      <c r="N60678" s="71"/>
    </row>
    <row r="60679" spans="14:14">
      <c r="N60679" s="71"/>
    </row>
    <row r="60680" spans="14:14">
      <c r="N60680" s="71"/>
    </row>
    <row r="60681" spans="14:14">
      <c r="N60681" s="71"/>
    </row>
    <row r="60682" spans="14:14">
      <c r="N60682" s="71"/>
    </row>
    <row r="60683" spans="14:14">
      <c r="N60683" s="71"/>
    </row>
    <row r="60684" spans="14:14">
      <c r="N60684" s="71"/>
    </row>
    <row r="60685" spans="14:14">
      <c r="N60685" s="71"/>
    </row>
    <row r="60686" spans="14:14">
      <c r="N60686" s="71"/>
    </row>
    <row r="60687" spans="14:14">
      <c r="N60687" s="71"/>
    </row>
    <row r="60688" spans="14:14">
      <c r="N60688" s="71"/>
    </row>
    <row r="60689" spans="14:14">
      <c r="N60689" s="71"/>
    </row>
    <row r="60690" spans="14:14">
      <c r="N60690" s="71"/>
    </row>
    <row r="60691" spans="14:14">
      <c r="N60691" s="71"/>
    </row>
    <row r="60692" spans="14:14">
      <c r="N60692" s="71"/>
    </row>
    <row r="60693" spans="14:14">
      <c r="N60693" s="71"/>
    </row>
    <row r="60694" spans="14:14">
      <c r="N60694" s="71"/>
    </row>
    <row r="60695" spans="14:14">
      <c r="N60695" s="71"/>
    </row>
    <row r="60696" spans="14:14">
      <c r="N60696" s="71"/>
    </row>
    <row r="60697" spans="14:14">
      <c r="N60697" s="71"/>
    </row>
    <row r="60698" spans="14:14">
      <c r="N60698" s="71"/>
    </row>
    <row r="60699" spans="14:14">
      <c r="N60699" s="71"/>
    </row>
    <row r="60700" spans="14:14">
      <c r="N60700" s="71"/>
    </row>
    <row r="60701" spans="14:14">
      <c r="N60701" s="71"/>
    </row>
    <row r="60702" spans="14:14">
      <c r="N60702" s="71"/>
    </row>
    <row r="60703" spans="14:14">
      <c r="N60703" s="71"/>
    </row>
    <row r="60704" spans="14:14">
      <c r="N60704" s="71"/>
    </row>
    <row r="60705" spans="14:14">
      <c r="N60705" s="71"/>
    </row>
    <row r="60706" spans="14:14">
      <c r="N60706" s="71"/>
    </row>
    <row r="60707" spans="14:14">
      <c r="N60707" s="71"/>
    </row>
    <row r="60708" spans="14:14">
      <c r="N60708" s="71"/>
    </row>
    <row r="60709" spans="14:14">
      <c r="N60709" s="71"/>
    </row>
    <row r="60710" spans="14:14">
      <c r="N60710" s="71"/>
    </row>
    <row r="60711" spans="14:14">
      <c r="N60711" s="71"/>
    </row>
    <row r="60712" spans="14:14">
      <c r="N60712" s="71"/>
    </row>
    <row r="60713" spans="14:14">
      <c r="N60713" s="71"/>
    </row>
    <row r="60714" spans="14:14">
      <c r="N60714" s="71"/>
    </row>
    <row r="60715" spans="14:14">
      <c r="N60715" s="71"/>
    </row>
    <row r="60716" spans="14:14">
      <c r="N60716" s="71"/>
    </row>
    <row r="60717" spans="14:14">
      <c r="N60717" s="71"/>
    </row>
    <row r="60718" spans="14:14">
      <c r="N60718" s="71"/>
    </row>
    <row r="60719" spans="14:14">
      <c r="N60719" s="71"/>
    </row>
    <row r="60720" spans="14:14">
      <c r="N60720" s="71"/>
    </row>
    <row r="60721" spans="14:14">
      <c r="N60721" s="71"/>
    </row>
    <row r="60722" spans="14:14">
      <c r="N60722" s="71"/>
    </row>
    <row r="60723" spans="14:14">
      <c r="N60723" s="71"/>
    </row>
    <row r="60724" spans="14:14">
      <c r="N60724" s="71"/>
    </row>
    <row r="60725" spans="14:14">
      <c r="N60725" s="71"/>
    </row>
    <row r="60726" spans="14:14">
      <c r="N60726" s="71"/>
    </row>
    <row r="60727" spans="14:14">
      <c r="N60727" s="71"/>
    </row>
    <row r="60728" spans="14:14">
      <c r="N60728" s="71"/>
    </row>
    <row r="60729" spans="14:14">
      <c r="N60729" s="71"/>
    </row>
    <row r="60730" spans="14:14">
      <c r="N60730" s="71"/>
    </row>
    <row r="60731" spans="14:14">
      <c r="N60731" s="71"/>
    </row>
    <row r="60732" spans="14:14">
      <c r="N60732" s="71"/>
    </row>
    <row r="60733" spans="14:14">
      <c r="N60733" s="71"/>
    </row>
    <row r="60734" spans="14:14">
      <c r="N60734" s="71"/>
    </row>
    <row r="60735" spans="14:14">
      <c r="N60735" s="71"/>
    </row>
    <row r="60736" spans="14:14">
      <c r="N60736" s="71"/>
    </row>
    <row r="60737" spans="14:14">
      <c r="N60737" s="71"/>
    </row>
    <row r="60738" spans="14:14">
      <c r="N60738" s="71"/>
    </row>
    <row r="60739" spans="14:14">
      <c r="N60739" s="71"/>
    </row>
    <row r="60740" spans="14:14">
      <c r="N60740" s="71"/>
    </row>
    <row r="60741" spans="14:14">
      <c r="N60741" s="71"/>
    </row>
    <row r="60742" spans="14:14">
      <c r="N60742" s="71"/>
    </row>
    <row r="60743" spans="14:14">
      <c r="N60743" s="71"/>
    </row>
    <row r="60744" spans="14:14">
      <c r="N60744" s="71"/>
    </row>
    <row r="60745" spans="14:14">
      <c r="N60745" s="71"/>
    </row>
    <row r="60746" spans="14:14">
      <c r="N60746" s="71"/>
    </row>
    <row r="60747" spans="14:14">
      <c r="N60747" s="71"/>
    </row>
    <row r="60748" spans="14:14">
      <c r="N60748" s="71"/>
    </row>
    <row r="60749" spans="14:14">
      <c r="N60749" s="71"/>
    </row>
    <row r="60750" spans="14:14">
      <c r="N60750" s="71"/>
    </row>
    <row r="60751" spans="14:14">
      <c r="N60751" s="71"/>
    </row>
    <row r="60752" spans="14:14">
      <c r="N60752" s="71"/>
    </row>
    <row r="60753" spans="14:14">
      <c r="N60753" s="71"/>
    </row>
    <row r="60754" spans="14:14">
      <c r="N60754" s="71"/>
    </row>
    <row r="60755" spans="14:14">
      <c r="N60755" s="71"/>
    </row>
    <row r="60756" spans="14:14">
      <c r="N60756" s="71"/>
    </row>
    <row r="60757" spans="14:14">
      <c r="N60757" s="71"/>
    </row>
    <row r="60758" spans="14:14">
      <c r="N60758" s="71"/>
    </row>
    <row r="60759" spans="14:14">
      <c r="N60759" s="71"/>
    </row>
    <row r="60760" spans="14:14">
      <c r="N60760" s="71"/>
    </row>
    <row r="60761" spans="14:14">
      <c r="N60761" s="71"/>
    </row>
    <row r="60762" spans="14:14">
      <c r="N60762" s="71"/>
    </row>
    <row r="60763" spans="14:14">
      <c r="N60763" s="71"/>
    </row>
    <row r="60764" spans="14:14">
      <c r="N60764" s="71"/>
    </row>
    <row r="60765" spans="14:14">
      <c r="N60765" s="71"/>
    </row>
    <row r="60766" spans="14:14">
      <c r="N60766" s="71"/>
    </row>
    <row r="60767" spans="14:14">
      <c r="N60767" s="71"/>
    </row>
    <row r="60768" spans="14:14">
      <c r="N60768" s="71"/>
    </row>
    <row r="60769" spans="14:14">
      <c r="N60769" s="71"/>
    </row>
    <row r="60770" spans="14:14">
      <c r="N60770" s="71"/>
    </row>
    <row r="60771" spans="14:14">
      <c r="N60771" s="71"/>
    </row>
    <row r="60772" spans="14:14">
      <c r="N60772" s="71"/>
    </row>
    <row r="60773" spans="14:14">
      <c r="N60773" s="71"/>
    </row>
    <row r="60774" spans="14:14">
      <c r="N60774" s="71"/>
    </row>
    <row r="60775" spans="14:14">
      <c r="N60775" s="71"/>
    </row>
    <row r="60776" spans="14:14">
      <c r="N60776" s="71"/>
    </row>
    <row r="60777" spans="14:14">
      <c r="N60777" s="71"/>
    </row>
    <row r="60778" spans="14:14">
      <c r="N60778" s="71"/>
    </row>
    <row r="60779" spans="14:14">
      <c r="N60779" s="71"/>
    </row>
    <row r="60780" spans="14:14">
      <c r="N60780" s="71"/>
    </row>
    <row r="60781" spans="14:14">
      <c r="N60781" s="71"/>
    </row>
    <row r="60782" spans="14:14">
      <c r="N60782" s="71"/>
    </row>
    <row r="60783" spans="14:14">
      <c r="N60783" s="71"/>
    </row>
    <row r="60784" spans="14:14">
      <c r="N60784" s="71"/>
    </row>
    <row r="60785" spans="14:14">
      <c r="N60785" s="71"/>
    </row>
    <row r="60786" spans="14:14">
      <c r="N60786" s="71"/>
    </row>
    <row r="60787" spans="14:14">
      <c r="N60787" s="71"/>
    </row>
    <row r="60788" spans="14:14">
      <c r="N60788" s="71"/>
    </row>
    <row r="60789" spans="14:14">
      <c r="N60789" s="71"/>
    </row>
    <row r="60790" spans="14:14">
      <c r="N60790" s="71"/>
    </row>
    <row r="60791" spans="14:14">
      <c r="N60791" s="71"/>
    </row>
    <row r="60792" spans="14:14">
      <c r="N60792" s="71"/>
    </row>
    <row r="60793" spans="14:14">
      <c r="N60793" s="71"/>
    </row>
    <row r="60794" spans="14:14">
      <c r="N60794" s="71"/>
    </row>
    <row r="60795" spans="14:14">
      <c r="N60795" s="71"/>
    </row>
    <row r="60796" spans="14:14">
      <c r="N60796" s="71"/>
    </row>
    <row r="60797" spans="14:14">
      <c r="N60797" s="71"/>
    </row>
    <row r="60798" spans="14:14">
      <c r="N60798" s="71"/>
    </row>
    <row r="60799" spans="14:14">
      <c r="N60799" s="71"/>
    </row>
    <row r="60800" spans="14:14">
      <c r="N60800" s="71"/>
    </row>
    <row r="60801" spans="14:14">
      <c r="N60801" s="71"/>
    </row>
    <row r="60802" spans="14:14">
      <c r="N60802" s="71"/>
    </row>
    <row r="60803" spans="14:14">
      <c r="N60803" s="71"/>
    </row>
    <row r="60804" spans="14:14">
      <c r="N60804" s="71"/>
    </row>
    <row r="60805" spans="14:14">
      <c r="N60805" s="71"/>
    </row>
    <row r="60806" spans="14:14">
      <c r="N60806" s="71"/>
    </row>
    <row r="60807" spans="14:14">
      <c r="N60807" s="71"/>
    </row>
    <row r="60808" spans="14:14">
      <c r="N60808" s="71"/>
    </row>
    <row r="60809" spans="14:14">
      <c r="N60809" s="71"/>
    </row>
    <row r="60810" spans="14:14">
      <c r="N60810" s="71"/>
    </row>
    <row r="60811" spans="14:14">
      <c r="N60811" s="71"/>
    </row>
    <row r="60812" spans="14:14">
      <c r="N60812" s="71"/>
    </row>
    <row r="60813" spans="14:14">
      <c r="N60813" s="71"/>
    </row>
    <row r="60814" spans="14:14">
      <c r="N60814" s="71"/>
    </row>
    <row r="60815" spans="14:14">
      <c r="N60815" s="71"/>
    </row>
    <row r="60816" spans="14:14">
      <c r="N60816" s="71"/>
    </row>
    <row r="60817" spans="14:14">
      <c r="N60817" s="71"/>
    </row>
    <row r="60818" spans="14:14">
      <c r="N60818" s="71"/>
    </row>
    <row r="60819" spans="14:14">
      <c r="N60819" s="71"/>
    </row>
    <row r="60820" spans="14:14">
      <c r="N60820" s="71"/>
    </row>
    <row r="60821" spans="14:14">
      <c r="N60821" s="71"/>
    </row>
    <row r="60822" spans="14:14">
      <c r="N60822" s="71"/>
    </row>
    <row r="60823" spans="14:14">
      <c r="N60823" s="71"/>
    </row>
    <row r="60824" spans="14:14">
      <c r="N60824" s="71"/>
    </row>
    <row r="60825" spans="14:14">
      <c r="N60825" s="71"/>
    </row>
    <row r="60826" spans="14:14">
      <c r="N60826" s="71"/>
    </row>
    <row r="60827" spans="14:14">
      <c r="N60827" s="71"/>
    </row>
    <row r="60828" spans="14:14">
      <c r="N60828" s="71"/>
    </row>
    <row r="60829" spans="14:14">
      <c r="N60829" s="71"/>
    </row>
    <row r="60830" spans="14:14">
      <c r="N60830" s="71"/>
    </row>
    <row r="60831" spans="14:14">
      <c r="N60831" s="71"/>
    </row>
    <row r="60832" spans="14:14">
      <c r="N60832" s="71"/>
    </row>
    <row r="60833" spans="14:14">
      <c r="N60833" s="71"/>
    </row>
    <row r="60834" spans="14:14">
      <c r="N60834" s="71"/>
    </row>
    <row r="60835" spans="14:14">
      <c r="N60835" s="71"/>
    </row>
    <row r="60836" spans="14:14">
      <c r="N60836" s="71"/>
    </row>
    <row r="60837" spans="14:14">
      <c r="N60837" s="71"/>
    </row>
    <row r="60838" spans="14:14">
      <c r="N60838" s="71"/>
    </row>
    <row r="60839" spans="14:14">
      <c r="N60839" s="71"/>
    </row>
    <row r="60840" spans="14:14">
      <c r="N60840" s="71"/>
    </row>
    <row r="60841" spans="14:14">
      <c r="N60841" s="71"/>
    </row>
    <row r="60842" spans="14:14">
      <c r="N60842" s="71"/>
    </row>
    <row r="60843" spans="14:14">
      <c r="N60843" s="71"/>
    </row>
    <row r="60844" spans="14:14">
      <c r="N60844" s="71"/>
    </row>
    <row r="60845" spans="14:14">
      <c r="N60845" s="71"/>
    </row>
    <row r="60846" spans="14:14">
      <c r="N60846" s="71"/>
    </row>
    <row r="60847" spans="14:14">
      <c r="N60847" s="71"/>
    </row>
    <row r="60848" spans="14:14">
      <c r="N60848" s="71"/>
    </row>
    <row r="60849" spans="14:14">
      <c r="N60849" s="71"/>
    </row>
    <row r="60850" spans="14:14">
      <c r="N60850" s="71"/>
    </row>
    <row r="60851" spans="14:14">
      <c r="N60851" s="71"/>
    </row>
    <row r="60852" spans="14:14">
      <c r="N60852" s="71"/>
    </row>
    <row r="60853" spans="14:14">
      <c r="N60853" s="71"/>
    </row>
    <row r="60854" spans="14:14">
      <c r="N60854" s="71"/>
    </row>
    <row r="60855" spans="14:14">
      <c r="N60855" s="71"/>
    </row>
    <row r="60856" spans="14:14">
      <c r="N60856" s="71"/>
    </row>
    <row r="60857" spans="14:14">
      <c r="N60857" s="71"/>
    </row>
    <row r="60858" spans="14:14">
      <c r="N60858" s="71"/>
    </row>
    <row r="60859" spans="14:14">
      <c r="N60859" s="71"/>
    </row>
    <row r="60860" spans="14:14">
      <c r="N60860" s="71"/>
    </row>
    <row r="60861" spans="14:14">
      <c r="N60861" s="71"/>
    </row>
    <row r="60862" spans="14:14">
      <c r="N60862" s="71"/>
    </row>
    <row r="60863" spans="14:14">
      <c r="N60863" s="71"/>
    </row>
    <row r="60864" spans="14:14">
      <c r="N60864" s="71"/>
    </row>
    <row r="60865" spans="14:14">
      <c r="N60865" s="71"/>
    </row>
    <row r="60866" spans="14:14">
      <c r="N60866" s="71"/>
    </row>
    <row r="60867" spans="14:14">
      <c r="N60867" s="71"/>
    </row>
    <row r="60868" spans="14:14">
      <c r="N60868" s="71"/>
    </row>
    <row r="60869" spans="14:14">
      <c r="N60869" s="71"/>
    </row>
    <row r="60870" spans="14:14">
      <c r="N60870" s="71"/>
    </row>
    <row r="60871" spans="14:14">
      <c r="N60871" s="71"/>
    </row>
    <row r="60872" spans="14:14">
      <c r="N60872" s="71"/>
    </row>
    <row r="60873" spans="14:14">
      <c r="N60873" s="71"/>
    </row>
    <row r="60874" spans="14:14">
      <c r="N60874" s="71"/>
    </row>
    <row r="60875" spans="14:14">
      <c r="N60875" s="71"/>
    </row>
    <row r="60876" spans="14:14">
      <c r="N60876" s="71"/>
    </row>
    <row r="60877" spans="14:14">
      <c r="N60877" s="71"/>
    </row>
    <row r="60878" spans="14:14">
      <c r="N60878" s="71"/>
    </row>
    <row r="60879" spans="14:14">
      <c r="N60879" s="71"/>
    </row>
    <row r="60880" spans="14:14">
      <c r="N60880" s="71"/>
    </row>
    <row r="60881" spans="14:14">
      <c r="N60881" s="71"/>
    </row>
    <row r="60882" spans="14:14">
      <c r="N60882" s="71"/>
    </row>
    <row r="60883" spans="14:14">
      <c r="N60883" s="71"/>
    </row>
    <row r="60884" spans="14:14">
      <c r="N60884" s="71"/>
    </row>
    <row r="60885" spans="14:14">
      <c r="N60885" s="71"/>
    </row>
    <row r="60886" spans="14:14">
      <c r="N60886" s="71"/>
    </row>
    <row r="60887" spans="14:14">
      <c r="N60887" s="71"/>
    </row>
    <row r="60888" spans="14:14">
      <c r="N60888" s="71"/>
    </row>
    <row r="60889" spans="14:14">
      <c r="N60889" s="71"/>
    </row>
    <row r="60890" spans="14:14">
      <c r="N60890" s="71"/>
    </row>
    <row r="60891" spans="14:14">
      <c r="N60891" s="71"/>
    </row>
    <row r="60892" spans="14:14">
      <c r="N60892" s="71"/>
    </row>
    <row r="60893" spans="14:14">
      <c r="N60893" s="71"/>
    </row>
    <row r="60894" spans="14:14">
      <c r="N60894" s="71"/>
    </row>
    <row r="60895" spans="14:14">
      <c r="N60895" s="71"/>
    </row>
    <row r="60896" spans="14:14">
      <c r="N60896" s="71"/>
    </row>
    <row r="60897" spans="14:14">
      <c r="N60897" s="71"/>
    </row>
    <row r="60898" spans="14:14">
      <c r="N60898" s="71"/>
    </row>
    <row r="60899" spans="14:14">
      <c r="N60899" s="71"/>
    </row>
    <row r="60900" spans="14:14">
      <c r="N60900" s="71"/>
    </row>
    <row r="60901" spans="14:14">
      <c r="N60901" s="71"/>
    </row>
    <row r="60902" spans="14:14">
      <c r="N60902" s="71"/>
    </row>
    <row r="60903" spans="14:14">
      <c r="N60903" s="71"/>
    </row>
    <row r="60904" spans="14:14">
      <c r="N60904" s="71"/>
    </row>
    <row r="60905" spans="14:14">
      <c r="N60905" s="71"/>
    </row>
    <row r="60906" spans="14:14">
      <c r="N60906" s="71"/>
    </row>
    <row r="60907" spans="14:14">
      <c r="N60907" s="71"/>
    </row>
    <row r="60908" spans="14:14">
      <c r="N60908" s="71"/>
    </row>
    <row r="60909" spans="14:14">
      <c r="N60909" s="71"/>
    </row>
    <row r="60910" spans="14:14">
      <c r="N60910" s="71"/>
    </row>
    <row r="60911" spans="14:14">
      <c r="N60911" s="71"/>
    </row>
    <row r="60912" spans="14:14">
      <c r="N60912" s="71"/>
    </row>
    <row r="60913" spans="14:14">
      <c r="N60913" s="71"/>
    </row>
    <row r="60914" spans="14:14">
      <c r="N60914" s="71"/>
    </row>
    <row r="60915" spans="14:14">
      <c r="N60915" s="71"/>
    </row>
    <row r="60916" spans="14:14">
      <c r="N60916" s="71"/>
    </row>
    <row r="60917" spans="14:14">
      <c r="N60917" s="71"/>
    </row>
    <row r="60918" spans="14:14">
      <c r="N60918" s="71"/>
    </row>
    <row r="60919" spans="14:14">
      <c r="N60919" s="71"/>
    </row>
    <row r="60920" spans="14:14">
      <c r="N60920" s="71"/>
    </row>
    <row r="60921" spans="14:14">
      <c r="N60921" s="71"/>
    </row>
    <row r="60922" spans="14:14">
      <c r="N60922" s="71"/>
    </row>
    <row r="60923" spans="14:14">
      <c r="N60923" s="71"/>
    </row>
    <row r="60924" spans="14:14">
      <c r="N60924" s="71"/>
    </row>
    <row r="60925" spans="14:14">
      <c r="N60925" s="71"/>
    </row>
    <row r="60926" spans="14:14">
      <c r="N60926" s="71"/>
    </row>
    <row r="60927" spans="14:14">
      <c r="N60927" s="71"/>
    </row>
    <row r="60928" spans="14:14">
      <c r="N60928" s="71"/>
    </row>
    <row r="60929" spans="14:14">
      <c r="N60929" s="71"/>
    </row>
    <row r="60930" spans="14:14">
      <c r="N60930" s="71"/>
    </row>
    <row r="60931" spans="14:14">
      <c r="N60931" s="71"/>
    </row>
    <row r="60932" spans="14:14">
      <c r="N60932" s="71"/>
    </row>
    <row r="60933" spans="14:14">
      <c r="N60933" s="71"/>
    </row>
    <row r="60934" spans="14:14">
      <c r="N60934" s="71"/>
    </row>
    <row r="60935" spans="14:14">
      <c r="N60935" s="71"/>
    </row>
    <row r="60936" spans="14:14">
      <c r="N60936" s="71"/>
    </row>
    <row r="60937" spans="14:14">
      <c r="N60937" s="71"/>
    </row>
    <row r="60938" spans="14:14">
      <c r="N60938" s="71"/>
    </row>
    <row r="60939" spans="14:14">
      <c r="N60939" s="71"/>
    </row>
    <row r="60940" spans="14:14">
      <c r="N60940" s="71"/>
    </row>
    <row r="60941" spans="14:14">
      <c r="N60941" s="71"/>
    </row>
    <row r="60942" spans="14:14">
      <c r="N60942" s="71"/>
    </row>
    <row r="60943" spans="14:14">
      <c r="N60943" s="71"/>
    </row>
    <row r="60944" spans="14:14">
      <c r="N60944" s="71"/>
    </row>
    <row r="60945" spans="14:14">
      <c r="N60945" s="71"/>
    </row>
    <row r="60946" spans="14:14">
      <c r="N60946" s="71"/>
    </row>
    <row r="60947" spans="14:14">
      <c r="N60947" s="71"/>
    </row>
    <row r="60948" spans="14:14">
      <c r="N60948" s="71"/>
    </row>
    <row r="60949" spans="14:14">
      <c r="N60949" s="71"/>
    </row>
    <row r="60950" spans="14:14">
      <c r="N60950" s="71"/>
    </row>
    <row r="60951" spans="14:14">
      <c r="N60951" s="71"/>
    </row>
    <row r="60952" spans="14:14">
      <c r="N60952" s="71"/>
    </row>
    <row r="60953" spans="14:14">
      <c r="N60953" s="71"/>
    </row>
    <row r="60954" spans="14:14">
      <c r="N60954" s="71"/>
    </row>
    <row r="60955" spans="14:14">
      <c r="N60955" s="71"/>
    </row>
    <row r="60956" spans="14:14">
      <c r="N60956" s="71"/>
    </row>
    <row r="60957" spans="14:14">
      <c r="N60957" s="71"/>
    </row>
    <row r="60958" spans="14:14">
      <c r="N60958" s="71"/>
    </row>
    <row r="60959" spans="14:14">
      <c r="N60959" s="71"/>
    </row>
    <row r="60960" spans="14:14">
      <c r="N60960" s="71"/>
    </row>
    <row r="60961" spans="14:14">
      <c r="N60961" s="71"/>
    </row>
    <row r="60962" spans="14:14">
      <c r="N60962" s="71"/>
    </row>
    <row r="60963" spans="14:14">
      <c r="N60963" s="71"/>
    </row>
    <row r="60964" spans="14:14">
      <c r="N60964" s="71"/>
    </row>
    <row r="60965" spans="14:14">
      <c r="N60965" s="71"/>
    </row>
    <row r="60966" spans="14:14">
      <c r="N60966" s="71"/>
    </row>
    <row r="60967" spans="14:14">
      <c r="N60967" s="71"/>
    </row>
    <row r="60968" spans="14:14">
      <c r="N60968" s="71"/>
    </row>
    <row r="60969" spans="14:14">
      <c r="N60969" s="71"/>
    </row>
    <row r="60970" spans="14:14">
      <c r="N60970" s="71"/>
    </row>
    <row r="60971" spans="14:14">
      <c r="N60971" s="71"/>
    </row>
    <row r="60972" spans="14:14">
      <c r="N60972" s="71"/>
    </row>
    <row r="60973" spans="14:14">
      <c r="N60973" s="71"/>
    </row>
    <row r="60974" spans="14:14">
      <c r="N60974" s="71"/>
    </row>
    <row r="60975" spans="14:14">
      <c r="N60975" s="71"/>
    </row>
    <row r="60976" spans="14:14">
      <c r="N60976" s="71"/>
    </row>
    <row r="60977" spans="14:14">
      <c r="N60977" s="71"/>
    </row>
    <row r="60978" spans="14:14">
      <c r="N60978" s="71"/>
    </row>
    <row r="60979" spans="14:14">
      <c r="N60979" s="71"/>
    </row>
    <row r="60980" spans="14:14">
      <c r="N60980" s="71"/>
    </row>
    <row r="60981" spans="14:14">
      <c r="N60981" s="71"/>
    </row>
    <row r="60982" spans="14:14">
      <c r="N60982" s="71"/>
    </row>
    <row r="60983" spans="14:14">
      <c r="N60983" s="71"/>
    </row>
    <row r="60984" spans="14:14">
      <c r="N60984" s="71"/>
    </row>
    <row r="60985" spans="14:14">
      <c r="N60985" s="71"/>
    </row>
    <row r="60986" spans="14:14">
      <c r="N60986" s="71"/>
    </row>
    <row r="60987" spans="14:14">
      <c r="N60987" s="71"/>
    </row>
    <row r="60988" spans="14:14">
      <c r="N60988" s="71"/>
    </row>
    <row r="60989" spans="14:14">
      <c r="N60989" s="71"/>
    </row>
    <row r="60990" spans="14:14">
      <c r="N60990" s="71"/>
    </row>
    <row r="60991" spans="14:14">
      <c r="N60991" s="71"/>
    </row>
    <row r="60992" spans="14:14">
      <c r="N60992" s="71"/>
    </row>
    <row r="60993" spans="14:14">
      <c r="N60993" s="71"/>
    </row>
    <row r="60994" spans="14:14">
      <c r="N60994" s="71"/>
    </row>
    <row r="60995" spans="14:14">
      <c r="N60995" s="71"/>
    </row>
    <row r="60996" spans="14:14">
      <c r="N60996" s="71"/>
    </row>
    <row r="60997" spans="14:14">
      <c r="N60997" s="71"/>
    </row>
    <row r="60998" spans="14:14">
      <c r="N60998" s="71"/>
    </row>
    <row r="60999" spans="14:14">
      <c r="N60999" s="71"/>
    </row>
    <row r="61000" spans="14:14">
      <c r="N61000" s="71"/>
    </row>
    <row r="61001" spans="14:14">
      <c r="N61001" s="71"/>
    </row>
    <row r="61002" spans="14:14">
      <c r="N61002" s="71"/>
    </row>
    <row r="61003" spans="14:14">
      <c r="N61003" s="71"/>
    </row>
    <row r="61004" spans="14:14">
      <c r="N61004" s="71"/>
    </row>
    <row r="61005" spans="14:14">
      <c r="N61005" s="71"/>
    </row>
    <row r="61006" spans="14:14">
      <c r="N61006" s="71"/>
    </row>
    <row r="61007" spans="14:14">
      <c r="N61007" s="71"/>
    </row>
    <row r="61008" spans="14:14">
      <c r="N61008" s="71"/>
    </row>
    <row r="61009" spans="14:14">
      <c r="N61009" s="71"/>
    </row>
    <row r="61010" spans="14:14">
      <c r="N61010" s="71"/>
    </row>
    <row r="61011" spans="14:14">
      <c r="N61011" s="71"/>
    </row>
    <row r="61012" spans="14:14">
      <c r="N61012" s="71"/>
    </row>
    <row r="61013" spans="14:14">
      <c r="N61013" s="71"/>
    </row>
    <row r="61014" spans="14:14">
      <c r="N61014" s="71"/>
    </row>
    <row r="61015" spans="14:14">
      <c r="N61015" s="71"/>
    </row>
    <row r="61016" spans="14:14">
      <c r="N61016" s="71"/>
    </row>
    <row r="61017" spans="14:14">
      <c r="N61017" s="71"/>
    </row>
    <row r="61018" spans="14:14">
      <c r="N61018" s="71"/>
    </row>
    <row r="61019" spans="14:14">
      <c r="N61019" s="71"/>
    </row>
    <row r="61020" spans="14:14">
      <c r="N61020" s="71"/>
    </row>
    <row r="61021" spans="14:14">
      <c r="N61021" s="71"/>
    </row>
    <row r="61022" spans="14:14">
      <c r="N61022" s="71"/>
    </row>
    <row r="61023" spans="14:14">
      <c r="N61023" s="71"/>
    </row>
    <row r="61024" spans="14:14">
      <c r="N61024" s="71"/>
    </row>
    <row r="61025" spans="14:14">
      <c r="N61025" s="71"/>
    </row>
    <row r="61026" spans="14:14">
      <c r="N61026" s="71"/>
    </row>
    <row r="61027" spans="14:14">
      <c r="N61027" s="71"/>
    </row>
    <row r="61028" spans="14:14">
      <c r="N61028" s="71"/>
    </row>
    <row r="61029" spans="14:14">
      <c r="N61029" s="71"/>
    </row>
    <row r="61030" spans="14:14">
      <c r="N61030" s="71"/>
    </row>
    <row r="61031" spans="14:14">
      <c r="N61031" s="71"/>
    </row>
    <row r="61032" spans="14:14">
      <c r="N61032" s="71"/>
    </row>
    <row r="61033" spans="14:14">
      <c r="N61033" s="71"/>
    </row>
    <row r="61034" spans="14:14">
      <c r="N61034" s="71"/>
    </row>
    <row r="61035" spans="14:14">
      <c r="N61035" s="71"/>
    </row>
    <row r="61036" spans="14:14">
      <c r="N61036" s="71"/>
    </row>
    <row r="61037" spans="14:14">
      <c r="N61037" s="71"/>
    </row>
    <row r="61038" spans="14:14">
      <c r="N61038" s="71"/>
    </row>
    <row r="61039" spans="14:14">
      <c r="N61039" s="71"/>
    </row>
    <row r="61040" spans="14:14">
      <c r="N61040" s="71"/>
    </row>
    <row r="61041" spans="14:14">
      <c r="N61041" s="71"/>
    </row>
    <row r="61042" spans="14:14">
      <c r="N61042" s="71"/>
    </row>
    <row r="61043" spans="14:14">
      <c r="N61043" s="71"/>
    </row>
    <row r="61044" spans="14:14">
      <c r="N61044" s="71"/>
    </row>
    <row r="61045" spans="14:14">
      <c r="N61045" s="71"/>
    </row>
    <row r="61046" spans="14:14">
      <c r="N61046" s="71"/>
    </row>
    <row r="61047" spans="14:14">
      <c r="N61047" s="71"/>
    </row>
    <row r="61048" spans="14:14">
      <c r="N61048" s="71"/>
    </row>
    <row r="61049" spans="14:14">
      <c r="N61049" s="71"/>
    </row>
    <row r="61050" spans="14:14">
      <c r="N61050" s="71"/>
    </row>
    <row r="61051" spans="14:14">
      <c r="N61051" s="71"/>
    </row>
    <row r="61052" spans="14:14">
      <c r="N61052" s="71"/>
    </row>
    <row r="61053" spans="14:14">
      <c r="N61053" s="71"/>
    </row>
    <row r="61054" spans="14:14">
      <c r="N61054" s="71"/>
    </row>
    <row r="61055" spans="14:14">
      <c r="N61055" s="71"/>
    </row>
    <row r="61056" spans="14:14">
      <c r="N61056" s="71"/>
    </row>
    <row r="61057" spans="14:14">
      <c r="N61057" s="71"/>
    </row>
    <row r="61058" spans="14:14">
      <c r="N61058" s="71"/>
    </row>
    <row r="61059" spans="14:14">
      <c r="N61059" s="71"/>
    </row>
    <row r="61060" spans="14:14">
      <c r="N61060" s="71"/>
    </row>
    <row r="61061" spans="14:14">
      <c r="N61061" s="71"/>
    </row>
    <row r="61062" spans="14:14">
      <c r="N61062" s="71"/>
    </row>
    <row r="61063" spans="14:14">
      <c r="N61063" s="71"/>
    </row>
    <row r="61064" spans="14:14">
      <c r="N61064" s="71"/>
    </row>
    <row r="61065" spans="14:14">
      <c r="N61065" s="71"/>
    </row>
    <row r="61066" spans="14:14">
      <c r="N61066" s="71"/>
    </row>
    <row r="61067" spans="14:14">
      <c r="N61067" s="71"/>
    </row>
    <row r="61068" spans="14:14">
      <c r="N61068" s="71"/>
    </row>
    <row r="61069" spans="14:14">
      <c r="N61069" s="71"/>
    </row>
    <row r="61070" spans="14:14">
      <c r="N61070" s="71"/>
    </row>
    <row r="61071" spans="14:14">
      <c r="N61071" s="71"/>
    </row>
    <row r="61072" spans="14:14">
      <c r="N61072" s="71"/>
    </row>
    <row r="61073" spans="14:14">
      <c r="N61073" s="71"/>
    </row>
    <row r="61074" spans="14:14">
      <c r="N61074" s="71"/>
    </row>
    <row r="61075" spans="14:14">
      <c r="N61075" s="71"/>
    </row>
    <row r="61076" spans="14:14">
      <c r="N61076" s="71"/>
    </row>
    <row r="61077" spans="14:14">
      <c r="N61077" s="71"/>
    </row>
    <row r="61078" spans="14:14">
      <c r="N61078" s="71"/>
    </row>
    <row r="61079" spans="14:14">
      <c r="N61079" s="71"/>
    </row>
    <row r="61080" spans="14:14">
      <c r="N61080" s="71"/>
    </row>
    <row r="61081" spans="14:14">
      <c r="N61081" s="71"/>
    </row>
    <row r="61082" spans="14:14">
      <c r="N61082" s="71"/>
    </row>
    <row r="61083" spans="14:14">
      <c r="N61083" s="71"/>
    </row>
    <row r="61084" spans="14:14">
      <c r="N61084" s="71"/>
    </row>
    <row r="61085" spans="14:14">
      <c r="N61085" s="71"/>
    </row>
    <row r="61086" spans="14:14">
      <c r="N61086" s="71"/>
    </row>
    <row r="61087" spans="14:14">
      <c r="N61087" s="71"/>
    </row>
    <row r="61088" spans="14:14">
      <c r="N61088" s="71"/>
    </row>
    <row r="61089" spans="14:14">
      <c r="N61089" s="71"/>
    </row>
    <row r="61090" spans="14:14">
      <c r="N61090" s="71"/>
    </row>
    <row r="61091" spans="14:14">
      <c r="N61091" s="71"/>
    </row>
    <row r="61092" spans="14:14">
      <c r="N61092" s="71"/>
    </row>
    <row r="61093" spans="14:14">
      <c r="N61093" s="71"/>
    </row>
    <row r="61094" spans="14:14">
      <c r="N61094" s="71"/>
    </row>
    <row r="61095" spans="14:14">
      <c r="N61095" s="71"/>
    </row>
    <row r="61096" spans="14:14">
      <c r="N61096" s="71"/>
    </row>
    <row r="61097" spans="14:14">
      <c r="N61097" s="71"/>
    </row>
    <row r="61098" spans="14:14">
      <c r="N61098" s="71"/>
    </row>
    <row r="61099" spans="14:14">
      <c r="N61099" s="71"/>
    </row>
    <row r="61100" spans="14:14">
      <c r="N61100" s="71"/>
    </row>
    <row r="61101" spans="14:14">
      <c r="N61101" s="71"/>
    </row>
    <row r="61102" spans="14:14">
      <c r="N61102" s="71"/>
    </row>
    <row r="61103" spans="14:14">
      <c r="N61103" s="71"/>
    </row>
    <row r="61104" spans="14:14">
      <c r="N61104" s="71"/>
    </row>
    <row r="61105" spans="14:14">
      <c r="N61105" s="71"/>
    </row>
    <row r="61106" spans="14:14">
      <c r="N61106" s="71"/>
    </row>
    <row r="61107" spans="14:14">
      <c r="N61107" s="71"/>
    </row>
    <row r="61108" spans="14:14">
      <c r="N61108" s="71"/>
    </row>
    <row r="61109" spans="14:14">
      <c r="N61109" s="71"/>
    </row>
    <row r="61110" spans="14:14">
      <c r="N61110" s="71"/>
    </row>
    <row r="61111" spans="14:14">
      <c r="N61111" s="71"/>
    </row>
    <row r="61112" spans="14:14">
      <c r="N61112" s="71"/>
    </row>
    <row r="61113" spans="14:14">
      <c r="N61113" s="71"/>
    </row>
    <row r="61114" spans="14:14">
      <c r="N61114" s="71"/>
    </row>
    <row r="61115" spans="14:14">
      <c r="N61115" s="71"/>
    </row>
    <row r="61116" spans="14:14">
      <c r="N61116" s="71"/>
    </row>
    <row r="61117" spans="14:14">
      <c r="N61117" s="71"/>
    </row>
    <row r="61118" spans="14:14">
      <c r="N61118" s="71"/>
    </row>
    <row r="61119" spans="14:14">
      <c r="N61119" s="71"/>
    </row>
    <row r="61120" spans="14:14">
      <c r="N61120" s="71"/>
    </row>
    <row r="61121" spans="14:14">
      <c r="N61121" s="71"/>
    </row>
    <row r="61122" spans="14:14">
      <c r="N61122" s="71"/>
    </row>
    <row r="61123" spans="14:14">
      <c r="N61123" s="71"/>
    </row>
    <row r="61124" spans="14:14">
      <c r="N61124" s="71"/>
    </row>
    <row r="61125" spans="14:14">
      <c r="N61125" s="71"/>
    </row>
    <row r="61126" spans="14:14">
      <c r="N61126" s="71"/>
    </row>
    <row r="61127" spans="14:14">
      <c r="N61127" s="71"/>
    </row>
    <row r="61128" spans="14:14">
      <c r="N61128" s="71"/>
    </row>
    <row r="61129" spans="14:14">
      <c r="N61129" s="71"/>
    </row>
    <row r="61130" spans="14:14">
      <c r="N61130" s="71"/>
    </row>
    <row r="61131" spans="14:14">
      <c r="N61131" s="71"/>
    </row>
    <row r="61132" spans="14:14">
      <c r="N61132" s="71"/>
    </row>
    <row r="61133" spans="14:14">
      <c r="N61133" s="71"/>
    </row>
    <row r="61134" spans="14:14">
      <c r="N61134" s="71"/>
    </row>
    <row r="61135" spans="14:14">
      <c r="N61135" s="71"/>
    </row>
    <row r="61136" spans="14:14">
      <c r="N61136" s="71"/>
    </row>
    <row r="61137" spans="14:14">
      <c r="N61137" s="71"/>
    </row>
    <row r="61138" spans="14:14">
      <c r="N61138" s="71"/>
    </row>
    <row r="61139" spans="14:14">
      <c r="N61139" s="71"/>
    </row>
    <row r="61140" spans="14:14">
      <c r="N61140" s="71"/>
    </row>
    <row r="61141" spans="14:14">
      <c r="N61141" s="71"/>
    </row>
    <row r="61142" spans="14:14">
      <c r="N61142" s="71"/>
    </row>
    <row r="61143" spans="14:14">
      <c r="N61143" s="71"/>
    </row>
    <row r="61144" spans="14:14">
      <c r="N61144" s="71"/>
    </row>
    <row r="61145" spans="14:14">
      <c r="N61145" s="71"/>
    </row>
    <row r="61146" spans="14:14">
      <c r="N61146" s="71"/>
    </row>
    <row r="61147" spans="14:14">
      <c r="N61147" s="71"/>
    </row>
    <row r="61148" spans="14:14">
      <c r="N61148" s="71"/>
    </row>
    <row r="61149" spans="14:14">
      <c r="N61149" s="71"/>
    </row>
    <row r="61150" spans="14:14">
      <c r="N61150" s="71"/>
    </row>
    <row r="61151" spans="14:14">
      <c r="N61151" s="71"/>
    </row>
    <row r="61152" spans="14:14">
      <c r="N61152" s="71"/>
    </row>
    <row r="61153" spans="14:14">
      <c r="N61153" s="71"/>
    </row>
    <row r="61154" spans="14:14">
      <c r="N61154" s="71"/>
    </row>
    <row r="61155" spans="14:14">
      <c r="N61155" s="71"/>
    </row>
    <row r="61156" spans="14:14">
      <c r="N61156" s="71"/>
    </row>
    <row r="61157" spans="14:14">
      <c r="N61157" s="71"/>
    </row>
    <row r="61158" spans="14:14">
      <c r="N61158" s="71"/>
    </row>
    <row r="61159" spans="14:14">
      <c r="N61159" s="71"/>
    </row>
    <row r="61160" spans="14:14">
      <c r="N61160" s="71"/>
    </row>
    <row r="61161" spans="14:14">
      <c r="N61161" s="71"/>
    </row>
    <row r="61162" spans="14:14">
      <c r="N61162" s="71"/>
    </row>
    <row r="61163" spans="14:14">
      <c r="N61163" s="71"/>
    </row>
    <row r="61164" spans="14:14">
      <c r="N61164" s="71"/>
    </row>
    <row r="61165" spans="14:14">
      <c r="N61165" s="71"/>
    </row>
    <row r="61166" spans="14:14">
      <c r="N61166" s="71"/>
    </row>
    <row r="61167" spans="14:14">
      <c r="N61167" s="71"/>
    </row>
    <row r="61168" spans="14:14">
      <c r="N61168" s="71"/>
    </row>
    <row r="61169" spans="14:14">
      <c r="N61169" s="71"/>
    </row>
    <row r="61170" spans="14:14">
      <c r="N61170" s="71"/>
    </row>
    <row r="61171" spans="14:14">
      <c r="N61171" s="71"/>
    </row>
    <row r="61172" spans="14:14">
      <c r="N61172" s="71"/>
    </row>
    <row r="61173" spans="14:14">
      <c r="N61173" s="71"/>
    </row>
    <row r="61174" spans="14:14">
      <c r="N61174" s="71"/>
    </row>
    <row r="61175" spans="14:14">
      <c r="N61175" s="71"/>
    </row>
    <row r="61176" spans="14:14">
      <c r="N61176" s="71"/>
    </row>
    <row r="61177" spans="14:14">
      <c r="N61177" s="71"/>
    </row>
    <row r="61178" spans="14:14">
      <c r="N61178" s="71"/>
    </row>
    <row r="61179" spans="14:14">
      <c r="N61179" s="71"/>
    </row>
    <row r="61180" spans="14:14">
      <c r="N61180" s="71"/>
    </row>
    <row r="61181" spans="14:14">
      <c r="N61181" s="71"/>
    </row>
    <row r="61182" spans="14:14">
      <c r="N61182" s="71"/>
    </row>
    <row r="61183" spans="14:14">
      <c r="N61183" s="71"/>
    </row>
    <row r="61184" spans="14:14">
      <c r="N61184" s="71"/>
    </row>
    <row r="61185" spans="14:14">
      <c r="N61185" s="71"/>
    </row>
    <row r="61186" spans="14:14">
      <c r="N61186" s="71"/>
    </row>
    <row r="61187" spans="14:14">
      <c r="N61187" s="71"/>
    </row>
    <row r="61188" spans="14:14">
      <c r="N61188" s="71"/>
    </row>
    <row r="61189" spans="14:14">
      <c r="N61189" s="71"/>
    </row>
    <row r="61190" spans="14:14">
      <c r="N61190" s="71"/>
    </row>
    <row r="61191" spans="14:14">
      <c r="N61191" s="71"/>
    </row>
    <row r="61192" spans="14:14">
      <c r="N61192" s="71"/>
    </row>
    <row r="61193" spans="14:14">
      <c r="N61193" s="71"/>
    </row>
    <row r="61194" spans="14:14">
      <c r="N61194" s="71"/>
    </row>
    <row r="61195" spans="14:14">
      <c r="N61195" s="71"/>
    </row>
    <row r="61196" spans="14:14">
      <c r="N61196" s="71"/>
    </row>
    <row r="61197" spans="14:14">
      <c r="N61197" s="71"/>
    </row>
    <row r="61198" spans="14:14">
      <c r="N61198" s="71"/>
    </row>
    <row r="61199" spans="14:14">
      <c r="N61199" s="71"/>
    </row>
    <row r="61200" spans="14:14">
      <c r="N61200" s="71"/>
    </row>
    <row r="61201" spans="14:14">
      <c r="N61201" s="71"/>
    </row>
    <row r="61202" spans="14:14">
      <c r="N61202" s="71"/>
    </row>
    <row r="61203" spans="14:14">
      <c r="N61203" s="71"/>
    </row>
    <row r="61204" spans="14:14">
      <c r="N61204" s="71"/>
    </row>
    <row r="61205" spans="14:14">
      <c r="N61205" s="71"/>
    </row>
    <row r="61206" spans="14:14">
      <c r="N61206" s="71"/>
    </row>
    <row r="61207" spans="14:14">
      <c r="N61207" s="71"/>
    </row>
    <row r="61208" spans="14:14">
      <c r="N61208" s="71"/>
    </row>
    <row r="61209" spans="14:14">
      <c r="N61209" s="71"/>
    </row>
    <row r="61210" spans="14:14">
      <c r="N61210" s="71"/>
    </row>
    <row r="61211" spans="14:14">
      <c r="N61211" s="71"/>
    </row>
    <row r="61212" spans="14:14">
      <c r="N61212" s="71"/>
    </row>
    <row r="61213" spans="14:14">
      <c r="N61213" s="71"/>
    </row>
    <row r="61214" spans="14:14">
      <c r="N61214" s="71"/>
    </row>
    <row r="61215" spans="14:14">
      <c r="N61215" s="71"/>
    </row>
    <row r="61216" spans="14:14">
      <c r="N61216" s="71"/>
    </row>
    <row r="61217" spans="14:14">
      <c r="N61217" s="71"/>
    </row>
    <row r="61218" spans="14:14">
      <c r="N61218" s="71"/>
    </row>
    <row r="61219" spans="14:14">
      <c r="N61219" s="71"/>
    </row>
    <row r="61220" spans="14:14">
      <c r="N61220" s="71"/>
    </row>
    <row r="61221" spans="14:14">
      <c r="N61221" s="71"/>
    </row>
    <row r="61222" spans="14:14">
      <c r="N61222" s="71"/>
    </row>
    <row r="61223" spans="14:14">
      <c r="N61223" s="71"/>
    </row>
    <row r="61224" spans="14:14">
      <c r="N61224" s="71"/>
    </row>
    <row r="61225" spans="14:14">
      <c r="N61225" s="71"/>
    </row>
    <row r="61226" spans="14:14">
      <c r="N61226" s="71"/>
    </row>
    <row r="61227" spans="14:14">
      <c r="N61227" s="71"/>
    </row>
    <row r="61228" spans="14:14">
      <c r="N61228" s="71"/>
    </row>
    <row r="61229" spans="14:14">
      <c r="N61229" s="71"/>
    </row>
    <row r="61230" spans="14:14">
      <c r="N61230" s="71"/>
    </row>
    <row r="61231" spans="14:14">
      <c r="N61231" s="71"/>
    </row>
    <row r="61232" spans="14:14">
      <c r="N61232" s="71"/>
    </row>
    <row r="61233" spans="14:14">
      <c r="N61233" s="71"/>
    </row>
    <row r="61234" spans="14:14">
      <c r="N61234" s="71"/>
    </row>
    <row r="61235" spans="14:14">
      <c r="N61235" s="71"/>
    </row>
    <row r="61236" spans="14:14">
      <c r="N61236" s="71"/>
    </row>
    <row r="61237" spans="14:14">
      <c r="N61237" s="71"/>
    </row>
    <row r="61238" spans="14:14">
      <c r="N61238" s="71"/>
    </row>
    <row r="61239" spans="14:14">
      <c r="N61239" s="71"/>
    </row>
    <row r="61240" spans="14:14">
      <c r="N61240" s="71"/>
    </row>
    <row r="61241" spans="14:14">
      <c r="N61241" s="71"/>
    </row>
    <row r="61242" spans="14:14">
      <c r="N61242" s="71"/>
    </row>
    <row r="61243" spans="14:14">
      <c r="N61243" s="71"/>
    </row>
    <row r="61244" spans="14:14">
      <c r="N61244" s="71"/>
    </row>
    <row r="61245" spans="14:14">
      <c r="N61245" s="71"/>
    </row>
    <row r="61246" spans="14:14">
      <c r="N61246" s="71"/>
    </row>
    <row r="61247" spans="14:14">
      <c r="N61247" s="71"/>
    </row>
    <row r="61248" spans="14:14">
      <c r="N61248" s="71"/>
    </row>
    <row r="61249" spans="14:14">
      <c r="N61249" s="71"/>
    </row>
    <row r="61250" spans="14:14">
      <c r="N61250" s="71"/>
    </row>
    <row r="61251" spans="14:14">
      <c r="N61251" s="71"/>
    </row>
    <row r="61252" spans="14:14">
      <c r="N61252" s="71"/>
    </row>
    <row r="61253" spans="14:14">
      <c r="N61253" s="71"/>
    </row>
    <row r="61254" spans="14:14">
      <c r="N61254" s="71"/>
    </row>
    <row r="61255" spans="14:14">
      <c r="N61255" s="71"/>
    </row>
    <row r="61256" spans="14:14">
      <c r="N61256" s="71"/>
    </row>
    <row r="61257" spans="14:14">
      <c r="N61257" s="71"/>
    </row>
    <row r="61258" spans="14:14">
      <c r="N61258" s="71"/>
    </row>
    <row r="61259" spans="14:14">
      <c r="N61259" s="71"/>
    </row>
    <row r="61260" spans="14:14">
      <c r="N61260" s="71"/>
    </row>
    <row r="61261" spans="14:14">
      <c r="N61261" s="71"/>
    </row>
    <row r="61262" spans="14:14">
      <c r="N61262" s="71"/>
    </row>
    <row r="61263" spans="14:14">
      <c r="N61263" s="71"/>
    </row>
    <row r="61264" spans="14:14">
      <c r="N61264" s="71"/>
    </row>
    <row r="61265" spans="14:14">
      <c r="N61265" s="71"/>
    </row>
    <row r="61266" spans="14:14">
      <c r="N61266" s="71"/>
    </row>
    <row r="61267" spans="14:14">
      <c r="N61267" s="71"/>
    </row>
    <row r="61268" spans="14:14">
      <c r="N61268" s="71"/>
    </row>
    <row r="61269" spans="14:14">
      <c r="N61269" s="71"/>
    </row>
    <row r="61270" spans="14:14">
      <c r="N61270" s="71"/>
    </row>
    <row r="61271" spans="14:14">
      <c r="N61271" s="71"/>
    </row>
    <row r="61272" spans="14:14">
      <c r="N61272" s="71"/>
    </row>
    <row r="61273" spans="14:14">
      <c r="N61273" s="71"/>
    </row>
    <row r="61274" spans="14:14">
      <c r="N61274" s="71"/>
    </row>
    <row r="61275" spans="14:14">
      <c r="N61275" s="71"/>
    </row>
    <row r="61276" spans="14:14">
      <c r="N61276" s="71"/>
    </row>
    <row r="61277" spans="14:14">
      <c r="N61277" s="71"/>
    </row>
    <row r="61278" spans="14:14">
      <c r="N61278" s="71"/>
    </row>
    <row r="61279" spans="14:14">
      <c r="N61279" s="71"/>
    </row>
    <row r="61280" spans="14:14">
      <c r="N61280" s="71"/>
    </row>
    <row r="61281" spans="14:14">
      <c r="N61281" s="71"/>
    </row>
    <row r="61282" spans="14:14">
      <c r="N61282" s="71"/>
    </row>
    <row r="61283" spans="14:14">
      <c r="N61283" s="71"/>
    </row>
    <row r="61284" spans="14:14">
      <c r="N61284" s="71"/>
    </row>
    <row r="61285" spans="14:14">
      <c r="N61285" s="71"/>
    </row>
    <row r="61286" spans="14:14">
      <c r="N61286" s="71"/>
    </row>
    <row r="61287" spans="14:14">
      <c r="N61287" s="71"/>
    </row>
    <row r="61288" spans="14:14">
      <c r="N61288" s="71"/>
    </row>
    <row r="61289" spans="14:14">
      <c r="N61289" s="71"/>
    </row>
    <row r="61290" spans="14:14">
      <c r="N61290" s="71"/>
    </row>
    <row r="61291" spans="14:14">
      <c r="N61291" s="71"/>
    </row>
    <row r="61292" spans="14:14">
      <c r="N61292" s="71"/>
    </row>
    <row r="61293" spans="14:14">
      <c r="N61293" s="71"/>
    </row>
    <row r="61294" spans="14:14">
      <c r="N61294" s="71"/>
    </row>
    <row r="61295" spans="14:14">
      <c r="N61295" s="71"/>
    </row>
    <row r="61296" spans="14:14">
      <c r="N61296" s="71"/>
    </row>
    <row r="61297" spans="14:14">
      <c r="N61297" s="71"/>
    </row>
    <row r="61298" spans="14:14">
      <c r="N61298" s="71"/>
    </row>
    <row r="61299" spans="14:14">
      <c r="N61299" s="71"/>
    </row>
    <row r="61300" spans="14:14">
      <c r="N61300" s="71"/>
    </row>
    <row r="61301" spans="14:14">
      <c r="N61301" s="71"/>
    </row>
    <row r="61302" spans="14:14">
      <c r="N61302" s="71"/>
    </row>
    <row r="61303" spans="14:14">
      <c r="N61303" s="71"/>
    </row>
    <row r="61304" spans="14:14">
      <c r="N61304" s="71"/>
    </row>
    <row r="61305" spans="14:14">
      <c r="N61305" s="71"/>
    </row>
    <row r="61306" spans="14:14">
      <c r="N61306" s="71"/>
    </row>
    <row r="61307" spans="14:14">
      <c r="N61307" s="71"/>
    </row>
    <row r="61308" spans="14:14">
      <c r="N61308" s="71"/>
    </row>
    <row r="61309" spans="14:14">
      <c r="N61309" s="71"/>
    </row>
    <row r="61310" spans="14:14">
      <c r="N61310" s="71"/>
    </row>
    <row r="61311" spans="14:14">
      <c r="N61311" s="71"/>
    </row>
    <row r="61312" spans="14:14">
      <c r="N61312" s="71"/>
    </row>
    <row r="61313" spans="14:14">
      <c r="N61313" s="71"/>
    </row>
    <row r="61314" spans="14:14">
      <c r="N61314" s="71"/>
    </row>
    <row r="61315" spans="14:14">
      <c r="N61315" s="71"/>
    </row>
    <row r="61316" spans="14:14">
      <c r="N61316" s="71"/>
    </row>
    <row r="61317" spans="14:14">
      <c r="N61317" s="71"/>
    </row>
    <row r="61318" spans="14:14">
      <c r="N61318" s="71"/>
    </row>
    <row r="61319" spans="14:14">
      <c r="N61319" s="71"/>
    </row>
    <row r="61320" spans="14:14">
      <c r="N61320" s="71"/>
    </row>
    <row r="61321" spans="14:14">
      <c r="N61321" s="71"/>
    </row>
    <row r="61322" spans="14:14">
      <c r="N61322" s="71"/>
    </row>
    <row r="61323" spans="14:14">
      <c r="N61323" s="71"/>
    </row>
    <row r="61324" spans="14:14">
      <c r="N61324" s="71"/>
    </row>
    <row r="61325" spans="14:14">
      <c r="N61325" s="71"/>
    </row>
    <row r="61326" spans="14:14">
      <c r="N61326" s="71"/>
    </row>
    <row r="61327" spans="14:14">
      <c r="N61327" s="71"/>
    </row>
    <row r="61328" spans="14:14">
      <c r="N61328" s="71"/>
    </row>
    <row r="61329" spans="14:14">
      <c r="N61329" s="71"/>
    </row>
    <row r="61330" spans="14:14">
      <c r="N61330" s="71"/>
    </row>
    <row r="61331" spans="14:14">
      <c r="N61331" s="71"/>
    </row>
    <row r="61332" spans="14:14">
      <c r="N61332" s="71"/>
    </row>
    <row r="61333" spans="14:14">
      <c r="N61333" s="71"/>
    </row>
    <row r="61334" spans="14:14">
      <c r="N61334" s="71"/>
    </row>
    <row r="61335" spans="14:14">
      <c r="N61335" s="71"/>
    </row>
    <row r="61336" spans="14:14">
      <c r="N61336" s="71"/>
    </row>
    <row r="61337" spans="14:14">
      <c r="N61337" s="71"/>
    </row>
    <row r="61338" spans="14:14">
      <c r="N61338" s="71"/>
    </row>
    <row r="61339" spans="14:14">
      <c r="N61339" s="71"/>
    </row>
    <row r="61340" spans="14:14">
      <c r="N61340" s="71"/>
    </row>
    <row r="61341" spans="14:14">
      <c r="N61341" s="71"/>
    </row>
    <row r="61342" spans="14:14">
      <c r="N61342" s="71"/>
    </row>
    <row r="61343" spans="14:14">
      <c r="N61343" s="71"/>
    </row>
    <row r="61344" spans="14:14">
      <c r="N61344" s="71"/>
    </row>
    <row r="61345" spans="14:14">
      <c r="N61345" s="71"/>
    </row>
    <row r="61346" spans="14:14">
      <c r="N61346" s="71"/>
    </row>
    <row r="61347" spans="14:14">
      <c r="N61347" s="71"/>
    </row>
    <row r="61348" spans="14:14">
      <c r="N61348" s="71"/>
    </row>
    <row r="61349" spans="14:14">
      <c r="N61349" s="71"/>
    </row>
    <row r="61350" spans="14:14">
      <c r="N61350" s="71"/>
    </row>
    <row r="61351" spans="14:14">
      <c r="N61351" s="71"/>
    </row>
    <row r="61352" spans="14:14">
      <c r="N61352" s="71"/>
    </row>
    <row r="61353" spans="14:14">
      <c r="N61353" s="71"/>
    </row>
    <row r="61354" spans="14:14">
      <c r="N61354" s="71"/>
    </row>
    <row r="61355" spans="14:14">
      <c r="N61355" s="71"/>
    </row>
    <row r="61356" spans="14:14">
      <c r="N61356" s="71"/>
    </row>
    <row r="61357" spans="14:14">
      <c r="N61357" s="71"/>
    </row>
    <row r="61358" spans="14:14">
      <c r="N61358" s="71"/>
    </row>
    <row r="61359" spans="14:14">
      <c r="N61359" s="71"/>
    </row>
    <row r="61360" spans="14:14">
      <c r="N61360" s="71"/>
    </row>
    <row r="61361" spans="14:14">
      <c r="N61361" s="71"/>
    </row>
    <row r="61362" spans="14:14">
      <c r="N61362" s="71"/>
    </row>
    <row r="61363" spans="14:14">
      <c r="N61363" s="71"/>
    </row>
    <row r="61364" spans="14:14">
      <c r="N61364" s="71"/>
    </row>
    <row r="61365" spans="14:14">
      <c r="N61365" s="71"/>
    </row>
    <row r="61366" spans="14:14">
      <c r="N61366" s="71"/>
    </row>
    <row r="61367" spans="14:14">
      <c r="N61367" s="71"/>
    </row>
    <row r="61368" spans="14:14">
      <c r="N61368" s="71"/>
    </row>
    <row r="61369" spans="14:14">
      <c r="N61369" s="71"/>
    </row>
    <row r="61370" spans="14:14">
      <c r="N61370" s="71"/>
    </row>
    <row r="61371" spans="14:14">
      <c r="N61371" s="71"/>
    </row>
    <row r="61372" spans="14:14">
      <c r="N61372" s="71"/>
    </row>
    <row r="61373" spans="14:14">
      <c r="N61373" s="71"/>
    </row>
    <row r="61374" spans="14:14">
      <c r="N61374" s="71"/>
    </row>
    <row r="61375" spans="14:14">
      <c r="N61375" s="71"/>
    </row>
    <row r="61376" spans="14:14">
      <c r="N61376" s="71"/>
    </row>
    <row r="61377" spans="14:14">
      <c r="N61377" s="71"/>
    </row>
    <row r="61378" spans="14:14">
      <c r="N61378" s="71"/>
    </row>
    <row r="61379" spans="14:14">
      <c r="N61379" s="71"/>
    </row>
    <row r="61380" spans="14:14">
      <c r="N61380" s="71"/>
    </row>
    <row r="61381" spans="14:14">
      <c r="N61381" s="71"/>
    </row>
    <row r="61382" spans="14:14">
      <c r="N61382" s="71"/>
    </row>
    <row r="61383" spans="14:14">
      <c r="N61383" s="71"/>
    </row>
    <row r="61384" spans="14:14">
      <c r="N61384" s="71"/>
    </row>
    <row r="61385" spans="14:14">
      <c r="N61385" s="71"/>
    </row>
    <row r="61386" spans="14:14">
      <c r="N61386" s="71"/>
    </row>
    <row r="61387" spans="14:14">
      <c r="N61387" s="71"/>
    </row>
    <row r="61388" spans="14:14">
      <c r="N61388" s="71"/>
    </row>
    <row r="61389" spans="14:14">
      <c r="N61389" s="71"/>
    </row>
    <row r="61390" spans="14:14">
      <c r="N61390" s="71"/>
    </row>
    <row r="61391" spans="14:14">
      <c r="N61391" s="71"/>
    </row>
    <row r="61392" spans="14:14">
      <c r="N61392" s="71"/>
    </row>
    <row r="61393" spans="14:14">
      <c r="N61393" s="71"/>
    </row>
    <row r="61394" spans="14:14">
      <c r="N61394" s="71"/>
    </row>
    <row r="61395" spans="14:14">
      <c r="N61395" s="71"/>
    </row>
    <row r="61396" spans="14:14">
      <c r="N61396" s="71"/>
    </row>
    <row r="61397" spans="14:14">
      <c r="N61397" s="71"/>
    </row>
    <row r="61398" spans="14:14">
      <c r="N61398" s="71"/>
    </row>
    <row r="61399" spans="14:14">
      <c r="N61399" s="71"/>
    </row>
    <row r="61400" spans="14:14">
      <c r="N61400" s="71"/>
    </row>
    <row r="61401" spans="14:14">
      <c r="N61401" s="71"/>
    </row>
    <row r="61402" spans="14:14">
      <c r="N61402" s="71"/>
    </row>
    <row r="61403" spans="14:14">
      <c r="N61403" s="71"/>
    </row>
    <row r="61404" spans="14:14">
      <c r="N61404" s="71"/>
    </row>
    <row r="61405" spans="14:14">
      <c r="N61405" s="71"/>
    </row>
    <row r="61406" spans="14:14">
      <c r="N61406" s="71"/>
    </row>
    <row r="61407" spans="14:14">
      <c r="N61407" s="71"/>
    </row>
    <row r="61408" spans="14:14">
      <c r="N61408" s="71"/>
    </row>
    <row r="61409" spans="14:14">
      <c r="N61409" s="71"/>
    </row>
    <row r="61410" spans="14:14">
      <c r="N61410" s="71"/>
    </row>
    <row r="61411" spans="14:14">
      <c r="N61411" s="71"/>
    </row>
    <row r="61412" spans="14:14">
      <c r="N61412" s="71"/>
    </row>
    <row r="61413" spans="14:14">
      <c r="N61413" s="71"/>
    </row>
    <row r="61414" spans="14:14">
      <c r="N61414" s="71"/>
    </row>
    <row r="61415" spans="14:14">
      <c r="N61415" s="71"/>
    </row>
    <row r="61416" spans="14:14">
      <c r="N61416" s="71"/>
    </row>
    <row r="61417" spans="14:14">
      <c r="N61417" s="71"/>
    </row>
    <row r="61418" spans="14:14">
      <c r="N61418" s="71"/>
    </row>
    <row r="61419" spans="14:14">
      <c r="N61419" s="71"/>
    </row>
    <row r="61420" spans="14:14">
      <c r="N61420" s="71"/>
    </row>
    <row r="61421" spans="14:14">
      <c r="N61421" s="71"/>
    </row>
    <row r="61422" spans="14:14">
      <c r="N61422" s="71"/>
    </row>
    <row r="61423" spans="14:14">
      <c r="N61423" s="71"/>
    </row>
    <row r="61424" spans="14:14">
      <c r="N61424" s="71"/>
    </row>
    <row r="61425" spans="14:14">
      <c r="N61425" s="71"/>
    </row>
    <row r="61426" spans="14:14">
      <c r="N61426" s="71"/>
    </row>
    <row r="61427" spans="14:14">
      <c r="N61427" s="71"/>
    </row>
    <row r="61428" spans="14:14">
      <c r="N61428" s="71"/>
    </row>
    <row r="61429" spans="14:14">
      <c r="N61429" s="71"/>
    </row>
    <row r="61430" spans="14:14">
      <c r="N61430" s="71"/>
    </row>
    <row r="61431" spans="14:14">
      <c r="N61431" s="71"/>
    </row>
    <row r="61432" spans="14:14">
      <c r="N61432" s="71"/>
    </row>
    <row r="61433" spans="14:14">
      <c r="N61433" s="71"/>
    </row>
    <row r="61434" spans="14:14">
      <c r="N61434" s="71"/>
    </row>
    <row r="61435" spans="14:14">
      <c r="N61435" s="71"/>
    </row>
    <row r="61436" spans="14:14">
      <c r="N61436" s="71"/>
    </row>
    <row r="61437" spans="14:14">
      <c r="N61437" s="71"/>
    </row>
    <row r="61438" spans="14:14">
      <c r="N61438" s="71"/>
    </row>
    <row r="61439" spans="14:14">
      <c r="N61439" s="71"/>
    </row>
    <row r="61440" spans="14:14">
      <c r="N61440" s="71"/>
    </row>
    <row r="61441" spans="14:14">
      <c r="N61441" s="71"/>
    </row>
    <row r="61442" spans="14:14">
      <c r="N61442" s="71"/>
    </row>
    <row r="61443" spans="14:14">
      <c r="N61443" s="71"/>
    </row>
    <row r="61444" spans="14:14">
      <c r="N61444" s="71"/>
    </row>
    <row r="61445" spans="14:14">
      <c r="N61445" s="71"/>
    </row>
    <row r="61446" spans="14:14">
      <c r="N61446" s="71"/>
    </row>
    <row r="61447" spans="14:14">
      <c r="N61447" s="71"/>
    </row>
    <row r="61448" spans="14:14">
      <c r="N61448" s="71"/>
    </row>
    <row r="61449" spans="14:14">
      <c r="N61449" s="71"/>
    </row>
    <row r="61450" spans="14:14">
      <c r="N61450" s="71"/>
    </row>
    <row r="61451" spans="14:14">
      <c r="N61451" s="71"/>
    </row>
    <row r="61452" spans="14:14">
      <c r="N61452" s="71"/>
    </row>
    <row r="61453" spans="14:14">
      <c r="N61453" s="71"/>
    </row>
    <row r="61454" spans="14:14">
      <c r="N61454" s="71"/>
    </row>
    <row r="61455" spans="14:14">
      <c r="N61455" s="71"/>
    </row>
    <row r="61456" spans="14:14">
      <c r="N61456" s="71"/>
    </row>
    <row r="61457" spans="14:14">
      <c r="N61457" s="71"/>
    </row>
    <row r="61458" spans="14:14">
      <c r="N61458" s="71"/>
    </row>
    <row r="61459" spans="14:14">
      <c r="N61459" s="71"/>
    </row>
    <row r="61460" spans="14:14">
      <c r="N61460" s="71"/>
    </row>
    <row r="61461" spans="14:14">
      <c r="N61461" s="71"/>
    </row>
    <row r="61462" spans="14:14">
      <c r="N61462" s="71"/>
    </row>
    <row r="61463" spans="14:14">
      <c r="N61463" s="71"/>
    </row>
    <row r="61464" spans="14:14">
      <c r="N61464" s="71"/>
    </row>
    <row r="61465" spans="14:14">
      <c r="N61465" s="71"/>
    </row>
    <row r="61466" spans="14:14">
      <c r="N61466" s="71"/>
    </row>
    <row r="61467" spans="14:14">
      <c r="N61467" s="71"/>
    </row>
    <row r="61468" spans="14:14">
      <c r="N61468" s="71"/>
    </row>
    <row r="61469" spans="14:14">
      <c r="N61469" s="71"/>
    </row>
    <row r="61470" spans="14:14">
      <c r="N61470" s="71"/>
    </row>
    <row r="61471" spans="14:14">
      <c r="N61471" s="71"/>
    </row>
    <row r="61472" spans="14:14">
      <c r="N61472" s="71"/>
    </row>
    <row r="61473" spans="14:14">
      <c r="N61473" s="71"/>
    </row>
    <row r="61474" spans="14:14">
      <c r="N61474" s="71"/>
    </row>
    <row r="61475" spans="14:14">
      <c r="N61475" s="71"/>
    </row>
    <row r="61476" spans="14:14">
      <c r="N61476" s="71"/>
    </row>
    <row r="61477" spans="14:14">
      <c r="N61477" s="71"/>
    </row>
    <row r="61478" spans="14:14">
      <c r="N61478" s="71"/>
    </row>
    <row r="61479" spans="14:14">
      <c r="N61479" s="71"/>
    </row>
    <row r="61480" spans="14:14">
      <c r="N61480" s="71"/>
    </row>
    <row r="61481" spans="14:14">
      <c r="N61481" s="71"/>
    </row>
    <row r="61482" spans="14:14">
      <c r="N61482" s="71"/>
    </row>
    <row r="61483" spans="14:14">
      <c r="N61483" s="71"/>
    </row>
    <row r="61484" spans="14:14">
      <c r="N61484" s="71"/>
    </row>
    <row r="61485" spans="14:14">
      <c r="N61485" s="71"/>
    </row>
    <row r="61486" spans="14:14">
      <c r="N61486" s="71"/>
    </row>
    <row r="61487" spans="14:14">
      <c r="N61487" s="71"/>
    </row>
    <row r="61488" spans="14:14">
      <c r="N61488" s="71"/>
    </row>
    <row r="61489" spans="14:14">
      <c r="N61489" s="71"/>
    </row>
    <row r="61490" spans="14:14">
      <c r="N61490" s="71"/>
    </row>
    <row r="61491" spans="14:14">
      <c r="N61491" s="71"/>
    </row>
    <row r="61492" spans="14:14">
      <c r="N61492" s="71"/>
    </row>
    <row r="61493" spans="14:14">
      <c r="N61493" s="71"/>
    </row>
    <row r="61494" spans="14:14">
      <c r="N61494" s="71"/>
    </row>
    <row r="61495" spans="14:14">
      <c r="N61495" s="71"/>
    </row>
    <row r="61496" spans="14:14">
      <c r="N61496" s="71"/>
    </row>
    <row r="61497" spans="14:14">
      <c r="N61497" s="71"/>
    </row>
    <row r="61498" spans="14:14">
      <c r="N61498" s="71"/>
    </row>
    <row r="61499" spans="14:14">
      <c r="N61499" s="71"/>
    </row>
    <row r="61500" spans="14:14">
      <c r="N61500" s="71"/>
    </row>
    <row r="61501" spans="14:14">
      <c r="N61501" s="71"/>
    </row>
    <row r="61502" spans="14:14">
      <c r="N61502" s="71"/>
    </row>
    <row r="61503" spans="14:14">
      <c r="N61503" s="71"/>
    </row>
    <row r="61504" spans="14:14">
      <c r="N61504" s="71"/>
    </row>
    <row r="61505" spans="14:14">
      <c r="N61505" s="71"/>
    </row>
    <row r="61506" spans="14:14">
      <c r="N61506" s="71"/>
    </row>
    <row r="61507" spans="14:14">
      <c r="N61507" s="71"/>
    </row>
    <row r="61508" spans="14:14">
      <c r="N61508" s="71"/>
    </row>
    <row r="61509" spans="14:14">
      <c r="N61509" s="71"/>
    </row>
    <row r="61510" spans="14:14">
      <c r="N61510" s="71"/>
    </row>
    <row r="61511" spans="14:14">
      <c r="N61511" s="71"/>
    </row>
    <row r="61512" spans="14:14">
      <c r="N61512" s="71"/>
    </row>
    <row r="61513" spans="14:14">
      <c r="N61513" s="71"/>
    </row>
    <row r="61514" spans="14:14">
      <c r="N61514" s="71"/>
    </row>
    <row r="61515" spans="14:14">
      <c r="N61515" s="71"/>
    </row>
    <row r="61516" spans="14:14">
      <c r="N61516" s="71"/>
    </row>
    <row r="61517" spans="14:14">
      <c r="N61517" s="71"/>
    </row>
    <row r="61518" spans="14:14">
      <c r="N61518" s="71"/>
    </row>
    <row r="61519" spans="14:14">
      <c r="N61519" s="71"/>
    </row>
    <row r="61520" spans="14:14">
      <c r="N61520" s="71"/>
    </row>
    <row r="61521" spans="14:14">
      <c r="N61521" s="71"/>
    </row>
    <row r="61522" spans="14:14">
      <c r="N61522" s="71"/>
    </row>
    <row r="61523" spans="14:14">
      <c r="N61523" s="71"/>
    </row>
    <row r="61524" spans="14:14">
      <c r="N61524" s="71"/>
    </row>
    <row r="61525" spans="14:14">
      <c r="N61525" s="71"/>
    </row>
    <row r="61526" spans="14:14">
      <c r="N61526" s="71"/>
    </row>
    <row r="61527" spans="14:14">
      <c r="N61527" s="71"/>
    </row>
    <row r="61528" spans="14:14">
      <c r="N61528" s="71"/>
    </row>
    <row r="61529" spans="14:14">
      <c r="N61529" s="71"/>
    </row>
    <row r="61530" spans="14:14">
      <c r="N61530" s="71"/>
    </row>
    <row r="61531" spans="14:14">
      <c r="N61531" s="71"/>
    </row>
    <row r="61532" spans="14:14">
      <c r="N61532" s="71"/>
    </row>
    <row r="61533" spans="14:14">
      <c r="N61533" s="71"/>
    </row>
    <row r="61534" spans="14:14">
      <c r="N61534" s="71"/>
    </row>
    <row r="61535" spans="14:14">
      <c r="N61535" s="71"/>
    </row>
    <row r="61536" spans="14:14">
      <c r="N61536" s="71"/>
    </row>
    <row r="61537" spans="14:14">
      <c r="N61537" s="71"/>
    </row>
    <row r="61538" spans="14:14">
      <c r="N61538" s="71"/>
    </row>
    <row r="61539" spans="14:14">
      <c r="N61539" s="71"/>
    </row>
    <row r="61540" spans="14:14">
      <c r="N61540" s="71"/>
    </row>
    <row r="61541" spans="14:14">
      <c r="N61541" s="71"/>
    </row>
    <row r="61542" spans="14:14">
      <c r="N61542" s="71"/>
    </row>
    <row r="61543" spans="14:14">
      <c r="N61543" s="71"/>
    </row>
    <row r="61544" spans="14:14">
      <c r="N61544" s="71"/>
    </row>
    <row r="61545" spans="14:14">
      <c r="N61545" s="71"/>
    </row>
    <row r="61546" spans="14:14">
      <c r="N61546" s="71"/>
    </row>
    <row r="61547" spans="14:14">
      <c r="N61547" s="71"/>
    </row>
    <row r="61548" spans="14:14">
      <c r="N61548" s="71"/>
    </row>
    <row r="61549" spans="14:14">
      <c r="N61549" s="71"/>
    </row>
    <row r="61550" spans="14:14">
      <c r="N61550" s="71"/>
    </row>
    <row r="61551" spans="14:14">
      <c r="N61551" s="71"/>
    </row>
    <row r="61552" spans="14:14">
      <c r="N61552" s="71"/>
    </row>
    <row r="61553" spans="14:14">
      <c r="N61553" s="71"/>
    </row>
    <row r="61554" spans="14:14">
      <c r="N61554" s="71"/>
    </row>
    <row r="61555" spans="14:14">
      <c r="N61555" s="71"/>
    </row>
    <row r="61556" spans="14:14">
      <c r="N61556" s="71"/>
    </row>
    <row r="61557" spans="14:14">
      <c r="N61557" s="71"/>
    </row>
    <row r="61558" spans="14:14">
      <c r="N61558" s="71"/>
    </row>
    <row r="61559" spans="14:14">
      <c r="N61559" s="71"/>
    </row>
    <row r="61560" spans="14:14">
      <c r="N61560" s="71"/>
    </row>
    <row r="61561" spans="14:14">
      <c r="N61561" s="71"/>
    </row>
    <row r="61562" spans="14:14">
      <c r="N61562" s="71"/>
    </row>
    <row r="61563" spans="14:14">
      <c r="N61563" s="71"/>
    </row>
    <row r="61564" spans="14:14">
      <c r="N61564" s="71"/>
    </row>
    <row r="61565" spans="14:14">
      <c r="N61565" s="71"/>
    </row>
    <row r="61566" spans="14:14">
      <c r="N61566" s="71"/>
    </row>
    <row r="61567" spans="14:14">
      <c r="N61567" s="71"/>
    </row>
    <row r="61568" spans="14:14">
      <c r="N61568" s="71"/>
    </row>
    <row r="61569" spans="14:14">
      <c r="N61569" s="71"/>
    </row>
    <row r="61570" spans="14:14">
      <c r="N61570" s="71"/>
    </row>
    <row r="61571" spans="14:14">
      <c r="N61571" s="71"/>
    </row>
    <row r="61572" spans="14:14">
      <c r="N61572" s="71"/>
    </row>
    <row r="61573" spans="14:14">
      <c r="N61573" s="71"/>
    </row>
    <row r="61574" spans="14:14">
      <c r="N61574" s="71"/>
    </row>
    <row r="61575" spans="14:14">
      <c r="N61575" s="71"/>
    </row>
    <row r="61576" spans="14:14">
      <c r="N61576" s="71"/>
    </row>
    <row r="61577" spans="14:14">
      <c r="N61577" s="71"/>
    </row>
    <row r="61578" spans="14:14">
      <c r="N61578" s="71"/>
    </row>
    <row r="61579" spans="14:14">
      <c r="N61579" s="71"/>
    </row>
    <row r="61580" spans="14:14">
      <c r="N61580" s="71"/>
    </row>
    <row r="61581" spans="14:14">
      <c r="N61581" s="71"/>
    </row>
    <row r="61582" spans="14:14">
      <c r="N61582" s="71"/>
    </row>
    <row r="61583" spans="14:14">
      <c r="N61583" s="71"/>
    </row>
    <row r="61584" spans="14:14">
      <c r="N61584" s="71"/>
    </row>
    <row r="61585" spans="14:14">
      <c r="N61585" s="71"/>
    </row>
    <row r="61586" spans="14:14">
      <c r="N61586" s="71"/>
    </row>
    <row r="61587" spans="14:14">
      <c r="N61587" s="71"/>
    </row>
    <row r="61588" spans="14:14">
      <c r="N61588" s="71"/>
    </row>
    <row r="61589" spans="14:14">
      <c r="N61589" s="71"/>
    </row>
    <row r="61590" spans="14:14">
      <c r="N61590" s="71"/>
    </row>
    <row r="61591" spans="14:14">
      <c r="N61591" s="71"/>
    </row>
    <row r="61592" spans="14:14">
      <c r="N61592" s="71"/>
    </row>
    <row r="61593" spans="14:14">
      <c r="N61593" s="71"/>
    </row>
    <row r="61594" spans="14:14">
      <c r="N61594" s="71"/>
    </row>
    <row r="61595" spans="14:14">
      <c r="N61595" s="71"/>
    </row>
    <row r="61596" spans="14:14">
      <c r="N61596" s="71"/>
    </row>
    <row r="61597" spans="14:14">
      <c r="N61597" s="71"/>
    </row>
    <row r="61598" spans="14:14">
      <c r="N61598" s="71"/>
    </row>
    <row r="61599" spans="14:14">
      <c r="N61599" s="71"/>
    </row>
    <row r="61600" spans="14:14">
      <c r="N61600" s="71"/>
    </row>
    <row r="61601" spans="14:14">
      <c r="N61601" s="71"/>
    </row>
    <row r="61602" spans="14:14">
      <c r="N61602" s="71"/>
    </row>
    <row r="61603" spans="14:14">
      <c r="N61603" s="71"/>
    </row>
    <row r="61604" spans="14:14">
      <c r="N61604" s="71"/>
    </row>
    <row r="61605" spans="14:14">
      <c r="N61605" s="71"/>
    </row>
    <row r="61606" spans="14:14">
      <c r="N61606" s="71"/>
    </row>
    <row r="61607" spans="14:14">
      <c r="N61607" s="71"/>
    </row>
    <row r="61608" spans="14:14">
      <c r="N61608" s="71"/>
    </row>
    <row r="61609" spans="14:14">
      <c r="N61609" s="71"/>
    </row>
    <row r="61610" spans="14:14">
      <c r="N61610" s="71"/>
    </row>
    <row r="61611" spans="14:14">
      <c r="N61611" s="71"/>
    </row>
    <row r="61612" spans="14:14">
      <c r="N61612" s="71"/>
    </row>
    <row r="61613" spans="14:14">
      <c r="N61613" s="71"/>
    </row>
    <row r="61614" spans="14:14">
      <c r="N61614" s="71"/>
    </row>
    <row r="61615" spans="14:14">
      <c r="N61615" s="71"/>
    </row>
    <row r="61616" spans="14:14">
      <c r="N61616" s="71"/>
    </row>
    <row r="61617" spans="14:14">
      <c r="N61617" s="71"/>
    </row>
    <row r="61618" spans="14:14">
      <c r="N61618" s="71"/>
    </row>
    <row r="61619" spans="14:14">
      <c r="N61619" s="71"/>
    </row>
    <row r="61620" spans="14:14">
      <c r="N61620" s="71"/>
    </row>
    <row r="61621" spans="14:14">
      <c r="N61621" s="71"/>
    </row>
    <row r="61622" spans="14:14">
      <c r="N61622" s="71"/>
    </row>
    <row r="61623" spans="14:14">
      <c r="N61623" s="71"/>
    </row>
    <row r="61624" spans="14:14">
      <c r="N61624" s="71"/>
    </row>
    <row r="61625" spans="14:14">
      <c r="N61625" s="71"/>
    </row>
    <row r="61626" spans="14:14">
      <c r="N61626" s="71"/>
    </row>
    <row r="61627" spans="14:14">
      <c r="N61627" s="71"/>
    </row>
    <row r="61628" spans="14:14">
      <c r="N61628" s="71"/>
    </row>
    <row r="61629" spans="14:14">
      <c r="N61629" s="71"/>
    </row>
    <row r="61630" spans="14:14">
      <c r="N61630" s="71"/>
    </row>
    <row r="61631" spans="14:14">
      <c r="N61631" s="71"/>
    </row>
    <row r="61632" spans="14:14">
      <c r="N61632" s="71"/>
    </row>
    <row r="61633" spans="14:14">
      <c r="N61633" s="71"/>
    </row>
    <row r="61634" spans="14:14">
      <c r="N61634" s="71"/>
    </row>
    <row r="61635" spans="14:14">
      <c r="N61635" s="71"/>
    </row>
    <row r="61636" spans="14:14">
      <c r="N61636" s="71"/>
    </row>
    <row r="61637" spans="14:14">
      <c r="N61637" s="71"/>
    </row>
    <row r="61638" spans="14:14">
      <c r="N61638" s="71"/>
    </row>
    <row r="61639" spans="14:14">
      <c r="N61639" s="71"/>
    </row>
    <row r="61640" spans="14:14">
      <c r="N61640" s="71"/>
    </row>
    <row r="61641" spans="14:14">
      <c r="N61641" s="71"/>
    </row>
    <row r="61642" spans="14:14">
      <c r="N61642" s="71"/>
    </row>
    <row r="61643" spans="14:14">
      <c r="N61643" s="71"/>
    </row>
    <row r="61644" spans="14:14">
      <c r="N61644" s="71"/>
    </row>
    <row r="61645" spans="14:14">
      <c r="N61645" s="71"/>
    </row>
    <row r="61646" spans="14:14">
      <c r="N61646" s="71"/>
    </row>
    <row r="61647" spans="14:14">
      <c r="N61647" s="71"/>
    </row>
    <row r="61648" spans="14:14">
      <c r="N61648" s="71"/>
    </row>
    <row r="61649" spans="14:14">
      <c r="N61649" s="71"/>
    </row>
    <row r="61650" spans="14:14">
      <c r="N61650" s="71"/>
    </row>
    <row r="61651" spans="14:14">
      <c r="N61651" s="71"/>
    </row>
    <row r="61652" spans="14:14">
      <c r="N61652" s="71"/>
    </row>
    <row r="61653" spans="14:14">
      <c r="N61653" s="71"/>
    </row>
    <row r="61654" spans="14:14">
      <c r="N61654" s="71"/>
    </row>
    <row r="61655" spans="14:14">
      <c r="N61655" s="71"/>
    </row>
    <row r="61656" spans="14:14">
      <c r="N61656" s="71"/>
    </row>
    <row r="61657" spans="14:14">
      <c r="N61657" s="71"/>
    </row>
    <row r="61658" spans="14:14">
      <c r="N61658" s="71"/>
    </row>
    <row r="61659" spans="14:14">
      <c r="N61659" s="71"/>
    </row>
    <row r="61660" spans="14:14">
      <c r="N61660" s="71"/>
    </row>
    <row r="61661" spans="14:14">
      <c r="N61661" s="71"/>
    </row>
    <row r="61662" spans="14:14">
      <c r="N61662" s="71"/>
    </row>
    <row r="61663" spans="14:14">
      <c r="N61663" s="71"/>
    </row>
    <row r="61664" spans="14:14">
      <c r="N61664" s="71"/>
    </row>
    <row r="61665" spans="14:14">
      <c r="N61665" s="71"/>
    </row>
    <row r="61666" spans="14:14">
      <c r="N61666" s="71"/>
    </row>
    <row r="61667" spans="14:14">
      <c r="N61667" s="71"/>
    </row>
    <row r="61668" spans="14:14">
      <c r="N61668" s="71"/>
    </row>
    <row r="61669" spans="14:14">
      <c r="N61669" s="71"/>
    </row>
    <row r="61670" spans="14:14">
      <c r="N61670" s="71"/>
    </row>
    <row r="61671" spans="14:14">
      <c r="N61671" s="71"/>
    </row>
    <row r="61672" spans="14:14">
      <c r="N61672" s="71"/>
    </row>
    <row r="61673" spans="14:14">
      <c r="N61673" s="71"/>
    </row>
    <row r="61674" spans="14:14">
      <c r="N61674" s="71"/>
    </row>
    <row r="61675" spans="14:14">
      <c r="N61675" s="71"/>
    </row>
    <row r="61676" spans="14:14">
      <c r="N61676" s="71"/>
    </row>
    <row r="61677" spans="14:14">
      <c r="N61677" s="71"/>
    </row>
    <row r="61678" spans="14:14">
      <c r="N61678" s="71"/>
    </row>
    <row r="61679" spans="14:14">
      <c r="N61679" s="71"/>
    </row>
    <row r="61680" spans="14:14">
      <c r="N61680" s="71"/>
    </row>
    <row r="61681" spans="14:14">
      <c r="N61681" s="71"/>
    </row>
    <row r="61682" spans="14:14">
      <c r="N61682" s="71"/>
    </row>
    <row r="61683" spans="14:14">
      <c r="N61683" s="71"/>
    </row>
    <row r="61684" spans="14:14">
      <c r="N61684" s="71"/>
    </row>
    <row r="61685" spans="14:14">
      <c r="N61685" s="71"/>
    </row>
    <row r="61686" spans="14:14">
      <c r="N61686" s="71"/>
    </row>
    <row r="61687" spans="14:14">
      <c r="N61687" s="71"/>
    </row>
    <row r="61688" spans="14:14">
      <c r="N61688" s="71"/>
    </row>
    <row r="61689" spans="14:14">
      <c r="N61689" s="71"/>
    </row>
    <row r="61690" spans="14:14">
      <c r="N61690" s="71"/>
    </row>
    <row r="61691" spans="14:14">
      <c r="N61691" s="71"/>
    </row>
    <row r="61692" spans="14:14">
      <c r="N61692" s="71"/>
    </row>
    <row r="61693" spans="14:14">
      <c r="N61693" s="71"/>
    </row>
    <row r="61694" spans="14:14">
      <c r="N61694" s="71"/>
    </row>
    <row r="61695" spans="14:14">
      <c r="N61695" s="71"/>
    </row>
    <row r="61696" spans="14:14">
      <c r="N61696" s="71"/>
    </row>
    <row r="61697" spans="14:14">
      <c r="N61697" s="71"/>
    </row>
    <row r="61698" spans="14:14">
      <c r="N61698" s="71"/>
    </row>
    <row r="61699" spans="14:14">
      <c r="N61699" s="71"/>
    </row>
    <row r="61700" spans="14:14">
      <c r="N61700" s="71"/>
    </row>
    <row r="61701" spans="14:14">
      <c r="N61701" s="71"/>
    </row>
    <row r="61702" spans="14:14">
      <c r="N61702" s="71"/>
    </row>
    <row r="61703" spans="14:14">
      <c r="N61703" s="71"/>
    </row>
    <row r="61704" spans="14:14">
      <c r="N61704" s="71"/>
    </row>
    <row r="61705" spans="14:14">
      <c r="N61705" s="71"/>
    </row>
    <row r="61706" spans="14:14">
      <c r="N61706" s="71"/>
    </row>
    <row r="61707" spans="14:14">
      <c r="N61707" s="71"/>
    </row>
    <row r="61708" spans="14:14">
      <c r="N61708" s="71"/>
    </row>
    <row r="61709" spans="14:14">
      <c r="N61709" s="71"/>
    </row>
    <row r="61710" spans="14:14">
      <c r="N61710" s="71"/>
    </row>
    <row r="61711" spans="14:14">
      <c r="N61711" s="71"/>
    </row>
    <row r="61712" spans="14:14">
      <c r="N61712" s="71"/>
    </row>
    <row r="61713" spans="14:14">
      <c r="N61713" s="71"/>
    </row>
    <row r="61714" spans="14:14">
      <c r="N61714" s="71"/>
    </row>
    <row r="61715" spans="14:14">
      <c r="N61715" s="71"/>
    </row>
    <row r="61716" spans="14:14">
      <c r="N61716" s="71"/>
    </row>
    <row r="61717" spans="14:14">
      <c r="N61717" s="71"/>
    </row>
    <row r="61718" spans="14:14">
      <c r="N61718" s="71"/>
    </row>
    <row r="61719" spans="14:14">
      <c r="N61719" s="71"/>
    </row>
    <row r="61720" spans="14:14">
      <c r="N61720" s="71"/>
    </row>
    <row r="61721" spans="14:14">
      <c r="N61721" s="71"/>
    </row>
    <row r="61722" spans="14:14">
      <c r="N61722" s="71"/>
    </row>
    <row r="61723" spans="14:14">
      <c r="N61723" s="71"/>
    </row>
    <row r="61724" spans="14:14">
      <c r="N61724" s="71"/>
    </row>
    <row r="61725" spans="14:14">
      <c r="N61725" s="71"/>
    </row>
    <row r="61726" spans="14:14">
      <c r="N61726" s="71"/>
    </row>
    <row r="61727" spans="14:14">
      <c r="N61727" s="71"/>
    </row>
    <row r="61728" spans="14:14">
      <c r="N61728" s="71"/>
    </row>
    <row r="61729" spans="14:14">
      <c r="N61729" s="71"/>
    </row>
    <row r="61730" spans="14:14">
      <c r="N61730" s="71"/>
    </row>
    <row r="61731" spans="14:14">
      <c r="N61731" s="71"/>
    </row>
    <row r="61732" spans="14:14">
      <c r="N61732" s="71"/>
    </row>
    <row r="61733" spans="14:14">
      <c r="N61733" s="71"/>
    </row>
    <row r="61734" spans="14:14">
      <c r="N61734" s="71"/>
    </row>
    <row r="61735" spans="14:14">
      <c r="N61735" s="71"/>
    </row>
    <row r="61736" spans="14:14">
      <c r="N61736" s="71"/>
    </row>
    <row r="61737" spans="14:14">
      <c r="N61737" s="71"/>
    </row>
    <row r="61738" spans="14:14">
      <c r="N61738" s="71"/>
    </row>
    <row r="61739" spans="14:14">
      <c r="N61739" s="71"/>
    </row>
    <row r="61740" spans="14:14">
      <c r="N61740" s="71"/>
    </row>
    <row r="61741" spans="14:14">
      <c r="N61741" s="71"/>
    </row>
    <row r="61742" spans="14:14">
      <c r="N61742" s="71"/>
    </row>
    <row r="61743" spans="14:14">
      <c r="N61743" s="71"/>
    </row>
    <row r="61744" spans="14:14">
      <c r="N61744" s="71"/>
    </row>
    <row r="61745" spans="14:14">
      <c r="N61745" s="71"/>
    </row>
    <row r="61746" spans="14:14">
      <c r="N61746" s="71"/>
    </row>
    <row r="61747" spans="14:14">
      <c r="N61747" s="71"/>
    </row>
    <row r="61748" spans="14:14">
      <c r="N61748" s="71"/>
    </row>
    <row r="61749" spans="14:14">
      <c r="N61749" s="71"/>
    </row>
    <row r="61750" spans="14:14">
      <c r="N61750" s="71"/>
    </row>
    <row r="61751" spans="14:14">
      <c r="N61751" s="71"/>
    </row>
    <row r="61752" spans="14:14">
      <c r="N61752" s="71"/>
    </row>
    <row r="61753" spans="14:14">
      <c r="N61753" s="71"/>
    </row>
    <row r="61754" spans="14:14">
      <c r="N61754" s="71"/>
    </row>
    <row r="61755" spans="14:14">
      <c r="N61755" s="71"/>
    </row>
    <row r="61756" spans="14:14">
      <c r="N61756" s="71"/>
    </row>
    <row r="61757" spans="14:14">
      <c r="N61757" s="71"/>
    </row>
    <row r="61758" spans="14:14">
      <c r="N61758" s="71"/>
    </row>
    <row r="61759" spans="14:14">
      <c r="N61759" s="71"/>
    </row>
    <row r="61760" spans="14:14">
      <c r="N61760" s="71"/>
    </row>
    <row r="61761" spans="14:14">
      <c r="N61761" s="71"/>
    </row>
    <row r="61762" spans="14:14">
      <c r="N61762" s="71"/>
    </row>
    <row r="61763" spans="14:14">
      <c r="N61763" s="71"/>
    </row>
    <row r="61764" spans="14:14">
      <c r="N61764" s="71"/>
    </row>
    <row r="61765" spans="14:14">
      <c r="N61765" s="71"/>
    </row>
    <row r="61766" spans="14:14">
      <c r="N61766" s="71"/>
    </row>
    <row r="61767" spans="14:14">
      <c r="N61767" s="71"/>
    </row>
    <row r="61768" spans="14:14">
      <c r="N61768" s="71"/>
    </row>
    <row r="61769" spans="14:14">
      <c r="N61769" s="71"/>
    </row>
    <row r="61770" spans="14:14">
      <c r="N61770" s="71"/>
    </row>
    <row r="61771" spans="14:14">
      <c r="N61771" s="71"/>
    </row>
    <row r="61772" spans="14:14">
      <c r="N61772" s="71"/>
    </row>
    <row r="61773" spans="14:14">
      <c r="N61773" s="71"/>
    </row>
    <row r="61774" spans="14:14">
      <c r="N61774" s="71"/>
    </row>
    <row r="61775" spans="14:14">
      <c r="N61775" s="71"/>
    </row>
    <row r="61776" spans="14:14">
      <c r="N61776" s="71"/>
    </row>
    <row r="61777" spans="14:14">
      <c r="N61777" s="71"/>
    </row>
    <row r="61778" spans="14:14">
      <c r="N61778" s="71"/>
    </row>
    <row r="61779" spans="14:14">
      <c r="N61779" s="71"/>
    </row>
    <row r="61780" spans="14:14">
      <c r="N61780" s="71"/>
    </row>
    <row r="61781" spans="14:14">
      <c r="N61781" s="71"/>
    </row>
    <row r="61782" spans="14:14">
      <c r="N61782" s="71"/>
    </row>
    <row r="61783" spans="14:14">
      <c r="N61783" s="71"/>
    </row>
    <row r="61784" spans="14:14">
      <c r="N61784" s="71"/>
    </row>
    <row r="61785" spans="14:14">
      <c r="N61785" s="71"/>
    </row>
    <row r="61786" spans="14:14">
      <c r="N61786" s="71"/>
    </row>
    <row r="61787" spans="14:14">
      <c r="N61787" s="71"/>
    </row>
    <row r="61788" spans="14:14">
      <c r="N61788" s="71"/>
    </row>
    <row r="61789" spans="14:14">
      <c r="N61789" s="71"/>
    </row>
    <row r="61790" spans="14:14">
      <c r="N61790" s="71"/>
    </row>
    <row r="61791" spans="14:14">
      <c r="N61791" s="71"/>
    </row>
    <row r="61792" spans="14:14">
      <c r="N61792" s="71"/>
    </row>
    <row r="61793" spans="14:14">
      <c r="N61793" s="71"/>
    </row>
    <row r="61794" spans="14:14">
      <c r="N61794" s="71"/>
    </row>
    <row r="61795" spans="14:14">
      <c r="N61795" s="71"/>
    </row>
    <row r="61796" spans="14:14">
      <c r="N61796" s="71"/>
    </row>
    <row r="61797" spans="14:14">
      <c r="N61797" s="71"/>
    </row>
    <row r="61798" spans="14:14">
      <c r="N61798" s="71"/>
    </row>
    <row r="61799" spans="14:14">
      <c r="N61799" s="71"/>
    </row>
    <row r="61800" spans="14:14">
      <c r="N61800" s="71"/>
    </row>
    <row r="61801" spans="14:14">
      <c r="N61801" s="71"/>
    </row>
    <row r="61802" spans="14:14">
      <c r="N61802" s="71"/>
    </row>
    <row r="61803" spans="14:14">
      <c r="N61803" s="71"/>
    </row>
    <row r="61804" spans="14:14">
      <c r="N61804" s="71"/>
    </row>
    <row r="61805" spans="14:14">
      <c r="N61805" s="71"/>
    </row>
    <row r="61806" spans="14:14">
      <c r="N61806" s="71"/>
    </row>
    <row r="61807" spans="14:14">
      <c r="N61807" s="71"/>
    </row>
    <row r="61808" spans="14:14">
      <c r="N61808" s="71"/>
    </row>
    <row r="61809" spans="14:14">
      <c r="N61809" s="71"/>
    </row>
    <row r="61810" spans="14:14">
      <c r="N61810" s="71"/>
    </row>
    <row r="61811" spans="14:14">
      <c r="N61811" s="71"/>
    </row>
    <row r="61812" spans="14:14">
      <c r="N61812" s="71"/>
    </row>
    <row r="61813" spans="14:14">
      <c r="N61813" s="71"/>
    </row>
    <row r="61814" spans="14:14">
      <c r="N61814" s="71"/>
    </row>
    <row r="61815" spans="14:14">
      <c r="N61815" s="71"/>
    </row>
    <row r="61816" spans="14:14">
      <c r="N61816" s="71"/>
    </row>
    <row r="61817" spans="14:14">
      <c r="N61817" s="71"/>
    </row>
    <row r="61818" spans="14:14">
      <c r="N61818" s="71"/>
    </row>
    <row r="61819" spans="14:14">
      <c r="N61819" s="71"/>
    </row>
    <row r="61820" spans="14:14">
      <c r="N61820" s="71"/>
    </row>
    <row r="61821" spans="14:14">
      <c r="N61821" s="71"/>
    </row>
    <row r="61822" spans="14:14">
      <c r="N61822" s="71"/>
    </row>
    <row r="61823" spans="14:14">
      <c r="N61823" s="71"/>
    </row>
    <row r="61824" spans="14:14">
      <c r="N61824" s="71"/>
    </row>
    <row r="61825" spans="14:14">
      <c r="N61825" s="71"/>
    </row>
    <row r="61826" spans="14:14">
      <c r="N61826" s="71"/>
    </row>
    <row r="61827" spans="14:14">
      <c r="N61827" s="71"/>
    </row>
    <row r="61828" spans="14:14">
      <c r="N61828" s="71"/>
    </row>
    <row r="61829" spans="14:14">
      <c r="N61829" s="71"/>
    </row>
    <row r="61830" spans="14:14">
      <c r="N61830" s="71"/>
    </row>
    <row r="61831" spans="14:14">
      <c r="N61831" s="71"/>
    </row>
    <row r="61832" spans="14:14">
      <c r="N61832" s="71"/>
    </row>
    <row r="61833" spans="14:14">
      <c r="N61833" s="71"/>
    </row>
    <row r="61834" spans="14:14">
      <c r="N61834" s="71"/>
    </row>
    <row r="61835" spans="14:14">
      <c r="N61835" s="71"/>
    </row>
    <row r="61836" spans="14:14">
      <c r="N61836" s="71"/>
    </row>
    <row r="61837" spans="14:14">
      <c r="N61837" s="71"/>
    </row>
    <row r="61838" spans="14:14">
      <c r="N61838" s="71"/>
    </row>
    <row r="61839" spans="14:14">
      <c r="N61839" s="71"/>
    </row>
    <row r="61840" spans="14:14">
      <c r="N61840" s="71"/>
    </row>
    <row r="61841" spans="14:14">
      <c r="N61841" s="71"/>
    </row>
    <row r="61842" spans="14:14">
      <c r="N61842" s="71"/>
    </row>
    <row r="61843" spans="14:14">
      <c r="N61843" s="71"/>
    </row>
    <row r="61844" spans="14:14">
      <c r="N61844" s="71"/>
    </row>
    <row r="61845" spans="14:14">
      <c r="N61845" s="71"/>
    </row>
    <row r="61846" spans="14:14">
      <c r="N61846" s="71"/>
    </row>
    <row r="61847" spans="14:14">
      <c r="N61847" s="71"/>
    </row>
    <row r="61848" spans="14:14">
      <c r="N61848" s="71"/>
    </row>
    <row r="61849" spans="14:14">
      <c r="N61849" s="71"/>
    </row>
    <row r="61850" spans="14:14">
      <c r="N61850" s="71"/>
    </row>
    <row r="61851" spans="14:14">
      <c r="N61851" s="71"/>
    </row>
    <row r="61852" spans="14:14">
      <c r="N61852" s="71"/>
    </row>
    <row r="61853" spans="14:14">
      <c r="N61853" s="71"/>
    </row>
    <row r="61854" spans="14:14">
      <c r="N61854" s="71"/>
    </row>
    <row r="61855" spans="14:14">
      <c r="N61855" s="71"/>
    </row>
    <row r="61856" spans="14:14">
      <c r="N61856" s="71"/>
    </row>
    <row r="61857" spans="14:14">
      <c r="N61857" s="71"/>
    </row>
    <row r="61858" spans="14:14">
      <c r="N61858" s="71"/>
    </row>
    <row r="61859" spans="14:14">
      <c r="N61859" s="71"/>
    </row>
    <row r="61860" spans="14:14">
      <c r="N61860" s="71"/>
    </row>
    <row r="61861" spans="14:14">
      <c r="N61861" s="71"/>
    </row>
    <row r="61862" spans="14:14">
      <c r="N61862" s="71"/>
    </row>
    <row r="61863" spans="14:14">
      <c r="N61863" s="71"/>
    </row>
    <row r="61864" spans="14:14">
      <c r="N61864" s="71"/>
    </row>
    <row r="61865" spans="14:14">
      <c r="N61865" s="71"/>
    </row>
    <row r="61866" spans="14:14">
      <c r="N61866" s="71"/>
    </row>
    <row r="61867" spans="14:14">
      <c r="N61867" s="71"/>
    </row>
    <row r="61868" spans="14:14">
      <c r="N61868" s="71"/>
    </row>
    <row r="61869" spans="14:14">
      <c r="N61869" s="71"/>
    </row>
    <row r="61870" spans="14:14">
      <c r="N61870" s="71"/>
    </row>
    <row r="61871" spans="14:14">
      <c r="N61871" s="71"/>
    </row>
    <row r="61872" spans="14:14">
      <c r="N61872" s="71"/>
    </row>
    <row r="61873" spans="14:14">
      <c r="N61873" s="71"/>
    </row>
    <row r="61874" spans="14:14">
      <c r="N61874" s="71"/>
    </row>
    <row r="61875" spans="14:14">
      <c r="N61875" s="71"/>
    </row>
    <row r="61876" spans="14:14">
      <c r="N61876" s="71"/>
    </row>
    <row r="61877" spans="14:14">
      <c r="N61877" s="71"/>
    </row>
    <row r="61878" spans="14:14">
      <c r="N61878" s="71"/>
    </row>
    <row r="61879" spans="14:14">
      <c r="N61879" s="71"/>
    </row>
    <row r="61880" spans="14:14">
      <c r="N61880" s="71"/>
    </row>
    <row r="61881" spans="14:14">
      <c r="N61881" s="71"/>
    </row>
    <row r="61882" spans="14:14">
      <c r="N61882" s="71"/>
    </row>
    <row r="61883" spans="14:14">
      <c r="N61883" s="71"/>
    </row>
    <row r="61884" spans="14:14">
      <c r="N61884" s="71"/>
    </row>
    <row r="61885" spans="14:14">
      <c r="N61885" s="71"/>
    </row>
    <row r="61886" spans="14:14">
      <c r="N61886" s="71"/>
    </row>
    <row r="61887" spans="14:14">
      <c r="N61887" s="71"/>
    </row>
    <row r="61888" spans="14:14">
      <c r="N61888" s="71"/>
    </row>
    <row r="61889" spans="14:14">
      <c r="N61889" s="71"/>
    </row>
    <row r="61890" spans="14:14">
      <c r="N61890" s="71"/>
    </row>
    <row r="61891" spans="14:14">
      <c r="N61891" s="71"/>
    </row>
    <row r="61892" spans="14:14">
      <c r="N61892" s="71"/>
    </row>
    <row r="61893" spans="14:14">
      <c r="N61893" s="71"/>
    </row>
    <row r="61894" spans="14:14">
      <c r="N61894" s="71"/>
    </row>
    <row r="61895" spans="14:14">
      <c r="N61895" s="71"/>
    </row>
    <row r="61896" spans="14:14">
      <c r="N61896" s="71"/>
    </row>
    <row r="61897" spans="14:14">
      <c r="N61897" s="71"/>
    </row>
    <row r="61898" spans="14:14">
      <c r="N61898" s="71"/>
    </row>
    <row r="61899" spans="14:14">
      <c r="N61899" s="71"/>
    </row>
    <row r="61900" spans="14:14">
      <c r="N61900" s="71"/>
    </row>
    <row r="61901" spans="14:14">
      <c r="N61901" s="71"/>
    </row>
    <row r="61902" spans="14:14">
      <c r="N61902" s="71"/>
    </row>
    <row r="61903" spans="14:14">
      <c r="N61903" s="71"/>
    </row>
    <row r="61904" spans="14:14">
      <c r="N61904" s="71"/>
    </row>
    <row r="61905" spans="14:14">
      <c r="N61905" s="71"/>
    </row>
    <row r="61906" spans="14:14">
      <c r="N61906" s="71"/>
    </row>
    <row r="61907" spans="14:14">
      <c r="N61907" s="71"/>
    </row>
    <row r="61908" spans="14:14">
      <c r="N61908" s="71"/>
    </row>
    <row r="61909" spans="14:14">
      <c r="N61909" s="71"/>
    </row>
    <row r="61910" spans="14:14">
      <c r="N61910" s="71"/>
    </row>
    <row r="61911" spans="14:14">
      <c r="N61911" s="71"/>
    </row>
    <row r="61912" spans="14:14">
      <c r="N61912" s="71"/>
    </row>
    <row r="61913" spans="14:14">
      <c r="N61913" s="71"/>
    </row>
    <row r="61914" spans="14:14">
      <c r="N61914" s="71"/>
    </row>
    <row r="61915" spans="14:14">
      <c r="N61915" s="71"/>
    </row>
    <row r="61916" spans="14:14">
      <c r="N61916" s="71"/>
    </row>
    <row r="61917" spans="14:14">
      <c r="N61917" s="71"/>
    </row>
    <row r="61918" spans="14:14">
      <c r="N61918" s="71"/>
    </row>
    <row r="61919" spans="14:14">
      <c r="N61919" s="71"/>
    </row>
    <row r="61920" spans="14:14">
      <c r="N61920" s="71"/>
    </row>
    <row r="61921" spans="14:14">
      <c r="N61921" s="71"/>
    </row>
    <row r="61922" spans="14:14">
      <c r="N61922" s="71"/>
    </row>
    <row r="61923" spans="14:14">
      <c r="N61923" s="71"/>
    </row>
    <row r="61924" spans="14:14">
      <c r="N61924" s="71"/>
    </row>
    <row r="61925" spans="14:14">
      <c r="N61925" s="71"/>
    </row>
    <row r="61926" spans="14:14">
      <c r="N61926" s="71"/>
    </row>
    <row r="61927" spans="14:14">
      <c r="N61927" s="71"/>
    </row>
    <row r="61928" spans="14:14">
      <c r="N61928" s="71"/>
    </row>
    <row r="61929" spans="14:14">
      <c r="N61929" s="71"/>
    </row>
    <row r="61930" spans="14:14">
      <c r="N61930" s="71"/>
    </row>
    <row r="61931" spans="14:14">
      <c r="N61931" s="71"/>
    </row>
    <row r="61932" spans="14:14">
      <c r="N61932" s="71"/>
    </row>
    <row r="61933" spans="14:14">
      <c r="N61933" s="71"/>
    </row>
    <row r="61934" spans="14:14">
      <c r="N61934" s="71"/>
    </row>
    <row r="61935" spans="14:14">
      <c r="N61935" s="71"/>
    </row>
    <row r="61936" spans="14:14">
      <c r="N61936" s="71"/>
    </row>
    <row r="61937" spans="14:14">
      <c r="N61937" s="71"/>
    </row>
    <row r="61938" spans="14:14">
      <c r="N61938" s="71"/>
    </row>
    <row r="61939" spans="14:14">
      <c r="N61939" s="71"/>
    </row>
    <row r="61940" spans="14:14">
      <c r="N61940" s="71"/>
    </row>
    <row r="61941" spans="14:14">
      <c r="N61941" s="71"/>
    </row>
    <row r="61942" spans="14:14">
      <c r="N61942" s="71"/>
    </row>
    <row r="61943" spans="14:14">
      <c r="N61943" s="71"/>
    </row>
    <row r="61944" spans="14:14">
      <c r="N61944" s="71"/>
    </row>
    <row r="61945" spans="14:14">
      <c r="N61945" s="71"/>
    </row>
    <row r="61946" spans="14:14">
      <c r="N61946" s="71"/>
    </row>
    <row r="61947" spans="14:14">
      <c r="N61947" s="71"/>
    </row>
    <row r="61948" spans="14:14">
      <c r="N61948" s="71"/>
    </row>
    <row r="61949" spans="14:14">
      <c r="N61949" s="71"/>
    </row>
    <row r="61950" spans="14:14">
      <c r="N61950" s="71"/>
    </row>
    <row r="61951" spans="14:14">
      <c r="N61951" s="71"/>
    </row>
    <row r="61952" spans="14:14">
      <c r="N61952" s="71"/>
    </row>
    <row r="61953" spans="14:14">
      <c r="N61953" s="71"/>
    </row>
    <row r="61954" spans="14:14">
      <c r="N61954" s="71"/>
    </row>
    <row r="61955" spans="14:14">
      <c r="N61955" s="71"/>
    </row>
    <row r="61956" spans="14:14">
      <c r="N61956" s="71"/>
    </row>
    <row r="61957" spans="14:14">
      <c r="N61957" s="71"/>
    </row>
    <row r="61958" spans="14:14">
      <c r="N61958" s="71"/>
    </row>
    <row r="61959" spans="14:14">
      <c r="N61959" s="71"/>
    </row>
    <row r="61960" spans="14:14">
      <c r="N61960" s="71"/>
    </row>
    <row r="61961" spans="14:14">
      <c r="N61961" s="71"/>
    </row>
    <row r="61962" spans="14:14">
      <c r="N61962" s="71"/>
    </row>
    <row r="61963" spans="14:14">
      <c r="N61963" s="71"/>
    </row>
    <row r="61964" spans="14:14">
      <c r="N61964" s="71"/>
    </row>
    <row r="61965" spans="14:14">
      <c r="N61965" s="71"/>
    </row>
    <row r="61966" spans="14:14">
      <c r="N61966" s="71"/>
    </row>
    <row r="61967" spans="14:14">
      <c r="N61967" s="71"/>
    </row>
    <row r="61968" spans="14:14">
      <c r="N61968" s="71"/>
    </row>
    <row r="61969" spans="14:14">
      <c r="N61969" s="71"/>
    </row>
    <row r="61970" spans="14:14">
      <c r="N61970" s="71"/>
    </row>
    <row r="61971" spans="14:14">
      <c r="N61971" s="71"/>
    </row>
    <row r="61972" spans="14:14">
      <c r="N61972" s="71"/>
    </row>
    <row r="61973" spans="14:14">
      <c r="N61973" s="71"/>
    </row>
    <row r="61974" spans="14:14">
      <c r="N61974" s="71"/>
    </row>
    <row r="61975" spans="14:14">
      <c r="N61975" s="71"/>
    </row>
    <row r="61976" spans="14:14">
      <c r="N61976" s="71"/>
    </row>
    <row r="61977" spans="14:14">
      <c r="N61977" s="71"/>
    </row>
    <row r="61978" spans="14:14">
      <c r="N61978" s="71"/>
    </row>
    <row r="61979" spans="14:14">
      <c r="N61979" s="71"/>
    </row>
    <row r="61980" spans="14:14">
      <c r="N61980" s="71"/>
    </row>
    <row r="61981" spans="14:14">
      <c r="N61981" s="71"/>
    </row>
    <row r="61982" spans="14:14">
      <c r="N61982" s="71"/>
    </row>
    <row r="61983" spans="14:14">
      <c r="N61983" s="71"/>
    </row>
    <row r="61984" spans="14:14">
      <c r="N61984" s="71"/>
    </row>
    <row r="61985" spans="14:14">
      <c r="N61985" s="71"/>
    </row>
    <row r="61986" spans="14:14">
      <c r="N61986" s="71"/>
    </row>
    <row r="61987" spans="14:14">
      <c r="N61987" s="71"/>
    </row>
    <row r="61988" spans="14:14">
      <c r="N61988" s="71"/>
    </row>
    <row r="61989" spans="14:14">
      <c r="N61989" s="71"/>
    </row>
    <row r="61990" spans="14:14">
      <c r="N61990" s="71"/>
    </row>
    <row r="61991" spans="14:14">
      <c r="N61991" s="71"/>
    </row>
    <row r="61992" spans="14:14">
      <c r="N61992" s="71"/>
    </row>
    <row r="61993" spans="14:14">
      <c r="N61993" s="71"/>
    </row>
    <row r="61994" spans="14:14">
      <c r="N61994" s="71"/>
    </row>
    <row r="61995" spans="14:14">
      <c r="N61995" s="71"/>
    </row>
    <row r="61996" spans="14:14">
      <c r="N61996" s="71"/>
    </row>
    <row r="61997" spans="14:14">
      <c r="N61997" s="71"/>
    </row>
    <row r="61998" spans="14:14">
      <c r="N61998" s="71"/>
    </row>
    <row r="61999" spans="14:14">
      <c r="N61999" s="71"/>
    </row>
    <row r="62000" spans="14:14">
      <c r="N62000" s="71"/>
    </row>
    <row r="62001" spans="14:14">
      <c r="N62001" s="71"/>
    </row>
    <row r="62002" spans="14:14">
      <c r="N62002" s="71"/>
    </row>
    <row r="62003" spans="14:14">
      <c r="N62003" s="71"/>
    </row>
    <row r="62004" spans="14:14">
      <c r="N62004" s="71"/>
    </row>
    <row r="62005" spans="14:14">
      <c r="N62005" s="71"/>
    </row>
    <row r="62006" spans="14:14">
      <c r="N62006" s="71"/>
    </row>
    <row r="62007" spans="14:14">
      <c r="N62007" s="71"/>
    </row>
    <row r="62008" spans="14:14">
      <c r="N62008" s="71"/>
    </row>
    <row r="62009" spans="14:14">
      <c r="N62009" s="71"/>
    </row>
    <row r="62010" spans="14:14">
      <c r="N62010" s="71"/>
    </row>
    <row r="62011" spans="14:14">
      <c r="N62011" s="71"/>
    </row>
    <row r="62012" spans="14:14">
      <c r="N62012" s="71"/>
    </row>
    <row r="62013" spans="14:14">
      <c r="N62013" s="71"/>
    </row>
    <row r="62014" spans="14:14">
      <c r="N62014" s="71"/>
    </row>
    <row r="62015" spans="14:14">
      <c r="N62015" s="71"/>
    </row>
    <row r="62016" spans="14:14">
      <c r="N62016" s="71"/>
    </row>
    <row r="62017" spans="14:14">
      <c r="N62017" s="71"/>
    </row>
    <row r="62018" spans="14:14">
      <c r="N62018" s="71"/>
    </row>
    <row r="62019" spans="14:14">
      <c r="N62019" s="71"/>
    </row>
    <row r="62020" spans="14:14">
      <c r="N62020" s="71"/>
    </row>
    <row r="62021" spans="14:14">
      <c r="N62021" s="71"/>
    </row>
    <row r="62022" spans="14:14">
      <c r="N62022" s="71"/>
    </row>
    <row r="62023" spans="14:14">
      <c r="N62023" s="71"/>
    </row>
    <row r="62024" spans="14:14">
      <c r="N62024" s="71"/>
    </row>
    <row r="62025" spans="14:14">
      <c r="N62025" s="71"/>
    </row>
    <row r="62026" spans="14:14">
      <c r="N62026" s="71"/>
    </row>
    <row r="62027" spans="14:14">
      <c r="N62027" s="71"/>
    </row>
    <row r="62028" spans="14:14">
      <c r="N62028" s="71"/>
    </row>
    <row r="62029" spans="14:14">
      <c r="N62029" s="71"/>
    </row>
    <row r="62030" spans="14:14">
      <c r="N62030" s="71"/>
    </row>
    <row r="62031" spans="14:14">
      <c r="N62031" s="71"/>
    </row>
    <row r="62032" spans="14:14">
      <c r="N62032" s="71"/>
    </row>
    <row r="62033" spans="14:14">
      <c r="N62033" s="71"/>
    </row>
    <row r="62034" spans="14:14">
      <c r="N62034" s="71"/>
    </row>
    <row r="62035" spans="14:14">
      <c r="N62035" s="71"/>
    </row>
    <row r="62036" spans="14:14">
      <c r="N62036" s="71"/>
    </row>
    <row r="62037" spans="14:14">
      <c r="N62037" s="71"/>
    </row>
    <row r="62038" spans="14:14">
      <c r="N62038" s="71"/>
    </row>
    <row r="62039" spans="14:14">
      <c r="N62039" s="71"/>
    </row>
    <row r="62040" spans="14:14">
      <c r="N62040" s="71"/>
    </row>
    <row r="62041" spans="14:14">
      <c r="N62041" s="71"/>
    </row>
    <row r="62042" spans="14:14">
      <c r="N62042" s="71"/>
    </row>
    <row r="62043" spans="14:14">
      <c r="N62043" s="71"/>
    </row>
    <row r="62044" spans="14:14">
      <c r="N62044" s="71"/>
    </row>
    <row r="62045" spans="14:14">
      <c r="N62045" s="71"/>
    </row>
    <row r="62046" spans="14:14">
      <c r="N62046" s="71"/>
    </row>
    <row r="62047" spans="14:14">
      <c r="N62047" s="71"/>
    </row>
    <row r="62048" spans="14:14">
      <c r="N62048" s="71"/>
    </row>
    <row r="62049" spans="14:14">
      <c r="N62049" s="71"/>
    </row>
    <row r="62050" spans="14:14">
      <c r="N62050" s="71"/>
    </row>
    <row r="62051" spans="14:14">
      <c r="N62051" s="71"/>
    </row>
    <row r="62052" spans="14:14">
      <c r="N62052" s="71"/>
    </row>
    <row r="62053" spans="14:14">
      <c r="N62053" s="71"/>
    </row>
    <row r="62054" spans="14:14">
      <c r="N62054" s="71"/>
    </row>
    <row r="62055" spans="14:14">
      <c r="N62055" s="71"/>
    </row>
    <row r="62056" spans="14:14">
      <c r="N62056" s="71"/>
    </row>
    <row r="62057" spans="14:14">
      <c r="N62057" s="71"/>
    </row>
    <row r="62058" spans="14:14">
      <c r="N62058" s="71"/>
    </row>
    <row r="62059" spans="14:14">
      <c r="N62059" s="71"/>
    </row>
    <row r="62060" spans="14:14">
      <c r="N62060" s="71"/>
    </row>
    <row r="62061" spans="14:14">
      <c r="N62061" s="71"/>
    </row>
    <row r="62062" spans="14:14">
      <c r="N62062" s="71"/>
    </row>
    <row r="62063" spans="14:14">
      <c r="N62063" s="71"/>
    </row>
    <row r="62064" spans="14:14">
      <c r="N62064" s="71"/>
    </row>
    <row r="62065" spans="14:14">
      <c r="N62065" s="71"/>
    </row>
    <row r="62066" spans="14:14">
      <c r="N62066" s="71"/>
    </row>
    <row r="62067" spans="14:14">
      <c r="N62067" s="71"/>
    </row>
    <row r="62068" spans="14:14">
      <c r="N62068" s="71"/>
    </row>
    <row r="62069" spans="14:14">
      <c r="N62069" s="71"/>
    </row>
    <row r="62070" spans="14:14">
      <c r="N62070" s="71"/>
    </row>
    <row r="62071" spans="14:14">
      <c r="N62071" s="71"/>
    </row>
    <row r="62072" spans="14:14">
      <c r="N62072" s="71"/>
    </row>
    <row r="62073" spans="14:14">
      <c r="N62073" s="71"/>
    </row>
    <row r="62074" spans="14:14">
      <c r="N62074" s="71"/>
    </row>
    <row r="62075" spans="14:14">
      <c r="N62075" s="71"/>
    </row>
    <row r="62076" spans="14:14">
      <c r="N62076" s="71"/>
    </row>
    <row r="62077" spans="14:14">
      <c r="N62077" s="71"/>
    </row>
    <row r="62078" spans="14:14">
      <c r="N62078" s="71"/>
    </row>
    <row r="62079" spans="14:14">
      <c r="N62079" s="71"/>
    </row>
    <row r="62080" spans="14:14">
      <c r="N62080" s="71"/>
    </row>
    <row r="62081" spans="14:14">
      <c r="N62081" s="71"/>
    </row>
    <row r="62082" spans="14:14">
      <c r="N62082" s="71"/>
    </row>
    <row r="62083" spans="14:14">
      <c r="N62083" s="71"/>
    </row>
    <row r="62084" spans="14:14">
      <c r="N62084" s="71"/>
    </row>
    <row r="62085" spans="14:14">
      <c r="N62085" s="71"/>
    </row>
    <row r="62086" spans="14:14">
      <c r="N62086" s="71"/>
    </row>
    <row r="62087" spans="14:14">
      <c r="N62087" s="71"/>
    </row>
    <row r="62088" spans="14:14">
      <c r="N62088" s="71"/>
    </row>
    <row r="62089" spans="14:14">
      <c r="N62089" s="71"/>
    </row>
    <row r="62090" spans="14:14">
      <c r="N62090" s="71"/>
    </row>
    <row r="62091" spans="14:14">
      <c r="N62091" s="71"/>
    </row>
    <row r="62092" spans="14:14">
      <c r="N62092" s="71"/>
    </row>
    <row r="62093" spans="14:14">
      <c r="N62093" s="71"/>
    </row>
    <row r="62094" spans="14:14">
      <c r="N62094" s="71"/>
    </row>
    <row r="62095" spans="14:14">
      <c r="N62095" s="71"/>
    </row>
    <row r="62096" spans="14:14">
      <c r="N62096" s="71"/>
    </row>
    <row r="62097" spans="14:14">
      <c r="N62097" s="71"/>
    </row>
    <row r="62098" spans="14:14">
      <c r="N62098" s="71"/>
    </row>
    <row r="62099" spans="14:14">
      <c r="N62099" s="71"/>
    </row>
    <row r="62100" spans="14:14">
      <c r="N62100" s="71"/>
    </row>
    <row r="62101" spans="14:14">
      <c r="N62101" s="71"/>
    </row>
    <row r="62102" spans="14:14">
      <c r="N62102" s="71"/>
    </row>
    <row r="62103" spans="14:14">
      <c r="N62103" s="71"/>
    </row>
    <row r="62104" spans="14:14">
      <c r="N62104" s="71"/>
    </row>
    <row r="62105" spans="14:14">
      <c r="N62105" s="71"/>
    </row>
    <row r="62106" spans="14:14">
      <c r="N62106" s="71"/>
    </row>
    <row r="62107" spans="14:14">
      <c r="N62107" s="71"/>
    </row>
    <row r="62108" spans="14:14">
      <c r="N62108" s="71"/>
    </row>
    <row r="62109" spans="14:14">
      <c r="N62109" s="71"/>
    </row>
    <row r="62110" spans="14:14">
      <c r="N62110" s="71"/>
    </row>
    <row r="62111" spans="14:14">
      <c r="N62111" s="71"/>
    </row>
    <row r="62112" spans="14:14">
      <c r="N62112" s="71"/>
    </row>
    <row r="62113" spans="14:14">
      <c r="N62113" s="71"/>
    </row>
    <row r="62114" spans="14:14">
      <c r="N62114" s="71"/>
    </row>
    <row r="62115" spans="14:14">
      <c r="N62115" s="71"/>
    </row>
    <row r="62116" spans="14:14">
      <c r="N62116" s="71"/>
    </row>
    <row r="62117" spans="14:14">
      <c r="N62117" s="71"/>
    </row>
    <row r="62118" spans="14:14">
      <c r="N62118" s="71"/>
    </row>
    <row r="62119" spans="14:14">
      <c r="N62119" s="71"/>
    </row>
    <row r="62120" spans="14:14">
      <c r="N62120" s="71"/>
    </row>
    <row r="62121" spans="14:14">
      <c r="N62121" s="71"/>
    </row>
    <row r="62122" spans="14:14">
      <c r="N62122" s="71"/>
    </row>
    <row r="62123" spans="14:14">
      <c r="N62123" s="71"/>
    </row>
    <row r="62124" spans="14:14">
      <c r="N62124" s="71"/>
    </row>
    <row r="62125" spans="14:14">
      <c r="N62125" s="71"/>
    </row>
    <row r="62126" spans="14:14">
      <c r="N62126" s="71"/>
    </row>
    <row r="62127" spans="14:14">
      <c r="N62127" s="71"/>
    </row>
    <row r="62128" spans="14:14">
      <c r="N62128" s="71"/>
    </row>
    <row r="62129" spans="14:14">
      <c r="N62129" s="71"/>
    </row>
    <row r="62130" spans="14:14">
      <c r="N62130" s="71"/>
    </row>
    <row r="62131" spans="14:14">
      <c r="N62131" s="71"/>
    </row>
    <row r="62132" spans="14:14">
      <c r="N62132" s="71"/>
    </row>
    <row r="62133" spans="14:14">
      <c r="N62133" s="71"/>
    </row>
    <row r="62134" spans="14:14">
      <c r="N62134" s="71"/>
    </row>
    <row r="62135" spans="14:14">
      <c r="N62135" s="71"/>
    </row>
    <row r="62136" spans="14:14">
      <c r="N62136" s="71"/>
    </row>
    <row r="62137" spans="14:14">
      <c r="N62137" s="71"/>
    </row>
    <row r="62138" spans="14:14">
      <c r="N62138" s="71"/>
    </row>
    <row r="62139" spans="14:14">
      <c r="N62139" s="71"/>
    </row>
    <row r="62140" spans="14:14">
      <c r="N62140" s="71"/>
    </row>
    <row r="62141" spans="14:14">
      <c r="N62141" s="71"/>
    </row>
    <row r="62142" spans="14:14">
      <c r="N62142" s="71"/>
    </row>
    <row r="62143" spans="14:14">
      <c r="N62143" s="71"/>
    </row>
    <row r="62144" spans="14:14">
      <c r="N62144" s="71"/>
    </row>
    <row r="62145" spans="14:14">
      <c r="N62145" s="71"/>
    </row>
    <row r="62146" spans="14:14">
      <c r="N62146" s="71"/>
    </row>
    <row r="62147" spans="14:14">
      <c r="N62147" s="71"/>
    </row>
    <row r="62148" spans="14:14">
      <c r="N62148" s="71"/>
    </row>
    <row r="62149" spans="14:14">
      <c r="N62149" s="71"/>
    </row>
    <row r="62150" spans="14:14">
      <c r="N62150" s="71"/>
    </row>
    <row r="62151" spans="14:14">
      <c r="N62151" s="71"/>
    </row>
    <row r="62152" spans="14:14">
      <c r="N62152" s="71"/>
    </row>
    <row r="62153" spans="14:14">
      <c r="N62153" s="71"/>
    </row>
    <row r="62154" spans="14:14">
      <c r="N62154" s="71"/>
    </row>
    <row r="62155" spans="14:14">
      <c r="N62155" s="71"/>
    </row>
    <row r="62156" spans="14:14">
      <c r="N62156" s="71"/>
    </row>
    <row r="62157" spans="14:14">
      <c r="N62157" s="71"/>
    </row>
    <row r="62158" spans="14:14">
      <c r="N62158" s="71"/>
    </row>
    <row r="62159" spans="14:14">
      <c r="N62159" s="71"/>
    </row>
    <row r="62160" spans="14:14">
      <c r="N62160" s="71"/>
    </row>
    <row r="62161" spans="14:14">
      <c r="N62161" s="71"/>
    </row>
    <row r="62162" spans="14:14">
      <c r="N62162" s="71"/>
    </row>
    <row r="62163" spans="14:14">
      <c r="N62163" s="71"/>
    </row>
    <row r="62164" spans="14:14">
      <c r="N62164" s="71"/>
    </row>
    <row r="62165" spans="14:14">
      <c r="N62165" s="71"/>
    </row>
    <row r="62166" spans="14:14">
      <c r="N62166" s="71"/>
    </row>
    <row r="62167" spans="14:14">
      <c r="N62167" s="71"/>
    </row>
    <row r="62168" spans="14:14">
      <c r="N62168" s="71"/>
    </row>
    <row r="62169" spans="14:14">
      <c r="N62169" s="71"/>
    </row>
    <row r="62170" spans="14:14">
      <c r="N62170" s="71"/>
    </row>
    <row r="62171" spans="14:14">
      <c r="N62171" s="71"/>
    </row>
    <row r="62172" spans="14:14">
      <c r="N62172" s="71"/>
    </row>
    <row r="62173" spans="14:14">
      <c r="N62173" s="71"/>
    </row>
    <row r="62174" spans="14:14">
      <c r="N62174" s="71"/>
    </row>
    <row r="62175" spans="14:14">
      <c r="N62175" s="71"/>
    </row>
    <row r="62176" spans="14:14">
      <c r="N62176" s="71"/>
    </row>
    <row r="62177" spans="14:14">
      <c r="N62177" s="71"/>
    </row>
    <row r="62178" spans="14:14">
      <c r="N62178" s="71"/>
    </row>
    <row r="62179" spans="14:14">
      <c r="N62179" s="71"/>
    </row>
    <row r="62180" spans="14:14">
      <c r="N62180" s="71"/>
    </row>
    <row r="62181" spans="14:14">
      <c r="N62181" s="71"/>
    </row>
    <row r="62182" spans="14:14">
      <c r="N62182" s="71"/>
    </row>
    <row r="62183" spans="14:14">
      <c r="N62183" s="71"/>
    </row>
    <row r="62184" spans="14:14">
      <c r="N62184" s="71"/>
    </row>
    <row r="62185" spans="14:14">
      <c r="N62185" s="71"/>
    </row>
    <row r="62186" spans="14:14">
      <c r="N62186" s="71"/>
    </row>
    <row r="62187" spans="14:14">
      <c r="N62187" s="71"/>
    </row>
    <row r="62188" spans="14:14">
      <c r="N62188" s="71"/>
    </row>
    <row r="62189" spans="14:14">
      <c r="N62189" s="71"/>
    </row>
    <row r="62190" spans="14:14">
      <c r="N62190" s="71"/>
    </row>
    <row r="62191" spans="14:14">
      <c r="N62191" s="71"/>
    </row>
    <row r="62192" spans="14:14">
      <c r="N62192" s="71"/>
    </row>
    <row r="62193" spans="14:14">
      <c r="N62193" s="71"/>
    </row>
    <row r="62194" spans="14:14">
      <c r="N62194" s="71"/>
    </row>
    <row r="62195" spans="14:14">
      <c r="N62195" s="71"/>
    </row>
    <row r="62196" spans="14:14">
      <c r="N62196" s="71"/>
    </row>
    <row r="62197" spans="14:14">
      <c r="N62197" s="71"/>
    </row>
    <row r="62198" spans="14:14">
      <c r="N62198" s="71"/>
    </row>
    <row r="62199" spans="14:14">
      <c r="N62199" s="71"/>
    </row>
    <row r="62200" spans="14:14">
      <c r="N62200" s="71"/>
    </row>
    <row r="62201" spans="14:14">
      <c r="N62201" s="71"/>
    </row>
    <row r="62202" spans="14:14">
      <c r="N62202" s="71"/>
    </row>
    <row r="62203" spans="14:14">
      <c r="N62203" s="71"/>
    </row>
    <row r="62204" spans="14:14">
      <c r="N62204" s="71"/>
    </row>
    <row r="62205" spans="14:14">
      <c r="N62205" s="71"/>
    </row>
    <row r="62206" spans="14:14">
      <c r="N62206" s="71"/>
    </row>
    <row r="62207" spans="14:14">
      <c r="N62207" s="71"/>
    </row>
    <row r="62208" spans="14:14">
      <c r="N62208" s="71"/>
    </row>
    <row r="62209" spans="14:14">
      <c r="N62209" s="71"/>
    </row>
    <row r="62210" spans="14:14">
      <c r="N62210" s="71"/>
    </row>
    <row r="62211" spans="14:14">
      <c r="N62211" s="71"/>
    </row>
    <row r="62212" spans="14:14">
      <c r="N62212" s="71"/>
    </row>
    <row r="62213" spans="14:14">
      <c r="N62213" s="71"/>
    </row>
    <row r="62214" spans="14:14">
      <c r="N62214" s="71"/>
    </row>
    <row r="62215" spans="14:14">
      <c r="N62215" s="71"/>
    </row>
    <row r="62216" spans="14:14">
      <c r="N62216" s="71"/>
    </row>
    <row r="62217" spans="14:14">
      <c r="N62217" s="71"/>
    </row>
    <row r="62218" spans="14:14">
      <c r="N62218" s="71"/>
    </row>
    <row r="62219" spans="14:14">
      <c r="N62219" s="71"/>
    </row>
    <row r="62220" spans="14:14">
      <c r="N62220" s="71"/>
    </row>
    <row r="62221" spans="14:14">
      <c r="N62221" s="71"/>
    </row>
    <row r="62222" spans="14:14">
      <c r="N62222" s="71"/>
    </row>
    <row r="62223" spans="14:14">
      <c r="N62223" s="71"/>
    </row>
    <row r="62224" spans="14:14">
      <c r="N62224" s="71"/>
    </row>
    <row r="62225" spans="14:14">
      <c r="N62225" s="71"/>
    </row>
    <row r="62226" spans="14:14">
      <c r="N62226" s="71"/>
    </row>
    <row r="62227" spans="14:14">
      <c r="N62227" s="71"/>
    </row>
    <row r="62228" spans="14:14">
      <c r="N62228" s="71"/>
    </row>
    <row r="62229" spans="14:14">
      <c r="N62229" s="71"/>
    </row>
    <row r="62230" spans="14:14">
      <c r="N62230" s="71"/>
    </row>
    <row r="62231" spans="14:14">
      <c r="N62231" s="71"/>
    </row>
    <row r="62232" spans="14:14">
      <c r="N62232" s="71"/>
    </row>
    <row r="62233" spans="14:14">
      <c r="N62233" s="71"/>
    </row>
    <row r="62234" spans="14:14">
      <c r="N62234" s="71"/>
    </row>
    <row r="62235" spans="14:14">
      <c r="N62235" s="71"/>
    </row>
    <row r="62236" spans="14:14">
      <c r="N62236" s="71"/>
    </row>
    <row r="62237" spans="14:14">
      <c r="N62237" s="71"/>
    </row>
    <row r="62238" spans="14:14">
      <c r="N62238" s="71"/>
    </row>
    <row r="62239" spans="14:14">
      <c r="N62239" s="71"/>
    </row>
    <row r="62240" spans="14:14">
      <c r="N62240" s="71"/>
    </row>
    <row r="62241" spans="14:14">
      <c r="N62241" s="71"/>
    </row>
    <row r="62242" spans="14:14">
      <c r="N62242" s="71"/>
    </row>
    <row r="62243" spans="14:14">
      <c r="N62243" s="71"/>
    </row>
    <row r="62244" spans="14:14">
      <c r="N62244" s="71"/>
    </row>
    <row r="62245" spans="14:14">
      <c r="N62245" s="71"/>
    </row>
    <row r="62246" spans="14:14">
      <c r="N62246" s="71"/>
    </row>
    <row r="62247" spans="14:14">
      <c r="N62247" s="71"/>
    </row>
    <row r="62248" spans="14:14">
      <c r="N62248" s="71"/>
    </row>
    <row r="62249" spans="14:14">
      <c r="N62249" s="71"/>
    </row>
    <row r="62250" spans="14:14">
      <c r="N62250" s="71"/>
    </row>
    <row r="62251" spans="14:14">
      <c r="N62251" s="71"/>
    </row>
    <row r="62252" spans="14:14">
      <c r="N62252" s="71"/>
    </row>
    <row r="62253" spans="14:14">
      <c r="N62253" s="71"/>
    </row>
    <row r="62254" spans="14:14">
      <c r="N62254" s="71"/>
    </row>
    <row r="62255" spans="14:14">
      <c r="N62255" s="71"/>
    </row>
    <row r="62256" spans="14:14">
      <c r="N62256" s="71"/>
    </row>
    <row r="62257" spans="14:14">
      <c r="N62257" s="71"/>
    </row>
    <row r="62258" spans="14:14">
      <c r="N62258" s="71"/>
    </row>
    <row r="62259" spans="14:14">
      <c r="N62259" s="71"/>
    </row>
    <row r="62260" spans="14:14">
      <c r="N62260" s="71"/>
    </row>
    <row r="62261" spans="14:14">
      <c r="N62261" s="71"/>
    </row>
    <row r="62262" spans="14:14">
      <c r="N62262" s="71"/>
    </row>
    <row r="62263" spans="14:14">
      <c r="N62263" s="71"/>
    </row>
    <row r="62264" spans="14:14">
      <c r="N62264" s="71"/>
    </row>
    <row r="62265" spans="14:14">
      <c r="N62265" s="71"/>
    </row>
    <row r="62266" spans="14:14">
      <c r="N62266" s="71"/>
    </row>
    <row r="62267" spans="14:14">
      <c r="N62267" s="71"/>
    </row>
    <row r="62268" spans="14:14">
      <c r="N62268" s="71"/>
    </row>
    <row r="62269" spans="14:14">
      <c r="N62269" s="71"/>
    </row>
    <row r="62270" spans="14:14">
      <c r="N62270" s="71"/>
    </row>
    <row r="62271" spans="14:14">
      <c r="N62271" s="71"/>
    </row>
    <row r="62272" spans="14:14">
      <c r="N62272" s="71"/>
    </row>
    <row r="62273" spans="14:14">
      <c r="N62273" s="71"/>
    </row>
    <row r="62274" spans="14:14">
      <c r="N62274" s="71"/>
    </row>
    <row r="62275" spans="14:14">
      <c r="N62275" s="71"/>
    </row>
    <row r="62276" spans="14:14">
      <c r="N62276" s="71"/>
    </row>
    <row r="62277" spans="14:14">
      <c r="N62277" s="71"/>
    </row>
    <row r="62278" spans="14:14">
      <c r="N62278" s="71"/>
    </row>
    <row r="62279" spans="14:14">
      <c r="N62279" s="71"/>
    </row>
    <row r="62280" spans="14:14">
      <c r="N62280" s="71"/>
    </row>
    <row r="62281" spans="14:14">
      <c r="N62281" s="71"/>
    </row>
    <row r="62282" spans="14:14">
      <c r="N62282" s="71"/>
    </row>
    <row r="62283" spans="14:14">
      <c r="N62283" s="71"/>
    </row>
    <row r="62284" spans="14:14">
      <c r="N62284" s="71"/>
    </row>
    <row r="62285" spans="14:14">
      <c r="N62285" s="71"/>
    </row>
    <row r="62286" spans="14:14">
      <c r="N62286" s="71"/>
    </row>
    <row r="62287" spans="14:14">
      <c r="N62287" s="71"/>
    </row>
    <row r="62288" spans="14:14">
      <c r="N62288" s="71"/>
    </row>
    <row r="62289" spans="14:14">
      <c r="N62289" s="71"/>
    </row>
    <row r="62290" spans="14:14">
      <c r="N62290" s="71"/>
    </row>
    <row r="62291" spans="14:14">
      <c r="N62291" s="71"/>
    </row>
    <row r="62292" spans="14:14">
      <c r="N62292" s="71"/>
    </row>
    <row r="62293" spans="14:14">
      <c r="N62293" s="71"/>
    </row>
    <row r="62294" spans="14:14">
      <c r="N62294" s="71"/>
    </row>
    <row r="62295" spans="14:14">
      <c r="N62295" s="71"/>
    </row>
    <row r="62296" spans="14:14">
      <c r="N62296" s="71"/>
    </row>
    <row r="62297" spans="14:14">
      <c r="N62297" s="71"/>
    </row>
    <row r="62298" spans="14:14">
      <c r="N62298" s="71"/>
    </row>
    <row r="62299" spans="14:14">
      <c r="N62299" s="71"/>
    </row>
    <row r="62300" spans="14:14">
      <c r="N62300" s="71"/>
    </row>
    <row r="62301" spans="14:14">
      <c r="N62301" s="71"/>
    </row>
    <row r="62302" spans="14:14">
      <c r="N62302" s="71"/>
    </row>
    <row r="62303" spans="14:14">
      <c r="N62303" s="71"/>
    </row>
    <row r="62304" spans="14:14">
      <c r="N62304" s="71"/>
    </row>
    <row r="62305" spans="14:14">
      <c r="N62305" s="71"/>
    </row>
    <row r="62306" spans="14:14">
      <c r="N62306" s="71"/>
    </row>
    <row r="62307" spans="14:14">
      <c r="N62307" s="71"/>
    </row>
    <row r="62308" spans="14:14">
      <c r="N62308" s="71"/>
    </row>
    <row r="62309" spans="14:14">
      <c r="N62309" s="71"/>
    </row>
    <row r="62310" spans="14:14">
      <c r="N62310" s="71"/>
    </row>
    <row r="62311" spans="14:14">
      <c r="N62311" s="71"/>
    </row>
    <row r="62312" spans="14:14">
      <c r="N62312" s="71"/>
    </row>
    <row r="62313" spans="14:14">
      <c r="N62313" s="71"/>
    </row>
    <row r="62314" spans="14:14">
      <c r="N62314" s="71"/>
    </row>
    <row r="62315" spans="14:14">
      <c r="N62315" s="71"/>
    </row>
    <row r="62316" spans="14:14">
      <c r="N62316" s="71"/>
    </row>
    <row r="62317" spans="14:14">
      <c r="N62317" s="71"/>
    </row>
    <row r="62318" spans="14:14">
      <c r="N62318" s="71"/>
    </row>
    <row r="62319" spans="14:14">
      <c r="N62319" s="71"/>
    </row>
    <row r="62320" spans="14:14">
      <c r="N62320" s="71"/>
    </row>
    <row r="62321" spans="14:14">
      <c r="N62321" s="71"/>
    </row>
    <row r="62322" spans="14:14">
      <c r="N62322" s="71"/>
    </row>
    <row r="62323" spans="14:14">
      <c r="N62323" s="71"/>
    </row>
    <row r="62324" spans="14:14">
      <c r="N62324" s="71"/>
    </row>
    <row r="62325" spans="14:14">
      <c r="N62325" s="71"/>
    </row>
    <row r="62326" spans="14:14">
      <c r="N62326" s="71"/>
    </row>
    <row r="62327" spans="14:14">
      <c r="N62327" s="71"/>
    </row>
    <row r="62328" spans="14:14">
      <c r="N62328" s="71"/>
    </row>
    <row r="62329" spans="14:14">
      <c r="N62329" s="71"/>
    </row>
    <row r="62330" spans="14:14">
      <c r="N62330" s="71"/>
    </row>
    <row r="62331" spans="14:14">
      <c r="N62331" s="71"/>
    </row>
    <row r="62332" spans="14:14">
      <c r="N62332" s="71"/>
    </row>
    <row r="62333" spans="14:14">
      <c r="N62333" s="71"/>
    </row>
    <row r="62334" spans="14:14">
      <c r="N62334" s="71"/>
    </row>
    <row r="62335" spans="14:14">
      <c r="N62335" s="71"/>
    </row>
    <row r="62336" spans="14:14">
      <c r="N62336" s="71"/>
    </row>
    <row r="62337" spans="14:14">
      <c r="N62337" s="71"/>
    </row>
    <row r="62338" spans="14:14">
      <c r="N62338" s="71"/>
    </row>
    <row r="62339" spans="14:14">
      <c r="N62339" s="71"/>
    </row>
    <row r="62340" spans="14:14">
      <c r="N62340" s="71"/>
    </row>
    <row r="62341" spans="14:14">
      <c r="N62341" s="71"/>
    </row>
    <row r="62342" spans="14:14">
      <c r="N62342" s="71"/>
    </row>
    <row r="62343" spans="14:14">
      <c r="N62343" s="71"/>
    </row>
    <row r="62344" spans="14:14">
      <c r="N62344" s="71"/>
    </row>
    <row r="62345" spans="14:14">
      <c r="N62345" s="71"/>
    </row>
    <row r="62346" spans="14:14">
      <c r="N62346" s="71"/>
    </row>
    <row r="62347" spans="14:14">
      <c r="N62347" s="71"/>
    </row>
    <row r="62348" spans="14:14">
      <c r="N62348" s="71"/>
    </row>
    <row r="62349" spans="14:14">
      <c r="N62349" s="71"/>
    </row>
    <row r="62350" spans="14:14">
      <c r="N62350" s="71"/>
    </row>
    <row r="62351" spans="14:14">
      <c r="N62351" s="71"/>
    </row>
    <row r="62352" spans="14:14">
      <c r="N62352" s="71"/>
    </row>
    <row r="62353" spans="14:14">
      <c r="N62353" s="71"/>
    </row>
    <row r="62354" spans="14:14">
      <c r="N62354" s="71"/>
    </row>
    <row r="62355" spans="14:14">
      <c r="N62355" s="71"/>
    </row>
    <row r="62356" spans="14:14">
      <c r="N62356" s="71"/>
    </row>
    <row r="62357" spans="14:14">
      <c r="N62357" s="71"/>
    </row>
    <row r="62358" spans="14:14">
      <c r="N62358" s="71"/>
    </row>
    <row r="62359" spans="14:14">
      <c r="N62359" s="71"/>
    </row>
    <row r="62360" spans="14:14">
      <c r="N62360" s="71"/>
    </row>
    <row r="62361" spans="14:14">
      <c r="N62361" s="71"/>
    </row>
    <row r="62362" spans="14:14">
      <c r="N62362" s="71"/>
    </row>
    <row r="62363" spans="14:14">
      <c r="N62363" s="71"/>
    </row>
    <row r="62364" spans="14:14">
      <c r="N62364" s="71"/>
    </row>
    <row r="62365" spans="14:14">
      <c r="N62365" s="71"/>
    </row>
    <row r="62366" spans="14:14">
      <c r="N62366" s="71"/>
    </row>
    <row r="62367" spans="14:14">
      <c r="N62367" s="71"/>
    </row>
    <row r="62368" spans="14:14">
      <c r="N62368" s="71"/>
    </row>
    <row r="62369" spans="14:14">
      <c r="N62369" s="71"/>
    </row>
    <row r="62370" spans="14:14">
      <c r="N62370" s="71"/>
    </row>
    <row r="62371" spans="14:14">
      <c r="N62371" s="71"/>
    </row>
    <row r="62372" spans="14:14">
      <c r="N62372" s="71"/>
    </row>
    <row r="62373" spans="14:14">
      <c r="N62373" s="71"/>
    </row>
    <row r="62374" spans="14:14">
      <c r="N62374" s="71"/>
    </row>
    <row r="62375" spans="14:14">
      <c r="N62375" s="71"/>
    </row>
    <row r="62376" spans="14:14">
      <c r="N62376" s="71"/>
    </row>
    <row r="62377" spans="14:14">
      <c r="N62377" s="71"/>
    </row>
    <row r="62378" spans="14:14">
      <c r="N62378" s="71"/>
    </row>
    <row r="62379" spans="14:14">
      <c r="N62379" s="71"/>
    </row>
    <row r="62380" spans="14:14">
      <c r="N62380" s="71"/>
    </row>
    <row r="62381" spans="14:14">
      <c r="N62381" s="71"/>
    </row>
    <row r="62382" spans="14:14">
      <c r="N62382" s="71"/>
    </row>
    <row r="62383" spans="14:14">
      <c r="N62383" s="71"/>
    </row>
    <row r="62384" spans="14:14">
      <c r="N62384" s="71"/>
    </row>
    <row r="62385" spans="14:14">
      <c r="N62385" s="71"/>
    </row>
    <row r="62386" spans="14:14">
      <c r="N62386" s="71"/>
    </row>
    <row r="62387" spans="14:14">
      <c r="N62387" s="71"/>
    </row>
    <row r="62388" spans="14:14">
      <c r="N62388" s="71"/>
    </row>
    <row r="62389" spans="14:14">
      <c r="N62389" s="71"/>
    </row>
    <row r="62390" spans="14:14">
      <c r="N62390" s="71"/>
    </row>
    <row r="62391" spans="14:14">
      <c r="N62391" s="71"/>
    </row>
    <row r="62392" spans="14:14">
      <c r="N62392" s="71"/>
    </row>
    <row r="62393" spans="14:14">
      <c r="N62393" s="71"/>
    </row>
    <row r="62394" spans="14:14">
      <c r="N62394" s="71"/>
    </row>
    <row r="62395" spans="14:14">
      <c r="N62395" s="71"/>
    </row>
    <row r="62396" spans="14:14">
      <c r="N62396" s="71"/>
    </row>
    <row r="62397" spans="14:14">
      <c r="N62397" s="71"/>
    </row>
    <row r="62398" spans="14:14">
      <c r="N62398" s="71"/>
    </row>
    <row r="62399" spans="14:14">
      <c r="N62399" s="71"/>
    </row>
    <row r="62400" spans="14:14">
      <c r="N62400" s="71"/>
    </row>
    <row r="62401" spans="14:14">
      <c r="N62401" s="71"/>
    </row>
    <row r="62402" spans="14:14">
      <c r="N62402" s="71"/>
    </row>
    <row r="62403" spans="14:14">
      <c r="N62403" s="71"/>
    </row>
    <row r="62404" spans="14:14">
      <c r="N62404" s="71"/>
    </row>
    <row r="62405" spans="14:14">
      <c r="N62405" s="71"/>
    </row>
    <row r="62406" spans="14:14">
      <c r="N62406" s="71"/>
    </row>
    <row r="62407" spans="14:14">
      <c r="N62407" s="71"/>
    </row>
    <row r="62408" spans="14:14">
      <c r="N62408" s="71"/>
    </row>
    <row r="62409" spans="14:14">
      <c r="N62409" s="71"/>
    </row>
    <row r="62410" spans="14:14">
      <c r="N62410" s="71"/>
    </row>
    <row r="62411" spans="14:14">
      <c r="N62411" s="71"/>
    </row>
    <row r="62412" spans="14:14">
      <c r="N62412" s="71"/>
    </row>
    <row r="62413" spans="14:14">
      <c r="N62413" s="71"/>
    </row>
    <row r="62414" spans="14:14">
      <c r="N62414" s="71"/>
    </row>
    <row r="62415" spans="14:14">
      <c r="N62415" s="71"/>
    </row>
    <row r="62416" spans="14:14">
      <c r="N62416" s="71"/>
    </row>
    <row r="62417" spans="14:14">
      <c r="N62417" s="71"/>
    </row>
    <row r="62418" spans="14:14">
      <c r="N62418" s="71"/>
    </row>
    <row r="62419" spans="14:14">
      <c r="N62419" s="71"/>
    </row>
    <row r="62420" spans="14:14">
      <c r="N62420" s="71"/>
    </row>
    <row r="62421" spans="14:14">
      <c r="N62421" s="71"/>
    </row>
    <row r="62422" spans="14:14">
      <c r="N62422" s="71"/>
    </row>
    <row r="62423" spans="14:14">
      <c r="N62423" s="71"/>
    </row>
    <row r="62424" spans="14:14">
      <c r="N62424" s="71"/>
    </row>
    <row r="62425" spans="14:14">
      <c r="N62425" s="71"/>
    </row>
    <row r="62426" spans="14:14">
      <c r="N62426" s="71"/>
    </row>
    <row r="62427" spans="14:14">
      <c r="N62427" s="71"/>
    </row>
    <row r="62428" spans="14:14">
      <c r="N62428" s="71"/>
    </row>
    <row r="62429" spans="14:14">
      <c r="N62429" s="71"/>
    </row>
    <row r="62430" spans="14:14">
      <c r="N62430" s="71"/>
    </row>
    <row r="62431" spans="14:14">
      <c r="N62431" s="71"/>
    </row>
    <row r="62432" spans="14:14">
      <c r="N62432" s="71"/>
    </row>
    <row r="62433" spans="14:14">
      <c r="N62433" s="71"/>
    </row>
    <row r="62434" spans="14:14">
      <c r="N62434" s="71"/>
    </row>
    <row r="62435" spans="14:14">
      <c r="N62435" s="71"/>
    </row>
    <row r="62436" spans="14:14">
      <c r="N62436" s="71"/>
    </row>
    <row r="62437" spans="14:14">
      <c r="N62437" s="71"/>
    </row>
    <row r="62438" spans="14:14">
      <c r="N62438" s="71"/>
    </row>
    <row r="62439" spans="14:14">
      <c r="N62439" s="71"/>
    </row>
    <row r="62440" spans="14:14">
      <c r="N62440" s="71"/>
    </row>
    <row r="62441" spans="14:14">
      <c r="N62441" s="71"/>
    </row>
    <row r="62442" spans="14:14">
      <c r="N62442" s="71"/>
    </row>
    <row r="62443" spans="14:14">
      <c r="N62443" s="71"/>
    </row>
    <row r="62444" spans="14:14">
      <c r="N62444" s="71"/>
    </row>
    <row r="62445" spans="14:14">
      <c r="N62445" s="71"/>
    </row>
    <row r="62446" spans="14:14">
      <c r="N62446" s="71"/>
    </row>
    <row r="62447" spans="14:14">
      <c r="N62447" s="71"/>
    </row>
    <row r="62448" spans="14:14">
      <c r="N62448" s="71"/>
    </row>
    <row r="62449" spans="14:14">
      <c r="N62449" s="71"/>
    </row>
    <row r="62450" spans="14:14">
      <c r="N62450" s="71"/>
    </row>
    <row r="62451" spans="14:14">
      <c r="N62451" s="71"/>
    </row>
    <row r="62452" spans="14:14">
      <c r="N62452" s="71"/>
    </row>
    <row r="62453" spans="14:14">
      <c r="N62453" s="71"/>
    </row>
    <row r="62454" spans="14:14">
      <c r="N62454" s="71"/>
    </row>
    <row r="62455" spans="14:14">
      <c r="N62455" s="71"/>
    </row>
    <row r="62456" spans="14:14">
      <c r="N62456" s="71"/>
    </row>
    <row r="62457" spans="14:14">
      <c r="N62457" s="71"/>
    </row>
    <row r="62458" spans="14:14">
      <c r="N62458" s="71"/>
    </row>
    <row r="62459" spans="14:14">
      <c r="N62459" s="71"/>
    </row>
    <row r="62460" spans="14:14">
      <c r="N62460" s="71"/>
    </row>
    <row r="62461" spans="14:14">
      <c r="N62461" s="71"/>
    </row>
    <row r="62462" spans="14:14">
      <c r="N62462" s="71"/>
    </row>
    <row r="62463" spans="14:14">
      <c r="N62463" s="71"/>
    </row>
    <row r="62464" spans="14:14">
      <c r="N62464" s="71"/>
    </row>
    <row r="62465" spans="14:14">
      <c r="N62465" s="71"/>
    </row>
    <row r="62466" spans="14:14">
      <c r="N62466" s="71"/>
    </row>
    <row r="62467" spans="14:14">
      <c r="N62467" s="71"/>
    </row>
    <row r="62468" spans="14:14">
      <c r="N62468" s="71"/>
    </row>
    <row r="62469" spans="14:14">
      <c r="N62469" s="71"/>
    </row>
    <row r="62470" spans="14:14">
      <c r="N62470" s="71"/>
    </row>
    <row r="62471" spans="14:14">
      <c r="N62471" s="71"/>
    </row>
    <row r="62472" spans="14:14">
      <c r="N62472" s="71"/>
    </row>
    <row r="62473" spans="14:14">
      <c r="N62473" s="71"/>
    </row>
    <row r="62474" spans="14:14">
      <c r="N62474" s="71"/>
    </row>
    <row r="62475" spans="14:14">
      <c r="N62475" s="71"/>
    </row>
    <row r="62476" spans="14:14">
      <c r="N62476" s="71"/>
    </row>
    <row r="62477" spans="14:14">
      <c r="N62477" s="71"/>
    </row>
    <row r="62478" spans="14:14">
      <c r="N62478" s="71"/>
    </row>
    <row r="62479" spans="14:14">
      <c r="N62479" s="71"/>
    </row>
    <row r="62480" spans="14:14">
      <c r="N62480" s="71"/>
    </row>
    <row r="62481" spans="14:14">
      <c r="N62481" s="71"/>
    </row>
    <row r="62482" spans="14:14">
      <c r="N62482" s="71"/>
    </row>
    <row r="62483" spans="14:14">
      <c r="N62483" s="71"/>
    </row>
    <row r="62484" spans="14:14">
      <c r="N62484" s="71"/>
    </row>
    <row r="62485" spans="14:14">
      <c r="N62485" s="71"/>
    </row>
    <row r="62486" spans="14:14">
      <c r="N62486" s="71"/>
    </row>
    <row r="62487" spans="14:14">
      <c r="N62487" s="71"/>
    </row>
    <row r="62488" spans="14:14">
      <c r="N62488" s="71"/>
    </row>
    <row r="62489" spans="14:14">
      <c r="N62489" s="71"/>
    </row>
    <row r="62490" spans="14:14">
      <c r="N62490" s="71"/>
    </row>
    <row r="62491" spans="14:14">
      <c r="N62491" s="71"/>
    </row>
    <row r="62492" spans="14:14">
      <c r="N62492" s="71"/>
    </row>
    <row r="62493" spans="14:14">
      <c r="N62493" s="71"/>
    </row>
    <row r="62494" spans="14:14">
      <c r="N62494" s="71"/>
    </row>
    <row r="62495" spans="14:14">
      <c r="N62495" s="71"/>
    </row>
    <row r="62496" spans="14:14">
      <c r="N62496" s="71"/>
    </row>
    <row r="62497" spans="14:14">
      <c r="N62497" s="71"/>
    </row>
    <row r="62498" spans="14:14">
      <c r="N62498" s="71"/>
    </row>
    <row r="62499" spans="14:14">
      <c r="N62499" s="71"/>
    </row>
    <row r="62500" spans="14:14">
      <c r="N62500" s="71"/>
    </row>
    <row r="62501" spans="14:14">
      <c r="N62501" s="71"/>
    </row>
    <row r="62502" spans="14:14">
      <c r="N62502" s="71"/>
    </row>
    <row r="62503" spans="14:14">
      <c r="N62503" s="71"/>
    </row>
    <row r="62504" spans="14:14">
      <c r="N62504" s="71"/>
    </row>
    <row r="62505" spans="14:14">
      <c r="N62505" s="71"/>
    </row>
    <row r="62506" spans="14:14">
      <c r="N62506" s="71"/>
    </row>
    <row r="62507" spans="14:14">
      <c r="N62507" s="71"/>
    </row>
    <row r="62508" spans="14:14">
      <c r="N62508" s="71"/>
    </row>
    <row r="62509" spans="14:14">
      <c r="N62509" s="71"/>
    </row>
    <row r="62510" spans="14:14">
      <c r="N62510" s="71"/>
    </row>
    <row r="62511" spans="14:14">
      <c r="N62511" s="71"/>
    </row>
    <row r="62512" spans="14:14">
      <c r="N62512" s="71"/>
    </row>
    <row r="62513" spans="14:14">
      <c r="N62513" s="71"/>
    </row>
    <row r="62514" spans="14:14">
      <c r="N62514" s="71"/>
    </row>
    <row r="62515" spans="14:14">
      <c r="N62515" s="71"/>
    </row>
    <row r="62516" spans="14:14">
      <c r="N62516" s="71"/>
    </row>
    <row r="62517" spans="14:14">
      <c r="N62517" s="71"/>
    </row>
    <row r="62518" spans="14:14">
      <c r="N62518" s="71"/>
    </row>
    <row r="62519" spans="14:14">
      <c r="N62519" s="71"/>
    </row>
    <row r="62520" spans="14:14">
      <c r="N62520" s="71"/>
    </row>
    <row r="62521" spans="14:14">
      <c r="N62521" s="71"/>
    </row>
    <row r="62522" spans="14:14">
      <c r="N62522" s="71"/>
    </row>
    <row r="62523" spans="14:14">
      <c r="N62523" s="71"/>
    </row>
    <row r="62524" spans="14:14">
      <c r="N62524" s="71"/>
    </row>
    <row r="62525" spans="14:14">
      <c r="N62525" s="71"/>
    </row>
    <row r="62526" spans="14:14">
      <c r="N62526" s="71"/>
    </row>
    <row r="62527" spans="14:14">
      <c r="N62527" s="71"/>
    </row>
    <row r="62528" spans="14:14">
      <c r="N62528" s="71"/>
    </row>
    <row r="62529" spans="14:14">
      <c r="N62529" s="71"/>
    </row>
    <row r="62530" spans="14:14">
      <c r="N62530" s="71"/>
    </row>
    <row r="62531" spans="14:14">
      <c r="N62531" s="71"/>
    </row>
    <row r="62532" spans="14:14">
      <c r="N62532" s="71"/>
    </row>
    <row r="62533" spans="14:14">
      <c r="N62533" s="71"/>
    </row>
    <row r="62534" spans="14:14">
      <c r="N62534" s="71"/>
    </row>
    <row r="62535" spans="14:14">
      <c r="N62535" s="71"/>
    </row>
    <row r="62536" spans="14:14">
      <c r="N62536" s="71"/>
    </row>
    <row r="62537" spans="14:14">
      <c r="N62537" s="71"/>
    </row>
    <row r="62538" spans="14:14">
      <c r="N62538" s="71"/>
    </row>
    <row r="62539" spans="14:14">
      <c r="N62539" s="71"/>
    </row>
    <row r="62540" spans="14:14">
      <c r="N62540" s="71"/>
    </row>
    <row r="62541" spans="14:14">
      <c r="N62541" s="71"/>
    </row>
    <row r="62542" spans="14:14">
      <c r="N62542" s="71"/>
    </row>
    <row r="62543" spans="14:14">
      <c r="N62543" s="71"/>
    </row>
    <row r="62544" spans="14:14">
      <c r="N62544" s="71"/>
    </row>
    <row r="62545" spans="14:14">
      <c r="N62545" s="71"/>
    </row>
    <row r="62546" spans="14:14">
      <c r="N62546" s="71"/>
    </row>
    <row r="62547" spans="14:14">
      <c r="N62547" s="71"/>
    </row>
    <row r="62548" spans="14:14">
      <c r="N62548" s="71"/>
    </row>
    <row r="62549" spans="14:14">
      <c r="N62549" s="71"/>
    </row>
    <row r="62550" spans="14:14">
      <c r="N62550" s="71"/>
    </row>
    <row r="62551" spans="14:14">
      <c r="N62551" s="71"/>
    </row>
    <row r="62552" spans="14:14">
      <c r="N62552" s="71"/>
    </row>
    <row r="62553" spans="14:14">
      <c r="N62553" s="71"/>
    </row>
    <row r="62554" spans="14:14">
      <c r="N62554" s="71"/>
    </row>
    <row r="62555" spans="14:14">
      <c r="N62555" s="71"/>
    </row>
    <row r="62556" spans="14:14">
      <c r="N62556" s="71"/>
    </row>
    <row r="62557" spans="14:14">
      <c r="N62557" s="71"/>
    </row>
    <row r="62558" spans="14:14">
      <c r="N62558" s="71"/>
    </row>
    <row r="62559" spans="14:14">
      <c r="N62559" s="71"/>
    </row>
    <row r="62560" spans="14:14">
      <c r="N62560" s="71"/>
    </row>
    <row r="62561" spans="14:14">
      <c r="N62561" s="71"/>
    </row>
    <row r="62562" spans="14:14">
      <c r="N62562" s="71"/>
    </row>
    <row r="62563" spans="14:14">
      <c r="N62563" s="71"/>
    </row>
    <row r="62564" spans="14:14">
      <c r="N62564" s="71"/>
    </row>
    <row r="62565" spans="14:14">
      <c r="N62565" s="71"/>
    </row>
    <row r="62566" spans="14:14">
      <c r="N62566" s="71"/>
    </row>
    <row r="62567" spans="14:14">
      <c r="N62567" s="71"/>
    </row>
    <row r="62568" spans="14:14">
      <c r="N62568" s="71"/>
    </row>
    <row r="62569" spans="14:14">
      <c r="N62569" s="71"/>
    </row>
    <row r="62570" spans="14:14">
      <c r="N62570" s="71"/>
    </row>
    <row r="62571" spans="14:14">
      <c r="N62571" s="71"/>
    </row>
    <row r="62572" spans="14:14">
      <c r="N62572" s="71"/>
    </row>
    <row r="62573" spans="14:14">
      <c r="N62573" s="71"/>
    </row>
    <row r="62574" spans="14:14">
      <c r="N62574" s="71"/>
    </row>
    <row r="62575" spans="14:14">
      <c r="N62575" s="71"/>
    </row>
    <row r="62576" spans="14:14">
      <c r="N62576" s="71"/>
    </row>
    <row r="62577" spans="14:14">
      <c r="N62577" s="71"/>
    </row>
    <row r="62578" spans="14:14">
      <c r="N62578" s="71"/>
    </row>
    <row r="62579" spans="14:14">
      <c r="N62579" s="71"/>
    </row>
    <row r="62580" spans="14:14">
      <c r="N62580" s="71"/>
    </row>
    <row r="62581" spans="14:14">
      <c r="N62581" s="71"/>
    </row>
    <row r="62582" spans="14:14">
      <c r="N62582" s="71"/>
    </row>
    <row r="62583" spans="14:14">
      <c r="N62583" s="71"/>
    </row>
    <row r="62584" spans="14:14">
      <c r="N62584" s="71"/>
    </row>
    <row r="62585" spans="14:14">
      <c r="N62585" s="71"/>
    </row>
    <row r="62586" spans="14:14">
      <c r="N62586" s="71"/>
    </row>
    <row r="62587" spans="14:14">
      <c r="N62587" s="71"/>
    </row>
    <row r="62588" spans="14:14">
      <c r="N62588" s="71"/>
    </row>
    <row r="62589" spans="14:14">
      <c r="N62589" s="71"/>
    </row>
    <row r="62590" spans="14:14">
      <c r="N62590" s="71"/>
    </row>
    <row r="62591" spans="14:14">
      <c r="N62591" s="71"/>
    </row>
    <row r="62592" spans="14:14">
      <c r="N62592" s="71"/>
    </row>
    <row r="62593" spans="14:14">
      <c r="N62593" s="71"/>
    </row>
    <row r="62594" spans="14:14">
      <c r="N62594" s="71"/>
    </row>
    <row r="62595" spans="14:14">
      <c r="N62595" s="71"/>
    </row>
    <row r="62596" spans="14:14">
      <c r="N62596" s="71"/>
    </row>
    <row r="62597" spans="14:14">
      <c r="N62597" s="71"/>
    </row>
    <row r="62598" spans="14:14">
      <c r="N62598" s="71"/>
    </row>
    <row r="62599" spans="14:14">
      <c r="N62599" s="71"/>
    </row>
    <row r="62600" spans="14:14">
      <c r="N62600" s="71"/>
    </row>
    <row r="62601" spans="14:14">
      <c r="N62601" s="71"/>
    </row>
    <row r="62602" spans="14:14">
      <c r="N62602" s="71"/>
    </row>
    <row r="62603" spans="14:14">
      <c r="N62603" s="71"/>
    </row>
    <row r="62604" spans="14:14">
      <c r="N62604" s="71"/>
    </row>
    <row r="62605" spans="14:14">
      <c r="N62605" s="71"/>
    </row>
    <row r="62606" spans="14:14">
      <c r="N62606" s="71"/>
    </row>
    <row r="62607" spans="14:14">
      <c r="N62607" s="71"/>
    </row>
    <row r="62608" spans="14:14">
      <c r="N62608" s="71"/>
    </row>
    <row r="62609" spans="14:14">
      <c r="N62609" s="71"/>
    </row>
    <row r="62610" spans="14:14">
      <c r="N62610" s="71"/>
    </row>
    <row r="62611" spans="14:14">
      <c r="N62611" s="71"/>
    </row>
    <row r="62612" spans="14:14">
      <c r="N62612" s="71"/>
    </row>
    <row r="62613" spans="14:14">
      <c r="N62613" s="71"/>
    </row>
    <row r="62614" spans="14:14">
      <c r="N62614" s="71"/>
    </row>
    <row r="62615" spans="14:14">
      <c r="N62615" s="71"/>
    </row>
    <row r="62616" spans="14:14">
      <c r="N62616" s="71"/>
    </row>
    <row r="62617" spans="14:14">
      <c r="N62617" s="71"/>
    </row>
    <row r="62618" spans="14:14">
      <c r="N62618" s="71"/>
    </row>
    <row r="62619" spans="14:14">
      <c r="N62619" s="71"/>
    </row>
    <row r="62620" spans="14:14">
      <c r="N62620" s="71"/>
    </row>
    <row r="62621" spans="14:14">
      <c r="N62621" s="71"/>
    </row>
    <row r="62622" spans="14:14">
      <c r="N62622" s="71"/>
    </row>
    <row r="62623" spans="14:14">
      <c r="N62623" s="71"/>
    </row>
    <row r="62624" spans="14:14">
      <c r="N62624" s="71"/>
    </row>
    <row r="62625" spans="14:14">
      <c r="N62625" s="71"/>
    </row>
    <row r="62626" spans="14:14">
      <c r="N62626" s="71"/>
    </row>
    <row r="62627" spans="14:14">
      <c r="N62627" s="71"/>
    </row>
    <row r="62628" spans="14:14">
      <c r="N62628" s="71"/>
    </row>
    <row r="62629" spans="14:14">
      <c r="N62629" s="71"/>
    </row>
    <row r="62630" spans="14:14">
      <c r="N62630" s="71"/>
    </row>
    <row r="62631" spans="14:14">
      <c r="N62631" s="71"/>
    </row>
    <row r="62632" spans="14:14">
      <c r="N62632" s="71"/>
    </row>
    <row r="62633" spans="14:14">
      <c r="N62633" s="71"/>
    </row>
    <row r="62634" spans="14:14">
      <c r="N62634" s="71"/>
    </row>
    <row r="62635" spans="14:14">
      <c r="N62635" s="71"/>
    </row>
    <row r="62636" spans="14:14">
      <c r="N62636" s="71"/>
    </row>
    <row r="62637" spans="14:14">
      <c r="N62637" s="71"/>
    </row>
    <row r="62638" spans="14:14">
      <c r="N62638" s="71"/>
    </row>
    <row r="62639" spans="14:14">
      <c r="N62639" s="71"/>
    </row>
    <row r="62640" spans="14:14">
      <c r="N62640" s="71"/>
    </row>
    <row r="62641" spans="14:14">
      <c r="N62641" s="71"/>
    </row>
    <row r="62642" spans="14:14">
      <c r="N62642" s="71"/>
    </row>
    <row r="62643" spans="14:14">
      <c r="N62643" s="71"/>
    </row>
    <row r="62644" spans="14:14">
      <c r="N62644" s="71"/>
    </row>
    <row r="62645" spans="14:14">
      <c r="N62645" s="71"/>
    </row>
    <row r="62646" spans="14:14">
      <c r="N62646" s="71"/>
    </row>
    <row r="62647" spans="14:14">
      <c r="N62647" s="71"/>
    </row>
    <row r="62648" spans="14:14">
      <c r="N62648" s="71"/>
    </row>
    <row r="62649" spans="14:14">
      <c r="N62649" s="71"/>
    </row>
    <row r="62650" spans="14:14">
      <c r="N62650" s="71"/>
    </row>
    <row r="62651" spans="14:14">
      <c r="N62651" s="71"/>
    </row>
    <row r="62652" spans="14:14">
      <c r="N62652" s="71"/>
    </row>
    <row r="62653" spans="14:14">
      <c r="N62653" s="71"/>
    </row>
    <row r="62654" spans="14:14">
      <c r="N62654" s="71"/>
    </row>
    <row r="62655" spans="14:14">
      <c r="N62655" s="71"/>
    </row>
    <row r="62656" spans="14:14">
      <c r="N62656" s="71"/>
    </row>
    <row r="62657" spans="14:14">
      <c r="N62657" s="71"/>
    </row>
    <row r="62658" spans="14:14">
      <c r="N62658" s="71"/>
    </row>
    <row r="62659" spans="14:14">
      <c r="N62659" s="71"/>
    </row>
    <row r="62660" spans="14:14">
      <c r="N62660" s="71"/>
    </row>
    <row r="62661" spans="14:14">
      <c r="N62661" s="71"/>
    </row>
    <row r="62662" spans="14:14">
      <c r="N62662" s="71"/>
    </row>
    <row r="62663" spans="14:14">
      <c r="N62663" s="71"/>
    </row>
    <row r="62664" spans="14:14">
      <c r="N62664" s="71"/>
    </row>
    <row r="62665" spans="14:14">
      <c r="N62665" s="71"/>
    </row>
    <row r="62666" spans="14:14">
      <c r="N62666" s="71"/>
    </row>
    <row r="62667" spans="14:14">
      <c r="N62667" s="71"/>
    </row>
    <row r="62668" spans="14:14">
      <c r="N62668" s="71"/>
    </row>
    <row r="62669" spans="14:14">
      <c r="N62669" s="71"/>
    </row>
    <row r="62670" spans="14:14">
      <c r="N62670" s="71"/>
    </row>
    <row r="62671" spans="14:14">
      <c r="N62671" s="71"/>
    </row>
    <row r="62672" spans="14:14">
      <c r="N62672" s="71"/>
    </row>
    <row r="62673" spans="14:14">
      <c r="N62673" s="71"/>
    </row>
    <row r="62674" spans="14:14">
      <c r="N62674" s="71"/>
    </row>
    <row r="62675" spans="14:14">
      <c r="N62675" s="71"/>
    </row>
    <row r="62676" spans="14:14">
      <c r="N62676" s="71"/>
    </row>
    <row r="62677" spans="14:14">
      <c r="N62677" s="71"/>
    </row>
    <row r="62678" spans="14:14">
      <c r="N62678" s="71"/>
    </row>
    <row r="62679" spans="14:14">
      <c r="N62679" s="71"/>
    </row>
    <row r="62680" spans="14:14">
      <c r="N62680" s="71"/>
    </row>
    <row r="62681" spans="14:14">
      <c r="N62681" s="71"/>
    </row>
    <row r="62682" spans="14:14">
      <c r="N62682" s="71"/>
    </row>
    <row r="62683" spans="14:14">
      <c r="N62683" s="71"/>
    </row>
    <row r="62684" spans="14:14">
      <c r="N62684" s="71"/>
    </row>
    <row r="62685" spans="14:14">
      <c r="N62685" s="71"/>
    </row>
    <row r="62686" spans="14:14">
      <c r="N62686" s="71"/>
    </row>
    <row r="62687" spans="14:14">
      <c r="N62687" s="71"/>
    </row>
    <row r="62688" spans="14:14">
      <c r="N62688" s="71"/>
    </row>
    <row r="62689" spans="14:14">
      <c r="N62689" s="71"/>
    </row>
    <row r="62690" spans="14:14">
      <c r="N62690" s="71"/>
    </row>
    <row r="62691" spans="14:14">
      <c r="N62691" s="71"/>
    </row>
    <row r="62692" spans="14:14">
      <c r="N62692" s="71"/>
    </row>
    <row r="62693" spans="14:14">
      <c r="N62693" s="71"/>
    </row>
    <row r="62694" spans="14:14">
      <c r="N62694" s="71"/>
    </row>
    <row r="62695" spans="14:14">
      <c r="N62695" s="71"/>
    </row>
    <row r="62696" spans="14:14">
      <c r="N62696" s="71"/>
    </row>
    <row r="62697" spans="14:14">
      <c r="N62697" s="71"/>
    </row>
    <row r="62698" spans="14:14">
      <c r="N62698" s="71"/>
    </row>
    <row r="62699" spans="14:14">
      <c r="N62699" s="71"/>
    </row>
    <row r="62700" spans="14:14">
      <c r="N62700" s="71"/>
    </row>
    <row r="62701" spans="14:14">
      <c r="N62701" s="71"/>
    </row>
    <row r="62702" spans="14:14">
      <c r="N62702" s="71"/>
    </row>
    <row r="62703" spans="14:14">
      <c r="N62703" s="71"/>
    </row>
    <row r="62704" spans="14:14">
      <c r="N62704" s="71"/>
    </row>
    <row r="62705" spans="14:14">
      <c r="N62705" s="71"/>
    </row>
    <row r="62706" spans="14:14">
      <c r="N62706" s="71"/>
    </row>
    <row r="62707" spans="14:14">
      <c r="N62707" s="71"/>
    </row>
    <row r="62708" spans="14:14">
      <c r="N62708" s="71"/>
    </row>
    <row r="62709" spans="14:14">
      <c r="N62709" s="71"/>
    </row>
    <row r="62710" spans="14:14">
      <c r="N62710" s="71"/>
    </row>
    <row r="62711" spans="14:14">
      <c r="N62711" s="71"/>
    </row>
    <row r="62712" spans="14:14">
      <c r="N62712" s="71"/>
    </row>
    <row r="62713" spans="14:14">
      <c r="N62713" s="71"/>
    </row>
    <row r="62714" spans="14:14">
      <c r="N62714" s="71"/>
    </row>
    <row r="62715" spans="14:14">
      <c r="N62715" s="71"/>
    </row>
    <row r="62716" spans="14:14">
      <c r="N62716" s="71"/>
    </row>
    <row r="62717" spans="14:14">
      <c r="N62717" s="71"/>
    </row>
    <row r="62718" spans="14:14">
      <c r="N62718" s="71"/>
    </row>
    <row r="62719" spans="14:14">
      <c r="N62719" s="71"/>
    </row>
    <row r="62720" spans="14:14">
      <c r="N62720" s="71"/>
    </row>
    <row r="62721" spans="14:14">
      <c r="N62721" s="71"/>
    </row>
    <row r="62722" spans="14:14">
      <c r="N62722" s="71"/>
    </row>
    <row r="62723" spans="14:14">
      <c r="N62723" s="71"/>
    </row>
    <row r="62724" spans="14:14">
      <c r="N62724" s="71"/>
    </row>
    <row r="62725" spans="14:14">
      <c r="N62725" s="71"/>
    </row>
    <row r="62726" spans="14:14">
      <c r="N62726" s="71"/>
    </row>
    <row r="62727" spans="14:14">
      <c r="N62727" s="71"/>
    </row>
    <row r="62728" spans="14:14">
      <c r="N62728" s="71"/>
    </row>
    <row r="62729" spans="14:14">
      <c r="N62729" s="71"/>
    </row>
    <row r="62730" spans="14:14">
      <c r="N62730" s="71"/>
    </row>
    <row r="62731" spans="14:14">
      <c r="N62731" s="71"/>
    </row>
    <row r="62732" spans="14:14">
      <c r="N62732" s="71"/>
    </row>
    <row r="62733" spans="14:14">
      <c r="N62733" s="71"/>
    </row>
    <row r="62734" spans="14:14">
      <c r="N62734" s="71"/>
    </row>
    <row r="62735" spans="14:14">
      <c r="N62735" s="71"/>
    </row>
    <row r="62736" spans="14:14">
      <c r="N62736" s="71"/>
    </row>
    <row r="62737" spans="14:14">
      <c r="N62737" s="71"/>
    </row>
    <row r="62738" spans="14:14">
      <c r="N62738" s="71"/>
    </row>
    <row r="62739" spans="14:14">
      <c r="N62739" s="71"/>
    </row>
    <row r="62740" spans="14:14">
      <c r="N62740" s="71"/>
    </row>
    <row r="62741" spans="14:14">
      <c r="N62741" s="71"/>
    </row>
    <row r="62742" spans="14:14">
      <c r="N62742" s="71"/>
    </row>
    <row r="62743" spans="14:14">
      <c r="N62743" s="71"/>
    </row>
    <row r="62744" spans="14:14">
      <c r="N62744" s="71"/>
    </row>
    <row r="62745" spans="14:14">
      <c r="N62745" s="71"/>
    </row>
    <row r="62746" spans="14:14">
      <c r="N62746" s="71"/>
    </row>
    <row r="62747" spans="14:14">
      <c r="N62747" s="71"/>
    </row>
    <row r="62748" spans="14:14">
      <c r="N62748" s="71"/>
    </row>
    <row r="62749" spans="14:14">
      <c r="N62749" s="71"/>
    </row>
    <row r="62750" spans="14:14">
      <c r="N62750" s="71"/>
    </row>
    <row r="62751" spans="14:14">
      <c r="N62751" s="71"/>
    </row>
    <row r="62752" spans="14:14">
      <c r="N62752" s="71"/>
    </row>
    <row r="62753" spans="14:14">
      <c r="N62753" s="71"/>
    </row>
    <row r="62754" spans="14:14">
      <c r="N62754" s="71"/>
    </row>
    <row r="62755" spans="14:14">
      <c r="N62755" s="71"/>
    </row>
    <row r="62756" spans="14:14">
      <c r="N62756" s="71"/>
    </row>
    <row r="62757" spans="14:14">
      <c r="N62757" s="71"/>
    </row>
    <row r="62758" spans="14:14">
      <c r="N62758" s="71"/>
    </row>
    <row r="62759" spans="14:14">
      <c r="N62759" s="71"/>
    </row>
    <row r="62760" spans="14:14">
      <c r="N62760" s="71"/>
    </row>
    <row r="62761" spans="14:14">
      <c r="N62761" s="71"/>
    </row>
    <row r="62762" spans="14:14">
      <c r="N62762" s="71"/>
    </row>
    <row r="62763" spans="14:14">
      <c r="N62763" s="71"/>
    </row>
    <row r="62764" spans="14:14">
      <c r="N62764" s="71"/>
    </row>
    <row r="62765" spans="14:14">
      <c r="N62765" s="71"/>
    </row>
    <row r="62766" spans="14:14">
      <c r="N62766" s="71"/>
    </row>
    <row r="62767" spans="14:14">
      <c r="N62767" s="71"/>
    </row>
    <row r="62768" spans="14:14">
      <c r="N62768" s="71"/>
    </row>
    <row r="62769" spans="14:14">
      <c r="N62769" s="71"/>
    </row>
    <row r="62770" spans="14:14">
      <c r="N62770" s="71"/>
    </row>
    <row r="62771" spans="14:14">
      <c r="N62771" s="71"/>
    </row>
    <row r="62772" spans="14:14">
      <c r="N62772" s="71"/>
    </row>
    <row r="62773" spans="14:14">
      <c r="N62773" s="71"/>
    </row>
    <row r="62774" spans="14:14">
      <c r="N62774" s="71"/>
    </row>
    <row r="62775" spans="14:14">
      <c r="N62775" s="71"/>
    </row>
    <row r="62776" spans="14:14">
      <c r="N62776" s="71"/>
    </row>
    <row r="62777" spans="14:14">
      <c r="N62777" s="71"/>
    </row>
    <row r="62778" spans="14:14">
      <c r="N62778" s="71"/>
    </row>
    <row r="62779" spans="14:14">
      <c r="N62779" s="71"/>
    </row>
    <row r="62780" spans="14:14">
      <c r="N62780" s="71"/>
    </row>
    <row r="62781" spans="14:14">
      <c r="N62781" s="71"/>
    </row>
    <row r="62782" spans="14:14">
      <c r="N62782" s="71"/>
    </row>
    <row r="62783" spans="14:14">
      <c r="N62783" s="71"/>
    </row>
    <row r="62784" spans="14:14">
      <c r="N62784" s="71"/>
    </row>
    <row r="62785" spans="14:14">
      <c r="N62785" s="71"/>
    </row>
    <row r="62786" spans="14:14">
      <c r="N62786" s="71"/>
    </row>
    <row r="62787" spans="14:14">
      <c r="N62787" s="71"/>
    </row>
    <row r="62788" spans="14:14">
      <c r="N62788" s="71"/>
    </row>
    <row r="62789" spans="14:14">
      <c r="N62789" s="71"/>
    </row>
    <row r="62790" spans="14:14">
      <c r="N62790" s="71"/>
    </row>
    <row r="62791" spans="14:14">
      <c r="N62791" s="71"/>
    </row>
    <row r="62792" spans="14:14">
      <c r="N62792" s="71"/>
    </row>
    <row r="62793" spans="14:14">
      <c r="N62793" s="71"/>
    </row>
    <row r="62794" spans="14:14">
      <c r="N62794" s="71"/>
    </row>
    <row r="62795" spans="14:14">
      <c r="N62795" s="71"/>
    </row>
    <row r="62796" spans="14:14">
      <c r="N62796" s="71"/>
    </row>
    <row r="62797" spans="14:14">
      <c r="N62797" s="71"/>
    </row>
    <row r="62798" spans="14:14">
      <c r="N62798" s="71"/>
    </row>
    <row r="62799" spans="14:14">
      <c r="N62799" s="71"/>
    </row>
    <row r="62800" spans="14:14">
      <c r="N62800" s="71"/>
    </row>
    <row r="62801" spans="14:14">
      <c r="N62801" s="71"/>
    </row>
    <row r="62802" spans="14:14">
      <c r="N62802" s="71"/>
    </row>
    <row r="62803" spans="14:14">
      <c r="N62803" s="71"/>
    </row>
    <row r="62804" spans="14:14">
      <c r="N62804" s="71"/>
    </row>
    <row r="62805" spans="14:14">
      <c r="N62805" s="71"/>
    </row>
    <row r="62806" spans="14:14">
      <c r="N62806" s="71"/>
    </row>
    <row r="62807" spans="14:14">
      <c r="N62807" s="71"/>
    </row>
    <row r="62808" spans="14:14">
      <c r="N62808" s="71"/>
    </row>
    <row r="62809" spans="14:14">
      <c r="N62809" s="71"/>
    </row>
    <row r="62810" spans="14:14">
      <c r="N62810" s="71"/>
    </row>
    <row r="62811" spans="14:14">
      <c r="N62811" s="71"/>
    </row>
    <row r="62812" spans="14:14">
      <c r="N62812" s="71"/>
    </row>
    <row r="62813" spans="14:14">
      <c r="N62813" s="71"/>
    </row>
    <row r="62814" spans="14:14">
      <c r="N62814" s="71"/>
    </row>
    <row r="62815" spans="14:14">
      <c r="N62815" s="71"/>
    </row>
    <row r="62816" spans="14:14">
      <c r="N62816" s="71"/>
    </row>
    <row r="62817" spans="14:14">
      <c r="N62817" s="71"/>
    </row>
    <row r="62818" spans="14:14">
      <c r="N62818" s="71"/>
    </row>
    <row r="62819" spans="14:14">
      <c r="N62819" s="71"/>
    </row>
    <row r="62820" spans="14:14">
      <c r="N62820" s="71"/>
    </row>
    <row r="62821" spans="14:14">
      <c r="N62821" s="71"/>
    </row>
    <row r="62822" spans="14:14">
      <c r="N62822" s="71"/>
    </row>
    <row r="62823" spans="14:14">
      <c r="N62823" s="71"/>
    </row>
    <row r="62824" spans="14:14">
      <c r="N62824" s="71"/>
    </row>
    <row r="62825" spans="14:14">
      <c r="N62825" s="71"/>
    </row>
    <row r="62826" spans="14:14">
      <c r="N62826" s="71"/>
    </row>
    <row r="62827" spans="14:14">
      <c r="N62827" s="71"/>
    </row>
    <row r="62828" spans="14:14">
      <c r="N62828" s="71"/>
    </row>
    <row r="62829" spans="14:14">
      <c r="N62829" s="71"/>
    </row>
    <row r="62830" spans="14:14">
      <c r="N62830" s="71"/>
    </row>
    <row r="62831" spans="14:14">
      <c r="N62831" s="71"/>
    </row>
    <row r="62832" spans="14:14">
      <c r="N62832" s="71"/>
    </row>
    <row r="62833" spans="14:14">
      <c r="N62833" s="71"/>
    </row>
    <row r="62834" spans="14:14">
      <c r="N62834" s="71"/>
    </row>
    <row r="62835" spans="14:14">
      <c r="N62835" s="71"/>
    </row>
    <row r="62836" spans="14:14">
      <c r="N62836" s="71"/>
    </row>
    <row r="62837" spans="14:14">
      <c r="N62837" s="71"/>
    </row>
    <row r="62838" spans="14:14">
      <c r="N62838" s="71"/>
    </row>
    <row r="62839" spans="14:14">
      <c r="N62839" s="71"/>
    </row>
    <row r="62840" spans="14:14">
      <c r="N62840" s="71"/>
    </row>
    <row r="62841" spans="14:14">
      <c r="N62841" s="71"/>
    </row>
    <row r="62842" spans="14:14">
      <c r="N62842" s="71"/>
    </row>
    <row r="62843" spans="14:14">
      <c r="N62843" s="71"/>
    </row>
    <row r="62844" spans="14:14">
      <c r="N62844" s="71"/>
    </row>
    <row r="62845" spans="14:14">
      <c r="N62845" s="71"/>
    </row>
    <row r="62846" spans="14:14">
      <c r="N62846" s="71"/>
    </row>
    <row r="62847" spans="14:14">
      <c r="N62847" s="71"/>
    </row>
    <row r="62848" spans="14:14">
      <c r="N62848" s="71"/>
    </row>
    <row r="62849" spans="14:14">
      <c r="N62849" s="71"/>
    </row>
    <row r="62850" spans="14:14">
      <c r="N62850" s="71"/>
    </row>
    <row r="62851" spans="14:14">
      <c r="N62851" s="71"/>
    </row>
    <row r="62852" spans="14:14">
      <c r="N62852" s="71"/>
    </row>
    <row r="62853" spans="14:14">
      <c r="N62853" s="71"/>
    </row>
    <row r="62854" spans="14:14">
      <c r="N62854" s="71"/>
    </row>
    <row r="62855" spans="14:14">
      <c r="N62855" s="71"/>
    </row>
    <row r="62856" spans="14:14">
      <c r="N62856" s="71"/>
    </row>
    <row r="62857" spans="14:14">
      <c r="N62857" s="71"/>
    </row>
    <row r="62858" spans="14:14">
      <c r="N62858" s="71"/>
    </row>
    <row r="62859" spans="14:14">
      <c r="N62859" s="71"/>
    </row>
    <row r="62860" spans="14:14">
      <c r="N62860" s="71"/>
    </row>
    <row r="62861" spans="14:14">
      <c r="N62861" s="71"/>
    </row>
    <row r="62862" spans="14:14">
      <c r="N62862" s="71"/>
    </row>
    <row r="62863" spans="14:14">
      <c r="N62863" s="71"/>
    </row>
    <row r="62864" spans="14:14">
      <c r="N62864" s="71"/>
    </row>
    <row r="62865" spans="14:14">
      <c r="N62865" s="71"/>
    </row>
    <row r="62866" spans="14:14">
      <c r="N62866" s="71"/>
    </row>
    <row r="62867" spans="14:14">
      <c r="N62867" s="71"/>
    </row>
    <row r="62868" spans="14:14">
      <c r="N62868" s="71"/>
    </row>
    <row r="62869" spans="14:14">
      <c r="N62869" s="71"/>
    </row>
    <row r="62870" spans="14:14">
      <c r="N62870" s="71"/>
    </row>
    <row r="62871" spans="14:14">
      <c r="N62871" s="71"/>
    </row>
    <row r="62872" spans="14:14">
      <c r="N62872" s="71"/>
    </row>
    <row r="62873" spans="14:14">
      <c r="N62873" s="71"/>
    </row>
    <row r="62874" spans="14:14">
      <c r="N62874" s="71"/>
    </row>
    <row r="62875" spans="14:14">
      <c r="N62875" s="71"/>
    </row>
    <row r="62876" spans="14:14">
      <c r="N62876" s="71"/>
    </row>
    <row r="62877" spans="14:14">
      <c r="N62877" s="71"/>
    </row>
    <row r="62878" spans="14:14">
      <c r="N62878" s="71"/>
    </row>
    <row r="62879" spans="14:14">
      <c r="N62879" s="71"/>
    </row>
    <row r="62880" spans="14:14">
      <c r="N62880" s="71"/>
    </row>
    <row r="62881" spans="14:14">
      <c r="N62881" s="71"/>
    </row>
    <row r="62882" spans="14:14">
      <c r="N62882" s="71"/>
    </row>
    <row r="62883" spans="14:14">
      <c r="N62883" s="71"/>
    </row>
    <row r="62884" spans="14:14">
      <c r="N62884" s="71"/>
    </row>
    <row r="62885" spans="14:14">
      <c r="N62885" s="71"/>
    </row>
    <row r="62886" spans="14:14">
      <c r="N62886" s="71"/>
    </row>
    <row r="62887" spans="14:14">
      <c r="N62887" s="71"/>
    </row>
    <row r="62888" spans="14:14">
      <c r="N62888" s="71"/>
    </row>
    <row r="62889" spans="14:14">
      <c r="N62889" s="71"/>
    </row>
    <row r="62890" spans="14:14">
      <c r="N62890" s="71"/>
    </row>
    <row r="62891" spans="14:14">
      <c r="N62891" s="71"/>
    </row>
    <row r="62892" spans="14:14">
      <c r="N62892" s="71"/>
    </row>
    <row r="62893" spans="14:14">
      <c r="N62893" s="71"/>
    </row>
    <row r="62894" spans="14:14">
      <c r="N62894" s="71"/>
    </row>
    <row r="62895" spans="14:14">
      <c r="N62895" s="71"/>
    </row>
    <row r="62896" spans="14:14">
      <c r="N62896" s="71"/>
    </row>
    <row r="62897" spans="14:14">
      <c r="N62897" s="71"/>
    </row>
    <row r="62898" spans="14:14">
      <c r="N62898" s="71"/>
    </row>
    <row r="62899" spans="14:14">
      <c r="N62899" s="71"/>
    </row>
    <row r="62900" spans="14:14">
      <c r="N62900" s="71"/>
    </row>
    <row r="62901" spans="14:14">
      <c r="N62901" s="71"/>
    </row>
    <row r="62902" spans="14:14">
      <c r="N62902" s="71"/>
    </row>
    <row r="62903" spans="14:14">
      <c r="N62903" s="71"/>
    </row>
    <row r="62904" spans="14:14">
      <c r="N62904" s="71"/>
    </row>
    <row r="62905" spans="14:14">
      <c r="N62905" s="71"/>
    </row>
    <row r="62906" spans="14:14">
      <c r="N62906" s="71"/>
    </row>
    <row r="62907" spans="14:14">
      <c r="N62907" s="71"/>
    </row>
    <row r="62908" spans="14:14">
      <c r="N62908" s="71"/>
    </row>
    <row r="62909" spans="14:14">
      <c r="N62909" s="71"/>
    </row>
    <row r="62910" spans="14:14">
      <c r="N62910" s="71"/>
    </row>
    <row r="62911" spans="14:14">
      <c r="N62911" s="71"/>
    </row>
    <row r="62912" spans="14:14">
      <c r="N62912" s="71"/>
    </row>
    <row r="62913" spans="14:14">
      <c r="N62913" s="71"/>
    </row>
    <row r="62914" spans="14:14">
      <c r="N62914" s="71"/>
    </row>
    <row r="62915" spans="14:14">
      <c r="N62915" s="71"/>
    </row>
    <row r="62916" spans="14:14">
      <c r="N62916" s="71"/>
    </row>
    <row r="62917" spans="14:14">
      <c r="N62917" s="71"/>
    </row>
    <row r="62918" spans="14:14">
      <c r="N62918" s="71"/>
    </row>
    <row r="62919" spans="14:14">
      <c r="N62919" s="71"/>
    </row>
    <row r="62920" spans="14:14">
      <c r="N62920" s="71"/>
    </row>
    <row r="62921" spans="14:14">
      <c r="N62921" s="71"/>
    </row>
    <row r="62922" spans="14:14">
      <c r="N62922" s="71"/>
    </row>
    <row r="62923" spans="14:14">
      <c r="N62923" s="71"/>
    </row>
    <row r="62924" spans="14:14">
      <c r="N62924" s="71"/>
    </row>
    <row r="62925" spans="14:14">
      <c r="N62925" s="71"/>
    </row>
    <row r="62926" spans="14:14">
      <c r="N62926" s="71"/>
    </row>
    <row r="62927" spans="14:14">
      <c r="N62927" s="71"/>
    </row>
    <row r="62928" spans="14:14">
      <c r="N62928" s="71"/>
    </row>
    <row r="62929" spans="14:14">
      <c r="N62929" s="71"/>
    </row>
    <row r="62930" spans="14:14">
      <c r="N62930" s="71"/>
    </row>
    <row r="62931" spans="14:14">
      <c r="N62931" s="71"/>
    </row>
    <row r="62932" spans="14:14">
      <c r="N62932" s="71"/>
    </row>
    <row r="62933" spans="14:14">
      <c r="N62933" s="71"/>
    </row>
    <row r="62934" spans="14:14">
      <c r="N62934" s="71"/>
    </row>
    <row r="62935" spans="14:14">
      <c r="N62935" s="71"/>
    </row>
    <row r="62936" spans="14:14">
      <c r="N62936" s="71"/>
    </row>
    <row r="62937" spans="14:14">
      <c r="N62937" s="71"/>
    </row>
    <row r="62938" spans="14:14">
      <c r="N62938" s="71"/>
    </row>
    <row r="62939" spans="14:14">
      <c r="N62939" s="71"/>
    </row>
    <row r="62940" spans="14:14">
      <c r="N62940" s="71"/>
    </row>
    <row r="62941" spans="14:14">
      <c r="N62941" s="71"/>
    </row>
    <row r="62942" spans="14:14">
      <c r="N62942" s="71"/>
    </row>
    <row r="62943" spans="14:14">
      <c r="N62943" s="71"/>
    </row>
    <row r="62944" spans="14:14">
      <c r="N62944" s="71"/>
    </row>
    <row r="62945" spans="14:14">
      <c r="N62945" s="71"/>
    </row>
    <row r="62946" spans="14:14">
      <c r="N62946" s="71"/>
    </row>
    <row r="62947" spans="14:14">
      <c r="N62947" s="71"/>
    </row>
    <row r="62948" spans="14:14">
      <c r="N62948" s="71"/>
    </row>
    <row r="62949" spans="14:14">
      <c r="N62949" s="71"/>
    </row>
    <row r="62950" spans="14:14">
      <c r="N62950" s="71"/>
    </row>
    <row r="62951" spans="14:14">
      <c r="N62951" s="71"/>
    </row>
    <row r="62952" spans="14:14">
      <c r="N62952" s="71"/>
    </row>
    <row r="62953" spans="14:14">
      <c r="N62953" s="71"/>
    </row>
    <row r="62954" spans="14:14">
      <c r="N62954" s="71"/>
    </row>
    <row r="62955" spans="14:14">
      <c r="N62955" s="71"/>
    </row>
    <row r="62956" spans="14:14">
      <c r="N62956" s="71"/>
    </row>
    <row r="62957" spans="14:14">
      <c r="N62957" s="71"/>
    </row>
    <row r="62958" spans="14:14">
      <c r="N62958" s="71"/>
    </row>
    <row r="62959" spans="14:14">
      <c r="N62959" s="71"/>
    </row>
    <row r="62960" spans="14:14">
      <c r="N62960" s="71"/>
    </row>
    <row r="62961" spans="14:14">
      <c r="N62961" s="71"/>
    </row>
    <row r="62962" spans="14:14">
      <c r="N62962" s="71"/>
    </row>
    <row r="62963" spans="14:14">
      <c r="N62963" s="71"/>
    </row>
    <row r="62964" spans="14:14">
      <c r="N62964" s="71"/>
    </row>
    <row r="62965" spans="14:14">
      <c r="N62965" s="71"/>
    </row>
    <row r="62966" spans="14:14">
      <c r="N62966" s="71"/>
    </row>
    <row r="62967" spans="14:14">
      <c r="N62967" s="71"/>
    </row>
    <row r="62968" spans="14:14">
      <c r="N62968" s="71"/>
    </row>
    <row r="62969" spans="14:14">
      <c r="N62969" s="71"/>
    </row>
    <row r="62970" spans="14:14">
      <c r="N62970" s="71"/>
    </row>
    <row r="62971" spans="14:14">
      <c r="N62971" s="71"/>
    </row>
    <row r="62972" spans="14:14">
      <c r="N62972" s="71"/>
    </row>
    <row r="62973" spans="14:14">
      <c r="N62973" s="71"/>
    </row>
    <row r="62974" spans="14:14">
      <c r="N62974" s="71"/>
    </row>
    <row r="62975" spans="14:14">
      <c r="N62975" s="71"/>
    </row>
    <row r="62976" spans="14:14">
      <c r="N62976" s="71"/>
    </row>
    <row r="62977" spans="14:14">
      <c r="N62977" s="71"/>
    </row>
    <row r="62978" spans="14:14">
      <c r="N62978" s="71"/>
    </row>
    <row r="62979" spans="14:14">
      <c r="N62979" s="71"/>
    </row>
    <row r="62980" spans="14:14">
      <c r="N62980" s="71"/>
    </row>
    <row r="62981" spans="14:14">
      <c r="N62981" s="71"/>
    </row>
    <row r="62982" spans="14:14">
      <c r="N62982" s="71"/>
    </row>
    <row r="62983" spans="14:14">
      <c r="N62983" s="71"/>
    </row>
    <row r="62984" spans="14:14">
      <c r="N62984" s="71"/>
    </row>
    <row r="62985" spans="14:14">
      <c r="N62985" s="71"/>
    </row>
    <row r="62986" spans="14:14">
      <c r="N62986" s="71"/>
    </row>
    <row r="62987" spans="14:14">
      <c r="N62987" s="71"/>
    </row>
    <row r="62988" spans="14:14">
      <c r="N62988" s="71"/>
    </row>
    <row r="62989" spans="14:14">
      <c r="N62989" s="71"/>
    </row>
    <row r="62990" spans="14:14">
      <c r="N62990" s="71"/>
    </row>
    <row r="62991" spans="14:14">
      <c r="N62991" s="71"/>
    </row>
    <row r="62992" spans="14:14">
      <c r="N62992" s="71"/>
    </row>
    <row r="62993" spans="14:14">
      <c r="N62993" s="71"/>
    </row>
    <row r="62994" spans="14:14">
      <c r="N62994" s="71"/>
    </row>
    <row r="62995" spans="14:14">
      <c r="N62995" s="71"/>
    </row>
    <row r="62996" spans="14:14">
      <c r="N62996" s="71"/>
    </row>
    <row r="62997" spans="14:14">
      <c r="N62997" s="71"/>
    </row>
    <row r="62998" spans="14:14">
      <c r="N62998" s="71"/>
    </row>
    <row r="62999" spans="14:14">
      <c r="N62999" s="71"/>
    </row>
    <row r="63000" spans="14:14">
      <c r="N63000" s="71"/>
    </row>
    <row r="63001" spans="14:14">
      <c r="N63001" s="71"/>
    </row>
    <row r="63002" spans="14:14">
      <c r="N63002" s="71"/>
    </row>
    <row r="63003" spans="14:14">
      <c r="N63003" s="71"/>
    </row>
    <row r="63004" spans="14:14">
      <c r="N63004" s="71"/>
    </row>
    <row r="63005" spans="14:14">
      <c r="N63005" s="71"/>
    </row>
    <row r="63006" spans="14:14">
      <c r="N63006" s="71"/>
    </row>
    <row r="63007" spans="14:14">
      <c r="N63007" s="71"/>
    </row>
    <row r="63008" spans="14:14">
      <c r="N63008" s="71"/>
    </row>
    <row r="63009" spans="14:14">
      <c r="N63009" s="71"/>
    </row>
    <row r="63010" spans="14:14">
      <c r="N63010" s="71"/>
    </row>
    <row r="63011" spans="14:14">
      <c r="N63011" s="71"/>
    </row>
    <row r="63012" spans="14:14">
      <c r="N63012" s="71"/>
    </row>
    <row r="63013" spans="14:14">
      <c r="N63013" s="71"/>
    </row>
    <row r="63014" spans="14:14">
      <c r="N63014" s="71"/>
    </row>
    <row r="63015" spans="14:14">
      <c r="N63015" s="71"/>
    </row>
    <row r="63016" spans="14:14">
      <c r="N63016" s="71"/>
    </row>
    <row r="63017" spans="14:14">
      <c r="N63017" s="71"/>
    </row>
    <row r="63018" spans="14:14">
      <c r="N63018" s="71"/>
    </row>
    <row r="63019" spans="14:14">
      <c r="N63019" s="71"/>
    </row>
    <row r="63020" spans="14:14">
      <c r="N63020" s="71"/>
    </row>
    <row r="63021" spans="14:14">
      <c r="N63021" s="71"/>
    </row>
    <row r="63022" spans="14:14">
      <c r="N63022" s="71"/>
    </row>
    <row r="63023" spans="14:14">
      <c r="N63023" s="71"/>
    </row>
    <row r="63024" spans="14:14">
      <c r="N63024" s="71"/>
    </row>
    <row r="63025" spans="14:14">
      <c r="N63025" s="71"/>
    </row>
    <row r="63026" spans="14:14">
      <c r="N63026" s="71"/>
    </row>
    <row r="63027" spans="14:14">
      <c r="N63027" s="71"/>
    </row>
    <row r="63028" spans="14:14">
      <c r="N63028" s="71"/>
    </row>
    <row r="63029" spans="14:14">
      <c r="N63029" s="71"/>
    </row>
    <row r="63030" spans="14:14">
      <c r="N63030" s="71"/>
    </row>
    <row r="63031" spans="14:14">
      <c r="N63031" s="71"/>
    </row>
    <row r="63032" spans="14:14">
      <c r="N63032" s="71"/>
    </row>
    <row r="63033" spans="14:14">
      <c r="N63033" s="71"/>
    </row>
    <row r="63034" spans="14:14">
      <c r="N63034" s="71"/>
    </row>
    <row r="63035" spans="14:14">
      <c r="N63035" s="71"/>
    </row>
    <row r="63036" spans="14:14">
      <c r="N63036" s="71"/>
    </row>
    <row r="63037" spans="14:14">
      <c r="N63037" s="71"/>
    </row>
    <row r="63038" spans="14:14">
      <c r="N63038" s="71"/>
    </row>
    <row r="63039" spans="14:14">
      <c r="N63039" s="71"/>
    </row>
    <row r="63040" spans="14:14">
      <c r="N63040" s="71"/>
    </row>
    <row r="63041" spans="14:14">
      <c r="N63041" s="71"/>
    </row>
    <row r="63042" spans="14:14">
      <c r="N63042" s="71"/>
    </row>
    <row r="63043" spans="14:14">
      <c r="N63043" s="71"/>
    </row>
    <row r="63044" spans="14:14">
      <c r="N63044" s="71"/>
    </row>
    <row r="63045" spans="14:14">
      <c r="N63045" s="71"/>
    </row>
    <row r="63046" spans="14:14">
      <c r="N63046" s="71"/>
    </row>
    <row r="63047" spans="14:14">
      <c r="N63047" s="71"/>
    </row>
    <row r="63048" spans="14:14">
      <c r="N63048" s="71"/>
    </row>
    <row r="63049" spans="14:14">
      <c r="N63049" s="71"/>
    </row>
    <row r="63050" spans="14:14">
      <c r="N63050" s="71"/>
    </row>
    <row r="63051" spans="14:14">
      <c r="N63051" s="71"/>
    </row>
    <row r="63052" spans="14:14">
      <c r="N63052" s="71"/>
    </row>
    <row r="63053" spans="14:14">
      <c r="N63053" s="71"/>
    </row>
    <row r="63054" spans="14:14">
      <c r="N63054" s="71"/>
    </row>
    <row r="63055" spans="14:14">
      <c r="N63055" s="71"/>
    </row>
    <row r="63056" spans="14:14">
      <c r="N63056" s="71"/>
    </row>
    <row r="63057" spans="14:14">
      <c r="N63057" s="71"/>
    </row>
    <row r="63058" spans="14:14">
      <c r="N63058" s="71"/>
    </row>
    <row r="63059" spans="14:14">
      <c r="N63059" s="71"/>
    </row>
    <row r="63060" spans="14:14">
      <c r="N63060" s="71"/>
    </row>
    <row r="63061" spans="14:14">
      <c r="N63061" s="71"/>
    </row>
    <row r="63062" spans="14:14">
      <c r="N63062" s="71"/>
    </row>
    <row r="63063" spans="14:14">
      <c r="N63063" s="71"/>
    </row>
    <row r="63064" spans="14:14">
      <c r="N63064" s="71"/>
    </row>
    <row r="63065" spans="14:14">
      <c r="N63065" s="71"/>
    </row>
    <row r="63066" spans="14:14">
      <c r="N63066" s="71"/>
    </row>
    <row r="63067" spans="14:14">
      <c r="N63067" s="71"/>
    </row>
    <row r="63068" spans="14:14">
      <c r="N63068" s="71"/>
    </row>
    <row r="63069" spans="14:14">
      <c r="N63069" s="71"/>
    </row>
    <row r="63070" spans="14:14">
      <c r="N63070" s="71"/>
    </row>
    <row r="63071" spans="14:14">
      <c r="N63071" s="71"/>
    </row>
    <row r="63072" spans="14:14">
      <c r="N63072" s="71"/>
    </row>
    <row r="63073" spans="14:14">
      <c r="N63073" s="71"/>
    </row>
    <row r="63074" spans="14:14">
      <c r="N63074" s="71"/>
    </row>
    <row r="63075" spans="14:14">
      <c r="N63075" s="71"/>
    </row>
    <row r="63076" spans="14:14">
      <c r="N63076" s="71"/>
    </row>
    <row r="63077" spans="14:14">
      <c r="N63077" s="71"/>
    </row>
    <row r="63078" spans="14:14">
      <c r="N63078" s="71"/>
    </row>
    <row r="63079" spans="14:14">
      <c r="N63079" s="71"/>
    </row>
    <row r="63080" spans="14:14">
      <c r="N63080" s="71"/>
    </row>
    <row r="63081" spans="14:14">
      <c r="N63081" s="71"/>
    </row>
    <row r="63082" spans="14:14">
      <c r="N63082" s="71"/>
    </row>
    <row r="63083" spans="14:14">
      <c r="N63083" s="71"/>
    </row>
    <row r="63084" spans="14:14">
      <c r="N63084" s="71"/>
    </row>
    <row r="63085" spans="14:14">
      <c r="N63085" s="71"/>
    </row>
    <row r="63086" spans="14:14">
      <c r="N63086" s="71"/>
    </row>
    <row r="63087" spans="14:14">
      <c r="N63087" s="71"/>
    </row>
    <row r="63088" spans="14:14">
      <c r="N63088" s="71"/>
    </row>
    <row r="63089" spans="14:14">
      <c r="N63089" s="71"/>
    </row>
    <row r="63090" spans="14:14">
      <c r="N63090" s="71"/>
    </row>
    <row r="63091" spans="14:14">
      <c r="N63091" s="71"/>
    </row>
    <row r="63092" spans="14:14">
      <c r="N63092" s="71"/>
    </row>
    <row r="63093" spans="14:14">
      <c r="N63093" s="71"/>
    </row>
    <row r="63094" spans="14:14">
      <c r="N63094" s="71"/>
    </row>
    <row r="63095" spans="14:14">
      <c r="N63095" s="71"/>
    </row>
    <row r="63096" spans="14:14">
      <c r="N63096" s="71"/>
    </row>
    <row r="63097" spans="14:14">
      <c r="N63097" s="71"/>
    </row>
    <row r="63098" spans="14:14">
      <c r="N63098" s="71"/>
    </row>
    <row r="63099" spans="14:14">
      <c r="N63099" s="71"/>
    </row>
    <row r="63100" spans="14:14">
      <c r="N63100" s="71"/>
    </row>
    <row r="63101" spans="14:14">
      <c r="N63101" s="71"/>
    </row>
    <row r="63102" spans="14:14">
      <c r="N63102" s="71"/>
    </row>
    <row r="63103" spans="14:14">
      <c r="N63103" s="71"/>
    </row>
    <row r="63104" spans="14:14">
      <c r="N63104" s="71"/>
    </row>
    <row r="63105" spans="14:14">
      <c r="N63105" s="71"/>
    </row>
    <row r="63106" spans="14:14">
      <c r="N63106" s="71"/>
    </row>
    <row r="63107" spans="14:14">
      <c r="N63107" s="71"/>
    </row>
    <row r="63108" spans="14:14">
      <c r="N63108" s="71"/>
    </row>
    <row r="63109" spans="14:14">
      <c r="N63109" s="71"/>
    </row>
    <row r="63110" spans="14:14">
      <c r="N63110" s="71"/>
    </row>
    <row r="63111" spans="14:14">
      <c r="N63111" s="71"/>
    </row>
    <row r="63112" spans="14:14">
      <c r="N63112" s="71"/>
    </row>
    <row r="63113" spans="14:14">
      <c r="N63113" s="71"/>
    </row>
    <row r="63114" spans="14:14">
      <c r="N63114" s="71"/>
    </row>
    <row r="63115" spans="14:14">
      <c r="N63115" s="71"/>
    </row>
    <row r="63116" spans="14:14">
      <c r="N63116" s="71"/>
    </row>
    <row r="63117" spans="14:14">
      <c r="N63117" s="71"/>
    </row>
    <row r="63118" spans="14:14">
      <c r="N63118" s="71"/>
    </row>
    <row r="63119" spans="14:14">
      <c r="N63119" s="71"/>
    </row>
    <row r="63120" spans="14:14">
      <c r="N63120" s="71"/>
    </row>
    <row r="63121" spans="14:14">
      <c r="N63121" s="71"/>
    </row>
    <row r="63122" spans="14:14">
      <c r="N63122" s="71"/>
    </row>
    <row r="63123" spans="14:14">
      <c r="N63123" s="71"/>
    </row>
    <row r="63124" spans="14:14">
      <c r="N63124" s="71"/>
    </row>
    <row r="63125" spans="14:14">
      <c r="N63125" s="71"/>
    </row>
    <row r="63126" spans="14:14">
      <c r="N63126" s="71"/>
    </row>
    <row r="63127" spans="14:14">
      <c r="N63127" s="71"/>
    </row>
    <row r="63128" spans="14:14">
      <c r="N63128" s="71"/>
    </row>
    <row r="63129" spans="14:14">
      <c r="N63129" s="71"/>
    </row>
    <row r="63130" spans="14:14">
      <c r="N63130" s="71"/>
    </row>
    <row r="63131" spans="14:14">
      <c r="N63131" s="71"/>
    </row>
    <row r="63132" spans="14:14">
      <c r="N63132" s="71"/>
    </row>
    <row r="63133" spans="14:14">
      <c r="N63133" s="71"/>
    </row>
    <row r="63134" spans="14:14">
      <c r="N63134" s="71"/>
    </row>
    <row r="63135" spans="14:14">
      <c r="N63135" s="71"/>
    </row>
    <row r="63136" spans="14:14">
      <c r="N63136" s="71"/>
    </row>
    <row r="63137" spans="14:14">
      <c r="N63137" s="71"/>
    </row>
    <row r="63138" spans="14:14">
      <c r="N63138" s="71"/>
    </row>
    <row r="63139" spans="14:14">
      <c r="N63139" s="71"/>
    </row>
    <row r="63140" spans="14:14">
      <c r="N63140" s="71"/>
    </row>
    <row r="63141" spans="14:14">
      <c r="N63141" s="71"/>
    </row>
    <row r="63142" spans="14:14">
      <c r="N63142" s="71"/>
    </row>
    <row r="63143" spans="14:14">
      <c r="N63143" s="71"/>
    </row>
    <row r="63144" spans="14:14">
      <c r="N63144" s="71"/>
    </row>
    <row r="63145" spans="14:14">
      <c r="N63145" s="71"/>
    </row>
    <row r="63146" spans="14:14">
      <c r="N63146" s="71"/>
    </row>
    <row r="63147" spans="14:14">
      <c r="N63147" s="71"/>
    </row>
    <row r="63148" spans="14:14">
      <c r="N63148" s="71"/>
    </row>
    <row r="63149" spans="14:14">
      <c r="N63149" s="71"/>
    </row>
    <row r="63150" spans="14:14">
      <c r="N63150" s="71"/>
    </row>
    <row r="63151" spans="14:14">
      <c r="N63151" s="71"/>
    </row>
    <row r="63152" spans="14:14">
      <c r="N63152" s="71"/>
    </row>
    <row r="63153" spans="14:14">
      <c r="N63153" s="71"/>
    </row>
    <row r="63154" spans="14:14">
      <c r="N63154" s="71"/>
    </row>
    <row r="63155" spans="14:14">
      <c r="N63155" s="71"/>
    </row>
    <row r="63156" spans="14:14">
      <c r="N63156" s="71"/>
    </row>
    <row r="63157" spans="14:14">
      <c r="N63157" s="71"/>
    </row>
    <row r="63158" spans="14:14">
      <c r="N63158" s="71"/>
    </row>
    <row r="63159" spans="14:14">
      <c r="N63159" s="71"/>
    </row>
    <row r="63160" spans="14:14">
      <c r="N63160" s="71"/>
    </row>
    <row r="63161" spans="14:14">
      <c r="N63161" s="71"/>
    </row>
    <row r="63162" spans="14:14">
      <c r="N63162" s="71"/>
    </row>
    <row r="63163" spans="14:14">
      <c r="N63163" s="71"/>
    </row>
    <row r="63164" spans="14:14">
      <c r="N63164" s="71"/>
    </row>
    <row r="63165" spans="14:14">
      <c r="N63165" s="71"/>
    </row>
    <row r="63166" spans="14:14">
      <c r="N63166" s="71"/>
    </row>
    <row r="63167" spans="14:14">
      <c r="N63167" s="71"/>
    </row>
    <row r="63168" spans="14:14">
      <c r="N63168" s="71"/>
    </row>
    <row r="63169" spans="14:14">
      <c r="N63169" s="71"/>
    </row>
    <row r="63170" spans="14:14">
      <c r="N63170" s="71"/>
    </row>
    <row r="63171" spans="14:14">
      <c r="N63171" s="71"/>
    </row>
    <row r="63172" spans="14:14">
      <c r="N63172" s="71"/>
    </row>
    <row r="63173" spans="14:14">
      <c r="N63173" s="71"/>
    </row>
    <row r="63174" spans="14:14">
      <c r="N63174" s="71"/>
    </row>
    <row r="63175" spans="14:14">
      <c r="N63175" s="71"/>
    </row>
    <row r="63176" spans="14:14">
      <c r="N63176" s="71"/>
    </row>
    <row r="63177" spans="14:14">
      <c r="N63177" s="71"/>
    </row>
    <row r="63178" spans="14:14">
      <c r="N63178" s="71"/>
    </row>
    <row r="63179" spans="14:14">
      <c r="N63179" s="71"/>
    </row>
    <row r="63180" spans="14:14">
      <c r="N63180" s="71"/>
    </row>
    <row r="63181" spans="14:14">
      <c r="N63181" s="71"/>
    </row>
    <row r="63182" spans="14:14">
      <c r="N63182" s="71"/>
    </row>
    <row r="63183" spans="14:14">
      <c r="N63183" s="71"/>
    </row>
    <row r="63184" spans="14:14">
      <c r="N63184" s="71"/>
    </row>
    <row r="63185" spans="14:14">
      <c r="N63185" s="71"/>
    </row>
    <row r="63186" spans="14:14">
      <c r="N63186" s="71"/>
    </row>
    <row r="63187" spans="14:14">
      <c r="N63187" s="71"/>
    </row>
    <row r="63188" spans="14:14">
      <c r="N63188" s="71"/>
    </row>
    <row r="63189" spans="14:14">
      <c r="N63189" s="71"/>
    </row>
    <row r="63190" spans="14:14">
      <c r="N63190" s="71"/>
    </row>
    <row r="63191" spans="14:14">
      <c r="N63191" s="71"/>
    </row>
    <row r="63192" spans="14:14">
      <c r="N63192" s="71"/>
    </row>
    <row r="63193" spans="14:14">
      <c r="N63193" s="71"/>
    </row>
    <row r="63194" spans="14:14">
      <c r="N63194" s="71"/>
    </row>
    <row r="63195" spans="14:14">
      <c r="N63195" s="71"/>
    </row>
    <row r="63196" spans="14:14">
      <c r="N63196" s="71"/>
    </row>
    <row r="63197" spans="14:14">
      <c r="N63197" s="71"/>
    </row>
    <row r="63198" spans="14:14">
      <c r="N63198" s="71"/>
    </row>
    <row r="63199" spans="14:14">
      <c r="N63199" s="71"/>
    </row>
    <row r="63200" spans="14:14">
      <c r="N63200" s="71"/>
    </row>
    <row r="63201" spans="14:14">
      <c r="N63201" s="71"/>
    </row>
    <row r="63202" spans="14:14">
      <c r="N63202" s="71"/>
    </row>
    <row r="63203" spans="14:14">
      <c r="N63203" s="71"/>
    </row>
    <row r="63204" spans="14:14">
      <c r="N63204" s="71"/>
    </row>
    <row r="63205" spans="14:14">
      <c r="N63205" s="71"/>
    </row>
    <row r="63206" spans="14:14">
      <c r="N63206" s="71"/>
    </row>
    <row r="63207" spans="14:14">
      <c r="N63207" s="71"/>
    </row>
    <row r="63208" spans="14:14">
      <c r="N63208" s="71"/>
    </row>
    <row r="63209" spans="14:14">
      <c r="N63209" s="71"/>
    </row>
    <row r="63210" spans="14:14">
      <c r="N63210" s="71"/>
    </row>
    <row r="63211" spans="14:14">
      <c r="N63211" s="71"/>
    </row>
    <row r="63212" spans="14:14">
      <c r="N63212" s="71"/>
    </row>
    <row r="63213" spans="14:14">
      <c r="N63213" s="71"/>
    </row>
    <row r="63214" spans="14:14">
      <c r="N63214" s="71"/>
    </row>
    <row r="63215" spans="14:14">
      <c r="N63215" s="71"/>
    </row>
    <row r="63216" spans="14:14">
      <c r="N63216" s="71"/>
    </row>
    <row r="63217" spans="14:14">
      <c r="N63217" s="71"/>
    </row>
    <row r="63218" spans="14:14">
      <c r="N63218" s="71"/>
    </row>
    <row r="63219" spans="14:14">
      <c r="N63219" s="71"/>
    </row>
    <row r="63220" spans="14:14">
      <c r="N63220" s="71"/>
    </row>
    <row r="63221" spans="14:14">
      <c r="N63221" s="71"/>
    </row>
    <row r="63222" spans="14:14">
      <c r="N63222" s="71"/>
    </row>
    <row r="63223" spans="14:14">
      <c r="N63223" s="71"/>
    </row>
    <row r="63224" spans="14:14">
      <c r="N63224" s="71"/>
    </row>
    <row r="63225" spans="14:14">
      <c r="N63225" s="71"/>
    </row>
    <row r="63226" spans="14:14">
      <c r="N63226" s="71"/>
    </row>
    <row r="63227" spans="14:14">
      <c r="N63227" s="71"/>
    </row>
    <row r="63228" spans="14:14">
      <c r="N63228" s="71"/>
    </row>
    <row r="63229" spans="14:14">
      <c r="N63229" s="71"/>
    </row>
    <row r="63230" spans="14:14">
      <c r="N63230" s="71"/>
    </row>
    <row r="63231" spans="14:14">
      <c r="N63231" s="71"/>
    </row>
    <row r="63232" spans="14:14">
      <c r="N63232" s="71"/>
    </row>
    <row r="63233" spans="14:14">
      <c r="N63233" s="71"/>
    </row>
    <row r="63234" spans="14:14">
      <c r="N63234" s="71"/>
    </row>
    <row r="63235" spans="14:14">
      <c r="N63235" s="71"/>
    </row>
    <row r="63236" spans="14:14">
      <c r="N63236" s="71"/>
    </row>
    <row r="63237" spans="14:14">
      <c r="N63237" s="71"/>
    </row>
    <row r="63238" spans="14:14">
      <c r="N63238" s="71"/>
    </row>
    <row r="63239" spans="14:14">
      <c r="N63239" s="71"/>
    </row>
    <row r="63240" spans="14:14">
      <c r="N63240" s="71"/>
    </row>
    <row r="63241" spans="14:14">
      <c r="N63241" s="71"/>
    </row>
    <row r="63242" spans="14:14">
      <c r="N63242" s="71"/>
    </row>
    <row r="63243" spans="14:14">
      <c r="N63243" s="71"/>
    </row>
    <row r="63244" spans="14:14">
      <c r="N63244" s="71"/>
    </row>
    <row r="63245" spans="14:14">
      <c r="N63245" s="71"/>
    </row>
    <row r="63246" spans="14:14">
      <c r="N63246" s="71"/>
    </row>
    <row r="63247" spans="14:14">
      <c r="N63247" s="71"/>
    </row>
    <row r="63248" spans="14:14">
      <c r="N63248" s="71"/>
    </row>
    <row r="63249" spans="14:14">
      <c r="N63249" s="71"/>
    </row>
    <row r="63250" spans="14:14">
      <c r="N63250" s="71"/>
    </row>
    <row r="63251" spans="14:14">
      <c r="N63251" s="71"/>
    </row>
    <row r="63252" spans="14:14">
      <c r="N63252" s="71"/>
    </row>
    <row r="63253" spans="14:14">
      <c r="N63253" s="71"/>
    </row>
    <row r="63254" spans="14:14">
      <c r="N63254" s="71"/>
    </row>
    <row r="63255" spans="14:14">
      <c r="N63255" s="71"/>
    </row>
    <row r="63256" spans="14:14">
      <c r="N63256" s="71"/>
    </row>
    <row r="63257" spans="14:14">
      <c r="N63257" s="71"/>
    </row>
    <row r="63258" spans="14:14">
      <c r="N63258" s="71"/>
    </row>
    <row r="63259" spans="14:14">
      <c r="N63259" s="71"/>
    </row>
    <row r="63260" spans="14:14">
      <c r="N63260" s="71"/>
    </row>
    <row r="63261" spans="14:14">
      <c r="N63261" s="71"/>
    </row>
    <row r="63262" spans="14:14">
      <c r="N63262" s="71"/>
    </row>
    <row r="63263" spans="14:14">
      <c r="N63263" s="71"/>
    </row>
    <row r="63264" spans="14:14">
      <c r="N63264" s="71"/>
    </row>
    <row r="63265" spans="14:14">
      <c r="N63265" s="71"/>
    </row>
    <row r="63266" spans="14:14">
      <c r="N63266" s="71"/>
    </row>
    <row r="63267" spans="14:14">
      <c r="N63267" s="71"/>
    </row>
    <row r="63268" spans="14:14">
      <c r="N63268" s="71"/>
    </row>
    <row r="63269" spans="14:14">
      <c r="N63269" s="71"/>
    </row>
    <row r="63270" spans="14:14">
      <c r="N63270" s="71"/>
    </row>
    <row r="63271" spans="14:14">
      <c r="N63271" s="71"/>
    </row>
    <row r="63272" spans="14:14">
      <c r="N63272" s="71"/>
    </row>
    <row r="63273" spans="14:14">
      <c r="N63273" s="71"/>
    </row>
    <row r="63274" spans="14:14">
      <c r="N63274" s="71"/>
    </row>
    <row r="63275" spans="14:14">
      <c r="N63275" s="71"/>
    </row>
    <row r="63276" spans="14:14">
      <c r="N63276" s="71"/>
    </row>
    <row r="63277" spans="14:14">
      <c r="N63277" s="71"/>
    </row>
    <row r="63278" spans="14:14">
      <c r="N63278" s="71"/>
    </row>
    <row r="63279" spans="14:14">
      <c r="N63279" s="71"/>
    </row>
    <row r="63280" spans="14:14">
      <c r="N63280" s="71"/>
    </row>
    <row r="63281" spans="14:14">
      <c r="N63281" s="71"/>
    </row>
    <row r="63282" spans="14:14">
      <c r="N63282" s="71"/>
    </row>
    <row r="63283" spans="14:14">
      <c r="N63283" s="71"/>
    </row>
    <row r="63284" spans="14:14">
      <c r="N63284" s="71"/>
    </row>
    <row r="63285" spans="14:14">
      <c r="N63285" s="71"/>
    </row>
    <row r="63286" spans="14:14">
      <c r="N63286" s="71"/>
    </row>
    <row r="63287" spans="14:14">
      <c r="N63287" s="71"/>
    </row>
    <row r="63288" spans="14:14">
      <c r="N63288" s="71"/>
    </row>
    <row r="63289" spans="14:14">
      <c r="N63289" s="71"/>
    </row>
    <row r="63290" spans="14:14">
      <c r="N63290" s="71"/>
    </row>
    <row r="63291" spans="14:14">
      <c r="N63291" s="71"/>
    </row>
    <row r="63292" spans="14:14">
      <c r="N63292" s="71"/>
    </row>
    <row r="63293" spans="14:14">
      <c r="N63293" s="71"/>
    </row>
    <row r="63294" spans="14:14">
      <c r="N63294" s="71"/>
    </row>
    <row r="63295" spans="14:14">
      <c r="N63295" s="71"/>
    </row>
    <row r="63296" spans="14:14">
      <c r="N63296" s="71"/>
    </row>
    <row r="63297" spans="14:14">
      <c r="N63297" s="71"/>
    </row>
    <row r="63298" spans="14:14">
      <c r="N63298" s="71"/>
    </row>
    <row r="63299" spans="14:14">
      <c r="N63299" s="71"/>
    </row>
    <row r="63300" spans="14:14">
      <c r="N63300" s="71"/>
    </row>
    <row r="63301" spans="14:14">
      <c r="N63301" s="71"/>
    </row>
    <row r="63302" spans="14:14">
      <c r="N63302" s="71"/>
    </row>
    <row r="63303" spans="14:14">
      <c r="N63303" s="71"/>
    </row>
    <row r="63304" spans="14:14">
      <c r="N63304" s="71"/>
    </row>
    <row r="63305" spans="14:14">
      <c r="N63305" s="71"/>
    </row>
    <row r="63306" spans="14:14">
      <c r="N63306" s="71"/>
    </row>
    <row r="63307" spans="14:14">
      <c r="N63307" s="71"/>
    </row>
    <row r="63308" spans="14:14">
      <c r="N63308" s="71"/>
    </row>
    <row r="63309" spans="14:14">
      <c r="N63309" s="71"/>
    </row>
    <row r="63310" spans="14:14">
      <c r="N63310" s="71"/>
    </row>
    <row r="63311" spans="14:14">
      <c r="N63311" s="71"/>
    </row>
    <row r="63312" spans="14:14">
      <c r="N63312" s="71"/>
    </row>
    <row r="63313" spans="14:14">
      <c r="N63313" s="71"/>
    </row>
    <row r="63314" spans="14:14">
      <c r="N63314" s="71"/>
    </row>
    <row r="63315" spans="14:14">
      <c r="N63315" s="71"/>
    </row>
    <row r="63316" spans="14:14">
      <c r="N63316" s="71"/>
    </row>
    <row r="63317" spans="14:14">
      <c r="N63317" s="71"/>
    </row>
    <row r="63318" spans="14:14">
      <c r="N63318" s="71"/>
    </row>
    <row r="63319" spans="14:14">
      <c r="N63319" s="71"/>
    </row>
    <row r="63320" spans="14:14">
      <c r="N63320" s="71"/>
    </row>
    <row r="63321" spans="14:14">
      <c r="N63321" s="71"/>
    </row>
    <row r="63322" spans="14:14">
      <c r="N63322" s="71"/>
    </row>
    <row r="63323" spans="14:14">
      <c r="N63323" s="71"/>
    </row>
    <row r="63324" spans="14:14">
      <c r="N63324" s="71"/>
    </row>
    <row r="63325" spans="14:14">
      <c r="N63325" s="71"/>
    </row>
    <row r="63326" spans="14:14">
      <c r="N63326" s="71"/>
    </row>
    <row r="63327" spans="14:14">
      <c r="N63327" s="71"/>
    </row>
    <row r="63328" spans="14:14">
      <c r="N63328" s="71"/>
    </row>
    <row r="63329" spans="14:14">
      <c r="N63329" s="71"/>
    </row>
    <row r="63330" spans="14:14">
      <c r="N63330" s="71"/>
    </row>
    <row r="63331" spans="14:14">
      <c r="N63331" s="71"/>
    </row>
    <row r="63332" spans="14:14">
      <c r="N63332" s="71"/>
    </row>
    <row r="63333" spans="14:14">
      <c r="N63333" s="71"/>
    </row>
    <row r="63334" spans="14:14">
      <c r="N63334" s="71"/>
    </row>
    <row r="63335" spans="14:14">
      <c r="N63335" s="71"/>
    </row>
    <row r="63336" spans="14:14">
      <c r="N63336" s="71"/>
    </row>
    <row r="63337" spans="14:14">
      <c r="N63337" s="71"/>
    </row>
    <row r="63338" spans="14:14">
      <c r="N63338" s="71"/>
    </row>
    <row r="63339" spans="14:14">
      <c r="N63339" s="71"/>
    </row>
    <row r="63340" spans="14:14">
      <c r="N63340" s="71"/>
    </row>
    <row r="63341" spans="14:14">
      <c r="N63341" s="71"/>
    </row>
    <row r="63342" spans="14:14">
      <c r="N63342" s="71"/>
    </row>
    <row r="63343" spans="14:14">
      <c r="N63343" s="71"/>
    </row>
    <row r="63344" spans="14:14">
      <c r="N63344" s="71"/>
    </row>
    <row r="63345" spans="14:14">
      <c r="N63345" s="71"/>
    </row>
    <row r="63346" spans="14:14">
      <c r="N63346" s="71"/>
    </row>
    <row r="63347" spans="14:14">
      <c r="N63347" s="71"/>
    </row>
    <row r="63348" spans="14:14">
      <c r="N63348" s="71"/>
    </row>
    <row r="63349" spans="14:14">
      <c r="N63349" s="71"/>
    </row>
    <row r="63350" spans="14:14">
      <c r="N63350" s="71"/>
    </row>
    <row r="63351" spans="14:14">
      <c r="N63351" s="71"/>
    </row>
    <row r="63352" spans="14:14">
      <c r="N63352" s="71"/>
    </row>
    <row r="63353" spans="14:14">
      <c r="N63353" s="71"/>
    </row>
    <row r="63354" spans="14:14">
      <c r="N63354" s="71"/>
    </row>
    <row r="63355" spans="14:14">
      <c r="N63355" s="71"/>
    </row>
    <row r="63356" spans="14:14">
      <c r="N63356" s="71"/>
    </row>
    <row r="63357" spans="14:14">
      <c r="N63357" s="71"/>
    </row>
    <row r="63358" spans="14:14">
      <c r="N63358" s="71"/>
    </row>
    <row r="63359" spans="14:14">
      <c r="N63359" s="71"/>
    </row>
    <row r="63360" spans="14:14">
      <c r="N63360" s="71"/>
    </row>
    <row r="63361" spans="14:14">
      <c r="N63361" s="71"/>
    </row>
    <row r="63362" spans="14:14">
      <c r="N63362" s="71"/>
    </row>
    <row r="63363" spans="14:14">
      <c r="N63363" s="71"/>
    </row>
    <row r="63364" spans="14:14">
      <c r="N63364" s="71"/>
    </row>
    <row r="63365" spans="14:14">
      <c r="N63365" s="71"/>
    </row>
    <row r="63366" spans="14:14">
      <c r="N63366" s="71"/>
    </row>
    <row r="63367" spans="14:14">
      <c r="N63367" s="71"/>
    </row>
    <row r="63368" spans="14:14">
      <c r="N63368" s="71"/>
    </row>
    <row r="63369" spans="14:14">
      <c r="N63369" s="71"/>
    </row>
    <row r="63370" spans="14:14">
      <c r="N63370" s="71"/>
    </row>
    <row r="63371" spans="14:14">
      <c r="N63371" s="71"/>
    </row>
    <row r="63372" spans="14:14">
      <c r="N63372" s="71"/>
    </row>
    <row r="63373" spans="14:14">
      <c r="N63373" s="71"/>
    </row>
    <row r="63374" spans="14:14">
      <c r="N63374" s="71"/>
    </row>
    <row r="63375" spans="14:14">
      <c r="N63375" s="71"/>
    </row>
    <row r="63376" spans="14:14">
      <c r="N63376" s="71"/>
    </row>
    <row r="63377" spans="14:14">
      <c r="N63377" s="71"/>
    </row>
    <row r="63378" spans="14:14">
      <c r="N63378" s="71"/>
    </row>
    <row r="63379" spans="14:14">
      <c r="N63379" s="71"/>
    </row>
    <row r="63380" spans="14:14">
      <c r="N63380" s="71"/>
    </row>
    <row r="63381" spans="14:14">
      <c r="N63381" s="71"/>
    </row>
    <row r="63382" spans="14:14">
      <c r="N63382" s="71"/>
    </row>
    <row r="63383" spans="14:14">
      <c r="N63383" s="71"/>
    </row>
    <row r="63384" spans="14:14">
      <c r="N63384" s="71"/>
    </row>
    <row r="63385" spans="14:14">
      <c r="N63385" s="71"/>
    </row>
    <row r="63386" spans="14:14">
      <c r="N63386" s="71"/>
    </row>
    <row r="63387" spans="14:14">
      <c r="N63387" s="71"/>
    </row>
    <row r="63388" spans="14:14">
      <c r="N63388" s="71"/>
    </row>
    <row r="63389" spans="14:14">
      <c r="N63389" s="71"/>
    </row>
    <row r="63390" spans="14:14">
      <c r="N63390" s="71"/>
    </row>
    <row r="63391" spans="14:14">
      <c r="N63391" s="71"/>
    </row>
    <row r="63392" spans="14:14">
      <c r="N63392" s="71"/>
    </row>
    <row r="63393" spans="14:14">
      <c r="N63393" s="71"/>
    </row>
    <row r="63394" spans="14:14">
      <c r="N63394" s="71"/>
    </row>
    <row r="63395" spans="14:14">
      <c r="N63395" s="71"/>
    </row>
    <row r="63396" spans="14:14">
      <c r="N63396" s="71"/>
    </row>
    <row r="63397" spans="14:14">
      <c r="N63397" s="71"/>
    </row>
    <row r="63398" spans="14:14">
      <c r="N63398" s="71"/>
    </row>
    <row r="63399" spans="14:14">
      <c r="N63399" s="71"/>
    </row>
    <row r="63400" spans="14:14">
      <c r="N63400" s="71"/>
    </row>
    <row r="63401" spans="14:14">
      <c r="N63401" s="71"/>
    </row>
    <row r="63402" spans="14:14">
      <c r="N63402" s="71"/>
    </row>
    <row r="63403" spans="14:14">
      <c r="N63403" s="71"/>
    </row>
    <row r="63404" spans="14:14">
      <c r="N63404" s="71"/>
    </row>
    <row r="63405" spans="14:14">
      <c r="N63405" s="71"/>
    </row>
    <row r="63406" spans="14:14">
      <c r="N63406" s="71"/>
    </row>
    <row r="63407" spans="14:14">
      <c r="N63407" s="71"/>
    </row>
    <row r="63408" spans="14:14">
      <c r="N63408" s="71"/>
    </row>
    <row r="63409" spans="14:14">
      <c r="N63409" s="71"/>
    </row>
    <row r="63410" spans="14:14">
      <c r="N63410" s="71"/>
    </row>
    <row r="63411" spans="14:14">
      <c r="N63411" s="71"/>
    </row>
    <row r="63412" spans="14:14">
      <c r="N63412" s="71"/>
    </row>
    <row r="63413" spans="14:14">
      <c r="N63413" s="71"/>
    </row>
    <row r="63414" spans="14:14">
      <c r="N63414" s="71"/>
    </row>
    <row r="63415" spans="14:14">
      <c r="N63415" s="71"/>
    </row>
    <row r="63416" spans="14:14">
      <c r="N63416" s="71"/>
    </row>
    <row r="63417" spans="14:14">
      <c r="N63417" s="71"/>
    </row>
    <row r="63418" spans="14:14">
      <c r="N63418" s="71"/>
    </row>
    <row r="63419" spans="14:14">
      <c r="N63419" s="71"/>
    </row>
    <row r="63420" spans="14:14">
      <c r="N63420" s="71"/>
    </row>
    <row r="63421" spans="14:14">
      <c r="N63421" s="71"/>
    </row>
    <row r="63422" spans="14:14">
      <c r="N63422" s="71"/>
    </row>
    <row r="63423" spans="14:14">
      <c r="N63423" s="71"/>
    </row>
    <row r="63424" spans="14:14">
      <c r="N63424" s="71"/>
    </row>
    <row r="63425" spans="14:14">
      <c r="N63425" s="71"/>
    </row>
    <row r="63426" spans="14:14">
      <c r="N63426" s="71"/>
    </row>
    <row r="63427" spans="14:14">
      <c r="N63427" s="71"/>
    </row>
    <row r="63428" spans="14:14">
      <c r="N63428" s="71"/>
    </row>
    <row r="63429" spans="14:14">
      <c r="N63429" s="71"/>
    </row>
    <row r="63430" spans="14:14">
      <c r="N63430" s="71"/>
    </row>
    <row r="63431" spans="14:14">
      <c r="N63431" s="71"/>
    </row>
    <row r="63432" spans="14:14">
      <c r="N63432" s="71"/>
    </row>
    <row r="63433" spans="14:14">
      <c r="N63433" s="71"/>
    </row>
    <row r="63434" spans="14:14">
      <c r="N63434" s="71"/>
    </row>
    <row r="63435" spans="14:14">
      <c r="N63435" s="71"/>
    </row>
    <row r="63436" spans="14:14">
      <c r="N63436" s="71"/>
    </row>
    <row r="63437" spans="14:14">
      <c r="N63437" s="71"/>
    </row>
    <row r="63438" spans="14:14">
      <c r="N63438" s="71"/>
    </row>
    <row r="63439" spans="14:14">
      <c r="N63439" s="71"/>
    </row>
    <row r="63440" spans="14:14">
      <c r="N63440" s="71"/>
    </row>
    <row r="63441" spans="14:14">
      <c r="N63441" s="71"/>
    </row>
    <row r="63442" spans="14:14">
      <c r="N63442" s="71"/>
    </row>
    <row r="63443" spans="14:14">
      <c r="N63443" s="71"/>
    </row>
    <row r="63444" spans="14:14">
      <c r="N63444" s="71"/>
    </row>
    <row r="63445" spans="14:14">
      <c r="N63445" s="71"/>
    </row>
    <row r="63446" spans="14:14">
      <c r="N63446" s="71"/>
    </row>
    <row r="63447" spans="14:14">
      <c r="N63447" s="71"/>
    </row>
    <row r="63448" spans="14:14">
      <c r="N63448" s="71"/>
    </row>
    <row r="63449" spans="14:14">
      <c r="N63449" s="71"/>
    </row>
    <row r="63450" spans="14:14">
      <c r="N63450" s="71"/>
    </row>
    <row r="63451" spans="14:14">
      <c r="N63451" s="71"/>
    </row>
    <row r="63452" spans="14:14">
      <c r="N63452" s="71"/>
    </row>
    <row r="63453" spans="14:14">
      <c r="N63453" s="71"/>
    </row>
    <row r="63454" spans="14:14">
      <c r="N63454" s="71"/>
    </row>
    <row r="63455" spans="14:14">
      <c r="N63455" s="71"/>
    </row>
    <row r="63456" spans="14:14">
      <c r="N63456" s="71"/>
    </row>
    <row r="63457" spans="14:14">
      <c r="N63457" s="71"/>
    </row>
    <row r="63458" spans="14:14">
      <c r="N63458" s="71"/>
    </row>
    <row r="63459" spans="14:14">
      <c r="N63459" s="71"/>
    </row>
    <row r="63460" spans="14:14">
      <c r="N63460" s="71"/>
    </row>
    <row r="63461" spans="14:14">
      <c r="N63461" s="71"/>
    </row>
    <row r="63462" spans="14:14">
      <c r="N63462" s="71"/>
    </row>
    <row r="63463" spans="14:14">
      <c r="N63463" s="71"/>
    </row>
    <row r="63464" spans="14:14">
      <c r="N63464" s="71"/>
    </row>
    <row r="63465" spans="14:14">
      <c r="N63465" s="71"/>
    </row>
    <row r="63466" spans="14:14">
      <c r="N63466" s="71"/>
    </row>
    <row r="63467" spans="14:14">
      <c r="N63467" s="71"/>
    </row>
    <row r="63468" spans="14:14">
      <c r="N63468" s="71"/>
    </row>
    <row r="63469" spans="14:14">
      <c r="N63469" s="71"/>
    </row>
    <row r="63470" spans="14:14">
      <c r="N63470" s="71"/>
    </row>
    <row r="63471" spans="14:14">
      <c r="N63471" s="71"/>
    </row>
    <row r="63472" spans="14:14">
      <c r="N63472" s="71"/>
    </row>
    <row r="63473" spans="14:14">
      <c r="N63473" s="71"/>
    </row>
    <row r="63474" spans="14:14">
      <c r="N63474" s="71"/>
    </row>
    <row r="63475" spans="14:14">
      <c r="N63475" s="71"/>
    </row>
    <row r="63476" spans="14:14">
      <c r="N63476" s="71"/>
    </row>
    <row r="63477" spans="14:14">
      <c r="N63477" s="71"/>
    </row>
    <row r="63478" spans="14:14">
      <c r="N63478" s="71"/>
    </row>
    <row r="63479" spans="14:14">
      <c r="N63479" s="71"/>
    </row>
    <row r="63480" spans="14:14">
      <c r="N63480" s="71"/>
    </row>
    <row r="63481" spans="14:14">
      <c r="N63481" s="71"/>
    </row>
    <row r="63482" spans="14:14">
      <c r="N63482" s="71"/>
    </row>
    <row r="63483" spans="14:14">
      <c r="N63483" s="71"/>
    </row>
    <row r="63484" spans="14:14">
      <c r="N63484" s="71"/>
    </row>
    <row r="63485" spans="14:14">
      <c r="N63485" s="71"/>
    </row>
    <row r="63486" spans="14:14">
      <c r="N63486" s="71"/>
    </row>
    <row r="63487" spans="14:14">
      <c r="N63487" s="71"/>
    </row>
    <row r="63488" spans="14:14">
      <c r="N63488" s="71"/>
    </row>
    <row r="63489" spans="14:14">
      <c r="N63489" s="71"/>
    </row>
    <row r="63490" spans="14:14">
      <c r="N63490" s="71"/>
    </row>
    <row r="63491" spans="14:14">
      <c r="N63491" s="71"/>
    </row>
    <row r="63492" spans="14:14">
      <c r="N63492" s="71"/>
    </row>
    <row r="63493" spans="14:14">
      <c r="N63493" s="71"/>
    </row>
    <row r="63494" spans="14:14">
      <c r="N63494" s="71"/>
    </row>
    <row r="63495" spans="14:14">
      <c r="N63495" s="71"/>
    </row>
    <row r="63496" spans="14:14">
      <c r="N63496" s="71"/>
    </row>
    <row r="63497" spans="14:14">
      <c r="N63497" s="71"/>
    </row>
    <row r="63498" spans="14:14">
      <c r="N63498" s="71"/>
    </row>
    <row r="63499" spans="14:14">
      <c r="N63499" s="71"/>
    </row>
    <row r="63500" spans="14:14">
      <c r="N63500" s="71"/>
    </row>
    <row r="63501" spans="14:14">
      <c r="N63501" s="71"/>
    </row>
    <row r="63502" spans="14:14">
      <c r="N63502" s="71"/>
    </row>
    <row r="63503" spans="14:14">
      <c r="N63503" s="71"/>
    </row>
    <row r="63504" spans="14:14">
      <c r="N63504" s="71"/>
    </row>
    <row r="63505" spans="14:14">
      <c r="N63505" s="71"/>
    </row>
    <row r="63506" spans="14:14">
      <c r="N63506" s="71"/>
    </row>
    <row r="63507" spans="14:14">
      <c r="N63507" s="71"/>
    </row>
    <row r="63508" spans="14:14">
      <c r="N63508" s="71"/>
    </row>
    <row r="63509" spans="14:14">
      <c r="N63509" s="71"/>
    </row>
    <row r="63510" spans="14:14">
      <c r="N63510" s="71"/>
    </row>
    <row r="63511" spans="14:14">
      <c r="N63511" s="71"/>
    </row>
    <row r="63512" spans="14:14">
      <c r="N63512" s="71"/>
    </row>
    <row r="63513" spans="14:14">
      <c r="N63513" s="71"/>
    </row>
    <row r="63514" spans="14:14">
      <c r="N63514" s="71"/>
    </row>
    <row r="63515" spans="14:14">
      <c r="N63515" s="71"/>
    </row>
    <row r="63516" spans="14:14">
      <c r="N63516" s="71"/>
    </row>
    <row r="63517" spans="14:14">
      <c r="N63517" s="71"/>
    </row>
    <row r="63518" spans="14:14">
      <c r="N63518" s="71"/>
    </row>
    <row r="63519" spans="14:14">
      <c r="N63519" s="71"/>
    </row>
    <row r="63520" spans="14:14">
      <c r="N63520" s="71"/>
    </row>
    <row r="63521" spans="14:14">
      <c r="N63521" s="71"/>
    </row>
    <row r="63522" spans="14:14">
      <c r="N63522" s="71"/>
    </row>
    <row r="63523" spans="14:14">
      <c r="N63523" s="71"/>
    </row>
    <row r="63524" spans="14:14">
      <c r="N63524" s="71"/>
    </row>
    <row r="63525" spans="14:14">
      <c r="N63525" s="71"/>
    </row>
    <row r="63526" spans="14:14">
      <c r="N63526" s="71"/>
    </row>
    <row r="63527" spans="14:14">
      <c r="N63527" s="71"/>
    </row>
    <row r="63528" spans="14:14">
      <c r="N63528" s="71"/>
    </row>
    <row r="63529" spans="14:14">
      <c r="N63529" s="71"/>
    </row>
    <row r="63530" spans="14:14">
      <c r="N63530" s="71"/>
    </row>
    <row r="63531" spans="14:14">
      <c r="N63531" s="71"/>
    </row>
    <row r="63532" spans="14:14">
      <c r="N63532" s="71"/>
    </row>
    <row r="63533" spans="14:14">
      <c r="N63533" s="71"/>
    </row>
    <row r="63534" spans="14:14">
      <c r="N63534" s="71"/>
    </row>
    <row r="63535" spans="14:14">
      <c r="N63535" s="71"/>
    </row>
    <row r="63536" spans="14:14">
      <c r="N63536" s="71"/>
    </row>
    <row r="63537" spans="14:14">
      <c r="N63537" s="71"/>
    </row>
    <row r="63538" spans="14:14">
      <c r="N63538" s="71"/>
    </row>
    <row r="63539" spans="14:14">
      <c r="N63539" s="71"/>
    </row>
    <row r="63540" spans="14:14">
      <c r="N63540" s="71"/>
    </row>
    <row r="63541" spans="14:14">
      <c r="N63541" s="71"/>
    </row>
    <row r="63542" spans="14:14">
      <c r="N63542" s="71"/>
    </row>
    <row r="63543" spans="14:14">
      <c r="N63543" s="71"/>
    </row>
    <row r="63544" spans="14:14">
      <c r="N63544" s="71"/>
    </row>
    <row r="63545" spans="14:14">
      <c r="N63545" s="71"/>
    </row>
    <row r="63546" spans="14:14">
      <c r="N63546" s="71"/>
    </row>
    <row r="63547" spans="14:14">
      <c r="N63547" s="71"/>
    </row>
    <row r="63548" spans="14:14">
      <c r="N63548" s="71"/>
    </row>
    <row r="63549" spans="14:14">
      <c r="N63549" s="71"/>
    </row>
    <row r="63550" spans="14:14">
      <c r="N63550" s="71"/>
    </row>
    <row r="63551" spans="14:14">
      <c r="N63551" s="71"/>
    </row>
    <row r="63552" spans="14:14">
      <c r="N63552" s="71"/>
    </row>
    <row r="63553" spans="14:14">
      <c r="N63553" s="71"/>
    </row>
    <row r="63554" spans="14:14">
      <c r="N63554" s="71"/>
    </row>
    <row r="63555" spans="14:14">
      <c r="N63555" s="71"/>
    </row>
    <row r="63556" spans="14:14">
      <c r="N63556" s="71"/>
    </row>
    <row r="63557" spans="14:14">
      <c r="N63557" s="71"/>
    </row>
    <row r="63558" spans="14:14">
      <c r="N63558" s="71"/>
    </row>
    <row r="63559" spans="14:14">
      <c r="N63559" s="71"/>
    </row>
    <row r="63560" spans="14:14">
      <c r="N63560" s="71"/>
    </row>
    <row r="63561" spans="14:14">
      <c r="N63561" s="71"/>
    </row>
    <row r="63562" spans="14:14">
      <c r="N63562" s="71"/>
    </row>
    <row r="63563" spans="14:14">
      <c r="N63563" s="71"/>
    </row>
    <row r="63564" spans="14:14">
      <c r="N63564" s="71"/>
    </row>
    <row r="63565" spans="14:14">
      <c r="N63565" s="71"/>
    </row>
    <row r="63566" spans="14:14">
      <c r="N63566" s="71"/>
    </row>
    <row r="63567" spans="14:14">
      <c r="N63567" s="71"/>
    </row>
    <row r="63568" spans="14:14">
      <c r="N63568" s="71"/>
    </row>
    <row r="63569" spans="14:14">
      <c r="N63569" s="71"/>
    </row>
    <row r="63570" spans="14:14">
      <c r="N63570" s="71"/>
    </row>
    <row r="63571" spans="14:14">
      <c r="N63571" s="71"/>
    </row>
    <row r="63572" spans="14:14">
      <c r="N63572" s="71"/>
    </row>
    <row r="63573" spans="14:14">
      <c r="N63573" s="71"/>
    </row>
    <row r="63574" spans="14:14">
      <c r="N63574" s="71"/>
    </row>
    <row r="63575" spans="14:14">
      <c r="N63575" s="71"/>
    </row>
    <row r="63576" spans="14:14">
      <c r="N63576" s="71"/>
    </row>
    <row r="63577" spans="14:14">
      <c r="N63577" s="71"/>
    </row>
    <row r="63578" spans="14:14">
      <c r="N63578" s="71"/>
    </row>
    <row r="63579" spans="14:14">
      <c r="N63579" s="71"/>
    </row>
    <row r="63580" spans="14:14">
      <c r="N63580" s="71"/>
    </row>
    <row r="63581" spans="14:14">
      <c r="N63581" s="71"/>
    </row>
    <row r="63582" spans="14:14">
      <c r="N63582" s="71"/>
    </row>
    <row r="63583" spans="14:14">
      <c r="N63583" s="71"/>
    </row>
    <row r="63584" spans="14:14">
      <c r="N63584" s="71"/>
    </row>
    <row r="63585" spans="14:14">
      <c r="N63585" s="71"/>
    </row>
    <row r="63586" spans="14:14">
      <c r="N63586" s="71"/>
    </row>
    <row r="63587" spans="14:14">
      <c r="N63587" s="71"/>
    </row>
    <row r="63588" spans="14:14">
      <c r="N63588" s="71"/>
    </row>
    <row r="63589" spans="14:14">
      <c r="N63589" s="71"/>
    </row>
    <row r="63590" spans="14:14">
      <c r="N63590" s="71"/>
    </row>
    <row r="63591" spans="14:14">
      <c r="N63591" s="71"/>
    </row>
    <row r="63592" spans="14:14">
      <c r="N63592" s="71"/>
    </row>
    <row r="63593" spans="14:14">
      <c r="N63593" s="71"/>
    </row>
    <row r="63594" spans="14:14">
      <c r="N63594" s="71"/>
    </row>
    <row r="63595" spans="14:14">
      <c r="N63595" s="71"/>
    </row>
    <row r="63596" spans="14:14">
      <c r="N63596" s="71"/>
    </row>
    <row r="63597" spans="14:14">
      <c r="N63597" s="71"/>
    </row>
    <row r="63598" spans="14:14">
      <c r="N63598" s="71"/>
    </row>
    <row r="63599" spans="14:14">
      <c r="N63599" s="71"/>
    </row>
    <row r="63600" spans="14:14">
      <c r="N63600" s="71"/>
    </row>
    <row r="63601" spans="14:14">
      <c r="N63601" s="71"/>
    </row>
    <row r="63602" spans="14:14">
      <c r="N63602" s="71"/>
    </row>
    <row r="63603" spans="14:14">
      <c r="N63603" s="71"/>
    </row>
    <row r="63604" spans="14:14">
      <c r="N63604" s="71"/>
    </row>
    <row r="63605" spans="14:14">
      <c r="N63605" s="71"/>
    </row>
    <row r="63606" spans="14:14">
      <c r="N63606" s="71"/>
    </row>
    <row r="63607" spans="14:14">
      <c r="N63607" s="71"/>
    </row>
    <row r="63608" spans="14:14">
      <c r="N63608" s="71"/>
    </row>
    <row r="63609" spans="14:14">
      <c r="N63609" s="71"/>
    </row>
    <row r="63610" spans="14:14">
      <c r="N63610" s="71"/>
    </row>
    <row r="63611" spans="14:14">
      <c r="N63611" s="71"/>
    </row>
    <row r="63612" spans="14:14">
      <c r="N63612" s="71"/>
    </row>
    <row r="63613" spans="14:14">
      <c r="N63613" s="71"/>
    </row>
    <row r="63614" spans="14:14">
      <c r="N63614" s="71"/>
    </row>
    <row r="63615" spans="14:14">
      <c r="N63615" s="71"/>
    </row>
    <row r="63616" spans="14:14">
      <c r="N63616" s="71"/>
    </row>
    <row r="63617" spans="14:14">
      <c r="N63617" s="71"/>
    </row>
    <row r="63618" spans="14:14">
      <c r="N63618" s="71"/>
    </row>
    <row r="63619" spans="14:14">
      <c r="N63619" s="71"/>
    </row>
    <row r="63620" spans="14:14">
      <c r="N63620" s="71"/>
    </row>
    <row r="63621" spans="14:14">
      <c r="N63621" s="71"/>
    </row>
    <row r="63622" spans="14:14">
      <c r="N63622" s="71"/>
    </row>
    <row r="63623" spans="14:14">
      <c r="N63623" s="71"/>
    </row>
    <row r="63624" spans="14:14">
      <c r="N63624" s="71"/>
    </row>
    <row r="63625" spans="14:14">
      <c r="N63625" s="71"/>
    </row>
    <row r="63626" spans="14:14">
      <c r="N63626" s="71"/>
    </row>
    <row r="63627" spans="14:14">
      <c r="N63627" s="71"/>
    </row>
    <row r="63628" spans="14:14">
      <c r="N63628" s="71"/>
    </row>
    <row r="63629" spans="14:14">
      <c r="N63629" s="71"/>
    </row>
    <row r="63630" spans="14:14">
      <c r="N63630" s="71"/>
    </row>
    <row r="63631" spans="14:14">
      <c r="N63631" s="71"/>
    </row>
    <row r="63632" spans="14:14">
      <c r="N63632" s="71"/>
    </row>
    <row r="63633" spans="14:14">
      <c r="N63633" s="71"/>
    </row>
    <row r="63634" spans="14:14">
      <c r="N63634" s="71"/>
    </row>
    <row r="63635" spans="14:14">
      <c r="N63635" s="71"/>
    </row>
    <row r="63636" spans="14:14">
      <c r="N63636" s="71"/>
    </row>
    <row r="63637" spans="14:14">
      <c r="N63637" s="71"/>
    </row>
    <row r="63638" spans="14:14">
      <c r="N63638" s="71"/>
    </row>
    <row r="63639" spans="14:14">
      <c r="N63639" s="71"/>
    </row>
    <row r="63640" spans="14:14">
      <c r="N63640" s="71"/>
    </row>
    <row r="63641" spans="14:14">
      <c r="N63641" s="71"/>
    </row>
    <row r="63642" spans="14:14">
      <c r="N63642" s="71"/>
    </row>
    <row r="63643" spans="14:14">
      <c r="N63643" s="71"/>
    </row>
    <row r="63644" spans="14:14">
      <c r="N63644" s="71"/>
    </row>
    <row r="63645" spans="14:14">
      <c r="N63645" s="71"/>
    </row>
    <row r="63646" spans="14:14">
      <c r="N63646" s="71"/>
    </row>
    <row r="63647" spans="14:14">
      <c r="N63647" s="71"/>
    </row>
    <row r="63648" spans="14:14">
      <c r="N63648" s="71"/>
    </row>
    <row r="63649" spans="14:14">
      <c r="N63649" s="71"/>
    </row>
    <row r="63650" spans="14:14">
      <c r="N63650" s="71"/>
    </row>
    <row r="63651" spans="14:14">
      <c r="N63651" s="71"/>
    </row>
    <row r="63652" spans="14:14">
      <c r="N63652" s="71"/>
    </row>
    <row r="63653" spans="14:14">
      <c r="N63653" s="71"/>
    </row>
    <row r="63654" spans="14:14">
      <c r="N63654" s="71"/>
    </row>
    <row r="63655" spans="14:14">
      <c r="N63655" s="71"/>
    </row>
    <row r="63656" spans="14:14">
      <c r="N63656" s="71"/>
    </row>
    <row r="63657" spans="14:14">
      <c r="N63657" s="71"/>
    </row>
    <row r="63658" spans="14:14">
      <c r="N63658" s="71"/>
    </row>
    <row r="63659" spans="14:14">
      <c r="N63659" s="71"/>
    </row>
    <row r="63660" spans="14:14">
      <c r="N63660" s="71"/>
    </row>
    <row r="63661" spans="14:14">
      <c r="N63661" s="71"/>
    </row>
    <row r="63662" spans="14:14">
      <c r="N63662" s="71"/>
    </row>
    <row r="63663" spans="14:14">
      <c r="N63663" s="71"/>
    </row>
    <row r="63664" spans="14:14">
      <c r="N63664" s="71"/>
    </row>
    <row r="63665" spans="14:14">
      <c r="N63665" s="71"/>
    </row>
    <row r="63666" spans="14:14">
      <c r="N63666" s="71"/>
    </row>
    <row r="63667" spans="14:14">
      <c r="N63667" s="71"/>
    </row>
    <row r="63668" spans="14:14">
      <c r="N63668" s="71"/>
    </row>
    <row r="63669" spans="14:14">
      <c r="N63669" s="71"/>
    </row>
    <row r="63670" spans="14:14">
      <c r="N63670" s="71"/>
    </row>
    <row r="63671" spans="14:14">
      <c r="N63671" s="71"/>
    </row>
    <row r="63672" spans="14:14">
      <c r="N63672" s="71"/>
    </row>
    <row r="63673" spans="14:14">
      <c r="N63673" s="71"/>
    </row>
    <row r="63674" spans="14:14">
      <c r="N63674" s="71"/>
    </row>
    <row r="63675" spans="14:14">
      <c r="N63675" s="71"/>
    </row>
    <row r="63676" spans="14:14">
      <c r="N63676" s="71"/>
    </row>
    <row r="63677" spans="14:14">
      <c r="N63677" s="71"/>
    </row>
    <row r="63678" spans="14:14">
      <c r="N63678" s="71"/>
    </row>
    <row r="63679" spans="14:14">
      <c r="N63679" s="71"/>
    </row>
    <row r="63680" spans="14:14">
      <c r="N63680" s="71"/>
    </row>
    <row r="63681" spans="14:14">
      <c r="N63681" s="71"/>
    </row>
    <row r="63682" spans="14:14">
      <c r="N63682" s="71"/>
    </row>
    <row r="63683" spans="14:14">
      <c r="N63683" s="71"/>
    </row>
    <row r="63684" spans="14:14">
      <c r="N63684" s="71"/>
    </row>
    <row r="63685" spans="14:14">
      <c r="N63685" s="71"/>
    </row>
    <row r="63686" spans="14:14">
      <c r="N63686" s="71"/>
    </row>
    <row r="63687" spans="14:14">
      <c r="N63687" s="71"/>
    </row>
    <row r="63688" spans="14:14">
      <c r="N63688" s="71"/>
    </row>
    <row r="63689" spans="14:14">
      <c r="N63689" s="71"/>
    </row>
    <row r="63690" spans="14:14">
      <c r="N63690" s="71"/>
    </row>
    <row r="63691" spans="14:14">
      <c r="N63691" s="71"/>
    </row>
    <row r="63692" spans="14:14">
      <c r="N63692" s="71"/>
    </row>
    <row r="63693" spans="14:14">
      <c r="N63693" s="71"/>
    </row>
    <row r="63694" spans="14:14">
      <c r="N63694" s="71"/>
    </row>
    <row r="63695" spans="14:14">
      <c r="N63695" s="71"/>
    </row>
    <row r="63696" spans="14:14">
      <c r="N63696" s="71"/>
    </row>
    <row r="63697" spans="14:14">
      <c r="N63697" s="71"/>
    </row>
    <row r="63698" spans="14:14">
      <c r="N63698" s="71"/>
    </row>
    <row r="63699" spans="14:14">
      <c r="N63699" s="71"/>
    </row>
    <row r="63700" spans="14:14">
      <c r="N63700" s="71"/>
    </row>
    <row r="63701" spans="14:14">
      <c r="N63701" s="71"/>
    </row>
    <row r="63702" spans="14:14">
      <c r="N63702" s="71"/>
    </row>
    <row r="63703" spans="14:14">
      <c r="N63703" s="71"/>
    </row>
    <row r="63704" spans="14:14">
      <c r="N63704" s="71"/>
    </row>
    <row r="63705" spans="14:14">
      <c r="N63705" s="71"/>
    </row>
    <row r="63706" spans="14:14">
      <c r="N63706" s="71"/>
    </row>
    <row r="63707" spans="14:14">
      <c r="N63707" s="71"/>
    </row>
    <row r="63708" spans="14:14">
      <c r="N63708" s="71"/>
    </row>
    <row r="63709" spans="14:14">
      <c r="N63709" s="71"/>
    </row>
    <row r="63710" spans="14:14">
      <c r="N63710" s="71"/>
    </row>
    <row r="63711" spans="14:14">
      <c r="N63711" s="71"/>
    </row>
    <row r="63712" spans="14:14">
      <c r="N63712" s="71"/>
    </row>
    <row r="63713" spans="14:14">
      <c r="N63713" s="71"/>
    </row>
    <row r="63714" spans="14:14">
      <c r="N63714" s="71"/>
    </row>
    <row r="63715" spans="14:14">
      <c r="N63715" s="71"/>
    </row>
    <row r="63716" spans="14:14">
      <c r="N63716" s="71"/>
    </row>
    <row r="63717" spans="14:14">
      <c r="N63717" s="71"/>
    </row>
    <row r="63718" spans="14:14">
      <c r="N63718" s="71"/>
    </row>
    <row r="63719" spans="14:14">
      <c r="N63719" s="71"/>
    </row>
    <row r="63720" spans="14:14">
      <c r="N63720" s="71"/>
    </row>
    <row r="63721" spans="14:14">
      <c r="N63721" s="71"/>
    </row>
    <row r="63722" spans="14:14">
      <c r="N63722" s="71"/>
    </row>
    <row r="63723" spans="14:14">
      <c r="N63723" s="71"/>
    </row>
    <row r="63724" spans="14:14">
      <c r="N63724" s="71"/>
    </row>
    <row r="63725" spans="14:14">
      <c r="N63725" s="71"/>
    </row>
    <row r="63726" spans="14:14">
      <c r="N63726" s="71"/>
    </row>
    <row r="63727" spans="14:14">
      <c r="N63727" s="71"/>
    </row>
    <row r="63728" spans="14:14">
      <c r="N63728" s="71"/>
    </row>
    <row r="63729" spans="14:14">
      <c r="N63729" s="71"/>
    </row>
    <row r="63730" spans="14:14">
      <c r="N63730" s="71"/>
    </row>
    <row r="63731" spans="14:14">
      <c r="N63731" s="71"/>
    </row>
    <row r="63732" spans="14:14">
      <c r="N63732" s="71"/>
    </row>
    <row r="63733" spans="14:14">
      <c r="N63733" s="71"/>
    </row>
    <row r="63734" spans="14:14">
      <c r="N63734" s="71"/>
    </row>
    <row r="63735" spans="14:14">
      <c r="N63735" s="71"/>
    </row>
    <row r="63736" spans="14:14">
      <c r="N63736" s="71"/>
    </row>
    <row r="63737" spans="14:14">
      <c r="N63737" s="71"/>
    </row>
    <row r="63738" spans="14:14">
      <c r="N63738" s="71"/>
    </row>
    <row r="63739" spans="14:14">
      <c r="N63739" s="71"/>
    </row>
    <row r="63740" spans="14:14">
      <c r="N63740" s="71"/>
    </row>
    <row r="63741" spans="14:14">
      <c r="N63741" s="71"/>
    </row>
    <row r="63742" spans="14:14">
      <c r="N63742" s="71"/>
    </row>
    <row r="63743" spans="14:14">
      <c r="N63743" s="71"/>
    </row>
    <row r="63744" spans="14:14">
      <c r="N63744" s="71"/>
    </row>
    <row r="63745" spans="14:14">
      <c r="N63745" s="71"/>
    </row>
    <row r="63746" spans="14:14">
      <c r="N63746" s="71"/>
    </row>
    <row r="63747" spans="14:14">
      <c r="N63747" s="71"/>
    </row>
    <row r="63748" spans="14:14">
      <c r="N63748" s="71"/>
    </row>
    <row r="63749" spans="14:14">
      <c r="N63749" s="71"/>
    </row>
    <row r="63750" spans="14:14">
      <c r="N63750" s="71"/>
    </row>
    <row r="63751" spans="14:14">
      <c r="N63751" s="71"/>
    </row>
    <row r="63752" spans="14:14">
      <c r="N63752" s="71"/>
    </row>
    <row r="63753" spans="14:14">
      <c r="N63753" s="71"/>
    </row>
    <row r="63754" spans="14:14">
      <c r="N63754" s="71"/>
    </row>
    <row r="63755" spans="14:14">
      <c r="N63755" s="71"/>
    </row>
    <row r="63756" spans="14:14">
      <c r="N63756" s="71"/>
    </row>
    <row r="63757" spans="14:14">
      <c r="N63757" s="71"/>
    </row>
    <row r="63758" spans="14:14">
      <c r="N63758" s="71"/>
    </row>
    <row r="63759" spans="14:14">
      <c r="N63759" s="71"/>
    </row>
    <row r="63760" spans="14:14">
      <c r="N63760" s="71"/>
    </row>
    <row r="63761" spans="14:14">
      <c r="N63761" s="71"/>
    </row>
    <row r="63762" spans="14:14">
      <c r="N63762" s="71"/>
    </row>
    <row r="63763" spans="14:14">
      <c r="N63763" s="71"/>
    </row>
    <row r="63764" spans="14:14">
      <c r="N63764" s="71"/>
    </row>
    <row r="63765" spans="14:14">
      <c r="N63765" s="71"/>
    </row>
    <row r="63766" spans="14:14">
      <c r="N63766" s="71"/>
    </row>
    <row r="63767" spans="14:14">
      <c r="N63767" s="71"/>
    </row>
    <row r="63768" spans="14:14">
      <c r="N63768" s="71"/>
    </row>
    <row r="63769" spans="14:14">
      <c r="N63769" s="71"/>
    </row>
    <row r="63770" spans="14:14">
      <c r="N63770" s="71"/>
    </row>
    <row r="63771" spans="14:14">
      <c r="N63771" s="71"/>
    </row>
    <row r="63772" spans="14:14">
      <c r="N63772" s="71"/>
    </row>
    <row r="63773" spans="14:14">
      <c r="N63773" s="71"/>
    </row>
    <row r="63774" spans="14:14">
      <c r="N63774" s="71"/>
    </row>
    <row r="63775" spans="14:14">
      <c r="N63775" s="71"/>
    </row>
    <row r="63776" spans="14:14">
      <c r="N63776" s="71"/>
    </row>
    <row r="63777" spans="14:14">
      <c r="N63777" s="71"/>
    </row>
    <row r="63778" spans="14:14">
      <c r="N63778" s="71"/>
    </row>
    <row r="63779" spans="14:14">
      <c r="N63779" s="71"/>
    </row>
    <row r="63780" spans="14:14">
      <c r="N63780" s="71"/>
    </row>
    <row r="63781" spans="14:14">
      <c r="N63781" s="71"/>
    </row>
    <row r="63782" spans="14:14">
      <c r="N63782" s="71"/>
    </row>
    <row r="63783" spans="14:14">
      <c r="N63783" s="71"/>
    </row>
    <row r="63784" spans="14:14">
      <c r="N63784" s="71"/>
    </row>
    <row r="63785" spans="14:14">
      <c r="N63785" s="71"/>
    </row>
    <row r="63786" spans="14:14">
      <c r="N63786" s="71"/>
    </row>
    <row r="63787" spans="14:14">
      <c r="N63787" s="71"/>
    </row>
    <row r="63788" spans="14:14">
      <c r="N63788" s="71"/>
    </row>
    <row r="63789" spans="14:14">
      <c r="N63789" s="71"/>
    </row>
    <row r="63790" spans="14:14">
      <c r="N63790" s="71"/>
    </row>
    <row r="63791" spans="14:14">
      <c r="N63791" s="71"/>
    </row>
    <row r="63792" spans="14:14">
      <c r="N63792" s="71"/>
    </row>
    <row r="63793" spans="14:14">
      <c r="N63793" s="71"/>
    </row>
    <row r="63794" spans="14:14">
      <c r="N63794" s="71"/>
    </row>
    <row r="63795" spans="14:14">
      <c r="N63795" s="71"/>
    </row>
    <row r="63796" spans="14:14">
      <c r="N63796" s="71"/>
    </row>
    <row r="63797" spans="14:14">
      <c r="N63797" s="71"/>
    </row>
    <row r="63798" spans="14:14">
      <c r="N63798" s="71"/>
    </row>
    <row r="63799" spans="14:14">
      <c r="N63799" s="71"/>
    </row>
    <row r="63800" spans="14:14">
      <c r="N63800" s="71"/>
    </row>
    <row r="63801" spans="14:14">
      <c r="N63801" s="71"/>
    </row>
    <row r="63802" spans="14:14">
      <c r="N63802" s="71"/>
    </row>
    <row r="63803" spans="14:14">
      <c r="N63803" s="71"/>
    </row>
    <row r="63804" spans="14:14">
      <c r="N63804" s="71"/>
    </row>
    <row r="63805" spans="14:14">
      <c r="N63805" s="71"/>
    </row>
    <row r="63806" spans="14:14">
      <c r="N63806" s="71"/>
    </row>
    <row r="63807" spans="14:14">
      <c r="N63807" s="71"/>
    </row>
    <row r="63808" spans="14:14">
      <c r="N63808" s="71"/>
    </row>
    <row r="63809" spans="14:14">
      <c r="N63809" s="71"/>
    </row>
    <row r="63810" spans="14:14">
      <c r="N63810" s="71"/>
    </row>
    <row r="63811" spans="14:14">
      <c r="N63811" s="71"/>
    </row>
    <row r="63812" spans="14:14">
      <c r="N63812" s="71"/>
    </row>
    <row r="63813" spans="14:14">
      <c r="N63813" s="71"/>
    </row>
    <row r="63814" spans="14:14">
      <c r="N63814" s="71"/>
    </row>
    <row r="63815" spans="14:14">
      <c r="N63815" s="71"/>
    </row>
    <row r="63816" spans="14:14">
      <c r="N63816" s="71"/>
    </row>
    <row r="63817" spans="14:14">
      <c r="N63817" s="71"/>
    </row>
    <row r="63818" spans="14:14">
      <c r="N63818" s="71"/>
    </row>
    <row r="63819" spans="14:14">
      <c r="N63819" s="71"/>
    </row>
    <row r="63820" spans="14:14">
      <c r="N63820" s="71"/>
    </row>
    <row r="63821" spans="14:14">
      <c r="N63821" s="71"/>
    </row>
    <row r="63822" spans="14:14">
      <c r="N63822" s="71"/>
    </row>
    <row r="63823" spans="14:14">
      <c r="N63823" s="71"/>
    </row>
    <row r="63824" spans="14:14">
      <c r="N63824" s="71"/>
    </row>
    <row r="63825" spans="14:14">
      <c r="N63825" s="71"/>
    </row>
    <row r="63826" spans="14:14">
      <c r="N63826" s="71"/>
    </row>
    <row r="63827" spans="14:14">
      <c r="N63827" s="71"/>
    </row>
    <row r="63828" spans="14:14">
      <c r="N63828" s="71"/>
    </row>
    <row r="63829" spans="14:14">
      <c r="N63829" s="71"/>
    </row>
    <row r="63830" spans="14:14">
      <c r="N63830" s="71"/>
    </row>
    <row r="63831" spans="14:14">
      <c r="N63831" s="71"/>
    </row>
    <row r="63832" spans="14:14">
      <c r="N63832" s="71"/>
    </row>
    <row r="63833" spans="14:14">
      <c r="N63833" s="71"/>
    </row>
    <row r="63834" spans="14:14">
      <c r="N63834" s="71"/>
    </row>
    <row r="63835" spans="14:14">
      <c r="N63835" s="71"/>
    </row>
    <row r="63836" spans="14:14">
      <c r="N63836" s="71"/>
    </row>
    <row r="63837" spans="14:14">
      <c r="N63837" s="71"/>
    </row>
    <row r="63838" spans="14:14">
      <c r="N63838" s="71"/>
    </row>
    <row r="63839" spans="14:14">
      <c r="N63839" s="71"/>
    </row>
    <row r="63840" spans="14:14">
      <c r="N63840" s="71"/>
    </row>
    <row r="63841" spans="14:14">
      <c r="N63841" s="71"/>
    </row>
    <row r="63842" spans="14:14">
      <c r="N63842" s="71"/>
    </row>
    <row r="63843" spans="14:14">
      <c r="N63843" s="71"/>
    </row>
    <row r="63844" spans="14:14">
      <c r="N63844" s="71"/>
    </row>
    <row r="63845" spans="14:14">
      <c r="N63845" s="71"/>
    </row>
    <row r="63846" spans="14:14">
      <c r="N63846" s="71"/>
    </row>
    <row r="63847" spans="14:14">
      <c r="N63847" s="71"/>
    </row>
    <row r="63848" spans="14:14">
      <c r="N63848" s="71"/>
    </row>
    <row r="63849" spans="14:14">
      <c r="N63849" s="71"/>
    </row>
    <row r="63850" spans="14:14">
      <c r="N63850" s="71"/>
    </row>
    <row r="63851" spans="14:14">
      <c r="N63851" s="71"/>
    </row>
    <row r="63852" spans="14:14">
      <c r="N63852" s="71"/>
    </row>
    <row r="63853" spans="14:14">
      <c r="N63853" s="71"/>
    </row>
    <row r="63854" spans="14:14">
      <c r="N63854" s="71"/>
    </row>
    <row r="63855" spans="14:14">
      <c r="N63855" s="71"/>
    </row>
    <row r="63856" spans="14:14">
      <c r="N63856" s="71"/>
    </row>
    <row r="63857" spans="14:14">
      <c r="N63857" s="71"/>
    </row>
    <row r="63858" spans="14:14">
      <c r="N63858" s="71"/>
    </row>
    <row r="63859" spans="14:14">
      <c r="N63859" s="71"/>
    </row>
    <row r="63860" spans="14:14">
      <c r="N63860" s="71"/>
    </row>
    <row r="63861" spans="14:14">
      <c r="N63861" s="71"/>
    </row>
    <row r="63862" spans="14:14">
      <c r="N63862" s="71"/>
    </row>
    <row r="63863" spans="14:14">
      <c r="N63863" s="71"/>
    </row>
    <row r="63864" spans="14:14">
      <c r="N63864" s="71"/>
    </row>
    <row r="63865" spans="14:14">
      <c r="N63865" s="71"/>
    </row>
    <row r="63866" spans="14:14">
      <c r="N63866" s="71"/>
    </row>
    <row r="63867" spans="14:14">
      <c r="N63867" s="71"/>
    </row>
    <row r="63868" spans="14:14">
      <c r="N63868" s="71"/>
    </row>
    <row r="63869" spans="14:14">
      <c r="N63869" s="71"/>
    </row>
    <row r="63870" spans="14:14">
      <c r="N63870" s="71"/>
    </row>
    <row r="63871" spans="14:14">
      <c r="N63871" s="71"/>
    </row>
    <row r="63872" spans="14:14">
      <c r="N63872" s="71"/>
    </row>
    <row r="63873" spans="14:14">
      <c r="N63873" s="71"/>
    </row>
    <row r="63874" spans="14:14">
      <c r="N63874" s="71"/>
    </row>
    <row r="63875" spans="14:14">
      <c r="N63875" s="71"/>
    </row>
    <row r="63876" spans="14:14">
      <c r="N63876" s="71"/>
    </row>
    <row r="63877" spans="14:14">
      <c r="N63877" s="71"/>
    </row>
    <row r="63878" spans="14:14">
      <c r="N63878" s="71"/>
    </row>
    <row r="63879" spans="14:14">
      <c r="N63879" s="71"/>
    </row>
    <row r="63880" spans="14:14">
      <c r="N63880" s="71"/>
    </row>
    <row r="63881" spans="14:14">
      <c r="N63881" s="71"/>
    </row>
    <row r="63882" spans="14:14">
      <c r="N63882" s="71"/>
    </row>
    <row r="63883" spans="14:14">
      <c r="N63883" s="71"/>
    </row>
    <row r="63884" spans="14:14">
      <c r="N63884" s="71"/>
    </row>
    <row r="63885" spans="14:14">
      <c r="N63885" s="71"/>
    </row>
    <row r="63886" spans="14:14">
      <c r="N63886" s="71"/>
    </row>
    <row r="63887" spans="14:14">
      <c r="N63887" s="71"/>
    </row>
    <row r="63888" spans="14:14">
      <c r="N63888" s="71"/>
    </row>
    <row r="63889" spans="14:14">
      <c r="N63889" s="71"/>
    </row>
    <row r="63890" spans="14:14">
      <c r="N63890" s="71"/>
    </row>
    <row r="63891" spans="14:14">
      <c r="N63891" s="71"/>
    </row>
    <row r="63892" spans="14:14">
      <c r="N63892" s="71"/>
    </row>
    <row r="63893" spans="14:14">
      <c r="N63893" s="71"/>
    </row>
    <row r="63894" spans="14:14">
      <c r="N63894" s="71"/>
    </row>
    <row r="63895" spans="14:14">
      <c r="N63895" s="71"/>
    </row>
    <row r="63896" spans="14:14">
      <c r="N63896" s="71"/>
    </row>
    <row r="63897" spans="14:14">
      <c r="N63897" s="71"/>
    </row>
    <row r="63898" spans="14:14">
      <c r="N63898" s="71"/>
    </row>
    <row r="63899" spans="14:14">
      <c r="N63899" s="71"/>
    </row>
    <row r="63900" spans="14:14">
      <c r="N63900" s="71"/>
    </row>
    <row r="63901" spans="14:14">
      <c r="N63901" s="71"/>
    </row>
    <row r="63902" spans="14:14">
      <c r="N63902" s="71"/>
    </row>
    <row r="63903" spans="14:14">
      <c r="N63903" s="71"/>
    </row>
    <row r="63904" spans="14:14">
      <c r="N63904" s="71"/>
    </row>
    <row r="63905" spans="14:14">
      <c r="N63905" s="71"/>
    </row>
    <row r="63906" spans="14:14">
      <c r="N63906" s="71"/>
    </row>
    <row r="63907" spans="14:14">
      <c r="N63907" s="71"/>
    </row>
    <row r="63908" spans="14:14">
      <c r="N63908" s="71"/>
    </row>
    <row r="63909" spans="14:14">
      <c r="N63909" s="71"/>
    </row>
    <row r="63910" spans="14:14">
      <c r="N63910" s="71"/>
    </row>
    <row r="63911" spans="14:14">
      <c r="N63911" s="71"/>
    </row>
    <row r="63912" spans="14:14">
      <c r="N63912" s="71"/>
    </row>
    <row r="63913" spans="14:14">
      <c r="N63913" s="71"/>
    </row>
    <row r="63914" spans="14:14">
      <c r="N63914" s="71"/>
    </row>
    <row r="63915" spans="14:14">
      <c r="N63915" s="71"/>
    </row>
    <row r="63916" spans="14:14">
      <c r="N63916" s="71"/>
    </row>
    <row r="63917" spans="14:14">
      <c r="N63917" s="71"/>
    </row>
    <row r="63918" spans="14:14">
      <c r="N63918" s="71"/>
    </row>
    <row r="63919" spans="14:14">
      <c r="N63919" s="71"/>
    </row>
    <row r="63920" spans="14:14">
      <c r="N63920" s="71"/>
    </row>
    <row r="63921" spans="14:14">
      <c r="N63921" s="71"/>
    </row>
    <row r="63922" spans="14:14">
      <c r="N63922" s="71"/>
    </row>
    <row r="63923" spans="14:14">
      <c r="N63923" s="71"/>
    </row>
    <row r="63924" spans="14:14">
      <c r="N63924" s="71"/>
    </row>
    <row r="63925" spans="14:14">
      <c r="N63925" s="71"/>
    </row>
    <row r="63926" spans="14:14">
      <c r="N63926" s="71"/>
    </row>
    <row r="63927" spans="14:14">
      <c r="N63927" s="71"/>
    </row>
    <row r="63928" spans="14:14">
      <c r="N63928" s="71"/>
    </row>
    <row r="63929" spans="14:14">
      <c r="N63929" s="71"/>
    </row>
    <row r="63930" spans="14:14">
      <c r="N63930" s="71"/>
    </row>
    <row r="63931" spans="14:14">
      <c r="N63931" s="71"/>
    </row>
    <row r="63932" spans="14:14">
      <c r="N63932" s="71"/>
    </row>
    <row r="63933" spans="14:14">
      <c r="N63933" s="71"/>
    </row>
    <row r="63934" spans="14:14">
      <c r="N63934" s="71"/>
    </row>
    <row r="63935" spans="14:14">
      <c r="N63935" s="71"/>
    </row>
    <row r="63936" spans="14:14">
      <c r="N63936" s="71"/>
    </row>
    <row r="63937" spans="14:14">
      <c r="N63937" s="71"/>
    </row>
    <row r="63938" spans="14:14">
      <c r="N63938" s="71"/>
    </row>
    <row r="63939" spans="14:14">
      <c r="N63939" s="71"/>
    </row>
    <row r="63940" spans="14:14">
      <c r="N63940" s="71"/>
    </row>
    <row r="63941" spans="14:14">
      <c r="N63941" s="71"/>
    </row>
    <row r="63942" spans="14:14">
      <c r="N63942" s="71"/>
    </row>
    <row r="63943" spans="14:14">
      <c r="N63943" s="71"/>
    </row>
    <row r="63944" spans="14:14">
      <c r="N63944" s="71"/>
    </row>
    <row r="63945" spans="14:14">
      <c r="N63945" s="71"/>
    </row>
    <row r="63946" spans="14:14">
      <c r="N63946" s="71"/>
    </row>
    <row r="63947" spans="14:14">
      <c r="N63947" s="71"/>
    </row>
    <row r="63948" spans="14:14">
      <c r="N63948" s="71"/>
    </row>
    <row r="63949" spans="14:14">
      <c r="N63949" s="71"/>
    </row>
    <row r="63950" spans="14:14">
      <c r="N63950" s="71"/>
    </row>
    <row r="63951" spans="14:14">
      <c r="N63951" s="71"/>
    </row>
    <row r="63952" spans="14:14">
      <c r="N63952" s="71"/>
    </row>
    <row r="63953" spans="14:14">
      <c r="N63953" s="71"/>
    </row>
    <row r="63954" spans="14:14">
      <c r="N63954" s="71"/>
    </row>
    <row r="63955" spans="14:14">
      <c r="N63955" s="71"/>
    </row>
    <row r="63956" spans="14:14">
      <c r="N63956" s="71"/>
    </row>
    <row r="63957" spans="14:14">
      <c r="N63957" s="71"/>
    </row>
    <row r="63958" spans="14:14">
      <c r="N63958" s="71"/>
    </row>
    <row r="63959" spans="14:14">
      <c r="N63959" s="71"/>
    </row>
    <row r="63960" spans="14:14">
      <c r="N63960" s="71"/>
    </row>
    <row r="63961" spans="14:14">
      <c r="N63961" s="71"/>
    </row>
    <row r="63962" spans="14:14">
      <c r="N63962" s="71"/>
    </row>
    <row r="63963" spans="14:14">
      <c r="N63963" s="71"/>
    </row>
    <row r="63964" spans="14:14">
      <c r="N63964" s="71"/>
    </row>
    <row r="63965" spans="14:14">
      <c r="N63965" s="71"/>
    </row>
    <row r="63966" spans="14:14">
      <c r="N63966" s="71"/>
    </row>
    <row r="63967" spans="14:14">
      <c r="N63967" s="71"/>
    </row>
    <row r="63968" spans="14:14">
      <c r="N63968" s="71"/>
    </row>
    <row r="63969" spans="14:14">
      <c r="N63969" s="71"/>
    </row>
    <row r="63970" spans="14:14">
      <c r="N63970" s="71"/>
    </row>
    <row r="63971" spans="14:14">
      <c r="N63971" s="71"/>
    </row>
    <row r="63972" spans="14:14">
      <c r="N63972" s="71"/>
    </row>
    <row r="63973" spans="14:14">
      <c r="N63973" s="71"/>
    </row>
    <row r="63974" spans="14:14">
      <c r="N63974" s="71"/>
    </row>
    <row r="63975" spans="14:14">
      <c r="N63975" s="71"/>
    </row>
    <row r="63976" spans="14:14">
      <c r="N63976" s="71"/>
    </row>
    <row r="63977" spans="14:14">
      <c r="N63977" s="71"/>
    </row>
    <row r="63978" spans="14:14">
      <c r="N63978" s="71"/>
    </row>
    <row r="63979" spans="14:14">
      <c r="N63979" s="71"/>
    </row>
    <row r="63980" spans="14:14">
      <c r="N63980" s="71"/>
    </row>
    <row r="63981" spans="14:14">
      <c r="N63981" s="71"/>
    </row>
    <row r="63982" spans="14:14">
      <c r="N63982" s="71"/>
    </row>
    <row r="63983" spans="14:14">
      <c r="N63983" s="71"/>
    </row>
    <row r="63984" spans="14:14">
      <c r="N63984" s="71"/>
    </row>
    <row r="63985" spans="14:14">
      <c r="N63985" s="71"/>
    </row>
    <row r="63986" spans="14:14">
      <c r="N63986" s="71"/>
    </row>
    <row r="63987" spans="14:14">
      <c r="N63987" s="71"/>
    </row>
    <row r="63988" spans="14:14">
      <c r="N63988" s="71"/>
    </row>
    <row r="63989" spans="14:14">
      <c r="N63989" s="71"/>
    </row>
    <row r="63990" spans="14:14">
      <c r="N63990" s="71"/>
    </row>
    <row r="63991" spans="14:14">
      <c r="N63991" s="71"/>
    </row>
    <row r="63992" spans="14:14">
      <c r="N63992" s="71"/>
    </row>
    <row r="63993" spans="14:14">
      <c r="N63993" s="71"/>
    </row>
    <row r="63994" spans="14:14">
      <c r="N63994" s="71"/>
    </row>
    <row r="63995" spans="14:14">
      <c r="N63995" s="71"/>
    </row>
    <row r="63996" spans="14:14">
      <c r="N63996" s="71"/>
    </row>
    <row r="63997" spans="14:14">
      <c r="N63997" s="71"/>
    </row>
    <row r="63998" spans="14:14">
      <c r="N63998" s="71"/>
    </row>
    <row r="63999" spans="14:14">
      <c r="N63999" s="71"/>
    </row>
    <row r="64000" spans="14:14">
      <c r="N64000" s="71"/>
    </row>
    <row r="64001" spans="14:14">
      <c r="N64001" s="71"/>
    </row>
    <row r="64002" spans="14:14">
      <c r="N64002" s="71"/>
    </row>
    <row r="64003" spans="14:14">
      <c r="N64003" s="71"/>
    </row>
    <row r="64004" spans="14:14">
      <c r="N64004" s="71"/>
    </row>
    <row r="64005" spans="14:14">
      <c r="N64005" s="71"/>
    </row>
    <row r="64006" spans="14:14">
      <c r="N64006" s="71"/>
    </row>
    <row r="64007" spans="14:14">
      <c r="N64007" s="71"/>
    </row>
    <row r="64008" spans="14:14">
      <c r="N64008" s="71"/>
    </row>
    <row r="64009" spans="14:14">
      <c r="N64009" s="71"/>
    </row>
    <row r="64010" spans="14:14">
      <c r="N64010" s="71"/>
    </row>
    <row r="64011" spans="14:14">
      <c r="N64011" s="71"/>
    </row>
    <row r="64012" spans="14:14">
      <c r="N64012" s="71"/>
    </row>
    <row r="64013" spans="14:14">
      <c r="N64013" s="71"/>
    </row>
    <row r="64014" spans="14:14">
      <c r="N64014" s="71"/>
    </row>
    <row r="64015" spans="14:14">
      <c r="N64015" s="71"/>
    </row>
    <row r="64016" spans="14:14">
      <c r="N64016" s="71"/>
    </row>
    <row r="64017" spans="14:14">
      <c r="N64017" s="71"/>
    </row>
    <row r="64018" spans="14:14">
      <c r="N64018" s="71"/>
    </row>
    <row r="64019" spans="14:14">
      <c r="N64019" s="71"/>
    </row>
    <row r="64020" spans="14:14">
      <c r="N64020" s="71"/>
    </row>
    <row r="64021" spans="14:14">
      <c r="N64021" s="71"/>
    </row>
    <row r="64022" spans="14:14">
      <c r="N64022" s="71"/>
    </row>
    <row r="64023" spans="14:14">
      <c r="N64023" s="71"/>
    </row>
    <row r="64024" spans="14:14">
      <c r="N64024" s="71"/>
    </row>
    <row r="64025" spans="14:14">
      <c r="N64025" s="71"/>
    </row>
    <row r="64026" spans="14:14">
      <c r="N64026" s="71"/>
    </row>
    <row r="64027" spans="14:14">
      <c r="N64027" s="71"/>
    </row>
    <row r="64028" spans="14:14">
      <c r="N64028" s="71"/>
    </row>
    <row r="64029" spans="14:14">
      <c r="N64029" s="71"/>
    </row>
    <row r="64030" spans="14:14">
      <c r="N64030" s="71"/>
    </row>
    <row r="64031" spans="14:14">
      <c r="N64031" s="71"/>
    </row>
    <row r="64032" spans="14:14">
      <c r="N64032" s="71"/>
    </row>
    <row r="64033" spans="14:14">
      <c r="N64033" s="71"/>
    </row>
    <row r="64034" spans="14:14">
      <c r="N64034" s="71"/>
    </row>
    <row r="64035" spans="14:14">
      <c r="N64035" s="71"/>
    </row>
    <row r="64036" spans="14:14">
      <c r="N64036" s="71"/>
    </row>
    <row r="64037" spans="14:14">
      <c r="N64037" s="71"/>
    </row>
    <row r="64038" spans="14:14">
      <c r="N64038" s="71"/>
    </row>
    <row r="64039" spans="14:14">
      <c r="N64039" s="71"/>
    </row>
    <row r="64040" spans="14:14">
      <c r="N64040" s="71"/>
    </row>
    <row r="64041" spans="14:14">
      <c r="N64041" s="71"/>
    </row>
    <row r="64042" spans="14:14">
      <c r="N64042" s="71"/>
    </row>
    <row r="64043" spans="14:14">
      <c r="N64043" s="71"/>
    </row>
    <row r="64044" spans="14:14">
      <c r="N64044" s="71"/>
    </row>
    <row r="64045" spans="14:14">
      <c r="N64045" s="71"/>
    </row>
    <row r="64046" spans="14:14">
      <c r="N64046" s="71"/>
    </row>
    <row r="64047" spans="14:14">
      <c r="N64047" s="71"/>
    </row>
    <row r="64048" spans="14:14">
      <c r="N64048" s="71"/>
    </row>
    <row r="64049" spans="14:14">
      <c r="N64049" s="71"/>
    </row>
    <row r="64050" spans="14:14">
      <c r="N64050" s="71"/>
    </row>
    <row r="64051" spans="14:14">
      <c r="N64051" s="71"/>
    </row>
    <row r="64052" spans="14:14">
      <c r="N64052" s="71"/>
    </row>
    <row r="64053" spans="14:14">
      <c r="N64053" s="71"/>
    </row>
    <row r="64054" spans="14:14">
      <c r="N64054" s="71"/>
    </row>
    <row r="64055" spans="14:14">
      <c r="N64055" s="71"/>
    </row>
    <row r="64056" spans="14:14">
      <c r="N64056" s="71"/>
    </row>
    <row r="64057" spans="14:14">
      <c r="N64057" s="71"/>
    </row>
    <row r="64058" spans="14:14">
      <c r="N64058" s="71"/>
    </row>
    <row r="64059" spans="14:14">
      <c r="N64059" s="71"/>
    </row>
    <row r="64060" spans="14:14">
      <c r="N64060" s="71"/>
    </row>
    <row r="64061" spans="14:14">
      <c r="N64061" s="71"/>
    </row>
    <row r="64062" spans="14:14">
      <c r="N64062" s="71"/>
    </row>
    <row r="64063" spans="14:14">
      <c r="N64063" s="71"/>
    </row>
    <row r="64064" spans="14:14">
      <c r="N64064" s="71"/>
    </row>
    <row r="64065" spans="14:14">
      <c r="N64065" s="71"/>
    </row>
    <row r="64066" spans="14:14">
      <c r="N64066" s="71"/>
    </row>
    <row r="64067" spans="14:14">
      <c r="N64067" s="71"/>
    </row>
    <row r="64068" spans="14:14">
      <c r="N64068" s="71"/>
    </row>
    <row r="64069" spans="14:14">
      <c r="N64069" s="71"/>
    </row>
    <row r="64070" spans="14:14">
      <c r="N64070" s="71"/>
    </row>
    <row r="64071" spans="14:14">
      <c r="N64071" s="71"/>
    </row>
    <row r="64072" spans="14:14">
      <c r="N64072" s="71"/>
    </row>
    <row r="64073" spans="14:14">
      <c r="N64073" s="71"/>
    </row>
    <row r="64074" spans="14:14">
      <c r="N64074" s="71"/>
    </row>
    <row r="64075" spans="14:14">
      <c r="N64075" s="71"/>
    </row>
    <row r="64076" spans="14:14">
      <c r="N64076" s="71"/>
    </row>
    <row r="64077" spans="14:14">
      <c r="N64077" s="71"/>
    </row>
    <row r="64078" spans="14:14">
      <c r="N64078" s="71"/>
    </row>
    <row r="64079" spans="14:14">
      <c r="N64079" s="71"/>
    </row>
    <row r="64080" spans="14:14">
      <c r="N64080" s="71"/>
    </row>
    <row r="64081" spans="14:14">
      <c r="N64081" s="71"/>
    </row>
    <row r="64082" spans="14:14">
      <c r="N64082" s="71"/>
    </row>
    <row r="64083" spans="14:14">
      <c r="N64083" s="71"/>
    </row>
    <row r="64084" spans="14:14">
      <c r="N64084" s="71"/>
    </row>
    <row r="64085" spans="14:14">
      <c r="N64085" s="71"/>
    </row>
    <row r="64086" spans="14:14">
      <c r="N64086" s="71"/>
    </row>
    <row r="64087" spans="14:14">
      <c r="N64087" s="71"/>
    </row>
    <row r="64088" spans="14:14">
      <c r="N64088" s="71"/>
    </row>
    <row r="64089" spans="14:14">
      <c r="N64089" s="71"/>
    </row>
    <row r="64090" spans="14:14">
      <c r="N64090" s="71"/>
    </row>
    <row r="64091" spans="14:14">
      <c r="N64091" s="71"/>
    </row>
    <row r="64092" spans="14:14">
      <c r="N64092" s="71"/>
    </row>
    <row r="64093" spans="14:14">
      <c r="N64093" s="71"/>
    </row>
    <row r="64094" spans="14:14">
      <c r="N64094" s="71"/>
    </row>
    <row r="64095" spans="14:14">
      <c r="N64095" s="71"/>
    </row>
    <row r="64096" spans="14:14">
      <c r="N64096" s="71"/>
    </row>
    <row r="64097" spans="14:14">
      <c r="N64097" s="71"/>
    </row>
    <row r="64098" spans="14:14">
      <c r="N64098" s="71"/>
    </row>
    <row r="64099" spans="14:14">
      <c r="N64099" s="71"/>
    </row>
    <row r="64100" spans="14:14">
      <c r="N64100" s="71"/>
    </row>
    <row r="64101" spans="14:14">
      <c r="N64101" s="71"/>
    </row>
    <row r="64102" spans="14:14">
      <c r="N64102" s="71"/>
    </row>
    <row r="64103" spans="14:14">
      <c r="N64103" s="71"/>
    </row>
    <row r="64104" spans="14:14">
      <c r="N64104" s="71"/>
    </row>
    <row r="64105" spans="14:14">
      <c r="N64105" s="71"/>
    </row>
    <row r="64106" spans="14:14">
      <c r="N64106" s="71"/>
    </row>
    <row r="64107" spans="14:14">
      <c r="N64107" s="71"/>
    </row>
    <row r="64108" spans="14:14">
      <c r="N64108" s="71"/>
    </row>
    <row r="64109" spans="14:14">
      <c r="N64109" s="71"/>
    </row>
    <row r="64110" spans="14:14">
      <c r="N64110" s="71"/>
    </row>
    <row r="64111" spans="14:14">
      <c r="N64111" s="71"/>
    </row>
    <row r="64112" spans="14:14">
      <c r="N64112" s="71"/>
    </row>
    <row r="64113" spans="14:14">
      <c r="N64113" s="71"/>
    </row>
    <row r="64114" spans="14:14">
      <c r="N64114" s="71"/>
    </row>
    <row r="64115" spans="14:14">
      <c r="N64115" s="71"/>
    </row>
    <row r="64116" spans="14:14">
      <c r="N64116" s="71"/>
    </row>
    <row r="64117" spans="14:14">
      <c r="N64117" s="71"/>
    </row>
    <row r="64118" spans="14:14">
      <c r="N64118" s="71"/>
    </row>
    <row r="64119" spans="14:14">
      <c r="N64119" s="71"/>
    </row>
    <row r="64120" spans="14:14">
      <c r="N64120" s="71"/>
    </row>
    <row r="64121" spans="14:14">
      <c r="N64121" s="71"/>
    </row>
    <row r="64122" spans="14:14">
      <c r="N64122" s="71"/>
    </row>
    <row r="64123" spans="14:14">
      <c r="N64123" s="71"/>
    </row>
    <row r="64124" spans="14:14">
      <c r="N64124" s="71"/>
    </row>
    <row r="64125" spans="14:14">
      <c r="N64125" s="71"/>
    </row>
    <row r="64126" spans="14:14">
      <c r="N64126" s="71"/>
    </row>
    <row r="64127" spans="14:14">
      <c r="N64127" s="71"/>
    </row>
    <row r="64128" spans="14:14">
      <c r="N64128" s="71"/>
    </row>
    <row r="64129" spans="14:14">
      <c r="N64129" s="71"/>
    </row>
    <row r="64130" spans="14:14">
      <c r="N64130" s="71"/>
    </row>
    <row r="64131" spans="14:14">
      <c r="N64131" s="71"/>
    </row>
    <row r="64132" spans="14:14">
      <c r="N64132" s="71"/>
    </row>
    <row r="64133" spans="14:14">
      <c r="N64133" s="71"/>
    </row>
    <row r="64134" spans="14:14">
      <c r="N64134" s="71"/>
    </row>
    <row r="64135" spans="14:14">
      <c r="N64135" s="71"/>
    </row>
    <row r="64136" spans="14:14">
      <c r="N64136" s="71"/>
    </row>
    <row r="64137" spans="14:14">
      <c r="N64137" s="71"/>
    </row>
    <row r="64138" spans="14:14">
      <c r="N64138" s="71"/>
    </row>
    <row r="64139" spans="14:14">
      <c r="N64139" s="71"/>
    </row>
    <row r="64140" spans="14:14">
      <c r="N64140" s="71"/>
    </row>
    <row r="64141" spans="14:14">
      <c r="N64141" s="71"/>
    </row>
    <row r="64142" spans="14:14">
      <c r="N64142" s="71"/>
    </row>
    <row r="64143" spans="14:14">
      <c r="N64143" s="71"/>
    </row>
    <row r="64144" spans="14:14">
      <c r="N64144" s="71"/>
    </row>
    <row r="64145" spans="14:14">
      <c r="N64145" s="71"/>
    </row>
    <row r="64146" spans="14:14">
      <c r="N64146" s="71"/>
    </row>
    <row r="64147" spans="14:14">
      <c r="N64147" s="71"/>
    </row>
    <row r="64148" spans="14:14">
      <c r="N64148" s="71"/>
    </row>
    <row r="64149" spans="14:14">
      <c r="N64149" s="71"/>
    </row>
    <row r="64150" spans="14:14">
      <c r="N64150" s="71"/>
    </row>
    <row r="64151" spans="14:14">
      <c r="N64151" s="71"/>
    </row>
    <row r="64152" spans="14:14">
      <c r="N64152" s="71"/>
    </row>
    <row r="64153" spans="14:14">
      <c r="N64153" s="71"/>
    </row>
    <row r="64154" spans="14:14">
      <c r="N64154" s="71"/>
    </row>
    <row r="64155" spans="14:14">
      <c r="N64155" s="71"/>
    </row>
    <row r="64156" spans="14:14">
      <c r="N64156" s="71"/>
    </row>
    <row r="64157" spans="14:14">
      <c r="N64157" s="71"/>
    </row>
    <row r="64158" spans="14:14">
      <c r="N64158" s="71"/>
    </row>
    <row r="64159" spans="14:14">
      <c r="N64159" s="71"/>
    </row>
    <row r="64160" spans="14:14">
      <c r="N64160" s="71"/>
    </row>
    <row r="64161" spans="14:14">
      <c r="N64161" s="71"/>
    </row>
    <row r="64162" spans="14:14">
      <c r="N64162" s="71"/>
    </row>
    <row r="64163" spans="14:14">
      <c r="N64163" s="71"/>
    </row>
    <row r="64164" spans="14:14">
      <c r="N64164" s="71"/>
    </row>
    <row r="64165" spans="14:14">
      <c r="N64165" s="71"/>
    </row>
    <row r="64166" spans="14:14">
      <c r="N64166" s="71"/>
    </row>
    <row r="64167" spans="14:14">
      <c r="N64167" s="71"/>
    </row>
    <row r="64168" spans="14:14">
      <c r="N64168" s="71"/>
    </row>
    <row r="64169" spans="14:14">
      <c r="N64169" s="71"/>
    </row>
    <row r="64170" spans="14:14">
      <c r="N64170" s="71"/>
    </row>
    <row r="64171" spans="14:14">
      <c r="N64171" s="71"/>
    </row>
    <row r="64172" spans="14:14">
      <c r="N64172" s="71"/>
    </row>
    <row r="64173" spans="14:14">
      <c r="N64173" s="71"/>
    </row>
    <row r="64174" spans="14:14">
      <c r="N64174" s="71"/>
    </row>
    <row r="64175" spans="14:14">
      <c r="N64175" s="71"/>
    </row>
    <row r="64176" spans="14:14">
      <c r="N64176" s="71"/>
    </row>
    <row r="64177" spans="14:14">
      <c r="N64177" s="71"/>
    </row>
    <row r="64178" spans="14:14">
      <c r="N64178" s="71"/>
    </row>
    <row r="64179" spans="14:14">
      <c r="N64179" s="71"/>
    </row>
    <row r="64180" spans="14:14">
      <c r="N64180" s="71"/>
    </row>
    <row r="64181" spans="14:14">
      <c r="N64181" s="71"/>
    </row>
    <row r="64182" spans="14:14">
      <c r="N64182" s="71"/>
    </row>
    <row r="64183" spans="14:14">
      <c r="N64183" s="71"/>
    </row>
    <row r="64184" spans="14:14">
      <c r="N64184" s="71"/>
    </row>
    <row r="64185" spans="14:14">
      <c r="N64185" s="71"/>
    </row>
    <row r="64186" spans="14:14">
      <c r="N64186" s="71"/>
    </row>
    <row r="64187" spans="14:14">
      <c r="N64187" s="71"/>
    </row>
    <row r="64188" spans="14:14">
      <c r="N64188" s="71"/>
    </row>
    <row r="64189" spans="14:14">
      <c r="N64189" s="71"/>
    </row>
    <row r="64190" spans="14:14">
      <c r="N64190" s="71"/>
    </row>
    <row r="64191" spans="14:14">
      <c r="N64191" s="71"/>
    </row>
    <row r="64192" spans="14:14">
      <c r="N64192" s="71"/>
    </row>
    <row r="64193" spans="14:14">
      <c r="N64193" s="71"/>
    </row>
    <row r="64194" spans="14:14">
      <c r="N64194" s="71"/>
    </row>
    <row r="64195" spans="14:14">
      <c r="N64195" s="71"/>
    </row>
    <row r="64196" spans="14:14">
      <c r="N64196" s="71"/>
    </row>
    <row r="64197" spans="14:14">
      <c r="N64197" s="71"/>
    </row>
    <row r="64198" spans="14:14">
      <c r="N64198" s="71"/>
    </row>
    <row r="64199" spans="14:14">
      <c r="N64199" s="71"/>
    </row>
    <row r="64200" spans="14:14">
      <c r="N64200" s="71"/>
    </row>
    <row r="64201" spans="14:14">
      <c r="N64201" s="71"/>
    </row>
    <row r="64202" spans="14:14">
      <c r="N64202" s="71"/>
    </row>
    <row r="64203" spans="14:14">
      <c r="N64203" s="71"/>
    </row>
    <row r="64204" spans="14:14">
      <c r="N64204" s="71"/>
    </row>
    <row r="64205" spans="14:14">
      <c r="N64205" s="71"/>
    </row>
    <row r="64206" spans="14:14">
      <c r="N64206" s="71"/>
    </row>
    <row r="64207" spans="14:14">
      <c r="N64207" s="71"/>
    </row>
    <row r="64208" spans="14:14">
      <c r="N64208" s="71"/>
    </row>
    <row r="64209" spans="14:14">
      <c r="N64209" s="71"/>
    </row>
    <row r="64210" spans="14:14">
      <c r="N64210" s="71"/>
    </row>
    <row r="64211" spans="14:14">
      <c r="N64211" s="71"/>
    </row>
    <row r="64212" spans="14:14">
      <c r="N64212" s="71"/>
    </row>
    <row r="64213" spans="14:14">
      <c r="N64213" s="71"/>
    </row>
    <row r="64214" spans="14:14">
      <c r="N64214" s="71"/>
    </row>
    <row r="64215" spans="14:14">
      <c r="N64215" s="71"/>
    </row>
    <row r="64216" spans="14:14">
      <c r="N64216" s="71"/>
    </row>
    <row r="64217" spans="14:14">
      <c r="N64217" s="71"/>
    </row>
    <row r="64218" spans="14:14">
      <c r="N64218" s="71"/>
    </row>
    <row r="64219" spans="14:14">
      <c r="N64219" s="71"/>
    </row>
    <row r="64220" spans="14:14">
      <c r="N64220" s="71"/>
    </row>
    <row r="64221" spans="14:14">
      <c r="N64221" s="71"/>
    </row>
    <row r="64222" spans="14:14">
      <c r="N64222" s="71"/>
    </row>
    <row r="64223" spans="14:14">
      <c r="N64223" s="71"/>
    </row>
    <row r="64224" spans="14:14">
      <c r="N64224" s="71"/>
    </row>
    <row r="64225" spans="14:14">
      <c r="N64225" s="71"/>
    </row>
    <row r="64226" spans="14:14">
      <c r="N64226" s="71"/>
    </row>
    <row r="64227" spans="14:14">
      <c r="N64227" s="71"/>
    </row>
    <row r="64228" spans="14:14">
      <c r="N64228" s="71"/>
    </row>
    <row r="64229" spans="14:14">
      <c r="N64229" s="71"/>
    </row>
    <row r="64230" spans="14:14">
      <c r="N64230" s="71"/>
    </row>
    <row r="64231" spans="14:14">
      <c r="N64231" s="71"/>
    </row>
    <row r="64232" spans="14:14">
      <c r="N64232" s="71"/>
    </row>
    <row r="64233" spans="14:14">
      <c r="N64233" s="71"/>
    </row>
    <row r="64234" spans="14:14">
      <c r="N64234" s="71"/>
    </row>
    <row r="64235" spans="14:14">
      <c r="N64235" s="71"/>
    </row>
    <row r="64236" spans="14:14">
      <c r="N64236" s="71"/>
    </row>
    <row r="64237" spans="14:14">
      <c r="N64237" s="71"/>
    </row>
    <row r="64238" spans="14:14">
      <c r="N64238" s="71"/>
    </row>
    <row r="64239" spans="14:14">
      <c r="N64239" s="71"/>
    </row>
    <row r="64240" spans="14:14">
      <c r="N64240" s="71"/>
    </row>
    <row r="64241" spans="14:14">
      <c r="N64241" s="71"/>
    </row>
    <row r="64242" spans="14:14">
      <c r="N64242" s="71"/>
    </row>
    <row r="64243" spans="14:14">
      <c r="N64243" s="71"/>
    </row>
    <row r="64244" spans="14:14">
      <c r="N64244" s="71"/>
    </row>
    <row r="64245" spans="14:14">
      <c r="N64245" s="71"/>
    </row>
    <row r="64246" spans="14:14">
      <c r="N64246" s="71"/>
    </row>
    <row r="64247" spans="14:14">
      <c r="N64247" s="71"/>
    </row>
    <row r="64248" spans="14:14">
      <c r="N64248" s="71"/>
    </row>
    <row r="64249" spans="14:14">
      <c r="N64249" s="71"/>
    </row>
    <row r="64250" spans="14:14">
      <c r="N64250" s="71"/>
    </row>
    <row r="64251" spans="14:14">
      <c r="N64251" s="71"/>
    </row>
    <row r="64252" spans="14:14">
      <c r="N64252" s="71"/>
    </row>
    <row r="64253" spans="14:14">
      <c r="N64253" s="71"/>
    </row>
    <row r="64254" spans="14:14">
      <c r="N64254" s="71"/>
    </row>
    <row r="64255" spans="14:14">
      <c r="N64255" s="71"/>
    </row>
    <row r="64256" spans="14:14">
      <c r="N64256" s="71"/>
    </row>
    <row r="64257" spans="14:14">
      <c r="N64257" s="71"/>
    </row>
    <row r="64258" spans="14:14">
      <c r="N64258" s="71"/>
    </row>
    <row r="64259" spans="14:14">
      <c r="N64259" s="71"/>
    </row>
    <row r="64260" spans="14:14">
      <c r="N64260" s="71"/>
    </row>
    <row r="64261" spans="14:14">
      <c r="N64261" s="71"/>
    </row>
    <row r="64262" spans="14:14">
      <c r="N64262" s="71"/>
    </row>
    <row r="64263" spans="14:14">
      <c r="N64263" s="71"/>
    </row>
    <row r="64264" spans="14:14">
      <c r="N64264" s="71"/>
    </row>
    <row r="64265" spans="14:14">
      <c r="N64265" s="71"/>
    </row>
    <row r="64266" spans="14:14">
      <c r="N64266" s="71"/>
    </row>
    <row r="64267" spans="14:14">
      <c r="N64267" s="71"/>
    </row>
    <row r="64268" spans="14:14">
      <c r="N64268" s="71"/>
    </row>
    <row r="64269" spans="14:14">
      <c r="N64269" s="71"/>
    </row>
    <row r="64270" spans="14:14">
      <c r="N64270" s="71"/>
    </row>
    <row r="64271" spans="14:14">
      <c r="N64271" s="71"/>
    </row>
    <row r="64272" spans="14:14">
      <c r="N64272" s="71"/>
    </row>
    <row r="64273" spans="14:14">
      <c r="N64273" s="71"/>
    </row>
    <row r="64274" spans="14:14">
      <c r="N64274" s="71"/>
    </row>
    <row r="64275" spans="14:14">
      <c r="N64275" s="71"/>
    </row>
    <row r="64276" spans="14:14">
      <c r="N64276" s="71"/>
    </row>
    <row r="64277" spans="14:14">
      <c r="N64277" s="71"/>
    </row>
    <row r="64278" spans="14:14">
      <c r="N64278" s="71"/>
    </row>
    <row r="64279" spans="14:14">
      <c r="N64279" s="71"/>
    </row>
    <row r="64280" spans="14:14">
      <c r="N64280" s="71"/>
    </row>
    <row r="64281" spans="14:14">
      <c r="N64281" s="71"/>
    </row>
    <row r="64282" spans="14:14">
      <c r="N64282" s="71"/>
    </row>
    <row r="64283" spans="14:14">
      <c r="N64283" s="71"/>
    </row>
    <row r="64284" spans="14:14">
      <c r="N64284" s="71"/>
    </row>
    <row r="64285" spans="14:14">
      <c r="N64285" s="71"/>
    </row>
    <row r="64286" spans="14:14">
      <c r="N64286" s="71"/>
    </row>
    <row r="64287" spans="14:14">
      <c r="N64287" s="71"/>
    </row>
    <row r="64288" spans="14:14">
      <c r="N64288" s="71"/>
    </row>
    <row r="64289" spans="14:14">
      <c r="N64289" s="71"/>
    </row>
    <row r="64290" spans="14:14">
      <c r="N64290" s="71"/>
    </row>
    <row r="64291" spans="14:14">
      <c r="N64291" s="71"/>
    </row>
    <row r="64292" spans="14:14">
      <c r="N64292" s="71"/>
    </row>
    <row r="64293" spans="14:14">
      <c r="N64293" s="71"/>
    </row>
    <row r="64294" spans="14:14">
      <c r="N64294" s="71"/>
    </row>
    <row r="64295" spans="14:14">
      <c r="N64295" s="71"/>
    </row>
    <row r="64296" spans="14:14">
      <c r="N64296" s="71"/>
    </row>
    <row r="64297" spans="14:14">
      <c r="N64297" s="71"/>
    </row>
    <row r="64298" spans="14:14">
      <c r="N64298" s="71"/>
    </row>
    <row r="64299" spans="14:14">
      <c r="N64299" s="71"/>
    </row>
    <row r="64300" spans="14:14">
      <c r="N64300" s="71"/>
    </row>
    <row r="64301" spans="14:14">
      <c r="N64301" s="71"/>
    </row>
    <row r="64302" spans="14:14">
      <c r="N64302" s="71"/>
    </row>
    <row r="64303" spans="14:14">
      <c r="N64303" s="71"/>
    </row>
    <row r="64304" spans="14:14">
      <c r="N64304" s="71"/>
    </row>
    <row r="64305" spans="14:14">
      <c r="N64305" s="71"/>
    </row>
    <row r="64306" spans="14:14">
      <c r="N64306" s="71"/>
    </row>
    <row r="64307" spans="14:14">
      <c r="N64307" s="71"/>
    </row>
    <row r="64308" spans="14:14">
      <c r="N64308" s="71"/>
    </row>
    <row r="64309" spans="14:14">
      <c r="N64309" s="71"/>
    </row>
    <row r="64310" spans="14:14">
      <c r="N64310" s="71"/>
    </row>
    <row r="64311" spans="14:14">
      <c r="N64311" s="71"/>
    </row>
    <row r="64312" spans="14:14">
      <c r="N64312" s="71"/>
    </row>
    <row r="64313" spans="14:14">
      <c r="N64313" s="71"/>
    </row>
    <row r="64314" spans="14:14">
      <c r="N64314" s="71"/>
    </row>
    <row r="64315" spans="14:14">
      <c r="N64315" s="71"/>
    </row>
    <row r="64316" spans="14:14">
      <c r="N64316" s="71"/>
    </row>
    <row r="64317" spans="14:14">
      <c r="N64317" s="71"/>
    </row>
    <row r="64318" spans="14:14">
      <c r="N64318" s="71"/>
    </row>
    <row r="64319" spans="14:14">
      <c r="N64319" s="71"/>
    </row>
    <row r="64320" spans="14:14">
      <c r="N64320" s="71"/>
    </row>
    <row r="64321" spans="14:14">
      <c r="N64321" s="71"/>
    </row>
    <row r="64322" spans="14:14">
      <c r="N64322" s="71"/>
    </row>
    <row r="64323" spans="14:14">
      <c r="N64323" s="71"/>
    </row>
    <row r="64324" spans="14:14">
      <c r="N64324" s="71"/>
    </row>
    <row r="64325" spans="14:14">
      <c r="N64325" s="71"/>
    </row>
    <row r="64326" spans="14:14">
      <c r="N64326" s="71"/>
    </row>
    <row r="64327" spans="14:14">
      <c r="N64327" s="71"/>
    </row>
    <row r="64328" spans="14:14">
      <c r="N64328" s="71"/>
    </row>
    <row r="64329" spans="14:14">
      <c r="N64329" s="71"/>
    </row>
    <row r="64330" spans="14:14">
      <c r="N64330" s="71"/>
    </row>
    <row r="64331" spans="14:14">
      <c r="N64331" s="71"/>
    </row>
    <row r="64332" spans="14:14">
      <c r="N64332" s="71"/>
    </row>
    <row r="64333" spans="14:14">
      <c r="N64333" s="71"/>
    </row>
    <row r="64334" spans="14:14">
      <c r="N64334" s="71"/>
    </row>
    <row r="64335" spans="14:14">
      <c r="N64335" s="71"/>
    </row>
    <row r="64336" spans="14:14">
      <c r="N64336" s="71"/>
    </row>
    <row r="64337" spans="14:14">
      <c r="N64337" s="71"/>
    </row>
    <row r="64338" spans="14:14">
      <c r="N64338" s="71"/>
    </row>
    <row r="64339" spans="14:14">
      <c r="N64339" s="71"/>
    </row>
    <row r="64340" spans="14:14">
      <c r="N64340" s="71"/>
    </row>
    <row r="64341" spans="14:14">
      <c r="N64341" s="71"/>
    </row>
    <row r="64342" spans="14:14">
      <c r="N64342" s="71"/>
    </row>
    <row r="64343" spans="14:14">
      <c r="N64343" s="71"/>
    </row>
    <row r="64344" spans="14:14">
      <c r="N64344" s="71"/>
    </row>
    <row r="64345" spans="14:14">
      <c r="N64345" s="71"/>
    </row>
    <row r="64346" spans="14:14">
      <c r="N64346" s="71"/>
    </row>
    <row r="64347" spans="14:14">
      <c r="N64347" s="71"/>
    </row>
    <row r="64348" spans="14:14">
      <c r="N64348" s="71"/>
    </row>
    <row r="64349" spans="14:14">
      <c r="N64349" s="71"/>
    </row>
    <row r="64350" spans="14:14">
      <c r="N64350" s="71"/>
    </row>
    <row r="64351" spans="14:14">
      <c r="N64351" s="71"/>
    </row>
    <row r="64352" spans="14:14">
      <c r="N64352" s="71"/>
    </row>
    <row r="64353" spans="14:14">
      <c r="N64353" s="71"/>
    </row>
    <row r="64354" spans="14:14">
      <c r="N64354" s="71"/>
    </row>
    <row r="64355" spans="14:14">
      <c r="N64355" s="71"/>
    </row>
    <row r="64356" spans="14:14">
      <c r="N64356" s="71"/>
    </row>
    <row r="64357" spans="14:14">
      <c r="N64357" s="71"/>
    </row>
    <row r="64358" spans="14:14">
      <c r="N64358" s="71"/>
    </row>
    <row r="64359" spans="14:14">
      <c r="N64359" s="71"/>
    </row>
    <row r="64360" spans="14:14">
      <c r="N64360" s="71"/>
    </row>
    <row r="64361" spans="14:14">
      <c r="N64361" s="71"/>
    </row>
    <row r="64362" spans="14:14">
      <c r="N64362" s="71"/>
    </row>
    <row r="64363" spans="14:14">
      <c r="N64363" s="71"/>
    </row>
    <row r="64364" spans="14:14">
      <c r="N64364" s="71"/>
    </row>
    <row r="64365" spans="14:14">
      <c r="N64365" s="71"/>
    </row>
    <row r="64366" spans="14:14">
      <c r="N64366" s="71"/>
    </row>
    <row r="64367" spans="14:14">
      <c r="N64367" s="71"/>
    </row>
    <row r="64368" spans="14:14">
      <c r="N64368" s="71"/>
    </row>
    <row r="64369" spans="14:14">
      <c r="N64369" s="71"/>
    </row>
    <row r="64370" spans="14:14">
      <c r="N64370" s="71"/>
    </row>
    <row r="64371" spans="14:14">
      <c r="N64371" s="71"/>
    </row>
    <row r="64372" spans="14:14">
      <c r="N64372" s="71"/>
    </row>
    <row r="64373" spans="14:14">
      <c r="N64373" s="71"/>
    </row>
    <row r="64374" spans="14:14">
      <c r="N64374" s="71"/>
    </row>
    <row r="64375" spans="14:14">
      <c r="N64375" s="71"/>
    </row>
    <row r="64376" spans="14:14">
      <c r="N64376" s="71"/>
    </row>
    <row r="64377" spans="14:14">
      <c r="N64377" s="71"/>
    </row>
    <row r="64378" spans="14:14">
      <c r="N64378" s="71"/>
    </row>
    <row r="64379" spans="14:14">
      <c r="N64379" s="71"/>
    </row>
    <row r="64380" spans="14:14">
      <c r="N64380" s="71"/>
    </row>
    <row r="64381" spans="14:14">
      <c r="N64381" s="71"/>
    </row>
    <row r="64382" spans="14:14">
      <c r="N64382" s="71"/>
    </row>
    <row r="64383" spans="14:14">
      <c r="N64383" s="71"/>
    </row>
    <row r="64384" spans="14:14">
      <c r="N64384" s="71"/>
    </row>
    <row r="64385" spans="14:14">
      <c r="N64385" s="71"/>
    </row>
    <row r="64386" spans="14:14">
      <c r="N64386" s="71"/>
    </row>
    <row r="64387" spans="14:14">
      <c r="N64387" s="71"/>
    </row>
    <row r="64388" spans="14:14">
      <c r="N64388" s="71"/>
    </row>
    <row r="64389" spans="14:14">
      <c r="N64389" s="71"/>
    </row>
    <row r="64390" spans="14:14">
      <c r="N64390" s="71"/>
    </row>
    <row r="64391" spans="14:14">
      <c r="N64391" s="71"/>
    </row>
    <row r="64392" spans="14:14">
      <c r="N64392" s="71"/>
    </row>
    <row r="64393" spans="14:14">
      <c r="N64393" s="71"/>
    </row>
    <row r="64394" spans="14:14">
      <c r="N64394" s="71"/>
    </row>
    <row r="64395" spans="14:14">
      <c r="N64395" s="71"/>
    </row>
    <row r="64396" spans="14:14">
      <c r="N64396" s="71"/>
    </row>
    <row r="64397" spans="14:14">
      <c r="N64397" s="71"/>
    </row>
    <row r="64398" spans="14:14">
      <c r="N64398" s="71"/>
    </row>
    <row r="64399" spans="14:14">
      <c r="N64399" s="71"/>
    </row>
    <row r="64400" spans="14:14">
      <c r="N64400" s="71"/>
    </row>
    <row r="64401" spans="14:14">
      <c r="N64401" s="71"/>
    </row>
    <row r="64402" spans="14:14">
      <c r="N64402" s="71"/>
    </row>
    <row r="64403" spans="14:14">
      <c r="N64403" s="71"/>
    </row>
    <row r="64404" spans="14:14">
      <c r="N64404" s="71"/>
    </row>
    <row r="64405" spans="14:14">
      <c r="N64405" s="71"/>
    </row>
    <row r="64406" spans="14:14">
      <c r="N64406" s="71"/>
    </row>
    <row r="64407" spans="14:14">
      <c r="N64407" s="71"/>
    </row>
    <row r="64408" spans="14:14">
      <c r="N64408" s="71"/>
    </row>
    <row r="64409" spans="14:14">
      <c r="N64409" s="71"/>
    </row>
    <row r="64410" spans="14:14">
      <c r="N64410" s="71"/>
    </row>
    <row r="64411" spans="14:14">
      <c r="N64411" s="71"/>
    </row>
    <row r="64412" spans="14:14">
      <c r="N64412" s="71"/>
    </row>
    <row r="64413" spans="14:14">
      <c r="N64413" s="71"/>
    </row>
    <row r="64414" spans="14:14">
      <c r="N64414" s="71"/>
    </row>
    <row r="64415" spans="14:14">
      <c r="N64415" s="71"/>
    </row>
    <row r="64416" spans="14:14">
      <c r="N64416" s="71"/>
    </row>
    <row r="64417" spans="14:14">
      <c r="N64417" s="71"/>
    </row>
    <row r="64418" spans="14:14">
      <c r="N64418" s="71"/>
    </row>
    <row r="64419" spans="14:14">
      <c r="N64419" s="71"/>
    </row>
    <row r="64420" spans="14:14">
      <c r="N64420" s="71"/>
    </row>
    <row r="64421" spans="14:14">
      <c r="N64421" s="71"/>
    </row>
    <row r="64422" spans="14:14">
      <c r="N64422" s="71"/>
    </row>
    <row r="64423" spans="14:14">
      <c r="N64423" s="71"/>
    </row>
    <row r="64424" spans="14:14">
      <c r="N64424" s="71"/>
    </row>
    <row r="64425" spans="14:14">
      <c r="N64425" s="71"/>
    </row>
    <row r="64426" spans="14:14">
      <c r="N64426" s="71"/>
    </row>
    <row r="64427" spans="14:14">
      <c r="N64427" s="71"/>
    </row>
    <row r="64428" spans="14:14">
      <c r="N64428" s="71"/>
    </row>
    <row r="64429" spans="14:14">
      <c r="N64429" s="71"/>
    </row>
    <row r="64430" spans="14:14">
      <c r="N64430" s="71"/>
    </row>
    <row r="64431" spans="14:14">
      <c r="N64431" s="71"/>
    </row>
    <row r="64432" spans="14:14">
      <c r="N64432" s="71"/>
    </row>
    <row r="64433" spans="14:14">
      <c r="N64433" s="71"/>
    </row>
    <row r="64434" spans="14:14">
      <c r="N64434" s="71"/>
    </row>
    <row r="64435" spans="14:14">
      <c r="N64435" s="71"/>
    </row>
    <row r="64436" spans="14:14">
      <c r="N64436" s="71"/>
    </row>
    <row r="64437" spans="14:14">
      <c r="N64437" s="71"/>
    </row>
    <row r="64438" spans="14:14">
      <c r="N64438" s="71"/>
    </row>
    <row r="64439" spans="14:14">
      <c r="N64439" s="71"/>
    </row>
    <row r="64440" spans="14:14">
      <c r="N64440" s="71"/>
    </row>
    <row r="64441" spans="14:14">
      <c r="N64441" s="71"/>
    </row>
    <row r="64442" spans="14:14">
      <c r="N64442" s="71"/>
    </row>
    <row r="64443" spans="14:14">
      <c r="N64443" s="71"/>
    </row>
    <row r="64444" spans="14:14">
      <c r="N64444" s="71"/>
    </row>
    <row r="64445" spans="14:14">
      <c r="N64445" s="71"/>
    </row>
    <row r="64446" spans="14:14">
      <c r="N64446" s="71"/>
    </row>
    <row r="64447" spans="14:14">
      <c r="N64447" s="71"/>
    </row>
    <row r="64448" spans="14:14">
      <c r="N64448" s="71"/>
    </row>
    <row r="64449" spans="14:14">
      <c r="N64449" s="71"/>
    </row>
    <row r="64450" spans="14:14">
      <c r="N64450" s="71"/>
    </row>
    <row r="64451" spans="14:14">
      <c r="N64451" s="71"/>
    </row>
    <row r="64452" spans="14:14">
      <c r="N64452" s="71"/>
    </row>
    <row r="64453" spans="14:14">
      <c r="N64453" s="71"/>
    </row>
    <row r="64454" spans="14:14">
      <c r="N64454" s="71"/>
    </row>
    <row r="64455" spans="14:14">
      <c r="N64455" s="71"/>
    </row>
    <row r="64456" spans="14:14">
      <c r="N64456" s="71"/>
    </row>
    <row r="64457" spans="14:14">
      <c r="N64457" s="71"/>
    </row>
    <row r="64458" spans="14:14">
      <c r="N64458" s="71"/>
    </row>
    <row r="64459" spans="14:14">
      <c r="N64459" s="71"/>
    </row>
    <row r="64460" spans="14:14">
      <c r="N64460" s="71"/>
    </row>
    <row r="64461" spans="14:14">
      <c r="N64461" s="71"/>
    </row>
    <row r="64462" spans="14:14">
      <c r="N64462" s="71"/>
    </row>
    <row r="64463" spans="14:14">
      <c r="N64463" s="71"/>
    </row>
    <row r="64464" spans="14:14">
      <c r="N64464" s="71"/>
    </row>
    <row r="64465" spans="14:14">
      <c r="N64465" s="71"/>
    </row>
    <row r="64466" spans="14:14">
      <c r="N64466" s="71"/>
    </row>
    <row r="64467" spans="14:14">
      <c r="N64467" s="71"/>
    </row>
    <row r="64468" spans="14:14">
      <c r="N64468" s="71"/>
    </row>
    <row r="64469" spans="14:14">
      <c r="N64469" s="71"/>
    </row>
    <row r="64470" spans="14:14">
      <c r="N64470" s="71"/>
    </row>
    <row r="64471" spans="14:14">
      <c r="N64471" s="71"/>
    </row>
    <row r="64472" spans="14:14">
      <c r="N64472" s="71"/>
    </row>
    <row r="64473" spans="14:14">
      <c r="N64473" s="71"/>
    </row>
    <row r="64474" spans="14:14">
      <c r="N64474" s="71"/>
    </row>
    <row r="64475" spans="14:14">
      <c r="N64475" s="71"/>
    </row>
    <row r="64476" spans="14:14">
      <c r="N64476" s="71"/>
    </row>
    <row r="64477" spans="14:14">
      <c r="N64477" s="71"/>
    </row>
    <row r="64478" spans="14:14">
      <c r="N64478" s="71"/>
    </row>
    <row r="64479" spans="14:14">
      <c r="N64479" s="71"/>
    </row>
    <row r="64480" spans="14:14">
      <c r="N64480" s="71"/>
    </row>
    <row r="64481" spans="14:14">
      <c r="N64481" s="71"/>
    </row>
    <row r="64482" spans="14:14">
      <c r="N64482" s="71"/>
    </row>
    <row r="64483" spans="14:14">
      <c r="N64483" s="71"/>
    </row>
    <row r="64484" spans="14:14">
      <c r="N64484" s="71"/>
    </row>
    <row r="64485" spans="14:14">
      <c r="N64485" s="71"/>
    </row>
    <row r="64486" spans="14:14">
      <c r="N64486" s="71"/>
    </row>
    <row r="64487" spans="14:14">
      <c r="N64487" s="71"/>
    </row>
    <row r="64488" spans="14:14">
      <c r="N64488" s="71"/>
    </row>
    <row r="64489" spans="14:14">
      <c r="N64489" s="71"/>
    </row>
    <row r="64490" spans="14:14">
      <c r="N64490" s="71"/>
    </row>
    <row r="64491" spans="14:14">
      <c r="N64491" s="71"/>
    </row>
    <row r="64492" spans="14:14">
      <c r="N64492" s="71"/>
    </row>
    <row r="64493" spans="14:14">
      <c r="N64493" s="71"/>
    </row>
    <row r="64494" spans="14:14">
      <c r="N64494" s="71"/>
    </row>
    <row r="64495" spans="14:14">
      <c r="N64495" s="71"/>
    </row>
    <row r="64496" spans="14:14">
      <c r="N64496" s="71"/>
    </row>
    <row r="64497" spans="14:14">
      <c r="N64497" s="71"/>
    </row>
    <row r="64498" spans="14:14">
      <c r="N64498" s="71"/>
    </row>
    <row r="64499" spans="14:14">
      <c r="N64499" s="71"/>
    </row>
    <row r="64500" spans="14:14">
      <c r="N64500" s="71"/>
    </row>
    <row r="64501" spans="14:14">
      <c r="N64501" s="71"/>
    </row>
    <row r="64502" spans="14:14">
      <c r="N64502" s="71"/>
    </row>
    <row r="64503" spans="14:14">
      <c r="N64503" s="71"/>
    </row>
    <row r="64504" spans="14:14">
      <c r="N64504" s="71"/>
    </row>
    <row r="64505" spans="14:14">
      <c r="N64505" s="71"/>
    </row>
    <row r="64506" spans="14:14">
      <c r="N64506" s="71"/>
    </row>
    <row r="64507" spans="14:14">
      <c r="N64507" s="71"/>
    </row>
    <row r="64508" spans="14:14">
      <c r="N64508" s="71"/>
    </row>
    <row r="64509" spans="14:14">
      <c r="N64509" s="71"/>
    </row>
    <row r="64510" spans="14:14">
      <c r="N64510" s="71"/>
    </row>
    <row r="64511" spans="14:14">
      <c r="N64511" s="71"/>
    </row>
    <row r="64512" spans="14:14">
      <c r="N64512" s="71"/>
    </row>
    <row r="64513" spans="14:14">
      <c r="N64513" s="71"/>
    </row>
    <row r="64514" spans="14:14">
      <c r="N64514" s="71"/>
    </row>
    <row r="64515" spans="14:14">
      <c r="N64515" s="71"/>
    </row>
    <row r="64516" spans="14:14">
      <c r="N64516" s="71"/>
    </row>
    <row r="64517" spans="14:14">
      <c r="N64517" s="71"/>
    </row>
    <row r="64518" spans="14:14">
      <c r="N64518" s="71"/>
    </row>
    <row r="64519" spans="14:14">
      <c r="N64519" s="71"/>
    </row>
    <row r="64520" spans="14:14">
      <c r="N64520" s="71"/>
    </row>
    <row r="64521" spans="14:14">
      <c r="N64521" s="71"/>
    </row>
    <row r="64522" spans="14:14">
      <c r="N64522" s="71"/>
    </row>
    <row r="64523" spans="14:14">
      <c r="N64523" s="71"/>
    </row>
    <row r="64524" spans="14:14">
      <c r="N64524" s="71"/>
    </row>
    <row r="64525" spans="14:14">
      <c r="N64525" s="71"/>
    </row>
    <row r="64526" spans="14:14">
      <c r="N64526" s="71"/>
    </row>
    <row r="64527" spans="14:14">
      <c r="N64527" s="71"/>
    </row>
    <row r="64528" spans="14:14">
      <c r="N64528" s="71"/>
    </row>
    <row r="64529" spans="14:14">
      <c r="N64529" s="71"/>
    </row>
    <row r="64530" spans="14:14">
      <c r="N64530" s="71"/>
    </row>
    <row r="64531" spans="14:14">
      <c r="N64531" s="71"/>
    </row>
    <row r="64532" spans="14:14">
      <c r="N64532" s="71"/>
    </row>
    <row r="64533" spans="14:14">
      <c r="N64533" s="71"/>
    </row>
    <row r="64534" spans="14:14">
      <c r="N64534" s="71"/>
    </row>
    <row r="64535" spans="14:14">
      <c r="N64535" s="71"/>
    </row>
    <row r="64536" spans="14:14">
      <c r="N64536" s="71"/>
    </row>
    <row r="64537" spans="14:14">
      <c r="N64537" s="71"/>
    </row>
    <row r="64538" spans="14:14">
      <c r="N64538" s="71"/>
    </row>
    <row r="64539" spans="14:14">
      <c r="N64539" s="71"/>
    </row>
    <row r="64540" spans="14:14">
      <c r="N64540" s="71"/>
    </row>
    <row r="64541" spans="14:14">
      <c r="N64541" s="71"/>
    </row>
    <row r="64542" spans="14:14">
      <c r="N64542" s="71"/>
    </row>
    <row r="64543" spans="14:14">
      <c r="N64543" s="71"/>
    </row>
    <row r="64544" spans="14:14">
      <c r="N64544" s="71"/>
    </row>
    <row r="64545" spans="14:14">
      <c r="N64545" s="71"/>
    </row>
    <row r="64546" spans="14:14">
      <c r="N64546" s="71"/>
    </row>
    <row r="64547" spans="14:14">
      <c r="N64547" s="71"/>
    </row>
    <row r="64548" spans="14:14">
      <c r="N64548" s="71"/>
    </row>
    <row r="64549" spans="14:14">
      <c r="N64549" s="71"/>
    </row>
    <row r="64550" spans="14:14">
      <c r="N64550" s="71"/>
    </row>
    <row r="64551" spans="14:14">
      <c r="N64551" s="71"/>
    </row>
    <row r="64552" spans="14:14">
      <c r="N64552" s="71"/>
    </row>
    <row r="64553" spans="14:14">
      <c r="N64553" s="71"/>
    </row>
    <row r="64554" spans="14:14">
      <c r="N64554" s="71"/>
    </row>
    <row r="64555" spans="14:14">
      <c r="N64555" s="71"/>
    </row>
    <row r="64556" spans="14:14">
      <c r="N64556" s="71"/>
    </row>
    <row r="64557" spans="14:14">
      <c r="N64557" s="71"/>
    </row>
    <row r="64558" spans="14:14">
      <c r="N64558" s="71"/>
    </row>
    <row r="64559" spans="14:14">
      <c r="N64559" s="71"/>
    </row>
    <row r="64560" spans="14:14">
      <c r="N64560" s="71"/>
    </row>
    <row r="64561" spans="14:14">
      <c r="N64561" s="71"/>
    </row>
    <row r="64562" spans="14:14">
      <c r="N64562" s="71"/>
    </row>
    <row r="64563" spans="14:14">
      <c r="N64563" s="71"/>
    </row>
    <row r="64564" spans="14:14">
      <c r="N64564" s="71"/>
    </row>
    <row r="64565" spans="14:14">
      <c r="N64565" s="71"/>
    </row>
    <row r="64566" spans="14:14">
      <c r="N64566" s="71"/>
    </row>
    <row r="64567" spans="14:14">
      <c r="N64567" s="71"/>
    </row>
    <row r="64568" spans="14:14">
      <c r="N64568" s="71"/>
    </row>
    <row r="64569" spans="14:14">
      <c r="N64569" s="71"/>
    </row>
    <row r="64570" spans="14:14">
      <c r="N64570" s="71"/>
    </row>
    <row r="64571" spans="14:14">
      <c r="N64571" s="71"/>
    </row>
    <row r="64572" spans="14:14">
      <c r="N64572" s="71"/>
    </row>
    <row r="64573" spans="14:14">
      <c r="N64573" s="71"/>
    </row>
    <row r="64574" spans="14:14">
      <c r="N64574" s="71"/>
    </row>
    <row r="64575" spans="14:14">
      <c r="N64575" s="71"/>
    </row>
    <row r="64576" spans="14:14">
      <c r="N64576" s="71"/>
    </row>
    <row r="64577" spans="14:14">
      <c r="N64577" s="71"/>
    </row>
    <row r="64578" spans="14:14">
      <c r="N64578" s="71"/>
    </row>
    <row r="64579" spans="14:14">
      <c r="N64579" s="71"/>
    </row>
    <row r="64580" spans="14:14">
      <c r="N64580" s="71"/>
    </row>
    <row r="64581" spans="14:14">
      <c r="N64581" s="71"/>
    </row>
    <row r="64582" spans="14:14">
      <c r="N64582" s="71"/>
    </row>
    <row r="64583" spans="14:14">
      <c r="N64583" s="71"/>
    </row>
    <row r="64584" spans="14:14">
      <c r="N64584" s="71"/>
    </row>
    <row r="64585" spans="14:14">
      <c r="N64585" s="71"/>
    </row>
    <row r="64586" spans="14:14">
      <c r="N64586" s="71"/>
    </row>
    <row r="64587" spans="14:14">
      <c r="N64587" s="71"/>
    </row>
    <row r="64588" spans="14:14">
      <c r="N64588" s="71"/>
    </row>
    <row r="64589" spans="14:14">
      <c r="N64589" s="71"/>
    </row>
    <row r="64590" spans="14:14">
      <c r="N64590" s="71"/>
    </row>
    <row r="64591" spans="14:14">
      <c r="N64591" s="71"/>
    </row>
    <row r="64592" spans="14:14">
      <c r="N64592" s="71"/>
    </row>
    <row r="64593" spans="14:14">
      <c r="N64593" s="71"/>
    </row>
    <row r="64594" spans="14:14">
      <c r="N64594" s="71"/>
    </row>
    <row r="64595" spans="14:14">
      <c r="N64595" s="71"/>
    </row>
    <row r="64596" spans="14:14">
      <c r="N64596" s="71"/>
    </row>
    <row r="64597" spans="14:14">
      <c r="N64597" s="71"/>
    </row>
    <row r="64598" spans="14:14">
      <c r="N64598" s="71"/>
    </row>
    <row r="64599" spans="14:14">
      <c r="N64599" s="71"/>
    </row>
    <row r="64600" spans="14:14">
      <c r="N64600" s="71"/>
    </row>
    <row r="64601" spans="14:14">
      <c r="N64601" s="71"/>
    </row>
    <row r="64602" spans="14:14">
      <c r="N64602" s="71"/>
    </row>
    <row r="64603" spans="14:14">
      <c r="N64603" s="71"/>
    </row>
    <row r="64604" spans="14:14">
      <c r="N64604" s="71"/>
    </row>
    <row r="64605" spans="14:14">
      <c r="N64605" s="71"/>
    </row>
    <row r="64606" spans="14:14">
      <c r="N64606" s="71"/>
    </row>
    <row r="64607" spans="14:14">
      <c r="N64607" s="71"/>
    </row>
    <row r="64608" spans="14:14">
      <c r="N64608" s="71"/>
    </row>
    <row r="64609" spans="14:14">
      <c r="N64609" s="71"/>
    </row>
    <row r="64610" spans="14:14">
      <c r="N64610" s="71"/>
    </row>
    <row r="64611" spans="14:14">
      <c r="N64611" s="71"/>
    </row>
    <row r="64612" spans="14:14">
      <c r="N64612" s="71"/>
    </row>
    <row r="64613" spans="14:14">
      <c r="N64613" s="71"/>
    </row>
    <row r="64614" spans="14:14">
      <c r="N64614" s="71"/>
    </row>
    <row r="64615" spans="14:14">
      <c r="N64615" s="71"/>
    </row>
    <row r="64616" spans="14:14">
      <c r="N64616" s="71"/>
    </row>
    <row r="64617" spans="14:14">
      <c r="N64617" s="71"/>
    </row>
    <row r="64618" spans="14:14">
      <c r="N64618" s="71"/>
    </row>
    <row r="64619" spans="14:14">
      <c r="N64619" s="71"/>
    </row>
    <row r="64620" spans="14:14">
      <c r="N64620" s="71"/>
    </row>
    <row r="64621" spans="14:14">
      <c r="N64621" s="71"/>
    </row>
    <row r="64622" spans="14:14">
      <c r="N64622" s="71"/>
    </row>
    <row r="64623" spans="14:14">
      <c r="N64623" s="71"/>
    </row>
    <row r="64624" spans="14:14">
      <c r="N64624" s="71"/>
    </row>
    <row r="64625" spans="14:14">
      <c r="N64625" s="71"/>
    </row>
    <row r="64626" spans="14:14">
      <c r="N64626" s="71"/>
    </row>
    <row r="64627" spans="14:14">
      <c r="N64627" s="71"/>
    </row>
    <row r="64628" spans="14:14">
      <c r="N64628" s="71"/>
    </row>
    <row r="64629" spans="14:14">
      <c r="N64629" s="71"/>
    </row>
    <row r="64630" spans="14:14">
      <c r="N64630" s="71"/>
    </row>
    <row r="64631" spans="14:14">
      <c r="N64631" s="71"/>
    </row>
    <row r="64632" spans="14:14">
      <c r="N64632" s="71"/>
    </row>
    <row r="64633" spans="14:14">
      <c r="N64633" s="71"/>
    </row>
    <row r="64634" spans="14:14">
      <c r="N64634" s="71"/>
    </row>
    <row r="64635" spans="14:14">
      <c r="N64635" s="71"/>
    </row>
    <row r="64636" spans="14:14">
      <c r="N64636" s="71"/>
    </row>
    <row r="64637" spans="14:14">
      <c r="N64637" s="71"/>
    </row>
    <row r="64638" spans="14:14">
      <c r="N64638" s="71"/>
    </row>
    <row r="64639" spans="14:14">
      <c r="N64639" s="71"/>
    </row>
    <row r="64640" spans="14:14">
      <c r="N64640" s="71"/>
    </row>
    <row r="64641" spans="14:14">
      <c r="N64641" s="71"/>
    </row>
    <row r="64642" spans="14:14">
      <c r="N64642" s="71"/>
    </row>
    <row r="64643" spans="14:14">
      <c r="N64643" s="71"/>
    </row>
    <row r="64644" spans="14:14">
      <c r="N64644" s="71"/>
    </row>
    <row r="64645" spans="14:14">
      <c r="N64645" s="71"/>
    </row>
    <row r="64646" spans="14:14">
      <c r="N64646" s="71"/>
    </row>
    <row r="64647" spans="14:14">
      <c r="N64647" s="71"/>
    </row>
    <row r="64648" spans="14:14">
      <c r="N64648" s="71"/>
    </row>
    <row r="64649" spans="14:14">
      <c r="N64649" s="71"/>
    </row>
    <row r="64650" spans="14:14">
      <c r="N64650" s="71"/>
    </row>
    <row r="64651" spans="14:14">
      <c r="N64651" s="71"/>
    </row>
    <row r="64652" spans="14:14">
      <c r="N64652" s="71"/>
    </row>
    <row r="64653" spans="14:14">
      <c r="N64653" s="71"/>
    </row>
    <row r="64654" spans="14:14">
      <c r="N64654" s="71"/>
    </row>
    <row r="64655" spans="14:14">
      <c r="N64655" s="71"/>
    </row>
    <row r="64656" spans="14:14">
      <c r="N64656" s="71"/>
    </row>
    <row r="64657" spans="14:14">
      <c r="N64657" s="71"/>
    </row>
    <row r="64658" spans="14:14">
      <c r="N64658" s="71"/>
    </row>
    <row r="64659" spans="14:14">
      <c r="N64659" s="71"/>
    </row>
    <row r="64660" spans="14:14">
      <c r="N64660" s="71"/>
    </row>
    <row r="64661" spans="14:14">
      <c r="N64661" s="71"/>
    </row>
    <row r="64662" spans="14:14">
      <c r="N64662" s="71"/>
    </row>
    <row r="64663" spans="14:14">
      <c r="N64663" s="71"/>
    </row>
    <row r="64664" spans="14:14">
      <c r="N64664" s="71"/>
    </row>
    <row r="64665" spans="14:14">
      <c r="N64665" s="71"/>
    </row>
    <row r="64666" spans="14:14">
      <c r="N64666" s="71"/>
    </row>
    <row r="64667" spans="14:14">
      <c r="N64667" s="71"/>
    </row>
    <row r="64668" spans="14:14">
      <c r="N64668" s="71"/>
    </row>
    <row r="64669" spans="14:14">
      <c r="N64669" s="71"/>
    </row>
    <row r="64670" spans="14:14">
      <c r="N64670" s="71"/>
    </row>
    <row r="64671" spans="14:14">
      <c r="N64671" s="71"/>
    </row>
    <row r="64672" spans="14:14">
      <c r="N64672" s="71"/>
    </row>
    <row r="64673" spans="14:14">
      <c r="N64673" s="71"/>
    </row>
    <row r="64674" spans="14:14">
      <c r="N64674" s="71"/>
    </row>
    <row r="64675" spans="14:14">
      <c r="N64675" s="71"/>
    </row>
    <row r="64676" spans="14:14">
      <c r="N64676" s="71"/>
    </row>
    <row r="64677" spans="14:14">
      <c r="N64677" s="71"/>
    </row>
    <row r="64678" spans="14:14">
      <c r="N64678" s="71"/>
    </row>
    <row r="64679" spans="14:14">
      <c r="N64679" s="71"/>
    </row>
    <row r="64680" spans="14:14">
      <c r="N64680" s="71"/>
    </row>
    <row r="64681" spans="14:14">
      <c r="N64681" s="71"/>
    </row>
    <row r="64682" spans="14:14">
      <c r="N64682" s="71"/>
    </row>
    <row r="64683" spans="14:14">
      <c r="N64683" s="71"/>
    </row>
    <row r="64684" spans="14:14">
      <c r="N64684" s="71"/>
    </row>
    <row r="64685" spans="14:14">
      <c r="N64685" s="71"/>
    </row>
    <row r="64686" spans="14:14">
      <c r="N64686" s="71"/>
    </row>
    <row r="64687" spans="14:14">
      <c r="N64687" s="71"/>
    </row>
    <row r="64688" spans="14:14">
      <c r="N64688" s="71"/>
    </row>
    <row r="64689" spans="14:14">
      <c r="N64689" s="71"/>
    </row>
    <row r="64690" spans="14:14">
      <c r="N64690" s="71"/>
    </row>
    <row r="64691" spans="14:14">
      <c r="N64691" s="71"/>
    </row>
    <row r="64692" spans="14:14">
      <c r="N64692" s="71"/>
    </row>
    <row r="64693" spans="14:14">
      <c r="N64693" s="71"/>
    </row>
    <row r="64694" spans="14:14">
      <c r="N64694" s="71"/>
    </row>
    <row r="64695" spans="14:14">
      <c r="N64695" s="71"/>
    </row>
    <row r="64696" spans="14:14">
      <c r="N64696" s="71"/>
    </row>
    <row r="64697" spans="14:14">
      <c r="N64697" s="71"/>
    </row>
    <row r="64698" spans="14:14">
      <c r="N64698" s="71"/>
    </row>
    <row r="64699" spans="14:14">
      <c r="N64699" s="71"/>
    </row>
    <row r="64700" spans="14:14">
      <c r="N64700" s="71"/>
    </row>
    <row r="64701" spans="14:14">
      <c r="N64701" s="71"/>
    </row>
    <row r="64702" spans="14:14">
      <c r="N64702" s="71"/>
    </row>
    <row r="64703" spans="14:14">
      <c r="N64703" s="71"/>
    </row>
    <row r="64704" spans="14:14">
      <c r="N64704" s="71"/>
    </row>
    <row r="64705" spans="14:14">
      <c r="N64705" s="71"/>
    </row>
    <row r="64706" spans="14:14">
      <c r="N64706" s="71"/>
    </row>
    <row r="64707" spans="14:14">
      <c r="N64707" s="71"/>
    </row>
    <row r="64708" spans="14:14">
      <c r="N64708" s="71"/>
    </row>
    <row r="64709" spans="14:14">
      <c r="N64709" s="71"/>
    </row>
    <row r="64710" spans="14:14">
      <c r="N64710" s="71"/>
    </row>
    <row r="64711" spans="14:14">
      <c r="N64711" s="71"/>
    </row>
    <row r="64712" spans="14:14">
      <c r="N64712" s="71"/>
    </row>
    <row r="64713" spans="14:14">
      <c r="N64713" s="71"/>
    </row>
    <row r="64714" spans="14:14">
      <c r="N64714" s="71"/>
    </row>
    <row r="64715" spans="14:14">
      <c r="N64715" s="71"/>
    </row>
    <row r="64716" spans="14:14">
      <c r="N64716" s="71"/>
    </row>
    <row r="64717" spans="14:14">
      <c r="N64717" s="71"/>
    </row>
    <row r="64718" spans="14:14">
      <c r="N64718" s="71"/>
    </row>
    <row r="64719" spans="14:14">
      <c r="N64719" s="71"/>
    </row>
    <row r="64720" spans="14:14">
      <c r="N64720" s="71"/>
    </row>
    <row r="64721" spans="14:14">
      <c r="N64721" s="71"/>
    </row>
    <row r="64722" spans="14:14">
      <c r="N64722" s="71"/>
    </row>
    <row r="64723" spans="14:14">
      <c r="N64723" s="71"/>
    </row>
    <row r="64724" spans="14:14">
      <c r="N64724" s="71"/>
    </row>
    <row r="64725" spans="14:14">
      <c r="N64725" s="71"/>
    </row>
    <row r="64726" spans="14:14">
      <c r="N64726" s="71"/>
    </row>
    <row r="64727" spans="14:14">
      <c r="N64727" s="71"/>
    </row>
    <row r="64728" spans="14:14">
      <c r="N64728" s="71"/>
    </row>
    <row r="64729" spans="14:14">
      <c r="N64729" s="71"/>
    </row>
    <row r="64730" spans="14:14">
      <c r="N64730" s="71"/>
    </row>
    <row r="64731" spans="14:14">
      <c r="N64731" s="71"/>
    </row>
    <row r="64732" spans="14:14">
      <c r="N64732" s="71"/>
    </row>
    <row r="64733" spans="14:14">
      <c r="N64733" s="71"/>
    </row>
    <row r="64734" spans="14:14">
      <c r="N64734" s="71"/>
    </row>
    <row r="64735" spans="14:14">
      <c r="N64735" s="71"/>
    </row>
    <row r="64736" spans="14:14">
      <c r="N64736" s="71"/>
    </row>
    <row r="64737" spans="14:14">
      <c r="N64737" s="71"/>
    </row>
    <row r="64738" spans="14:14">
      <c r="N64738" s="71"/>
    </row>
    <row r="64739" spans="14:14">
      <c r="N64739" s="71"/>
    </row>
    <row r="64740" spans="14:14">
      <c r="N64740" s="71"/>
    </row>
    <row r="64741" spans="14:14">
      <c r="N64741" s="71"/>
    </row>
    <row r="64742" spans="14:14">
      <c r="N64742" s="71"/>
    </row>
    <row r="64743" spans="14:14">
      <c r="N64743" s="71"/>
    </row>
    <row r="64744" spans="14:14">
      <c r="N64744" s="71"/>
    </row>
    <row r="64745" spans="14:14">
      <c r="N64745" s="71"/>
    </row>
    <row r="64746" spans="14:14">
      <c r="N64746" s="71"/>
    </row>
    <row r="64747" spans="14:14">
      <c r="N64747" s="71"/>
    </row>
    <row r="64748" spans="14:14">
      <c r="N64748" s="71"/>
    </row>
    <row r="64749" spans="14:14">
      <c r="N64749" s="71"/>
    </row>
    <row r="64750" spans="14:14">
      <c r="N64750" s="71"/>
    </row>
    <row r="64751" spans="14:14">
      <c r="N64751" s="71"/>
    </row>
    <row r="64752" spans="14:14">
      <c r="N64752" s="71"/>
    </row>
    <row r="64753" spans="14:14">
      <c r="N64753" s="71"/>
    </row>
    <row r="64754" spans="14:14">
      <c r="N64754" s="71"/>
    </row>
    <row r="64755" spans="14:14">
      <c r="N64755" s="71"/>
    </row>
    <row r="64756" spans="14:14">
      <c r="N64756" s="71"/>
    </row>
    <row r="64757" spans="14:14">
      <c r="N64757" s="71"/>
    </row>
    <row r="64758" spans="14:14">
      <c r="N64758" s="71"/>
    </row>
    <row r="64759" spans="14:14">
      <c r="N64759" s="71"/>
    </row>
    <row r="64760" spans="14:14">
      <c r="N64760" s="71"/>
    </row>
    <row r="64761" spans="14:14">
      <c r="N64761" s="71"/>
    </row>
    <row r="64762" spans="14:14">
      <c r="N64762" s="71"/>
    </row>
    <row r="64763" spans="14:14">
      <c r="N64763" s="71"/>
    </row>
    <row r="64764" spans="14:14">
      <c r="N64764" s="71"/>
    </row>
    <row r="64765" spans="14:14">
      <c r="N64765" s="71"/>
    </row>
    <row r="64766" spans="14:14">
      <c r="N64766" s="71"/>
    </row>
    <row r="64767" spans="14:14">
      <c r="N64767" s="71"/>
    </row>
    <row r="64768" spans="14:14">
      <c r="N64768" s="71"/>
    </row>
    <row r="64769" spans="14:14">
      <c r="N64769" s="71"/>
    </row>
    <row r="64770" spans="14:14">
      <c r="N64770" s="71"/>
    </row>
    <row r="64771" spans="14:14">
      <c r="N64771" s="71"/>
    </row>
    <row r="64772" spans="14:14">
      <c r="N64772" s="71"/>
    </row>
    <row r="64773" spans="14:14">
      <c r="N64773" s="71"/>
    </row>
    <row r="64774" spans="14:14">
      <c r="N64774" s="71"/>
    </row>
    <row r="64775" spans="14:14">
      <c r="N64775" s="71"/>
    </row>
    <row r="64776" spans="14:14">
      <c r="N64776" s="71"/>
    </row>
    <row r="64777" spans="14:14">
      <c r="N64777" s="71"/>
    </row>
    <row r="64778" spans="14:14">
      <c r="N64778" s="71"/>
    </row>
    <row r="64779" spans="14:14">
      <c r="N64779" s="71"/>
    </row>
    <row r="64780" spans="14:14">
      <c r="N64780" s="71"/>
    </row>
    <row r="64781" spans="14:14">
      <c r="N64781" s="71"/>
    </row>
    <row r="64782" spans="14:14">
      <c r="N64782" s="71"/>
    </row>
    <row r="64783" spans="14:14">
      <c r="N64783" s="71"/>
    </row>
    <row r="64784" spans="14:14">
      <c r="N64784" s="71"/>
    </row>
    <row r="64785" spans="14:14">
      <c r="N64785" s="71"/>
    </row>
    <row r="64786" spans="14:14">
      <c r="N64786" s="71"/>
    </row>
    <row r="64787" spans="14:14">
      <c r="N64787" s="71"/>
    </row>
    <row r="64788" spans="14:14">
      <c r="N64788" s="71"/>
    </row>
    <row r="64789" spans="14:14">
      <c r="N64789" s="71"/>
    </row>
    <row r="64790" spans="14:14">
      <c r="N64790" s="71"/>
    </row>
    <row r="64791" spans="14:14">
      <c r="N64791" s="71"/>
    </row>
    <row r="64792" spans="14:14">
      <c r="N64792" s="71"/>
    </row>
    <row r="64793" spans="14:14">
      <c r="N64793" s="71"/>
    </row>
    <row r="64794" spans="14:14">
      <c r="N64794" s="71"/>
    </row>
    <row r="64795" spans="14:14">
      <c r="N64795" s="71"/>
    </row>
    <row r="64796" spans="14:14">
      <c r="N64796" s="71"/>
    </row>
    <row r="64797" spans="14:14">
      <c r="N64797" s="71"/>
    </row>
    <row r="64798" spans="14:14">
      <c r="N64798" s="71"/>
    </row>
    <row r="64799" spans="14:14">
      <c r="N64799" s="71"/>
    </row>
    <row r="64800" spans="14:14">
      <c r="N64800" s="71"/>
    </row>
    <row r="64801" spans="14:14">
      <c r="N64801" s="71"/>
    </row>
    <row r="64802" spans="14:14">
      <c r="N64802" s="71"/>
    </row>
    <row r="64803" spans="14:14">
      <c r="N64803" s="71"/>
    </row>
    <row r="64804" spans="14:14">
      <c r="N64804" s="71"/>
    </row>
    <row r="64805" spans="14:14">
      <c r="N64805" s="71"/>
    </row>
    <row r="64806" spans="14:14">
      <c r="N64806" s="71"/>
    </row>
    <row r="64807" spans="14:14">
      <c r="N64807" s="71"/>
    </row>
    <row r="64808" spans="14:14">
      <c r="N64808" s="71"/>
    </row>
    <row r="64809" spans="14:14">
      <c r="N64809" s="71"/>
    </row>
    <row r="64810" spans="14:14">
      <c r="N64810" s="71"/>
    </row>
    <row r="64811" spans="14:14">
      <c r="N64811" s="71"/>
    </row>
    <row r="64812" spans="14:14">
      <c r="N64812" s="71"/>
    </row>
    <row r="64813" spans="14:14">
      <c r="N64813" s="71"/>
    </row>
    <row r="64814" spans="14:14">
      <c r="N64814" s="71"/>
    </row>
    <row r="64815" spans="14:14">
      <c r="N64815" s="71"/>
    </row>
    <row r="64816" spans="14:14">
      <c r="N64816" s="71"/>
    </row>
    <row r="64817" spans="14:14">
      <c r="N64817" s="71"/>
    </row>
    <row r="64818" spans="14:14">
      <c r="N64818" s="71"/>
    </row>
    <row r="64819" spans="14:14">
      <c r="N64819" s="71"/>
    </row>
    <row r="64820" spans="14:14">
      <c r="N64820" s="71"/>
    </row>
    <row r="64821" spans="14:14">
      <c r="N64821" s="71"/>
    </row>
    <row r="64822" spans="14:14">
      <c r="N64822" s="71"/>
    </row>
    <row r="64823" spans="14:14">
      <c r="N64823" s="71"/>
    </row>
    <row r="64824" spans="14:14">
      <c r="N64824" s="71"/>
    </row>
    <row r="64825" spans="14:14">
      <c r="N64825" s="71"/>
    </row>
    <row r="64826" spans="14:14">
      <c r="N64826" s="71"/>
    </row>
    <row r="64827" spans="14:14">
      <c r="N64827" s="71"/>
    </row>
    <row r="64828" spans="14:14">
      <c r="N64828" s="71"/>
    </row>
    <row r="64829" spans="14:14">
      <c r="N64829" s="71"/>
    </row>
    <row r="64830" spans="14:14">
      <c r="N64830" s="71"/>
    </row>
    <row r="64831" spans="14:14">
      <c r="N64831" s="71"/>
    </row>
    <row r="64832" spans="14:14">
      <c r="N64832" s="71"/>
    </row>
    <row r="64833" spans="14:14">
      <c r="N64833" s="71"/>
    </row>
    <row r="64834" spans="14:14">
      <c r="N64834" s="71"/>
    </row>
    <row r="64835" spans="14:14">
      <c r="N64835" s="71"/>
    </row>
    <row r="64836" spans="14:14">
      <c r="N64836" s="71"/>
    </row>
    <row r="64837" spans="14:14">
      <c r="N64837" s="71"/>
    </row>
    <row r="64838" spans="14:14">
      <c r="N64838" s="71"/>
    </row>
    <row r="64839" spans="14:14">
      <c r="N64839" s="71"/>
    </row>
    <row r="64840" spans="14:14">
      <c r="N64840" s="71"/>
    </row>
    <row r="64841" spans="14:14">
      <c r="N64841" s="71"/>
    </row>
    <row r="64842" spans="14:14">
      <c r="N64842" s="71"/>
    </row>
    <row r="64843" spans="14:14">
      <c r="N64843" s="71"/>
    </row>
    <row r="64844" spans="14:14">
      <c r="N64844" s="71"/>
    </row>
    <row r="64845" spans="14:14">
      <c r="N64845" s="71"/>
    </row>
    <row r="64846" spans="14:14">
      <c r="N64846" s="71"/>
    </row>
    <row r="64847" spans="14:14">
      <c r="N64847" s="71"/>
    </row>
    <row r="64848" spans="14:14">
      <c r="N64848" s="71"/>
    </row>
    <row r="64849" spans="14:14">
      <c r="N64849" s="71"/>
    </row>
    <row r="64850" spans="14:14">
      <c r="N64850" s="71"/>
    </row>
    <row r="64851" spans="14:14">
      <c r="N64851" s="71"/>
    </row>
    <row r="64852" spans="14:14">
      <c r="N64852" s="71"/>
    </row>
    <row r="64853" spans="14:14">
      <c r="N64853" s="71"/>
    </row>
    <row r="64854" spans="14:14">
      <c r="N64854" s="71"/>
    </row>
    <row r="64855" spans="14:14">
      <c r="N64855" s="71"/>
    </row>
    <row r="64856" spans="14:14">
      <c r="N64856" s="71"/>
    </row>
    <row r="64857" spans="14:14">
      <c r="N64857" s="71"/>
    </row>
    <row r="64858" spans="14:14">
      <c r="N64858" s="71"/>
    </row>
    <row r="64859" spans="14:14">
      <c r="N64859" s="71"/>
    </row>
    <row r="64860" spans="14:14">
      <c r="N64860" s="71"/>
    </row>
    <row r="64861" spans="14:14">
      <c r="N64861" s="71"/>
    </row>
    <row r="64862" spans="14:14">
      <c r="N64862" s="71"/>
    </row>
    <row r="64863" spans="14:14">
      <c r="N64863" s="71"/>
    </row>
    <row r="64864" spans="14:14">
      <c r="N64864" s="71"/>
    </row>
    <row r="64865" spans="14:14">
      <c r="N64865" s="71"/>
    </row>
    <row r="64866" spans="14:14">
      <c r="N64866" s="71"/>
    </row>
    <row r="64867" spans="14:14">
      <c r="N64867" s="71"/>
    </row>
    <row r="64868" spans="14:14">
      <c r="N64868" s="71"/>
    </row>
    <row r="64869" spans="14:14">
      <c r="N64869" s="71"/>
    </row>
    <row r="64870" spans="14:14">
      <c r="N64870" s="71"/>
    </row>
    <row r="64871" spans="14:14">
      <c r="N64871" s="71"/>
    </row>
    <row r="64872" spans="14:14">
      <c r="N64872" s="71"/>
    </row>
    <row r="64873" spans="14:14">
      <c r="N64873" s="71"/>
    </row>
    <row r="64874" spans="14:14">
      <c r="N64874" s="71"/>
    </row>
    <row r="64875" spans="14:14">
      <c r="N64875" s="71"/>
    </row>
    <row r="64876" spans="14:14">
      <c r="N64876" s="71"/>
    </row>
    <row r="64877" spans="14:14">
      <c r="N64877" s="71"/>
    </row>
    <row r="64878" spans="14:14">
      <c r="N64878" s="71"/>
    </row>
    <row r="64879" spans="14:14">
      <c r="N64879" s="71"/>
    </row>
    <row r="64880" spans="14:14">
      <c r="N64880" s="71"/>
    </row>
    <row r="64881" spans="14:14">
      <c r="N64881" s="71"/>
    </row>
    <row r="64882" spans="14:14">
      <c r="N64882" s="71"/>
    </row>
    <row r="64883" spans="14:14">
      <c r="N64883" s="71"/>
    </row>
    <row r="64884" spans="14:14">
      <c r="N64884" s="71"/>
    </row>
    <row r="64885" spans="14:14">
      <c r="N64885" s="71"/>
    </row>
    <row r="64886" spans="14:14">
      <c r="N64886" s="71"/>
    </row>
    <row r="64887" spans="14:14">
      <c r="N64887" s="71"/>
    </row>
    <row r="64888" spans="14:14">
      <c r="N64888" s="71"/>
    </row>
    <row r="64889" spans="14:14">
      <c r="N64889" s="71"/>
    </row>
    <row r="64890" spans="14:14">
      <c r="N64890" s="71"/>
    </row>
    <row r="64891" spans="14:14">
      <c r="N64891" s="71"/>
    </row>
    <row r="64892" spans="14:14">
      <c r="N64892" s="71"/>
    </row>
    <row r="64893" spans="14:14">
      <c r="N64893" s="71"/>
    </row>
    <row r="64894" spans="14:14">
      <c r="N64894" s="71"/>
    </row>
    <row r="64895" spans="14:14">
      <c r="N64895" s="71"/>
    </row>
    <row r="64896" spans="14:14">
      <c r="N64896" s="71"/>
    </row>
    <row r="64897" spans="14:14">
      <c r="N64897" s="71"/>
    </row>
    <row r="64898" spans="14:14">
      <c r="N64898" s="71"/>
    </row>
    <row r="64899" spans="14:14">
      <c r="N64899" s="71"/>
    </row>
    <row r="64900" spans="14:14">
      <c r="N64900" s="71"/>
    </row>
    <row r="64901" spans="14:14">
      <c r="N64901" s="71"/>
    </row>
    <row r="64902" spans="14:14">
      <c r="N64902" s="71"/>
    </row>
    <row r="64903" spans="14:14">
      <c r="N64903" s="71"/>
    </row>
    <row r="64904" spans="14:14">
      <c r="N64904" s="71"/>
    </row>
    <row r="64905" spans="14:14">
      <c r="N64905" s="71"/>
    </row>
    <row r="64906" spans="14:14">
      <c r="N64906" s="71"/>
    </row>
    <row r="64907" spans="14:14">
      <c r="N64907" s="71"/>
    </row>
    <row r="64908" spans="14:14">
      <c r="N64908" s="71"/>
    </row>
    <row r="64909" spans="14:14">
      <c r="N64909" s="71"/>
    </row>
    <row r="64910" spans="14:14">
      <c r="N64910" s="71"/>
    </row>
    <row r="64911" spans="14:14">
      <c r="N64911" s="71"/>
    </row>
    <row r="64912" spans="14:14">
      <c r="N64912" s="71"/>
    </row>
    <row r="64913" spans="14:14">
      <c r="N64913" s="71"/>
    </row>
    <row r="64914" spans="14:14">
      <c r="N64914" s="71"/>
    </row>
    <row r="64915" spans="14:14">
      <c r="N64915" s="71"/>
    </row>
    <row r="64916" spans="14:14">
      <c r="N64916" s="71"/>
    </row>
    <row r="64917" spans="14:14">
      <c r="N64917" s="71"/>
    </row>
    <row r="64918" spans="14:14">
      <c r="N64918" s="71"/>
    </row>
    <row r="64919" spans="14:14">
      <c r="N64919" s="71"/>
    </row>
    <row r="64920" spans="14:14">
      <c r="N64920" s="71"/>
    </row>
    <row r="64921" spans="14:14">
      <c r="N64921" s="71"/>
    </row>
    <row r="64922" spans="14:14">
      <c r="N64922" s="71"/>
    </row>
    <row r="64923" spans="14:14">
      <c r="N64923" s="71"/>
    </row>
    <row r="64924" spans="14:14">
      <c r="N64924" s="71"/>
    </row>
    <row r="64925" spans="14:14">
      <c r="N64925" s="71"/>
    </row>
    <row r="64926" spans="14:14">
      <c r="N64926" s="71"/>
    </row>
    <row r="64927" spans="14:14">
      <c r="N64927" s="71"/>
    </row>
    <row r="64928" spans="14:14">
      <c r="N64928" s="71"/>
    </row>
    <row r="64929" spans="14:14">
      <c r="N64929" s="71"/>
    </row>
    <row r="64930" spans="14:14">
      <c r="N64930" s="71"/>
    </row>
    <row r="64931" spans="14:14">
      <c r="N64931" s="71"/>
    </row>
    <row r="64932" spans="14:14">
      <c r="N64932" s="71"/>
    </row>
    <row r="64933" spans="14:14">
      <c r="N64933" s="71"/>
    </row>
    <row r="64934" spans="14:14">
      <c r="N64934" s="71"/>
    </row>
    <row r="64935" spans="14:14">
      <c r="N64935" s="71"/>
    </row>
    <row r="64936" spans="14:14">
      <c r="N64936" s="71"/>
    </row>
    <row r="64937" spans="14:14">
      <c r="N64937" s="71"/>
    </row>
    <row r="64938" spans="14:14">
      <c r="N64938" s="71"/>
    </row>
    <row r="64939" spans="14:14">
      <c r="N64939" s="71"/>
    </row>
    <row r="64940" spans="14:14">
      <c r="N64940" s="71"/>
    </row>
    <row r="64941" spans="14:14">
      <c r="N64941" s="71"/>
    </row>
    <row r="64942" spans="14:14">
      <c r="N64942" s="71"/>
    </row>
    <row r="64943" spans="14:14">
      <c r="N64943" s="71"/>
    </row>
    <row r="64944" spans="14:14">
      <c r="N64944" s="71"/>
    </row>
    <row r="64945" spans="14:14">
      <c r="N64945" s="71"/>
    </row>
    <row r="64946" spans="14:14">
      <c r="N64946" s="71"/>
    </row>
    <row r="64947" spans="14:14">
      <c r="N64947" s="71"/>
    </row>
    <row r="64948" spans="14:14">
      <c r="N64948" s="71"/>
    </row>
    <row r="64949" spans="14:14">
      <c r="N64949" s="71"/>
    </row>
    <row r="64950" spans="14:14">
      <c r="N64950" s="71"/>
    </row>
    <row r="64951" spans="14:14">
      <c r="N64951" s="71"/>
    </row>
    <row r="64952" spans="14:14">
      <c r="N64952" s="71"/>
    </row>
    <row r="64953" spans="14:14">
      <c r="N64953" s="71"/>
    </row>
    <row r="64954" spans="14:14">
      <c r="N64954" s="71"/>
    </row>
    <row r="64955" spans="14:14">
      <c r="N64955" s="71"/>
    </row>
    <row r="64956" spans="14:14">
      <c r="N64956" s="71"/>
    </row>
    <row r="64957" spans="14:14">
      <c r="N64957" s="71"/>
    </row>
    <row r="64958" spans="14:14">
      <c r="N64958" s="71"/>
    </row>
    <row r="64959" spans="14:14">
      <c r="N64959" s="71"/>
    </row>
    <row r="64960" spans="14:14">
      <c r="N64960" s="71"/>
    </row>
    <row r="64961" spans="14:14">
      <c r="N64961" s="71"/>
    </row>
    <row r="64962" spans="14:14">
      <c r="N64962" s="71"/>
    </row>
    <row r="64963" spans="14:14">
      <c r="N64963" s="71"/>
    </row>
    <row r="64964" spans="14:14">
      <c r="N64964" s="71"/>
    </row>
    <row r="64965" spans="14:14">
      <c r="N64965" s="71"/>
    </row>
    <row r="64966" spans="14:14">
      <c r="N64966" s="71"/>
    </row>
    <row r="64967" spans="14:14">
      <c r="N64967" s="71"/>
    </row>
    <row r="64968" spans="14:14">
      <c r="N64968" s="71"/>
    </row>
    <row r="64969" spans="14:14">
      <c r="N64969" s="71"/>
    </row>
    <row r="64970" spans="14:14">
      <c r="N64970" s="71"/>
    </row>
    <row r="64971" spans="14:14">
      <c r="N64971" s="71"/>
    </row>
    <row r="64972" spans="14:14">
      <c r="N64972" s="71"/>
    </row>
    <row r="64973" spans="14:14">
      <c r="N64973" s="71"/>
    </row>
    <row r="64974" spans="14:14">
      <c r="N64974" s="71"/>
    </row>
    <row r="64975" spans="14:14">
      <c r="N64975" s="71"/>
    </row>
    <row r="64976" spans="14:14">
      <c r="N64976" s="71"/>
    </row>
    <row r="64977" spans="14:14">
      <c r="N64977" s="71"/>
    </row>
    <row r="64978" spans="14:14">
      <c r="N64978" s="71"/>
    </row>
    <row r="64979" spans="14:14">
      <c r="N64979" s="71"/>
    </row>
    <row r="64980" spans="14:14">
      <c r="N64980" s="71"/>
    </row>
    <row r="64981" spans="14:14">
      <c r="N64981" s="71"/>
    </row>
    <row r="64982" spans="14:14">
      <c r="N64982" s="71"/>
    </row>
    <row r="64983" spans="14:14">
      <c r="N64983" s="71"/>
    </row>
    <row r="64984" spans="14:14">
      <c r="N64984" s="71"/>
    </row>
    <row r="64985" spans="14:14">
      <c r="N64985" s="71"/>
    </row>
    <row r="64986" spans="14:14">
      <c r="N64986" s="71"/>
    </row>
    <row r="64987" spans="14:14">
      <c r="N64987" s="71"/>
    </row>
    <row r="64988" spans="14:14">
      <c r="N64988" s="71"/>
    </row>
    <row r="64989" spans="14:14">
      <c r="N64989" s="71"/>
    </row>
    <row r="64990" spans="14:14">
      <c r="N64990" s="71"/>
    </row>
    <row r="64991" spans="14:14">
      <c r="N64991" s="71"/>
    </row>
    <row r="64992" spans="14:14">
      <c r="N64992" s="71"/>
    </row>
    <row r="64993" spans="14:14">
      <c r="N64993" s="71"/>
    </row>
    <row r="64994" spans="14:14">
      <c r="N64994" s="71"/>
    </row>
    <row r="64995" spans="14:14">
      <c r="N64995" s="71"/>
    </row>
    <row r="64996" spans="14:14">
      <c r="N64996" s="71"/>
    </row>
    <row r="64997" spans="14:14">
      <c r="N64997" s="71"/>
    </row>
    <row r="64998" spans="14:14">
      <c r="N64998" s="71"/>
    </row>
    <row r="64999" spans="14:14">
      <c r="N64999" s="71"/>
    </row>
    <row r="65000" spans="14:14">
      <c r="N65000" s="71"/>
    </row>
    <row r="65001" spans="14:14">
      <c r="N65001" s="71"/>
    </row>
    <row r="65002" spans="14:14">
      <c r="N65002" s="71"/>
    </row>
    <row r="65003" spans="14:14">
      <c r="N65003" s="71"/>
    </row>
    <row r="65004" spans="14:14">
      <c r="N65004" s="71"/>
    </row>
    <row r="65005" spans="14:14">
      <c r="N65005" s="71"/>
    </row>
    <row r="65006" spans="14:14">
      <c r="N65006" s="71"/>
    </row>
    <row r="65007" spans="14:14">
      <c r="N65007" s="71"/>
    </row>
    <row r="65008" spans="14:14">
      <c r="N65008" s="71"/>
    </row>
    <row r="65009" spans="14:14">
      <c r="N65009" s="71"/>
    </row>
    <row r="65010" spans="14:14">
      <c r="N65010" s="71"/>
    </row>
    <row r="65011" spans="14:14">
      <c r="N65011" s="71"/>
    </row>
    <row r="65012" spans="14:14">
      <c r="N65012" s="71"/>
    </row>
    <row r="65013" spans="14:14">
      <c r="N65013" s="71"/>
    </row>
    <row r="65014" spans="14:14">
      <c r="N65014" s="71"/>
    </row>
    <row r="65015" spans="14:14">
      <c r="N65015" s="71"/>
    </row>
    <row r="65016" spans="14:14">
      <c r="N65016" s="71"/>
    </row>
    <row r="65017" spans="14:14">
      <c r="N65017" s="71"/>
    </row>
    <row r="65018" spans="14:14">
      <c r="N65018" s="71"/>
    </row>
    <row r="65019" spans="14:14">
      <c r="N65019" s="71"/>
    </row>
    <row r="65020" spans="14:14">
      <c r="N65020" s="71"/>
    </row>
    <row r="65021" spans="14:14">
      <c r="N65021" s="71"/>
    </row>
    <row r="65022" spans="14:14">
      <c r="N65022" s="71"/>
    </row>
    <row r="65023" spans="14:14">
      <c r="N65023" s="71"/>
    </row>
    <row r="65024" spans="14:14">
      <c r="N65024" s="71"/>
    </row>
    <row r="65025" spans="14:14">
      <c r="N65025" s="71"/>
    </row>
    <row r="65026" spans="14:14">
      <c r="N65026" s="71"/>
    </row>
    <row r="65027" spans="14:14">
      <c r="N65027" s="71"/>
    </row>
    <row r="65028" spans="14:14">
      <c r="N65028" s="71"/>
    </row>
    <row r="65029" spans="14:14">
      <c r="N65029" s="71"/>
    </row>
    <row r="65030" spans="14:14">
      <c r="N65030" s="71"/>
    </row>
    <row r="65031" spans="14:14">
      <c r="N65031" s="71"/>
    </row>
    <row r="65032" spans="14:14">
      <c r="N65032" s="71"/>
    </row>
    <row r="65033" spans="14:14">
      <c r="N65033" s="71"/>
    </row>
    <row r="65034" spans="14:14">
      <c r="N65034" s="71"/>
    </row>
    <row r="65035" spans="14:14">
      <c r="N65035" s="71"/>
    </row>
    <row r="65036" spans="14:14">
      <c r="N65036" s="71"/>
    </row>
    <row r="65037" spans="14:14">
      <c r="N65037" s="71"/>
    </row>
    <row r="65038" spans="14:14">
      <c r="N65038" s="71"/>
    </row>
    <row r="65039" spans="14:14">
      <c r="N65039" s="71"/>
    </row>
    <row r="65040" spans="14:14">
      <c r="N65040" s="71"/>
    </row>
    <row r="65041" spans="14:14">
      <c r="N65041" s="71"/>
    </row>
    <row r="65042" spans="14:14">
      <c r="N65042" s="71"/>
    </row>
    <row r="65043" spans="14:14">
      <c r="N65043" s="71"/>
    </row>
    <row r="65044" spans="14:14">
      <c r="N65044" s="71"/>
    </row>
    <row r="65045" spans="14:14">
      <c r="N65045" s="71"/>
    </row>
    <row r="65046" spans="14:14">
      <c r="N65046" s="71"/>
    </row>
    <row r="65047" spans="14:14">
      <c r="N65047" s="71"/>
    </row>
    <row r="65048" spans="14:14">
      <c r="N65048" s="71"/>
    </row>
    <row r="65049" spans="14:14">
      <c r="N65049" s="71"/>
    </row>
    <row r="65050" spans="14:14">
      <c r="N65050" s="71"/>
    </row>
    <row r="65051" spans="14:14">
      <c r="N65051" s="71"/>
    </row>
    <row r="65052" spans="14:14">
      <c r="N65052" s="71"/>
    </row>
    <row r="65053" spans="14:14">
      <c r="N65053" s="71"/>
    </row>
    <row r="65054" spans="14:14">
      <c r="N65054" s="71"/>
    </row>
    <row r="65055" spans="14:14">
      <c r="N65055" s="71"/>
    </row>
    <row r="65056" spans="14:14">
      <c r="N65056" s="71"/>
    </row>
    <row r="65057" spans="14:14">
      <c r="N65057" s="71"/>
    </row>
    <row r="65058" spans="14:14">
      <c r="N65058" s="71"/>
    </row>
    <row r="65059" spans="14:14">
      <c r="N65059" s="71"/>
    </row>
    <row r="65060" spans="14:14">
      <c r="N65060" s="71"/>
    </row>
    <row r="65061" spans="14:14">
      <c r="N65061" s="71"/>
    </row>
    <row r="65062" spans="14:14">
      <c r="N65062" s="71"/>
    </row>
    <row r="65063" spans="14:14">
      <c r="N65063" s="71"/>
    </row>
    <row r="65064" spans="14:14">
      <c r="N65064" s="71"/>
    </row>
    <row r="65065" spans="14:14">
      <c r="N65065" s="71"/>
    </row>
    <row r="65066" spans="14:14">
      <c r="N65066" s="71"/>
    </row>
    <row r="65067" spans="14:14">
      <c r="N65067" s="71"/>
    </row>
    <row r="65068" spans="14:14">
      <c r="N65068" s="71"/>
    </row>
    <row r="65069" spans="14:14">
      <c r="N65069" s="71"/>
    </row>
    <row r="65070" spans="14:14">
      <c r="N65070" s="71"/>
    </row>
    <row r="65071" spans="14:14">
      <c r="N65071" s="71"/>
    </row>
    <row r="65072" spans="14:14">
      <c r="N65072" s="71"/>
    </row>
    <row r="65073" spans="14:14">
      <c r="N65073" s="71"/>
    </row>
    <row r="65074" spans="14:14">
      <c r="N65074" s="71"/>
    </row>
    <row r="65075" spans="14:14">
      <c r="N65075" s="71"/>
    </row>
    <row r="65076" spans="14:14">
      <c r="N65076" s="71"/>
    </row>
    <row r="65077" spans="14:14">
      <c r="N65077" s="71"/>
    </row>
    <row r="65078" spans="14:14">
      <c r="N65078" s="71"/>
    </row>
    <row r="65079" spans="14:14">
      <c r="N65079" s="71"/>
    </row>
    <row r="65080" spans="14:14">
      <c r="N65080" s="71"/>
    </row>
    <row r="65081" spans="14:14">
      <c r="N65081" s="71"/>
    </row>
    <row r="65082" spans="14:14">
      <c r="N65082" s="71"/>
    </row>
    <row r="65083" spans="14:14">
      <c r="N65083" s="71"/>
    </row>
    <row r="65084" spans="14:14">
      <c r="N65084" s="71"/>
    </row>
    <row r="65085" spans="14:14">
      <c r="N65085" s="71"/>
    </row>
    <row r="65086" spans="14:14">
      <c r="N65086" s="71"/>
    </row>
    <row r="65087" spans="14:14">
      <c r="N65087" s="71"/>
    </row>
    <row r="65088" spans="14:14">
      <c r="N65088" s="71"/>
    </row>
    <row r="65089" spans="14:14">
      <c r="N65089" s="71"/>
    </row>
    <row r="65090" spans="14:14">
      <c r="N65090" s="71"/>
    </row>
    <row r="65091" spans="14:14">
      <c r="N65091" s="71"/>
    </row>
    <row r="65092" spans="14:14">
      <c r="N65092" s="71"/>
    </row>
    <row r="65093" spans="14:14">
      <c r="N65093" s="71"/>
    </row>
    <row r="65094" spans="14:14">
      <c r="N65094" s="71"/>
    </row>
    <row r="65095" spans="14:14">
      <c r="N65095" s="71"/>
    </row>
    <row r="65096" spans="14:14">
      <c r="N65096" s="71"/>
    </row>
    <row r="65097" spans="14:14">
      <c r="N65097" s="71"/>
    </row>
    <row r="65098" spans="14:14">
      <c r="N65098" s="71"/>
    </row>
    <row r="65099" spans="14:14">
      <c r="N65099" s="71"/>
    </row>
    <row r="65100" spans="14:14">
      <c r="N65100" s="71"/>
    </row>
    <row r="65101" spans="14:14">
      <c r="N65101" s="71"/>
    </row>
    <row r="65102" spans="14:14">
      <c r="N65102" s="71"/>
    </row>
    <row r="65103" spans="14:14">
      <c r="N65103" s="71"/>
    </row>
    <row r="65104" spans="14:14">
      <c r="N65104" s="71"/>
    </row>
    <row r="65105" spans="14:14">
      <c r="N65105" s="71"/>
    </row>
    <row r="65106" spans="14:14">
      <c r="N65106" s="71"/>
    </row>
    <row r="65107" spans="14:14">
      <c r="N65107" s="71"/>
    </row>
    <row r="65108" spans="14:14">
      <c r="N65108" s="71"/>
    </row>
    <row r="65109" spans="14:14">
      <c r="N65109" s="71"/>
    </row>
    <row r="65110" spans="14:14">
      <c r="N65110" s="71"/>
    </row>
    <row r="65111" spans="14:14">
      <c r="N65111" s="71"/>
    </row>
    <row r="65112" spans="14:14">
      <c r="N65112" s="71"/>
    </row>
    <row r="65113" spans="14:14">
      <c r="N65113" s="71"/>
    </row>
    <row r="65114" spans="14:14">
      <c r="N65114" s="71"/>
    </row>
    <row r="65115" spans="14:14">
      <c r="N65115" s="71"/>
    </row>
    <row r="65116" spans="14:14">
      <c r="N65116" s="71"/>
    </row>
    <row r="65117" spans="14:14">
      <c r="N65117" s="71"/>
    </row>
  </sheetData>
  <sheetProtection formatColumns="0" insertColumns="0" deleteColumns="0" selectLockedCells="1" selectUnlockedCells="1"/>
  <sortState xmlns:xlrd2="http://schemas.microsoft.com/office/spreadsheetml/2017/richdata2" ref="A6:S258">
    <sortCondition descending="1" ref="M5"/>
  </sortState>
  <mergeCells count="1">
    <mergeCell ref="A1:P1"/>
  </mergeCells>
  <conditionalFormatting sqref="M6:M258">
    <cfRule type="cellIs" dxfId="2" priority="7" operator="greaterThan">
      <formula>0.03</formula>
    </cfRule>
  </conditionalFormatting>
  <pageMargins left="0.74803149606299213" right="0.74803149606299213" top="0.98425196850393704" bottom="0.98425196850393704" header="0" footer="0"/>
  <pageSetup scale="32" fitToHeight="4"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G75"/>
  <sheetViews>
    <sheetView showGridLines="0" zoomScale="85" zoomScaleNormal="85" zoomScaleSheetLayoutView="106" workbookViewId="0">
      <pane ySplit="6" topLeftCell="A46" activePane="bottomLeft" state="frozen"/>
      <selection pane="bottomLeft" activeCell="K71" sqref="K71"/>
    </sheetView>
  </sheetViews>
  <sheetFormatPr baseColWidth="10" defaultColWidth="11.42578125" defaultRowHeight="12.75"/>
  <cols>
    <col min="1" max="1" width="11" style="81" bestFit="1" customWidth="1"/>
    <col min="2" max="2" width="16.140625" style="81" customWidth="1"/>
    <col min="3" max="3" width="36.7109375" style="81" customWidth="1"/>
    <col min="4" max="4" width="12.85546875" style="81" customWidth="1"/>
    <col min="5" max="5" width="15.42578125" style="81" customWidth="1"/>
    <col min="6" max="6" width="12.42578125" style="81" customWidth="1"/>
    <col min="7" max="9" width="16.5703125" style="81" customWidth="1"/>
    <col min="10" max="10" width="15.42578125" style="179" customWidth="1"/>
    <col min="11" max="11" width="50" style="143" customWidth="1"/>
    <col min="12" max="12" width="19.28515625" style="115" bestFit="1" customWidth="1"/>
    <col min="13" max="13" width="14.85546875" style="115" bestFit="1" customWidth="1"/>
    <col min="14" max="16384" width="11.42578125" style="106"/>
  </cols>
  <sheetData>
    <row r="1" spans="1:111" ht="23.25">
      <c r="A1" s="239"/>
      <c r="B1" s="239"/>
      <c r="C1" s="239"/>
      <c r="D1" s="239"/>
      <c r="E1" s="239"/>
      <c r="F1" s="239"/>
      <c r="G1" s="239"/>
      <c r="H1" s="239"/>
      <c r="I1" s="239"/>
      <c r="J1" s="239"/>
      <c r="K1" s="239"/>
      <c r="L1" s="239"/>
      <c r="M1" s="239"/>
    </row>
    <row r="2" spans="1:111">
      <c r="A2" s="81" t="s">
        <v>588</v>
      </c>
      <c r="B2" s="81" t="s">
        <v>589</v>
      </c>
      <c r="C2" s="81" t="s">
        <v>590</v>
      </c>
      <c r="D2" s="81" t="s">
        <v>591</v>
      </c>
      <c r="E2" s="81" t="s">
        <v>592</v>
      </c>
      <c r="F2" s="81" t="s">
        <v>1166</v>
      </c>
      <c r="G2" s="81" t="s">
        <v>1138</v>
      </c>
      <c r="H2" s="81" t="s">
        <v>1140</v>
      </c>
      <c r="L2" s="81"/>
      <c r="M2" s="81"/>
    </row>
    <row r="3" spans="1:111" ht="21" thickBot="1">
      <c r="A3" s="240" t="s">
        <v>1199</v>
      </c>
      <c r="B3" s="240"/>
      <c r="C3" s="240"/>
      <c r="D3" s="240"/>
      <c r="E3" s="240"/>
      <c r="F3" s="240"/>
      <c r="G3" s="240"/>
      <c r="H3" s="240"/>
      <c r="I3" s="240"/>
      <c r="J3" s="240"/>
      <c r="L3" s="81"/>
      <c r="M3" s="81"/>
    </row>
    <row r="4" spans="1:111" ht="45.75" customHeight="1" thickBot="1">
      <c r="G4" s="185" t="s">
        <v>1193</v>
      </c>
      <c r="H4" s="186">
        <f>SUM(H7:H75)/1000000</f>
        <v>103.51299846233003</v>
      </c>
      <c r="I4" s="179"/>
      <c r="L4" s="166"/>
      <c r="M4" s="166" t="s">
        <v>1141</v>
      </c>
      <c r="N4" s="166">
        <v>114</v>
      </c>
      <c r="O4" s="166">
        <v>134</v>
      </c>
      <c r="P4" s="167">
        <f>+(O4-N4)/N4</f>
        <v>0.17543859649122806</v>
      </c>
      <c r="Q4" s="166"/>
      <c r="R4" s="166"/>
    </row>
    <row r="5" spans="1:111" ht="21" thickBot="1">
      <c r="G5" s="79">
        <f>SUMIF(G7:G75,"&gt;0")/1000000</f>
        <v>10607.0811369767</v>
      </c>
      <c r="H5" s="79"/>
      <c r="I5" s="179"/>
      <c r="L5" s="166"/>
      <c r="M5" s="166"/>
      <c r="N5" s="166"/>
      <c r="O5" s="166"/>
      <c r="P5" s="167"/>
      <c r="Q5" s="166"/>
      <c r="R5" s="166"/>
    </row>
    <row r="6" spans="1:111" s="109" customFormat="1" ht="38.25">
      <c r="A6" s="107" t="s">
        <v>588</v>
      </c>
      <c r="B6" s="107" t="s">
        <v>1177</v>
      </c>
      <c r="C6" s="107" t="s">
        <v>589</v>
      </c>
      <c r="D6" s="107" t="s">
        <v>590</v>
      </c>
      <c r="E6" s="108" t="s">
        <v>591</v>
      </c>
      <c r="F6" s="108" t="s">
        <v>592</v>
      </c>
      <c r="G6" s="187" t="s">
        <v>1194</v>
      </c>
      <c r="H6" s="187" t="s">
        <v>1195</v>
      </c>
      <c r="I6" s="108" t="s">
        <v>1196</v>
      </c>
      <c r="J6" s="108" t="s">
        <v>1320</v>
      </c>
      <c r="K6" s="108" t="s">
        <v>1197</v>
      </c>
      <c r="L6" s="168"/>
      <c r="M6" s="168" t="s">
        <v>1142</v>
      </c>
      <c r="N6" s="168">
        <v>132</v>
      </c>
      <c r="O6" s="168">
        <v>147</v>
      </c>
      <c r="P6" s="167">
        <f>+(O6-N6)/N6</f>
        <v>0.11363636363636363</v>
      </c>
      <c r="Q6" s="168"/>
      <c r="R6" s="168"/>
    </row>
    <row r="7" spans="1:111" s="193" customFormat="1" ht="38.25" customHeight="1">
      <c r="A7" s="175" t="str">
        <f>+VLOOKUP(D7,'[1]Líneas AT '!C$7:D$191,2,FALSE)</f>
        <v>Norte</v>
      </c>
      <c r="B7" s="175" t="s">
        <v>1179</v>
      </c>
      <c r="C7" s="175" t="s">
        <v>764</v>
      </c>
      <c r="D7" s="176" t="s">
        <v>765</v>
      </c>
      <c r="E7" s="175">
        <v>34.5</v>
      </c>
      <c r="F7" s="175">
        <v>3</v>
      </c>
      <c r="G7" s="178">
        <f>+VLOOKUP(D7,[2]Sheet!BA$651:BB$1051,2,FALSE)</f>
        <v>69500811.359999999</v>
      </c>
      <c r="H7" s="178">
        <v>5335269.6356099984</v>
      </c>
      <c r="I7" s="207">
        <f t="shared" ref="I7:I68" si="0">IF(G7&gt;0,H7/G7,0)</f>
        <v>7.6765573397041251E-2</v>
      </c>
      <c r="J7" s="180">
        <f>+H7/(Resumen!$N$11*1000000)</f>
        <v>6.1415232525877887E-4</v>
      </c>
      <c r="K7" s="177"/>
      <c r="L7" s="168"/>
      <c r="M7" s="166"/>
      <c r="N7" s="166"/>
      <c r="O7" s="166"/>
      <c r="P7" s="166"/>
      <c r="Q7" s="166"/>
      <c r="R7" s="166"/>
      <c r="S7" s="106"/>
      <c r="T7" s="106"/>
      <c r="U7" s="106"/>
      <c r="V7" s="106"/>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c r="AU7" s="106"/>
      <c r="AV7" s="106"/>
      <c r="AW7" s="106"/>
      <c r="AX7" s="106"/>
      <c r="AY7" s="106"/>
      <c r="AZ7" s="106"/>
      <c r="BA7" s="106"/>
      <c r="BB7" s="106"/>
      <c r="BC7" s="106"/>
      <c r="BD7" s="106"/>
      <c r="BE7" s="106"/>
      <c r="BF7" s="106"/>
      <c r="BG7" s="106"/>
      <c r="BH7" s="106"/>
      <c r="BI7" s="106"/>
      <c r="BJ7" s="106"/>
      <c r="BK7" s="106"/>
      <c r="BL7" s="106"/>
      <c r="BM7" s="106"/>
      <c r="BN7" s="106"/>
      <c r="BO7" s="106"/>
      <c r="BP7" s="106"/>
      <c r="BQ7" s="106"/>
      <c r="BR7" s="106"/>
      <c r="BS7" s="106"/>
      <c r="BT7" s="106"/>
      <c r="BU7" s="106"/>
      <c r="BV7" s="106"/>
      <c r="BW7" s="106"/>
      <c r="BX7" s="106"/>
      <c r="BY7" s="106"/>
      <c r="BZ7" s="106"/>
      <c r="CA7" s="106"/>
      <c r="CB7" s="106"/>
      <c r="CC7" s="106"/>
      <c r="CD7" s="106"/>
      <c r="CE7" s="106"/>
      <c r="CF7" s="106"/>
      <c r="CG7" s="106"/>
      <c r="CH7" s="106"/>
      <c r="CI7" s="106"/>
      <c r="CJ7" s="106"/>
      <c r="CK7" s="106"/>
      <c r="CL7" s="106"/>
      <c r="CM7" s="106"/>
      <c r="CN7" s="106"/>
      <c r="CO7" s="106"/>
      <c r="CP7" s="106"/>
      <c r="CQ7" s="106"/>
      <c r="CR7" s="106"/>
      <c r="CS7" s="106"/>
      <c r="CT7" s="106"/>
      <c r="CU7" s="106"/>
      <c r="CV7" s="106"/>
      <c r="CW7" s="106"/>
      <c r="CX7" s="106"/>
      <c r="CY7" s="106"/>
      <c r="CZ7" s="106"/>
      <c r="DA7" s="106"/>
      <c r="DB7" s="106"/>
      <c r="DC7" s="106"/>
      <c r="DD7" s="106"/>
      <c r="DE7" s="106"/>
      <c r="DF7" s="106"/>
      <c r="DG7" s="106"/>
    </row>
    <row r="8" spans="1:111" s="193" customFormat="1" ht="38.25" customHeight="1">
      <c r="A8" s="175" t="str">
        <f>+VLOOKUP(D8,'[1]Líneas AT '!C$7:D$191,2,FALSE)</f>
        <v>Norte</v>
      </c>
      <c r="B8" s="175" t="s">
        <v>598</v>
      </c>
      <c r="C8" s="175" t="s">
        <v>739</v>
      </c>
      <c r="D8" s="176" t="s">
        <v>740</v>
      </c>
      <c r="E8" s="175">
        <v>34.5</v>
      </c>
      <c r="F8" s="175">
        <v>3</v>
      </c>
      <c r="G8" s="178">
        <f>+VLOOKUP(D8,[2]Sheet!BA$649:BB$1052,2,FALSE)</f>
        <v>54890990.526600003</v>
      </c>
      <c r="H8" s="178">
        <f>+'[3]Ploss LN'!$LYC$38</f>
        <v>3244524.1133600054</v>
      </c>
      <c r="I8" s="207">
        <f t="shared" si="0"/>
        <v>5.9108499996692883E-2</v>
      </c>
      <c r="J8" s="180">
        <f>+H8/(Resumen!$N$11*1000000)</f>
        <v>3.7348290989428152E-4</v>
      </c>
      <c r="K8" s="177"/>
      <c r="L8" s="168"/>
      <c r="M8" s="166"/>
      <c r="N8" s="166"/>
      <c r="O8" s="166"/>
      <c r="P8" s="166"/>
      <c r="Q8" s="166"/>
      <c r="R8" s="166"/>
      <c r="S8" s="106"/>
      <c r="T8" s="106"/>
      <c r="U8" s="106"/>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c r="AU8" s="106"/>
      <c r="AV8" s="106"/>
      <c r="AW8" s="106"/>
      <c r="AX8" s="106"/>
      <c r="AY8" s="106"/>
      <c r="AZ8" s="106"/>
      <c r="BA8" s="106"/>
      <c r="BB8" s="106"/>
      <c r="BC8" s="106"/>
      <c r="BD8" s="106"/>
      <c r="BE8" s="106"/>
      <c r="BF8" s="106"/>
      <c r="BG8" s="106"/>
      <c r="BH8" s="106"/>
      <c r="BI8" s="106"/>
      <c r="BJ8" s="106"/>
      <c r="BK8" s="106"/>
      <c r="BL8" s="106"/>
      <c r="BM8" s="106"/>
      <c r="BN8" s="106"/>
      <c r="BO8" s="106"/>
      <c r="BP8" s="106"/>
      <c r="BQ8" s="106"/>
      <c r="BR8" s="106"/>
      <c r="BS8" s="106"/>
      <c r="BT8" s="106"/>
      <c r="BU8" s="106"/>
      <c r="BV8" s="106"/>
      <c r="BW8" s="106"/>
      <c r="BX8" s="106"/>
      <c r="BY8" s="106"/>
      <c r="BZ8" s="106"/>
      <c r="CA8" s="106"/>
      <c r="CB8" s="106"/>
      <c r="CC8" s="106"/>
      <c r="CD8" s="106"/>
      <c r="CE8" s="106"/>
      <c r="CF8" s="106"/>
      <c r="CG8" s="106"/>
      <c r="CH8" s="106"/>
      <c r="CI8" s="106"/>
      <c r="CJ8" s="106"/>
      <c r="CK8" s="106"/>
      <c r="CL8" s="106"/>
      <c r="CM8" s="106"/>
      <c r="CN8" s="106"/>
      <c r="CO8" s="106"/>
      <c r="CP8" s="106"/>
      <c r="CQ8" s="106"/>
      <c r="CR8" s="106"/>
      <c r="CS8" s="106"/>
      <c r="CT8" s="106"/>
      <c r="CU8" s="106"/>
      <c r="CV8" s="106"/>
      <c r="CW8" s="106"/>
      <c r="CX8" s="106"/>
      <c r="CY8" s="106"/>
      <c r="CZ8" s="106"/>
      <c r="DA8" s="106"/>
      <c r="DB8" s="106"/>
      <c r="DC8" s="106"/>
      <c r="DD8" s="106"/>
      <c r="DE8" s="106"/>
      <c r="DF8" s="106"/>
      <c r="DG8" s="106"/>
    </row>
    <row r="9" spans="1:111" s="193" customFormat="1" ht="38.25" customHeight="1">
      <c r="A9" s="175" t="str">
        <f>+VLOOKUP(D9,'[1]Líneas AT '!C$7:D$191,2,FALSE)</f>
        <v>Atlántico</v>
      </c>
      <c r="B9" s="175" t="s">
        <v>598</v>
      </c>
      <c r="C9" s="175" t="s">
        <v>1081</v>
      </c>
      <c r="D9" s="176" t="s">
        <v>1082</v>
      </c>
      <c r="E9" s="175">
        <v>34.5</v>
      </c>
      <c r="F9" s="175">
        <v>3</v>
      </c>
      <c r="G9" s="178">
        <f>+VLOOKUP(D9,[2]Sheet!BA$649:BB$1052,2,FALSE)</f>
        <v>48040779.000000007</v>
      </c>
      <c r="H9" s="178">
        <f>+VLOOKUP(D9,'[3]Ploss LN'!LYA$3:LYB$54,2,FALSE)</f>
        <v>3081475.6273300024</v>
      </c>
      <c r="I9" s="207">
        <f t="shared" si="0"/>
        <v>6.4142915487069893E-2</v>
      </c>
      <c r="J9" s="180">
        <f>+H9/(Resumen!$N$11*1000000)</f>
        <v>3.54714110252574E-4</v>
      </c>
      <c r="K9" s="177" t="s">
        <v>1205</v>
      </c>
      <c r="L9" s="168"/>
      <c r="M9" s="166"/>
      <c r="N9" s="166"/>
      <c r="O9" s="166"/>
      <c r="P9" s="166"/>
      <c r="Q9" s="166"/>
      <c r="R9" s="16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6"/>
      <c r="BD9" s="106"/>
      <c r="BE9" s="106"/>
      <c r="BF9" s="106"/>
      <c r="BG9" s="106"/>
      <c r="BH9" s="106"/>
      <c r="BI9" s="106"/>
      <c r="BJ9" s="106"/>
      <c r="BK9" s="106"/>
      <c r="BL9" s="106"/>
      <c r="BM9" s="106"/>
      <c r="BN9" s="106"/>
      <c r="BO9" s="106"/>
      <c r="BP9" s="106"/>
      <c r="BQ9" s="106"/>
      <c r="BR9" s="106"/>
      <c r="BS9" s="106"/>
      <c r="BT9" s="106"/>
      <c r="BU9" s="106"/>
      <c r="BV9" s="106"/>
      <c r="BW9" s="106"/>
      <c r="BX9" s="106"/>
      <c r="BY9" s="106"/>
      <c r="BZ9" s="106"/>
      <c r="CA9" s="106"/>
      <c r="CB9" s="106"/>
      <c r="CC9" s="106"/>
      <c r="CD9" s="106"/>
      <c r="CE9" s="106"/>
      <c r="CF9" s="106"/>
      <c r="CG9" s="106"/>
      <c r="CH9" s="106"/>
      <c r="CI9" s="106"/>
      <c r="CJ9" s="106"/>
      <c r="CK9" s="106"/>
      <c r="CL9" s="106"/>
      <c r="CM9" s="106"/>
      <c r="CN9" s="106"/>
      <c r="CO9" s="106"/>
      <c r="CP9" s="106"/>
      <c r="CQ9" s="106"/>
      <c r="CR9" s="106"/>
      <c r="CS9" s="106"/>
      <c r="CT9" s="106"/>
      <c r="CU9" s="106"/>
      <c r="CV9" s="106"/>
      <c r="CW9" s="106"/>
      <c r="CX9" s="106"/>
      <c r="CY9" s="106"/>
      <c r="CZ9" s="106"/>
      <c r="DA9" s="106"/>
      <c r="DB9" s="106"/>
      <c r="DC9" s="106"/>
      <c r="DD9" s="106"/>
      <c r="DE9" s="106"/>
      <c r="DF9" s="106"/>
      <c r="DG9" s="106"/>
    </row>
    <row r="10" spans="1:111" s="193" customFormat="1" ht="38.25" customHeight="1">
      <c r="A10" s="175" t="str">
        <f>+VLOOKUP(D10,'[1]Líneas AT '!C$7:D$191,2,FALSE)</f>
        <v>Atlántico</v>
      </c>
      <c r="B10" s="175" t="s">
        <v>598</v>
      </c>
      <c r="C10" s="175" t="s">
        <v>817</v>
      </c>
      <c r="D10" s="176" t="s">
        <v>818</v>
      </c>
      <c r="E10" s="175">
        <v>34.5</v>
      </c>
      <c r="F10" s="175">
        <v>3</v>
      </c>
      <c r="G10" s="178">
        <f>+VLOOKUP(D10,[2]Sheet!BA$649:BB$1052,2,FALSE)</f>
        <v>61896966.599999994</v>
      </c>
      <c r="H10" s="178">
        <f>+VLOOKUP(D10,'[3]Ploss LN'!LYA$3:LYB$54,2,FALSE)</f>
        <v>2802904.7585399956</v>
      </c>
      <c r="I10" s="207">
        <f t="shared" si="0"/>
        <v>4.5283394526477422E-2</v>
      </c>
      <c r="J10" s="180">
        <f>+H10/(Resumen!$N$11*1000000)</f>
        <v>3.22647324785005E-4</v>
      </c>
      <c r="K10" s="177"/>
      <c r="L10" s="168"/>
      <c r="M10" s="166"/>
      <c r="N10" s="166"/>
      <c r="O10" s="166"/>
      <c r="P10" s="166"/>
      <c r="Q10" s="166"/>
      <c r="R10" s="166"/>
      <c r="S10" s="106"/>
      <c r="T10" s="106"/>
      <c r="U10" s="106"/>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6"/>
      <c r="BD10" s="106"/>
      <c r="BE10" s="106"/>
      <c r="BF10" s="106"/>
      <c r="BG10" s="106"/>
      <c r="BH10" s="106"/>
      <c r="BI10" s="106"/>
      <c r="BJ10" s="106"/>
      <c r="BK10" s="106"/>
      <c r="BL10" s="106"/>
      <c r="BM10" s="106"/>
      <c r="BN10" s="106"/>
      <c r="BO10" s="106"/>
      <c r="BP10" s="106"/>
      <c r="BQ10" s="106"/>
      <c r="BR10" s="106"/>
      <c r="BS10" s="106"/>
      <c r="BT10" s="106"/>
      <c r="BU10" s="106"/>
      <c r="BV10" s="106"/>
      <c r="BW10" s="106"/>
      <c r="BX10" s="106"/>
      <c r="BY10" s="106"/>
      <c r="BZ10" s="106"/>
      <c r="CA10" s="106"/>
      <c r="CB10" s="106"/>
      <c r="CC10" s="106"/>
      <c r="CD10" s="106"/>
      <c r="CE10" s="106"/>
      <c r="CF10" s="106"/>
      <c r="CG10" s="106"/>
      <c r="CH10" s="106"/>
      <c r="CI10" s="106"/>
      <c r="CJ10" s="106"/>
      <c r="CK10" s="106"/>
      <c r="CL10" s="106"/>
      <c r="CM10" s="106"/>
      <c r="CN10" s="106"/>
      <c r="CO10" s="106"/>
      <c r="CP10" s="106"/>
      <c r="CQ10" s="106"/>
      <c r="CR10" s="106"/>
      <c r="CS10" s="106"/>
      <c r="CT10" s="106"/>
      <c r="CU10" s="106"/>
      <c r="CV10" s="106"/>
      <c r="CW10" s="106"/>
      <c r="CX10" s="106"/>
      <c r="CY10" s="106"/>
      <c r="CZ10" s="106"/>
      <c r="DA10" s="106"/>
      <c r="DB10" s="106"/>
      <c r="DC10" s="106"/>
      <c r="DD10" s="106"/>
      <c r="DE10" s="106"/>
      <c r="DF10" s="106"/>
      <c r="DG10" s="106"/>
    </row>
    <row r="11" spans="1:111" s="193" customFormat="1" ht="38.25" customHeight="1">
      <c r="A11" s="175" t="str">
        <f>+VLOOKUP(D11,'[1]Líneas AT '!C$7:D$191,2,FALSE)</f>
        <v>Norte</v>
      </c>
      <c r="B11" s="175" t="s">
        <v>1179</v>
      </c>
      <c r="C11" s="175" t="s">
        <v>724</v>
      </c>
      <c r="D11" s="176" t="s">
        <v>725</v>
      </c>
      <c r="E11" s="175">
        <v>34.5</v>
      </c>
      <c r="F11" s="175">
        <v>3</v>
      </c>
      <c r="G11" s="178">
        <f>+VLOOKUP(D11,[2]Sheet!BA$651:BB$1051,2,FALSE)</f>
        <v>77377096.797300011</v>
      </c>
      <c r="H11" s="178">
        <f>+VLOOKUP(D11,'[4]Ploss LN'!LYA$3:LYB$17,2,FALSE)</f>
        <v>3576178.2159999907</v>
      </c>
      <c r="I11" s="207">
        <f t="shared" si="0"/>
        <v>4.6217529010790924E-2</v>
      </c>
      <c r="J11" s="180">
        <f>+H11/(Resumen!$N$11*1000000)</f>
        <v>4.1166020030870923E-4</v>
      </c>
      <c r="K11" s="177"/>
      <c r="L11" s="168"/>
      <c r="M11" s="166"/>
      <c r="N11" s="166"/>
      <c r="O11" s="166"/>
      <c r="P11" s="166"/>
      <c r="Q11" s="166"/>
      <c r="R11" s="16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c r="BV11" s="106"/>
      <c r="BW11" s="106"/>
      <c r="BX11" s="106"/>
      <c r="BY11" s="106"/>
      <c r="BZ11" s="106"/>
      <c r="CA11" s="106"/>
      <c r="CB11" s="106"/>
      <c r="CC11" s="106"/>
      <c r="CD11" s="106"/>
      <c r="CE11" s="106"/>
      <c r="CF11" s="106"/>
      <c r="CG11" s="106"/>
      <c r="CH11" s="106"/>
      <c r="CI11" s="106"/>
      <c r="CJ11" s="106"/>
      <c r="CK11" s="106"/>
      <c r="CL11" s="106"/>
      <c r="CM11" s="106"/>
      <c r="CN11" s="106"/>
      <c r="CO11" s="106"/>
      <c r="CP11" s="106"/>
      <c r="CQ11" s="106"/>
      <c r="CR11" s="106"/>
      <c r="CS11" s="106"/>
      <c r="CT11" s="106"/>
      <c r="CU11" s="106"/>
      <c r="CV11" s="106"/>
      <c r="CW11" s="106"/>
      <c r="CX11" s="106"/>
      <c r="CY11" s="106"/>
      <c r="CZ11" s="106"/>
      <c r="DA11" s="106"/>
      <c r="DB11" s="106"/>
      <c r="DC11" s="106"/>
      <c r="DD11" s="106"/>
      <c r="DE11" s="106"/>
      <c r="DF11" s="106"/>
      <c r="DG11" s="106"/>
    </row>
    <row r="12" spans="1:111" s="193" customFormat="1" ht="38.25" customHeight="1">
      <c r="A12" s="175" t="str">
        <f>+VLOOKUP(D12,'[1]Líneas AT '!C$7:D$191,2,FALSE)</f>
        <v>Norte</v>
      </c>
      <c r="B12" s="175" t="s">
        <v>1178</v>
      </c>
      <c r="C12" s="175" t="s">
        <v>768</v>
      </c>
      <c r="D12" s="176" t="s">
        <v>769</v>
      </c>
      <c r="E12" s="175">
        <v>34.5</v>
      </c>
      <c r="F12" s="175">
        <v>3</v>
      </c>
      <c r="G12" s="178">
        <f>+VLOOKUP(D12,[2]Sheet!BA$645:BB$1040,2,FALSE)</f>
        <v>83957883.871000007</v>
      </c>
      <c r="H12" s="178">
        <f>+VLOOKUP(D12,'[5]Ploss LN'!LYA$3:LYB$37,2,FALSE)</f>
        <v>3862047.9116300023</v>
      </c>
      <c r="I12" s="207">
        <f t="shared" si="0"/>
        <v>4.5999824359127243E-2</v>
      </c>
      <c r="J12" s="180">
        <f>+H12/(Resumen!$N$11*1000000)</f>
        <v>4.4456716664465108E-4</v>
      </c>
      <c r="K12" s="177"/>
      <c r="L12" s="168"/>
      <c r="M12" s="166"/>
      <c r="N12" s="166"/>
      <c r="O12" s="166"/>
      <c r="P12" s="166"/>
      <c r="Q12" s="166"/>
      <c r="R12" s="16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6"/>
      <c r="AU12" s="106"/>
      <c r="AV12" s="106"/>
      <c r="AW12" s="106"/>
      <c r="AX12" s="106"/>
      <c r="AY12" s="106"/>
      <c r="AZ12" s="106"/>
      <c r="BA12" s="106"/>
      <c r="BB12" s="106"/>
      <c r="BC12" s="106"/>
      <c r="BD12" s="106"/>
      <c r="BE12" s="106"/>
      <c r="BF12" s="106"/>
      <c r="BG12" s="106"/>
      <c r="BH12" s="106"/>
      <c r="BI12" s="106"/>
      <c r="BJ12" s="106"/>
      <c r="BK12" s="106"/>
      <c r="BL12" s="106"/>
      <c r="BM12" s="106"/>
      <c r="BN12" s="106"/>
      <c r="BO12" s="106"/>
      <c r="BP12" s="106"/>
      <c r="BQ12" s="106"/>
      <c r="BR12" s="106"/>
      <c r="BS12" s="106"/>
      <c r="BT12" s="106"/>
      <c r="BU12" s="106"/>
      <c r="BV12" s="106"/>
      <c r="BW12" s="106"/>
      <c r="BX12" s="106"/>
      <c r="BY12" s="106"/>
      <c r="BZ12" s="106"/>
      <c r="CA12" s="106"/>
      <c r="CB12" s="106"/>
      <c r="CC12" s="106"/>
      <c r="CD12" s="106"/>
      <c r="CE12" s="106"/>
      <c r="CF12" s="106"/>
      <c r="CG12" s="106"/>
      <c r="CH12" s="106"/>
      <c r="CI12" s="106"/>
      <c r="CJ12" s="106"/>
      <c r="CK12" s="106"/>
      <c r="CL12" s="106"/>
      <c r="CM12" s="106"/>
      <c r="CN12" s="106"/>
      <c r="CO12" s="106"/>
      <c r="CP12" s="106"/>
      <c r="CQ12" s="106"/>
      <c r="CR12" s="106"/>
      <c r="CS12" s="106"/>
      <c r="CT12" s="106"/>
      <c r="CU12" s="106"/>
      <c r="CV12" s="106"/>
      <c r="CW12" s="106"/>
      <c r="CX12" s="106"/>
      <c r="CY12" s="106"/>
      <c r="CZ12" s="106"/>
      <c r="DA12" s="106"/>
      <c r="DB12" s="106"/>
      <c r="DC12" s="106"/>
      <c r="DD12" s="106"/>
      <c r="DE12" s="106"/>
      <c r="DF12" s="106"/>
      <c r="DG12" s="106"/>
    </row>
    <row r="13" spans="1:111" s="193" customFormat="1" ht="38.25" customHeight="1">
      <c r="A13" s="175" t="str">
        <f>+VLOOKUP(D13,'[1]Líneas AT '!C$7:D$191,2,FALSE)</f>
        <v>Norte</v>
      </c>
      <c r="B13" s="175" t="s">
        <v>1179</v>
      </c>
      <c r="C13" s="175" t="s">
        <v>732</v>
      </c>
      <c r="D13" s="176" t="s">
        <v>733</v>
      </c>
      <c r="E13" s="175">
        <v>34.5</v>
      </c>
      <c r="F13" s="175">
        <v>3</v>
      </c>
      <c r="G13" s="178">
        <f>+VLOOKUP(D13,[2]Sheet!BA$651:BB$1051,2,FALSE)</f>
        <v>84007146.636399984</v>
      </c>
      <c r="H13" s="178">
        <f>+VLOOKUP(D13,'[4]Ploss LN'!LYA$3:LYB$17,2,FALSE)</f>
        <v>3601713.6787100025</v>
      </c>
      <c r="I13" s="207">
        <f t="shared" si="0"/>
        <v>4.2873896125754062E-2</v>
      </c>
      <c r="J13" s="180">
        <f>+H13/(Resumen!$N$11*1000000)</f>
        <v>4.1459963259067665E-4</v>
      </c>
      <c r="K13" s="177"/>
      <c r="L13" s="168"/>
      <c r="M13" s="166"/>
      <c r="N13" s="166"/>
      <c r="O13" s="166"/>
      <c r="P13" s="166"/>
      <c r="Q13" s="166"/>
      <c r="R13" s="16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c r="BO13" s="106"/>
      <c r="BP13" s="106"/>
      <c r="BQ13" s="106"/>
      <c r="BR13" s="106"/>
      <c r="BS13" s="106"/>
      <c r="BT13" s="106"/>
      <c r="BU13" s="106"/>
      <c r="BV13" s="106"/>
      <c r="BW13" s="106"/>
      <c r="BX13" s="106"/>
      <c r="BY13" s="106"/>
      <c r="BZ13" s="106"/>
      <c r="CA13" s="106"/>
      <c r="CB13" s="106"/>
      <c r="CC13" s="106"/>
      <c r="CD13" s="106"/>
      <c r="CE13" s="106"/>
      <c r="CF13" s="106"/>
      <c r="CG13" s="106"/>
      <c r="CH13" s="106"/>
      <c r="CI13" s="106"/>
      <c r="CJ13" s="106"/>
      <c r="CK13" s="106"/>
      <c r="CL13" s="106"/>
      <c r="CM13" s="106"/>
      <c r="CN13" s="106"/>
      <c r="CO13" s="106"/>
      <c r="CP13" s="106"/>
      <c r="CQ13" s="106"/>
      <c r="CR13" s="106"/>
      <c r="CS13" s="106"/>
      <c r="CT13" s="106"/>
      <c r="CU13" s="106"/>
      <c r="CV13" s="106"/>
      <c r="CW13" s="106"/>
      <c r="CX13" s="106"/>
      <c r="CY13" s="106"/>
      <c r="CZ13" s="106"/>
      <c r="DA13" s="106"/>
      <c r="DB13" s="106"/>
      <c r="DC13" s="106"/>
      <c r="DD13" s="106"/>
      <c r="DE13" s="106"/>
      <c r="DF13" s="106"/>
      <c r="DG13" s="106"/>
    </row>
    <row r="14" spans="1:111" s="193" customFormat="1" ht="38.25" customHeight="1">
      <c r="A14" s="175" t="str">
        <f>+VLOOKUP(D14,'[1]Líneas AT '!C$7:D$191,2,FALSE)</f>
        <v>Atlántico</v>
      </c>
      <c r="B14" s="175" t="s">
        <v>598</v>
      </c>
      <c r="C14" s="175" t="s">
        <v>599</v>
      </c>
      <c r="D14" s="176" t="s">
        <v>770</v>
      </c>
      <c r="E14" s="175">
        <v>34.5</v>
      </c>
      <c r="F14" s="175">
        <v>3</v>
      </c>
      <c r="G14" s="178">
        <f>+VLOOKUP(D14,[2]Sheet!BA$649:BB$1052,2,FALSE)</f>
        <v>30745114.199999999</v>
      </c>
      <c r="H14" s="178">
        <f>+VLOOKUP(D14,'[3]Ploss LN'!LYA$3:LYB$54,2,FALSE)</f>
        <v>1180103.106559997</v>
      </c>
      <c r="I14" s="207">
        <f t="shared" si="0"/>
        <v>3.8383435458502771E-2</v>
      </c>
      <c r="J14" s="180">
        <f>+H14/(Resumen!$N$11*1000000)</f>
        <v>1.3584375606839712E-4</v>
      </c>
      <c r="K14" s="177"/>
      <c r="L14" s="168"/>
      <c r="M14" s="166"/>
      <c r="N14" s="166"/>
      <c r="O14" s="166"/>
      <c r="P14" s="166"/>
      <c r="Q14" s="166"/>
      <c r="R14" s="166"/>
      <c r="S14" s="106"/>
      <c r="T14" s="106"/>
      <c r="U14" s="106"/>
      <c r="V14" s="106"/>
      <c r="W14" s="106"/>
      <c r="X14" s="106"/>
      <c r="Y14" s="106"/>
      <c r="Z14" s="106"/>
      <c r="AA14" s="106"/>
      <c r="AB14" s="106"/>
      <c r="AC14" s="106"/>
      <c r="AD14" s="106"/>
      <c r="AE14" s="106"/>
      <c r="AF14" s="106"/>
      <c r="AG14" s="106"/>
      <c r="AH14" s="106"/>
      <c r="AI14" s="106"/>
      <c r="AJ14" s="106"/>
      <c r="AK14" s="106"/>
      <c r="AL14" s="106"/>
      <c r="AM14" s="106"/>
      <c r="AN14" s="106"/>
      <c r="AO14" s="106"/>
      <c r="AP14" s="106"/>
      <c r="AQ14" s="106"/>
      <c r="AR14" s="106"/>
      <c r="AS14" s="106"/>
      <c r="AT14" s="106"/>
      <c r="AU14" s="106"/>
      <c r="AV14" s="106"/>
      <c r="AW14" s="106"/>
      <c r="AX14" s="106"/>
      <c r="AY14" s="106"/>
      <c r="AZ14" s="106"/>
      <c r="BA14" s="106"/>
      <c r="BB14" s="106"/>
      <c r="BC14" s="106"/>
      <c r="BD14" s="106"/>
      <c r="BE14" s="106"/>
      <c r="BF14" s="106"/>
      <c r="BG14" s="106"/>
      <c r="BH14" s="106"/>
      <c r="BI14" s="106"/>
      <c r="BJ14" s="106"/>
      <c r="BK14" s="106"/>
      <c r="BL14" s="106"/>
      <c r="BM14" s="106"/>
      <c r="BN14" s="106"/>
      <c r="BO14" s="106"/>
      <c r="BP14" s="106"/>
      <c r="BQ14" s="106"/>
      <c r="BR14" s="106"/>
      <c r="BS14" s="106"/>
      <c r="BT14" s="106"/>
      <c r="BU14" s="106"/>
      <c r="BV14" s="106"/>
      <c r="BW14" s="106"/>
      <c r="BX14" s="106"/>
      <c r="BY14" s="106"/>
      <c r="BZ14" s="106"/>
      <c r="CA14" s="106"/>
      <c r="CB14" s="106"/>
      <c r="CC14" s="106"/>
      <c r="CD14" s="106"/>
      <c r="CE14" s="106"/>
      <c r="CF14" s="106"/>
      <c r="CG14" s="106"/>
      <c r="CH14" s="106"/>
      <c r="CI14" s="106"/>
      <c r="CJ14" s="106"/>
      <c r="CK14" s="106"/>
      <c r="CL14" s="106"/>
      <c r="CM14" s="106"/>
      <c r="CN14" s="106"/>
      <c r="CO14" s="106"/>
      <c r="CP14" s="106"/>
      <c r="CQ14" s="106"/>
      <c r="CR14" s="106"/>
      <c r="CS14" s="106"/>
      <c r="CT14" s="106"/>
      <c r="CU14" s="106"/>
      <c r="CV14" s="106"/>
      <c r="CW14" s="106"/>
      <c r="CX14" s="106"/>
      <c r="CY14" s="106"/>
      <c r="CZ14" s="106"/>
      <c r="DA14" s="106"/>
      <c r="DB14" s="106"/>
      <c r="DC14" s="106"/>
      <c r="DD14" s="106"/>
      <c r="DE14" s="106"/>
      <c r="DF14" s="106"/>
      <c r="DG14" s="106"/>
    </row>
    <row r="15" spans="1:111" s="193" customFormat="1" ht="38.25" customHeight="1">
      <c r="A15" s="175" t="str">
        <f>+VLOOKUP(D15,'[1]Líneas AT '!C$7:D$191,2,FALSE)</f>
        <v>Atlántico</v>
      </c>
      <c r="B15" s="175" t="s">
        <v>598</v>
      </c>
      <c r="C15" s="175" t="s">
        <v>759</v>
      </c>
      <c r="D15" s="176" t="s">
        <v>760</v>
      </c>
      <c r="E15" s="175">
        <v>34.5</v>
      </c>
      <c r="F15" s="175">
        <v>3</v>
      </c>
      <c r="G15" s="178">
        <f>+VLOOKUP(D15,[2]Sheet!BA$649:BB$1052,2,FALSE)</f>
        <v>82968960.599999994</v>
      </c>
      <c r="H15" s="178">
        <f>+VLOOKUP(D15,'[3]Ploss LN'!LYA$3:LYB$54,2,FALSE)</f>
        <v>2605539.0253799893</v>
      </c>
      <c r="I15" s="207">
        <f t="shared" si="0"/>
        <v>3.1403780480528151E-2</v>
      </c>
      <c r="J15" s="180">
        <f>+H15/(Resumen!$N$11*1000000)</f>
        <v>2.9992820612273653E-4</v>
      </c>
      <c r="K15" s="177"/>
      <c r="L15" s="168"/>
      <c r="M15" s="166"/>
      <c r="N15" s="166"/>
      <c r="O15" s="166"/>
      <c r="P15" s="166"/>
      <c r="Q15" s="166"/>
      <c r="R15" s="16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106"/>
      <c r="BN15" s="106"/>
      <c r="BO15" s="106"/>
      <c r="BP15" s="106"/>
      <c r="BQ15" s="106"/>
      <c r="BR15" s="106"/>
      <c r="BS15" s="106"/>
      <c r="BT15" s="106"/>
      <c r="BU15" s="106"/>
      <c r="BV15" s="106"/>
      <c r="BW15" s="106"/>
      <c r="BX15" s="106"/>
      <c r="BY15" s="106"/>
      <c r="BZ15" s="106"/>
      <c r="CA15" s="106"/>
      <c r="CB15" s="106"/>
      <c r="CC15" s="106"/>
      <c r="CD15" s="106"/>
      <c r="CE15" s="106"/>
      <c r="CF15" s="106"/>
      <c r="CG15" s="106"/>
      <c r="CH15" s="106"/>
      <c r="CI15" s="106"/>
      <c r="CJ15" s="106"/>
      <c r="CK15" s="106"/>
      <c r="CL15" s="106"/>
      <c r="CM15" s="106"/>
      <c r="CN15" s="106"/>
      <c r="CO15" s="106"/>
      <c r="CP15" s="106"/>
      <c r="CQ15" s="106"/>
      <c r="CR15" s="106"/>
      <c r="CS15" s="106"/>
      <c r="CT15" s="106"/>
      <c r="CU15" s="106"/>
      <c r="CV15" s="106"/>
      <c r="CW15" s="106"/>
      <c r="CX15" s="106"/>
      <c r="CY15" s="106"/>
      <c r="CZ15" s="106"/>
      <c r="DA15" s="106"/>
      <c r="DB15" s="106"/>
      <c r="DC15" s="106"/>
      <c r="DD15" s="106"/>
      <c r="DE15" s="106"/>
      <c r="DF15" s="106"/>
      <c r="DG15" s="106"/>
    </row>
    <row r="16" spans="1:111" s="193" customFormat="1" ht="38.25" customHeight="1">
      <c r="A16" s="175" t="str">
        <f>+VLOOKUP(D16,'[1]Líneas AT '!C$7:D$191,2,FALSE)</f>
        <v>Norte</v>
      </c>
      <c r="B16" s="175" t="s">
        <v>1179</v>
      </c>
      <c r="C16" s="175" t="s">
        <v>612</v>
      </c>
      <c r="D16" s="176" t="s">
        <v>722</v>
      </c>
      <c r="E16" s="175">
        <v>110</v>
      </c>
      <c r="F16" s="175">
        <v>4</v>
      </c>
      <c r="G16" s="178">
        <f>+VLOOKUP(D16,[2]Sheet!BA$651:BB$1051,2,FALSE)</f>
        <v>396930120.00400007</v>
      </c>
      <c r="H16" s="178">
        <f>+VLOOKUP(D16,'[4]Ploss LN'!LYA$3:LYB$17,2,FALSE)</f>
        <v>14922075.420300065</v>
      </c>
      <c r="I16" s="207">
        <f t="shared" si="0"/>
        <v>3.7593708988750182E-2</v>
      </c>
      <c r="J16" s="180">
        <f>+H16/(Resumen!$N$11*1000000)</f>
        <v>1.7177064971368326E-3</v>
      </c>
      <c r="K16" s="177" t="s">
        <v>1204</v>
      </c>
      <c r="L16" s="168"/>
      <c r="M16" s="166"/>
      <c r="N16" s="166"/>
      <c r="O16" s="166"/>
      <c r="P16" s="166"/>
      <c r="Q16" s="166"/>
      <c r="R16" s="166"/>
      <c r="S16" s="106"/>
      <c r="T16" s="106"/>
      <c r="U16" s="106"/>
      <c r="V16" s="106"/>
      <c r="W16" s="106"/>
      <c r="X16" s="106"/>
      <c r="Y16" s="106"/>
      <c r="Z16" s="106"/>
      <c r="AA16" s="106"/>
      <c r="AB16" s="106"/>
      <c r="AC16" s="106"/>
      <c r="AD16" s="106"/>
      <c r="AE16" s="106"/>
      <c r="AF16" s="106"/>
      <c r="AG16" s="106"/>
      <c r="AH16" s="106"/>
      <c r="AI16" s="106"/>
      <c r="AJ16" s="106"/>
      <c r="AK16" s="106"/>
      <c r="AL16" s="106"/>
      <c r="AM16" s="106"/>
      <c r="AN16" s="106"/>
      <c r="AO16" s="106"/>
      <c r="AP16" s="106"/>
      <c r="AQ16" s="106"/>
      <c r="AR16" s="106"/>
      <c r="AS16" s="106"/>
      <c r="AT16" s="106"/>
      <c r="AU16" s="106"/>
      <c r="AV16" s="106"/>
      <c r="AW16" s="106"/>
      <c r="AX16" s="106"/>
      <c r="AY16" s="106"/>
      <c r="AZ16" s="106"/>
      <c r="BA16" s="106"/>
      <c r="BB16" s="106"/>
      <c r="BC16" s="106"/>
      <c r="BD16" s="106"/>
      <c r="BE16" s="106"/>
      <c r="BF16" s="106"/>
      <c r="BG16" s="106"/>
      <c r="BH16" s="106"/>
      <c r="BI16" s="106"/>
      <c r="BJ16" s="106"/>
      <c r="BK16" s="106"/>
      <c r="BL16" s="106"/>
      <c r="BM16" s="106"/>
      <c r="BN16" s="106"/>
      <c r="BO16" s="106"/>
      <c r="BP16" s="106"/>
      <c r="BQ16" s="106"/>
      <c r="BR16" s="106"/>
      <c r="BS16" s="106"/>
      <c r="BT16" s="106"/>
      <c r="BU16" s="106"/>
      <c r="BV16" s="106"/>
      <c r="BW16" s="106"/>
      <c r="BX16" s="106"/>
      <c r="BY16" s="106"/>
      <c r="BZ16" s="106"/>
      <c r="CA16" s="106"/>
      <c r="CB16" s="106"/>
      <c r="CC16" s="106"/>
      <c r="CD16" s="106"/>
      <c r="CE16" s="106"/>
      <c r="CF16" s="106"/>
      <c r="CG16" s="106"/>
      <c r="CH16" s="106"/>
      <c r="CI16" s="106"/>
      <c r="CJ16" s="106"/>
      <c r="CK16" s="106"/>
      <c r="CL16" s="106"/>
      <c r="CM16" s="106"/>
      <c r="CN16" s="106"/>
      <c r="CO16" s="106"/>
      <c r="CP16" s="106"/>
      <c r="CQ16" s="106"/>
      <c r="CR16" s="106"/>
      <c r="CS16" s="106"/>
      <c r="CT16" s="106"/>
      <c r="CU16" s="106"/>
      <c r="CV16" s="106"/>
      <c r="CW16" s="106"/>
      <c r="CX16" s="106"/>
      <c r="CY16" s="106"/>
      <c r="CZ16" s="106"/>
      <c r="DA16" s="106"/>
      <c r="DB16" s="106"/>
      <c r="DC16" s="106"/>
      <c r="DD16" s="106"/>
      <c r="DE16" s="106"/>
      <c r="DF16" s="106"/>
      <c r="DG16" s="106"/>
    </row>
    <row r="17" spans="1:111" s="193" customFormat="1" ht="38.25" customHeight="1">
      <c r="A17" s="175" t="str">
        <f>+VLOOKUP(D17,'[1]Líneas AT '!C$7:D$191,2,FALSE)</f>
        <v>Norte</v>
      </c>
      <c r="B17" s="175" t="s">
        <v>1180</v>
      </c>
      <c r="C17" s="175" t="s">
        <v>750</v>
      </c>
      <c r="D17" s="176" t="s">
        <v>751</v>
      </c>
      <c r="E17" s="175">
        <v>34.5</v>
      </c>
      <c r="F17" s="175">
        <v>3</v>
      </c>
      <c r="G17" s="178">
        <f>+VLOOKUP(D17,[2]Sheet!BA$655:BB$1048,2,FALSE)</f>
        <v>32280661.1182</v>
      </c>
      <c r="H17" s="178">
        <f>+VLOOKUP(D17,'[6]Ploss LN'!$LYA$3:$LYB$117,2,FALSE)</f>
        <v>1047233.3019600017</v>
      </c>
      <c r="I17" s="207">
        <f t="shared" si="0"/>
        <v>3.2441507258027198E-2</v>
      </c>
      <c r="J17" s="180">
        <f>+H17/(Resumen!$N$11*1000000)</f>
        <v>1.2054887782885773E-4</v>
      </c>
      <c r="K17" s="177"/>
      <c r="L17" s="168"/>
      <c r="M17" s="166"/>
      <c r="N17" s="166"/>
      <c r="O17" s="166"/>
      <c r="P17" s="166"/>
      <c r="Q17" s="166"/>
      <c r="R17" s="16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L17" s="106"/>
      <c r="BM17" s="106"/>
      <c r="BN17" s="106"/>
      <c r="BO17" s="106"/>
      <c r="BP17" s="106"/>
      <c r="BQ17" s="106"/>
      <c r="BR17" s="106"/>
      <c r="BS17" s="106"/>
      <c r="BT17" s="106"/>
      <c r="BU17" s="106"/>
      <c r="BV17" s="106"/>
      <c r="BW17" s="106"/>
      <c r="BX17" s="106"/>
      <c r="BY17" s="106"/>
      <c r="BZ17" s="106"/>
      <c r="CA17" s="106"/>
      <c r="CB17" s="106"/>
      <c r="CC17" s="106"/>
      <c r="CD17" s="106"/>
      <c r="CE17" s="106"/>
      <c r="CF17" s="106"/>
      <c r="CG17" s="106"/>
      <c r="CH17" s="106"/>
      <c r="CI17" s="106"/>
      <c r="CJ17" s="106"/>
      <c r="CK17" s="106"/>
      <c r="CL17" s="106"/>
      <c r="CM17" s="106"/>
      <c r="CN17" s="106"/>
      <c r="CO17" s="106"/>
      <c r="CP17" s="106"/>
      <c r="CQ17" s="106"/>
      <c r="CR17" s="106"/>
      <c r="CS17" s="106"/>
      <c r="CT17" s="106"/>
      <c r="CU17" s="106"/>
      <c r="CV17" s="106"/>
      <c r="CW17" s="106"/>
      <c r="CX17" s="106"/>
      <c r="CY17" s="106"/>
      <c r="CZ17" s="106"/>
      <c r="DA17" s="106"/>
      <c r="DB17" s="106"/>
      <c r="DC17" s="106"/>
      <c r="DD17" s="106"/>
      <c r="DE17" s="106"/>
      <c r="DF17" s="106"/>
      <c r="DG17" s="106"/>
    </row>
    <row r="18" spans="1:111" s="193" customFormat="1" ht="38.25" customHeight="1">
      <c r="A18" s="175" t="str">
        <f>+VLOOKUP(D18,'[1]Líneas AT '!C$7:D$191,2,FALSE)</f>
        <v>Norte</v>
      </c>
      <c r="B18" s="175" t="s">
        <v>1179</v>
      </c>
      <c r="C18" s="175" t="s">
        <v>737</v>
      </c>
      <c r="D18" s="176" t="s">
        <v>738</v>
      </c>
      <c r="E18" s="175">
        <v>34.5</v>
      </c>
      <c r="F18" s="175">
        <v>3</v>
      </c>
      <c r="G18" s="178">
        <f>+VLOOKUP(D18,[2]Sheet!BA$651:BB$1051,2,FALSE)</f>
        <v>56254783.449999996</v>
      </c>
      <c r="H18" s="178">
        <f>+VLOOKUP(D18,'[4]Ploss LN'!LYA$3:LYB$17,2,FALSE)</f>
        <v>1851708.9686400038</v>
      </c>
      <c r="I18" s="207">
        <f t="shared" si="0"/>
        <v>3.2916471366134181E-2</v>
      </c>
      <c r="J18" s="180">
        <f>+H18/(Resumen!$N$11*1000000)</f>
        <v>2.1315349484914465E-4</v>
      </c>
      <c r="K18" s="177"/>
      <c r="L18" s="168"/>
      <c r="M18" s="166"/>
      <c r="N18" s="166"/>
      <c r="O18" s="166"/>
      <c r="P18" s="166"/>
      <c r="Q18" s="166"/>
      <c r="R18" s="16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c r="AU18" s="106"/>
      <c r="AV18" s="106"/>
      <c r="AW18" s="106"/>
      <c r="AX18" s="106"/>
      <c r="AY18" s="106"/>
      <c r="AZ18" s="106"/>
      <c r="BA18" s="106"/>
      <c r="BB18" s="106"/>
      <c r="BC18" s="106"/>
      <c r="BD18" s="106"/>
      <c r="BE18" s="106"/>
      <c r="BF18" s="106"/>
      <c r="BG18" s="106"/>
      <c r="BH18" s="106"/>
      <c r="BI18" s="106"/>
      <c r="BJ18" s="106"/>
      <c r="BK18" s="106"/>
      <c r="BL18" s="106"/>
      <c r="BM18" s="106"/>
      <c r="BN18" s="106"/>
      <c r="BO18" s="106"/>
      <c r="BP18" s="106"/>
      <c r="BQ18" s="106"/>
      <c r="BR18" s="106"/>
      <c r="BS18" s="106"/>
      <c r="BT18" s="106"/>
      <c r="BU18" s="106"/>
      <c r="BV18" s="106"/>
      <c r="BW18" s="106"/>
      <c r="BX18" s="106"/>
      <c r="BY18" s="106"/>
      <c r="BZ18" s="106"/>
      <c r="CA18" s="106"/>
      <c r="CB18" s="106"/>
      <c r="CC18" s="106"/>
      <c r="CD18" s="106"/>
      <c r="CE18" s="106"/>
      <c r="CF18" s="106"/>
      <c r="CG18" s="106"/>
      <c r="CH18" s="106"/>
      <c r="CI18" s="106"/>
      <c r="CJ18" s="106"/>
      <c r="CK18" s="106"/>
      <c r="CL18" s="106"/>
      <c r="CM18" s="106"/>
      <c r="CN18" s="106"/>
      <c r="CO18" s="106"/>
      <c r="CP18" s="106"/>
      <c r="CQ18" s="106"/>
      <c r="CR18" s="106"/>
      <c r="CS18" s="106"/>
      <c r="CT18" s="106"/>
      <c r="CU18" s="106"/>
      <c r="CV18" s="106"/>
      <c r="CW18" s="106"/>
      <c r="CX18" s="106"/>
      <c r="CY18" s="106"/>
      <c r="CZ18" s="106"/>
      <c r="DA18" s="106"/>
      <c r="DB18" s="106"/>
      <c r="DC18" s="106"/>
      <c r="DD18" s="106"/>
      <c r="DE18" s="106"/>
      <c r="DF18" s="106"/>
      <c r="DG18" s="106"/>
    </row>
    <row r="19" spans="1:111" s="193" customFormat="1" ht="38.25" customHeight="1">
      <c r="A19" s="175" t="str">
        <f>+VLOOKUP(D19,'[1]Líneas AT '!C$7:D$191,2,FALSE)</f>
        <v>Atlántico</v>
      </c>
      <c r="B19" s="175" t="s">
        <v>598</v>
      </c>
      <c r="C19" s="175" t="s">
        <v>1085</v>
      </c>
      <c r="D19" s="176" t="s">
        <v>1086</v>
      </c>
      <c r="E19" s="175">
        <v>34.5</v>
      </c>
      <c r="F19" s="175">
        <v>3</v>
      </c>
      <c r="G19" s="178">
        <f>+VLOOKUP(D19,[2]Sheet!BA$649:BB$1052,2,FALSE)</f>
        <v>21992025.599999998</v>
      </c>
      <c r="H19" s="178">
        <f>+VLOOKUP(D19,'[3]Ploss LN'!LYA$3:LYB$54,2,FALSE)</f>
        <v>737825.97499000083</v>
      </c>
      <c r="I19" s="207">
        <f t="shared" si="0"/>
        <v>3.3549705170859791E-2</v>
      </c>
      <c r="J19" s="180">
        <f>+H19/(Resumen!$N$11*1000000)</f>
        <v>8.4932453113895152E-5</v>
      </c>
      <c r="K19" s="177"/>
      <c r="L19" s="168"/>
      <c r="M19" s="166"/>
      <c r="N19" s="166"/>
      <c r="O19" s="166"/>
      <c r="P19" s="166"/>
      <c r="Q19" s="166"/>
      <c r="R19" s="16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06"/>
      <c r="AP19" s="106"/>
      <c r="AQ19" s="106"/>
      <c r="AR19" s="106"/>
      <c r="AS19" s="106"/>
      <c r="AT19" s="106"/>
      <c r="AU19" s="106"/>
      <c r="AV19" s="106"/>
      <c r="AW19" s="106"/>
      <c r="AX19" s="106"/>
      <c r="AY19" s="106"/>
      <c r="AZ19" s="106"/>
      <c r="BA19" s="106"/>
      <c r="BB19" s="106"/>
      <c r="BC19" s="106"/>
      <c r="BD19" s="106"/>
      <c r="BE19" s="106"/>
      <c r="BF19" s="106"/>
      <c r="BG19" s="106"/>
      <c r="BH19" s="106"/>
      <c r="BI19" s="106"/>
      <c r="BJ19" s="106"/>
      <c r="BK19" s="106"/>
      <c r="BL19" s="106"/>
      <c r="BM19" s="106"/>
      <c r="BN19" s="106"/>
      <c r="BO19" s="106"/>
      <c r="BP19" s="106"/>
      <c r="BQ19" s="106"/>
      <c r="BR19" s="106"/>
      <c r="BS19" s="106"/>
      <c r="BT19" s="106"/>
      <c r="BU19" s="106"/>
      <c r="BV19" s="106"/>
      <c r="BW19" s="106"/>
      <c r="BX19" s="106"/>
      <c r="BY19" s="106"/>
      <c r="BZ19" s="106"/>
      <c r="CA19" s="106"/>
      <c r="CB19" s="106"/>
      <c r="CC19" s="106"/>
      <c r="CD19" s="106"/>
      <c r="CE19" s="106"/>
      <c r="CF19" s="106"/>
      <c r="CG19" s="106"/>
      <c r="CH19" s="106"/>
      <c r="CI19" s="106"/>
      <c r="CJ19" s="106"/>
      <c r="CK19" s="106"/>
      <c r="CL19" s="106"/>
      <c r="CM19" s="106"/>
      <c r="CN19" s="106"/>
      <c r="CO19" s="106"/>
      <c r="CP19" s="106"/>
      <c r="CQ19" s="106"/>
      <c r="CR19" s="106"/>
      <c r="CS19" s="106"/>
      <c r="CT19" s="106"/>
      <c r="CU19" s="106"/>
      <c r="CV19" s="106"/>
      <c r="CW19" s="106"/>
      <c r="CX19" s="106"/>
      <c r="CY19" s="106"/>
      <c r="CZ19" s="106"/>
      <c r="DA19" s="106"/>
      <c r="DB19" s="106"/>
      <c r="DC19" s="106"/>
      <c r="DD19" s="106"/>
      <c r="DE19" s="106"/>
      <c r="DF19" s="106"/>
      <c r="DG19" s="106"/>
    </row>
    <row r="20" spans="1:111" s="193" customFormat="1" ht="38.25" customHeight="1">
      <c r="A20" s="175" t="str">
        <f>+VLOOKUP(D20,'[1]Líneas AT '!C$7:D$191,2,FALSE)</f>
        <v>Norte</v>
      </c>
      <c r="B20" s="175" t="s">
        <v>1178</v>
      </c>
      <c r="C20" s="175" t="s">
        <v>809</v>
      </c>
      <c r="D20" s="176" t="s">
        <v>810</v>
      </c>
      <c r="E20" s="175">
        <v>34.5</v>
      </c>
      <c r="F20" s="175">
        <v>3</v>
      </c>
      <c r="G20" s="178">
        <f>+VLOOKUP(D20,[2]Sheet!BA$645:BB$1040,2,FALSE)</f>
        <v>21420153.011299998</v>
      </c>
      <c r="H20" s="178">
        <f>+[7]Hoja1!$F$8763</f>
        <v>820396.4089999696</v>
      </c>
      <c r="I20" s="207">
        <f t="shared" si="0"/>
        <v>3.8300212354560555E-2</v>
      </c>
      <c r="J20" s="180">
        <f>+H20/(Resumen!$N$11*1000000)</f>
        <v>9.4437281830776101E-5</v>
      </c>
      <c r="K20" s="177"/>
      <c r="L20" s="168"/>
      <c r="M20" s="166"/>
      <c r="N20" s="166"/>
      <c r="O20" s="166"/>
      <c r="P20" s="166"/>
      <c r="Q20" s="166"/>
      <c r="R20" s="16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6"/>
      <c r="AT20" s="106"/>
      <c r="AU20" s="106"/>
      <c r="AV20" s="106"/>
      <c r="AW20" s="106"/>
      <c r="AX20" s="106"/>
      <c r="AY20" s="106"/>
      <c r="AZ20" s="106"/>
      <c r="BA20" s="106"/>
      <c r="BB20" s="106"/>
      <c r="BC20" s="106"/>
      <c r="BD20" s="106"/>
      <c r="BE20" s="106"/>
      <c r="BF20" s="106"/>
      <c r="BG20" s="106"/>
      <c r="BH20" s="106"/>
      <c r="BI20" s="106"/>
      <c r="BJ20" s="106"/>
      <c r="BK20" s="106"/>
      <c r="BL20" s="106"/>
      <c r="BM20" s="106"/>
      <c r="BN20" s="106"/>
      <c r="BO20" s="106"/>
      <c r="BP20" s="106"/>
      <c r="BQ20" s="106"/>
      <c r="BR20" s="106"/>
      <c r="BS20" s="106"/>
      <c r="BT20" s="106"/>
      <c r="BU20" s="106"/>
      <c r="BV20" s="106"/>
      <c r="BW20" s="106"/>
      <c r="BX20" s="106"/>
      <c r="BY20" s="106"/>
      <c r="BZ20" s="106"/>
      <c r="CA20" s="106"/>
      <c r="CB20" s="106"/>
      <c r="CC20" s="106"/>
      <c r="CD20" s="106"/>
      <c r="CE20" s="106"/>
      <c r="CF20" s="106"/>
      <c r="CG20" s="106"/>
      <c r="CH20" s="106"/>
      <c r="CI20" s="106"/>
      <c r="CJ20" s="106"/>
      <c r="CK20" s="106"/>
      <c r="CL20" s="106"/>
      <c r="CM20" s="106"/>
      <c r="CN20" s="106"/>
      <c r="CO20" s="106"/>
      <c r="CP20" s="106"/>
      <c r="CQ20" s="106"/>
      <c r="CR20" s="106"/>
      <c r="CS20" s="106"/>
      <c r="CT20" s="106"/>
      <c r="CU20" s="106"/>
      <c r="CV20" s="106"/>
      <c r="CW20" s="106"/>
      <c r="CX20" s="106"/>
      <c r="CY20" s="106"/>
      <c r="CZ20" s="106"/>
      <c r="DA20" s="106"/>
      <c r="DB20" s="106"/>
      <c r="DC20" s="106"/>
      <c r="DD20" s="106"/>
      <c r="DE20" s="106"/>
      <c r="DF20" s="106"/>
      <c r="DG20" s="106"/>
    </row>
    <row r="21" spans="1:111" s="193" customFormat="1" ht="38.25" customHeight="1">
      <c r="A21" s="175" t="s">
        <v>597</v>
      </c>
      <c r="B21" s="175" t="s">
        <v>598</v>
      </c>
      <c r="C21" s="175" t="s">
        <v>1175</v>
      </c>
      <c r="D21" s="176" t="s">
        <v>1176</v>
      </c>
      <c r="E21" s="175">
        <v>35.5</v>
      </c>
      <c r="F21" s="175">
        <v>3</v>
      </c>
      <c r="G21" s="178">
        <f>+VLOOKUP(D21,[2]Sheet!BA$649:BB$1052,2,FALSE)</f>
        <v>23454587.6182</v>
      </c>
      <c r="H21" s="178">
        <f>+VLOOKUP(D21,'[3]Ploss LN'!LYA$3:LYB$54,2,FALSE)</f>
        <v>690520.48373999924</v>
      </c>
      <c r="I21" s="207">
        <f t="shared" si="0"/>
        <v>2.9440742893478873E-2</v>
      </c>
      <c r="J21" s="180">
        <f>+H21/(Resumen!$N$11*1000000)</f>
        <v>7.9487034337909408E-5</v>
      </c>
      <c r="K21" s="177"/>
      <c r="L21" s="168"/>
      <c r="M21" s="166"/>
      <c r="N21" s="166"/>
      <c r="O21" s="166"/>
      <c r="P21" s="166"/>
      <c r="Q21" s="166"/>
      <c r="R21" s="16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6"/>
      <c r="AU21" s="106"/>
      <c r="AV21" s="106"/>
      <c r="AW21" s="106"/>
      <c r="AX21" s="106"/>
      <c r="AY21" s="106"/>
      <c r="AZ21" s="106"/>
      <c r="BA21" s="106"/>
      <c r="BB21" s="106"/>
      <c r="BC21" s="106"/>
      <c r="BD21" s="106"/>
      <c r="BE21" s="106"/>
      <c r="BF21" s="106"/>
      <c r="BG21" s="106"/>
      <c r="BH21" s="106"/>
      <c r="BI21" s="106"/>
      <c r="BJ21" s="106"/>
      <c r="BK21" s="106"/>
      <c r="BL21" s="106"/>
      <c r="BM21" s="106"/>
      <c r="BN21" s="106"/>
      <c r="BO21" s="106"/>
      <c r="BP21" s="106"/>
      <c r="BQ21" s="106"/>
      <c r="BR21" s="106"/>
      <c r="BS21" s="106"/>
      <c r="BT21" s="106"/>
      <c r="BU21" s="106"/>
      <c r="BV21" s="106"/>
      <c r="BW21" s="106"/>
      <c r="BX21" s="106"/>
      <c r="BY21" s="106"/>
      <c r="BZ21" s="106"/>
      <c r="CA21" s="106"/>
      <c r="CB21" s="106"/>
      <c r="CC21" s="106"/>
      <c r="CD21" s="106"/>
      <c r="CE21" s="106"/>
      <c r="CF21" s="106"/>
      <c r="CG21" s="106"/>
      <c r="CH21" s="106"/>
      <c r="CI21" s="106"/>
      <c r="CJ21" s="106"/>
      <c r="CK21" s="106"/>
      <c r="CL21" s="106"/>
      <c r="CM21" s="106"/>
      <c r="CN21" s="106"/>
      <c r="CO21" s="106"/>
      <c r="CP21" s="106"/>
      <c r="CQ21" s="106"/>
      <c r="CR21" s="106"/>
      <c r="CS21" s="106"/>
      <c r="CT21" s="106"/>
      <c r="CU21" s="106"/>
      <c r="CV21" s="106"/>
      <c r="CW21" s="106"/>
      <c r="CX21" s="106"/>
      <c r="CY21" s="106"/>
      <c r="CZ21" s="106"/>
      <c r="DA21" s="106"/>
      <c r="DB21" s="106"/>
      <c r="DC21" s="106"/>
      <c r="DD21" s="106"/>
      <c r="DE21" s="106"/>
      <c r="DF21" s="106"/>
      <c r="DG21" s="106"/>
    </row>
    <row r="22" spans="1:111" s="193" customFormat="1" ht="38.25" customHeight="1">
      <c r="A22" s="175" t="str">
        <f>+VLOOKUP(D22,'[1]Líneas AT '!C$7:D$191,2,FALSE)</f>
        <v>Atlántico</v>
      </c>
      <c r="B22" s="175" t="s">
        <v>598</v>
      </c>
      <c r="C22" s="175" t="s">
        <v>602</v>
      </c>
      <c r="D22" s="176" t="s">
        <v>747</v>
      </c>
      <c r="E22" s="175">
        <v>34.5</v>
      </c>
      <c r="F22" s="175">
        <v>3</v>
      </c>
      <c r="G22" s="178">
        <f>+VLOOKUP(D22,[2]Sheet!BA$649:BB$1052,2,FALSE)</f>
        <v>58837922.400000006</v>
      </c>
      <c r="H22" s="178">
        <f>+VLOOKUP(D22,'[3]Ploss LN'!LYA$3:LYB$54,2,FALSE)</f>
        <v>888659.00999000028</v>
      </c>
      <c r="I22" s="207">
        <f t="shared" si="0"/>
        <v>1.5103507631499922E-2</v>
      </c>
      <c r="J22" s="180">
        <f>+H22/(Resumen!$N$11*1000000)</f>
        <v>1.0229511057975296E-4</v>
      </c>
      <c r="K22" s="177"/>
      <c r="L22" s="168"/>
      <c r="M22" s="166"/>
      <c r="N22" s="166"/>
      <c r="O22" s="166"/>
      <c r="P22" s="166"/>
      <c r="Q22" s="166"/>
      <c r="R22" s="16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06"/>
      <c r="BE22" s="106"/>
      <c r="BF22" s="106"/>
      <c r="BG22" s="106"/>
      <c r="BH22" s="106"/>
      <c r="BI22" s="106"/>
      <c r="BJ22" s="106"/>
      <c r="BK22" s="106"/>
      <c r="BL22" s="106"/>
      <c r="BM22" s="106"/>
      <c r="BN22" s="106"/>
      <c r="BO22" s="106"/>
      <c r="BP22" s="106"/>
      <c r="BQ22" s="106"/>
      <c r="BR22" s="106"/>
      <c r="BS22" s="106"/>
      <c r="BT22" s="106"/>
      <c r="BU22" s="106"/>
      <c r="BV22" s="106"/>
      <c r="BW22" s="106"/>
      <c r="BX22" s="106"/>
      <c r="BY22" s="106"/>
      <c r="BZ22" s="106"/>
      <c r="CA22" s="106"/>
      <c r="CB22" s="106"/>
      <c r="CC22" s="106"/>
      <c r="CD22" s="106"/>
      <c r="CE22" s="106"/>
      <c r="CF22" s="106"/>
      <c r="CG22" s="106"/>
      <c r="CH22" s="106"/>
      <c r="CI22" s="106"/>
      <c r="CJ22" s="106"/>
      <c r="CK22" s="106"/>
      <c r="CL22" s="106"/>
      <c r="CM22" s="106"/>
      <c r="CN22" s="106"/>
      <c r="CO22" s="106"/>
      <c r="CP22" s="106"/>
      <c r="CQ22" s="106"/>
      <c r="CR22" s="106"/>
      <c r="CS22" s="106"/>
      <c r="CT22" s="106"/>
      <c r="CU22" s="106"/>
      <c r="CV22" s="106"/>
      <c r="CW22" s="106"/>
      <c r="CX22" s="106"/>
      <c r="CY22" s="106"/>
      <c r="CZ22" s="106"/>
      <c r="DA22" s="106"/>
      <c r="DB22" s="106"/>
      <c r="DC22" s="106"/>
      <c r="DD22" s="106"/>
      <c r="DE22" s="106"/>
      <c r="DF22" s="106"/>
      <c r="DG22" s="106"/>
    </row>
    <row r="23" spans="1:111" s="193" customFormat="1" ht="38.25" customHeight="1">
      <c r="A23" s="175" t="str">
        <f>+VLOOKUP(D23,'[1]Líneas AT '!C$7:D$191,2,FALSE)</f>
        <v>Norte</v>
      </c>
      <c r="B23" s="175" t="s">
        <v>1178</v>
      </c>
      <c r="C23" s="175" t="s">
        <v>766</v>
      </c>
      <c r="D23" s="176" t="s">
        <v>767</v>
      </c>
      <c r="E23" s="175">
        <v>34.5</v>
      </c>
      <c r="F23" s="175">
        <v>3</v>
      </c>
      <c r="G23" s="178">
        <f>+VLOOKUP(D23,[2]Sheet!BA$645:BB$1040,2,FALSE)</f>
        <v>77980822.868399993</v>
      </c>
      <c r="H23" s="178">
        <f>+VLOOKUP(D23,'[5]Ploss LN'!LYA$3:LYB$33,2,FALSE)</f>
        <v>1413980.7457800009</v>
      </c>
      <c r="I23" s="207">
        <f t="shared" si="0"/>
        <v>1.8132416327104255E-2</v>
      </c>
      <c r="J23" s="180">
        <f>+H23/(Resumen!$N$11*1000000)</f>
        <v>1.6276582482276794E-4</v>
      </c>
      <c r="K23" s="177"/>
      <c r="L23" s="168"/>
      <c r="M23" s="166"/>
      <c r="N23" s="166"/>
      <c r="O23" s="166"/>
      <c r="P23" s="166"/>
      <c r="Q23" s="166"/>
      <c r="R23" s="16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6"/>
      <c r="AU23" s="106"/>
      <c r="AV23" s="106"/>
      <c r="AW23" s="106"/>
      <c r="AX23" s="106"/>
      <c r="AY23" s="106"/>
      <c r="AZ23" s="106"/>
      <c r="BA23" s="106"/>
      <c r="BB23" s="106"/>
      <c r="BC23" s="106"/>
      <c r="BD23" s="106"/>
      <c r="BE23" s="106"/>
      <c r="BF23" s="106"/>
      <c r="BG23" s="106"/>
      <c r="BH23" s="106"/>
      <c r="BI23" s="106"/>
      <c r="BJ23" s="106"/>
      <c r="BK23" s="106"/>
      <c r="BL23" s="106"/>
      <c r="BM23" s="106"/>
      <c r="BN23" s="106"/>
      <c r="BO23" s="106"/>
      <c r="BP23" s="106"/>
      <c r="BQ23" s="106"/>
      <c r="BR23" s="106"/>
      <c r="BS23" s="106"/>
      <c r="BT23" s="106"/>
      <c r="BU23" s="106"/>
      <c r="BV23" s="106"/>
      <c r="BW23" s="106"/>
      <c r="BX23" s="106"/>
      <c r="BY23" s="106"/>
      <c r="BZ23" s="106"/>
      <c r="CA23" s="106"/>
      <c r="CB23" s="106"/>
      <c r="CC23" s="106"/>
      <c r="CD23" s="106"/>
      <c r="CE23" s="106"/>
      <c r="CF23" s="106"/>
      <c r="CG23" s="106"/>
      <c r="CH23" s="106"/>
      <c r="CI23" s="106"/>
      <c r="CJ23" s="106"/>
      <c r="CK23" s="106"/>
      <c r="CL23" s="106"/>
      <c r="CM23" s="106"/>
      <c r="CN23" s="106"/>
      <c r="CO23" s="106"/>
      <c r="CP23" s="106"/>
      <c r="CQ23" s="106"/>
      <c r="CR23" s="106"/>
      <c r="CS23" s="106"/>
      <c r="CT23" s="106"/>
      <c r="CU23" s="106"/>
      <c r="CV23" s="106"/>
      <c r="CW23" s="106"/>
      <c r="CX23" s="106"/>
      <c r="CY23" s="106"/>
      <c r="CZ23" s="106"/>
      <c r="DA23" s="106"/>
      <c r="DB23" s="106"/>
      <c r="DC23" s="106"/>
      <c r="DD23" s="106"/>
      <c r="DE23" s="106"/>
      <c r="DF23" s="106"/>
      <c r="DG23" s="106"/>
    </row>
    <row r="24" spans="1:111" s="193" customFormat="1" ht="38.25" customHeight="1">
      <c r="A24" s="175" t="str">
        <f>+VLOOKUP(D24,'[1]Líneas AT '!C$7:D$191,2,FALSE)</f>
        <v>Atlántico</v>
      </c>
      <c r="B24" s="175" t="s">
        <v>598</v>
      </c>
      <c r="C24" s="175" t="s">
        <v>741</v>
      </c>
      <c r="D24" s="176" t="s">
        <v>742</v>
      </c>
      <c r="E24" s="175">
        <v>34.5</v>
      </c>
      <c r="F24" s="175">
        <v>3</v>
      </c>
      <c r="G24" s="178">
        <f>+VLOOKUP(D24,[2]Sheet!BA$649:BB$1052,2,FALSE)</f>
        <v>121468479.85419998</v>
      </c>
      <c r="H24" s="178">
        <f>+VLOOKUP(D24,'[3]Ploss LN'!LYA$3:LYB$54,2,FALSE)</f>
        <v>2568039.4331899965</v>
      </c>
      <c r="I24" s="207">
        <f t="shared" si="0"/>
        <v>2.1141611686195827E-2</v>
      </c>
      <c r="J24" s="180">
        <f>+H24/(Resumen!$N$11*1000000)</f>
        <v>2.9561156173310262E-4</v>
      </c>
      <c r="K24" s="177"/>
      <c r="L24" s="168"/>
      <c r="M24" s="166"/>
      <c r="N24" s="166"/>
      <c r="O24" s="166"/>
      <c r="P24" s="166"/>
      <c r="Q24" s="166"/>
      <c r="R24" s="16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06"/>
      <c r="AP24" s="106"/>
      <c r="AQ24" s="106"/>
      <c r="AR24" s="106"/>
      <c r="AS24" s="106"/>
      <c r="AT24" s="106"/>
      <c r="AU24" s="106"/>
      <c r="AV24" s="106"/>
      <c r="AW24" s="106"/>
      <c r="AX24" s="106"/>
      <c r="AY24" s="106"/>
      <c r="AZ24" s="106"/>
      <c r="BA24" s="106"/>
      <c r="BB24" s="106"/>
      <c r="BC24" s="106"/>
      <c r="BD24" s="106"/>
      <c r="BE24" s="106"/>
      <c r="BF24" s="106"/>
      <c r="BG24" s="106"/>
      <c r="BH24" s="106"/>
      <c r="BI24" s="106"/>
      <c r="BJ24" s="106"/>
      <c r="BK24" s="106"/>
      <c r="BL24" s="106"/>
      <c r="BM24" s="106"/>
      <c r="BN24" s="106"/>
      <c r="BO24" s="106"/>
      <c r="BP24" s="106"/>
      <c r="BQ24" s="106"/>
      <c r="BR24" s="106"/>
      <c r="BS24" s="106"/>
      <c r="BT24" s="106"/>
      <c r="BU24" s="106"/>
      <c r="BV24" s="106"/>
      <c r="BW24" s="106"/>
      <c r="BX24" s="106"/>
      <c r="BY24" s="106"/>
      <c r="BZ24" s="106"/>
      <c r="CA24" s="106"/>
      <c r="CB24" s="106"/>
      <c r="CC24" s="106"/>
      <c r="CD24" s="106"/>
      <c r="CE24" s="106"/>
      <c r="CF24" s="106"/>
      <c r="CG24" s="106"/>
      <c r="CH24" s="106"/>
      <c r="CI24" s="106"/>
      <c r="CJ24" s="106"/>
      <c r="CK24" s="106"/>
      <c r="CL24" s="106"/>
      <c r="CM24" s="106"/>
      <c r="CN24" s="106"/>
      <c r="CO24" s="106"/>
      <c r="CP24" s="106"/>
      <c r="CQ24" s="106"/>
      <c r="CR24" s="106"/>
      <c r="CS24" s="106"/>
      <c r="CT24" s="106"/>
      <c r="CU24" s="106"/>
      <c r="CV24" s="106"/>
      <c r="CW24" s="106"/>
      <c r="CX24" s="106"/>
      <c r="CY24" s="106"/>
      <c r="CZ24" s="106"/>
      <c r="DA24" s="106"/>
      <c r="DB24" s="106"/>
      <c r="DC24" s="106"/>
      <c r="DD24" s="106"/>
      <c r="DE24" s="106"/>
      <c r="DF24" s="106"/>
      <c r="DG24" s="106"/>
    </row>
    <row r="25" spans="1:111" s="193" customFormat="1" ht="38.25" customHeight="1">
      <c r="A25" s="175" t="str">
        <f>+VLOOKUP(D25,'[1]Líneas AT '!C$7:D$191,2,FALSE)</f>
        <v>Norte</v>
      </c>
      <c r="B25" s="175" t="s">
        <v>1179</v>
      </c>
      <c r="C25" s="175" t="s">
        <v>1087</v>
      </c>
      <c r="D25" s="176" t="s">
        <v>1088</v>
      </c>
      <c r="E25" s="175">
        <v>34.5</v>
      </c>
      <c r="F25" s="175">
        <v>3</v>
      </c>
      <c r="G25" s="178">
        <f>+VLOOKUP(D25,[2]Sheet!BA$651:BB$1051,2,FALSE)</f>
        <v>41703427.800000012</v>
      </c>
      <c r="H25" s="178">
        <f>+VLOOKUP(D25,'[4]Ploss LN'!LYA$3:LYB$17,2,FALSE)</f>
        <v>925089.04255999648</v>
      </c>
      <c r="I25" s="207">
        <f t="shared" si="0"/>
        <v>2.2182566070983647E-2</v>
      </c>
      <c r="J25" s="180">
        <f>+H25/(Resumen!$N$11*1000000)</f>
        <v>1.0648863606959603E-4</v>
      </c>
      <c r="K25" s="177"/>
      <c r="L25" s="168"/>
      <c r="M25" s="166"/>
      <c r="N25" s="166"/>
      <c r="O25" s="166"/>
      <c r="P25" s="166"/>
      <c r="Q25" s="166"/>
      <c r="R25" s="16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06"/>
      <c r="AP25" s="106"/>
      <c r="AQ25" s="106"/>
      <c r="AR25" s="106"/>
      <c r="AS25" s="106"/>
      <c r="AT25" s="106"/>
      <c r="AU25" s="106"/>
      <c r="AV25" s="106"/>
      <c r="AW25" s="106"/>
      <c r="AX25" s="106"/>
      <c r="AY25" s="106"/>
      <c r="AZ25" s="106"/>
      <c r="BA25" s="106"/>
      <c r="BB25" s="106"/>
      <c r="BC25" s="106"/>
      <c r="BD25" s="106"/>
      <c r="BE25" s="106"/>
      <c r="BF25" s="106"/>
      <c r="BG25" s="106"/>
      <c r="BH25" s="106"/>
      <c r="BI25" s="106"/>
      <c r="BJ25" s="106"/>
      <c r="BK25" s="106"/>
      <c r="BL25" s="106"/>
      <c r="BM25" s="106"/>
      <c r="BN25" s="106"/>
      <c r="BO25" s="106"/>
      <c r="BP25" s="106"/>
      <c r="BQ25" s="106"/>
      <c r="BR25" s="106"/>
      <c r="BS25" s="106"/>
      <c r="BT25" s="106"/>
      <c r="BU25" s="106"/>
      <c r="BV25" s="106"/>
      <c r="BW25" s="106"/>
      <c r="BX25" s="106"/>
      <c r="BY25" s="106"/>
      <c r="BZ25" s="106"/>
      <c r="CA25" s="106"/>
      <c r="CB25" s="106"/>
      <c r="CC25" s="106"/>
      <c r="CD25" s="106"/>
      <c r="CE25" s="106"/>
      <c r="CF25" s="106"/>
      <c r="CG25" s="106"/>
      <c r="CH25" s="106"/>
      <c r="CI25" s="106"/>
      <c r="CJ25" s="106"/>
      <c r="CK25" s="106"/>
      <c r="CL25" s="106"/>
      <c r="CM25" s="106"/>
      <c r="CN25" s="106"/>
      <c r="CO25" s="106"/>
      <c r="CP25" s="106"/>
      <c r="CQ25" s="106"/>
      <c r="CR25" s="106"/>
      <c r="CS25" s="106"/>
      <c r="CT25" s="106"/>
      <c r="CU25" s="106"/>
      <c r="CV25" s="106"/>
      <c r="CW25" s="106"/>
      <c r="CX25" s="106"/>
      <c r="CY25" s="106"/>
      <c r="CZ25" s="106"/>
      <c r="DA25" s="106"/>
      <c r="DB25" s="106"/>
      <c r="DC25" s="106"/>
      <c r="DD25" s="106"/>
      <c r="DE25" s="106"/>
      <c r="DF25" s="106"/>
      <c r="DG25" s="106"/>
    </row>
    <row r="26" spans="1:111" s="193" customFormat="1" ht="38.25" customHeight="1">
      <c r="A26" s="175" t="str">
        <f>+VLOOKUP(D26,'[1]Líneas AT '!C$7:D$191,2,FALSE)</f>
        <v>Norte</v>
      </c>
      <c r="B26" s="175" t="s">
        <v>1178</v>
      </c>
      <c r="C26" s="175" t="s">
        <v>815</v>
      </c>
      <c r="D26" s="176" t="s">
        <v>816</v>
      </c>
      <c r="E26" s="175">
        <v>34.5</v>
      </c>
      <c r="F26" s="175">
        <v>3</v>
      </c>
      <c r="G26" s="178">
        <f>+VLOOKUP(D26,[2]Sheet!BA$645:BB$1040,2,FALSE)</f>
        <v>6449783.7860000003</v>
      </c>
      <c r="H26" s="178">
        <f>+[7]Hoja1!$G$8763</f>
        <v>113705.57200000691</v>
      </c>
      <c r="I26" s="207">
        <f t="shared" si="0"/>
        <v>1.7629361816254675E-2</v>
      </c>
      <c r="J26" s="180">
        <f>+H26/(Resumen!$N$11*1000000)</f>
        <v>1.3088849525540347E-5</v>
      </c>
      <c r="K26" s="177"/>
      <c r="L26" s="168"/>
      <c r="M26" s="166"/>
      <c r="N26" s="166"/>
      <c r="O26" s="166"/>
      <c r="P26" s="166"/>
      <c r="Q26" s="166"/>
      <c r="R26" s="16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106"/>
      <c r="AV26" s="106"/>
      <c r="AW26" s="106"/>
      <c r="AX26" s="106"/>
      <c r="AY26" s="106"/>
      <c r="AZ26" s="106"/>
      <c r="BA26" s="106"/>
      <c r="BB26" s="106"/>
      <c r="BC26" s="106"/>
      <c r="BD26" s="106"/>
      <c r="BE26" s="106"/>
      <c r="BF26" s="106"/>
      <c r="BG26" s="106"/>
      <c r="BH26" s="106"/>
      <c r="BI26" s="106"/>
      <c r="BJ26" s="106"/>
      <c r="BK26" s="106"/>
      <c r="BL26" s="106"/>
      <c r="BM26" s="106"/>
      <c r="BN26" s="106"/>
      <c r="BO26" s="106"/>
      <c r="BP26" s="106"/>
      <c r="BQ26" s="106"/>
      <c r="BR26" s="106"/>
      <c r="BS26" s="106"/>
      <c r="BT26" s="106"/>
      <c r="BU26" s="106"/>
      <c r="BV26" s="106"/>
      <c r="BW26" s="106"/>
      <c r="BX26" s="106"/>
      <c r="BY26" s="106"/>
      <c r="BZ26" s="106"/>
      <c r="CA26" s="106"/>
      <c r="CB26" s="106"/>
      <c r="CC26" s="106"/>
      <c r="CD26" s="106"/>
      <c r="CE26" s="106"/>
      <c r="CF26" s="106"/>
      <c r="CG26" s="106"/>
      <c r="CH26" s="106"/>
      <c r="CI26" s="106"/>
      <c r="CJ26" s="106"/>
      <c r="CK26" s="106"/>
      <c r="CL26" s="106"/>
      <c r="CM26" s="106"/>
      <c r="CN26" s="106"/>
      <c r="CO26" s="106"/>
      <c r="CP26" s="106"/>
      <c r="CQ26" s="106"/>
      <c r="CR26" s="106"/>
      <c r="CS26" s="106"/>
      <c r="CT26" s="106"/>
      <c r="CU26" s="106"/>
      <c r="CV26" s="106"/>
      <c r="CW26" s="106"/>
      <c r="CX26" s="106"/>
      <c r="CY26" s="106"/>
      <c r="CZ26" s="106"/>
      <c r="DA26" s="106"/>
      <c r="DB26" s="106"/>
      <c r="DC26" s="106"/>
      <c r="DD26" s="106"/>
      <c r="DE26" s="106"/>
      <c r="DF26" s="106"/>
      <c r="DG26" s="106"/>
    </row>
    <row r="27" spans="1:111" s="193" customFormat="1" ht="38.25" customHeight="1">
      <c r="A27" s="175" t="str">
        <f>+VLOOKUP(D27,'[1]Líneas AT '!C$7:D$191,2,FALSE)</f>
        <v>Norte</v>
      </c>
      <c r="B27" s="175" t="s">
        <v>1179</v>
      </c>
      <c r="C27" s="175" t="s">
        <v>777</v>
      </c>
      <c r="D27" s="176" t="s">
        <v>778</v>
      </c>
      <c r="E27" s="175">
        <v>34.5</v>
      </c>
      <c r="F27" s="175">
        <v>3</v>
      </c>
      <c r="G27" s="178">
        <f>+VLOOKUP(D27,[2]Sheet!BA$651:BB$1051,2,FALSE)</f>
        <v>47827026.382399999</v>
      </c>
      <c r="H27" s="178">
        <f>+VLOOKUP(D27,'[4]Ploss LN'!LYA$3:LYB$17,2,FALSE)</f>
        <v>909094.56988999946</v>
      </c>
      <c r="I27" s="207">
        <f t="shared" si="0"/>
        <v>1.9007967642005436E-2</v>
      </c>
      <c r="J27" s="180">
        <f>+H27/(Resumen!$N$11*1000000)</f>
        <v>1.0464748402809408E-4</v>
      </c>
      <c r="K27" s="177"/>
      <c r="L27" s="168"/>
      <c r="M27" s="166"/>
      <c r="N27" s="166"/>
      <c r="O27" s="166"/>
      <c r="P27" s="166"/>
      <c r="Q27" s="166"/>
      <c r="R27" s="16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6"/>
      <c r="AU27" s="106"/>
      <c r="AV27" s="106"/>
      <c r="AW27" s="106"/>
      <c r="AX27" s="106"/>
      <c r="AY27" s="106"/>
      <c r="AZ27" s="106"/>
      <c r="BA27" s="106"/>
      <c r="BB27" s="106"/>
      <c r="BC27" s="106"/>
      <c r="BD27" s="106"/>
      <c r="BE27" s="106"/>
      <c r="BF27" s="106"/>
      <c r="BG27" s="106"/>
      <c r="BH27" s="106"/>
      <c r="BI27" s="106"/>
      <c r="BJ27" s="106"/>
      <c r="BK27" s="106"/>
      <c r="BL27" s="106"/>
      <c r="BM27" s="106"/>
      <c r="BN27" s="106"/>
      <c r="BO27" s="106"/>
      <c r="BP27" s="106"/>
      <c r="BQ27" s="106"/>
      <c r="BR27" s="106"/>
      <c r="BS27" s="106"/>
      <c r="BT27" s="106"/>
      <c r="BU27" s="106"/>
      <c r="BV27" s="106"/>
      <c r="BW27" s="106"/>
      <c r="BX27" s="106"/>
      <c r="BY27" s="106"/>
      <c r="BZ27" s="106"/>
      <c r="CA27" s="106"/>
      <c r="CB27" s="106"/>
      <c r="CC27" s="106"/>
      <c r="CD27" s="106"/>
      <c r="CE27" s="106"/>
      <c r="CF27" s="106"/>
      <c r="CG27" s="106"/>
      <c r="CH27" s="106"/>
      <c r="CI27" s="106"/>
      <c r="CJ27" s="106"/>
      <c r="CK27" s="106"/>
      <c r="CL27" s="106"/>
      <c r="CM27" s="106"/>
      <c r="CN27" s="106"/>
      <c r="CO27" s="106"/>
      <c r="CP27" s="106"/>
      <c r="CQ27" s="106"/>
      <c r="CR27" s="106"/>
      <c r="CS27" s="106"/>
      <c r="CT27" s="106"/>
      <c r="CU27" s="106"/>
      <c r="CV27" s="106"/>
      <c r="CW27" s="106"/>
      <c r="CX27" s="106"/>
      <c r="CY27" s="106"/>
      <c r="CZ27" s="106"/>
      <c r="DA27" s="106"/>
      <c r="DB27" s="106"/>
      <c r="DC27" s="106"/>
      <c r="DD27" s="106"/>
      <c r="DE27" s="106"/>
      <c r="DF27" s="106"/>
      <c r="DG27" s="106"/>
    </row>
    <row r="28" spans="1:111" s="193" customFormat="1" ht="38.25" customHeight="1">
      <c r="A28" s="175" t="str">
        <f>+VLOOKUP(D28,'[1]Líneas AT '!C$7:D$191,2,FALSE)</f>
        <v>Norte</v>
      </c>
      <c r="B28" s="175" t="s">
        <v>1179</v>
      </c>
      <c r="C28" s="175" t="s">
        <v>624</v>
      </c>
      <c r="D28" s="176" t="s">
        <v>734</v>
      </c>
      <c r="E28" s="175">
        <v>110</v>
      </c>
      <c r="F28" s="175">
        <v>4</v>
      </c>
      <c r="G28" s="178">
        <f>+VLOOKUP(D28,[2]Sheet!BA$651:BB$1051,2,FALSE)</f>
        <v>238326160.27200001</v>
      </c>
      <c r="H28" s="178">
        <f>+VLOOKUP(D28,'[4]Ploss LN'!LYA$3:LYB$17,2,FALSE)</f>
        <v>4147190.6503999988</v>
      </c>
      <c r="I28" s="207">
        <f t="shared" si="0"/>
        <v>1.7401323655224583E-2</v>
      </c>
      <c r="J28" s="180">
        <f>+H28/(Resumen!$N$11*1000000)</f>
        <v>4.7739045169053004E-4</v>
      </c>
      <c r="K28" s="177"/>
      <c r="L28" s="168"/>
      <c r="M28" s="166"/>
      <c r="N28" s="166"/>
      <c r="O28" s="166"/>
      <c r="P28" s="166"/>
      <c r="Q28" s="166"/>
      <c r="R28" s="16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6"/>
      <c r="AU28" s="106"/>
      <c r="AV28" s="106"/>
      <c r="AW28" s="106"/>
      <c r="AX28" s="106"/>
      <c r="AY28" s="106"/>
      <c r="AZ28" s="106"/>
      <c r="BA28" s="106"/>
      <c r="BB28" s="106"/>
      <c r="BC28" s="106"/>
      <c r="BD28" s="106"/>
      <c r="BE28" s="106"/>
      <c r="BF28" s="106"/>
      <c r="BG28" s="106"/>
      <c r="BH28" s="106"/>
      <c r="BI28" s="106"/>
      <c r="BJ28" s="106"/>
      <c r="BK28" s="106"/>
      <c r="BL28" s="106"/>
      <c r="BM28" s="106"/>
      <c r="BN28" s="106"/>
      <c r="BO28" s="106"/>
      <c r="BP28" s="106"/>
      <c r="BQ28" s="106"/>
      <c r="BR28" s="106"/>
      <c r="BS28" s="106"/>
      <c r="BT28" s="106"/>
      <c r="BU28" s="106"/>
      <c r="BV28" s="106"/>
      <c r="BW28" s="106"/>
      <c r="BX28" s="106"/>
      <c r="BY28" s="106"/>
      <c r="BZ28" s="106"/>
      <c r="CA28" s="106"/>
      <c r="CB28" s="106"/>
      <c r="CC28" s="106"/>
      <c r="CD28" s="106"/>
      <c r="CE28" s="106"/>
      <c r="CF28" s="106"/>
      <c r="CG28" s="106"/>
      <c r="CH28" s="106"/>
      <c r="CI28" s="106"/>
      <c r="CJ28" s="106"/>
      <c r="CK28" s="106"/>
      <c r="CL28" s="106"/>
      <c r="CM28" s="106"/>
      <c r="CN28" s="106"/>
      <c r="CO28" s="106"/>
      <c r="CP28" s="106"/>
      <c r="CQ28" s="106"/>
      <c r="CR28" s="106"/>
      <c r="CS28" s="106"/>
      <c r="CT28" s="106"/>
      <c r="CU28" s="106"/>
      <c r="CV28" s="106"/>
      <c r="CW28" s="106"/>
      <c r="CX28" s="106"/>
      <c r="CY28" s="106"/>
      <c r="CZ28" s="106"/>
      <c r="DA28" s="106"/>
      <c r="DB28" s="106"/>
      <c r="DC28" s="106"/>
      <c r="DD28" s="106"/>
      <c r="DE28" s="106"/>
      <c r="DF28" s="106"/>
      <c r="DG28" s="106"/>
    </row>
    <row r="29" spans="1:111" s="193" customFormat="1" ht="38.25" customHeight="1">
      <c r="A29" s="175" t="str">
        <f>+VLOOKUP(D29,'[1]Líneas AT '!C$7:D$191,2,FALSE)</f>
        <v>Atlántico</v>
      </c>
      <c r="B29" s="175" t="s">
        <v>598</v>
      </c>
      <c r="C29" s="175" t="s">
        <v>726</v>
      </c>
      <c r="D29" s="176" t="s">
        <v>727</v>
      </c>
      <c r="E29" s="175">
        <v>110</v>
      </c>
      <c r="F29" s="175">
        <v>4</v>
      </c>
      <c r="G29" s="178">
        <f>+VLOOKUP(D29,[2]Sheet!BA$649:BB$1052,2,FALSE)</f>
        <v>124488320</v>
      </c>
      <c r="H29" s="178">
        <f>+VLOOKUP(D29,'[3]Ploss LN'!LYA$3:LYB$54,2,FALSE)</f>
        <v>4828998.1730700126</v>
      </c>
      <c r="I29" s="207">
        <f t="shared" si="0"/>
        <v>3.8790773086744307E-2</v>
      </c>
      <c r="J29" s="180">
        <f>+H29/(Resumen!$N$11*1000000)</f>
        <v>5.5587452166740603E-4</v>
      </c>
      <c r="K29" s="177" t="s">
        <v>1247</v>
      </c>
      <c r="L29" s="168"/>
      <c r="M29" s="166"/>
      <c r="N29" s="166"/>
      <c r="O29" s="166"/>
      <c r="P29" s="166"/>
      <c r="Q29" s="166"/>
      <c r="R29" s="16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6"/>
      <c r="AT29" s="106"/>
      <c r="AU29" s="106"/>
      <c r="AV29" s="106"/>
      <c r="AW29" s="106"/>
      <c r="AX29" s="106"/>
      <c r="AY29" s="106"/>
      <c r="AZ29" s="106"/>
      <c r="BA29" s="106"/>
      <c r="BB29" s="106"/>
      <c r="BC29" s="106"/>
      <c r="BD29" s="106"/>
      <c r="BE29" s="106"/>
      <c r="BF29" s="106"/>
      <c r="BG29" s="106"/>
      <c r="BH29" s="106"/>
      <c r="BI29" s="106"/>
      <c r="BJ29" s="106"/>
      <c r="BK29" s="106"/>
      <c r="BL29" s="106"/>
      <c r="BM29" s="106"/>
      <c r="BN29" s="106"/>
      <c r="BO29" s="106"/>
      <c r="BP29" s="106"/>
      <c r="BQ29" s="106"/>
      <c r="BR29" s="106"/>
      <c r="BS29" s="106"/>
      <c r="BT29" s="106"/>
      <c r="BU29" s="106"/>
      <c r="BV29" s="106"/>
      <c r="BW29" s="106"/>
      <c r="BX29" s="106"/>
      <c r="BY29" s="106"/>
      <c r="BZ29" s="106"/>
      <c r="CA29" s="106"/>
      <c r="CB29" s="106"/>
      <c r="CC29" s="106"/>
      <c r="CD29" s="106"/>
      <c r="CE29" s="106"/>
      <c r="CF29" s="106"/>
      <c r="CG29" s="106"/>
      <c r="CH29" s="106"/>
      <c r="CI29" s="106"/>
      <c r="CJ29" s="106"/>
      <c r="CK29" s="106"/>
      <c r="CL29" s="106"/>
      <c r="CM29" s="106"/>
      <c r="CN29" s="106"/>
      <c r="CO29" s="106"/>
      <c r="CP29" s="106"/>
      <c r="CQ29" s="106"/>
      <c r="CR29" s="106"/>
      <c r="CS29" s="106"/>
      <c r="CT29" s="106"/>
      <c r="CU29" s="106"/>
      <c r="CV29" s="106"/>
      <c r="CW29" s="106"/>
      <c r="CX29" s="106"/>
      <c r="CY29" s="106"/>
      <c r="CZ29" s="106"/>
      <c r="DA29" s="106"/>
      <c r="DB29" s="106"/>
      <c r="DC29" s="106"/>
      <c r="DD29" s="106"/>
      <c r="DE29" s="106"/>
      <c r="DF29" s="106"/>
      <c r="DG29" s="106"/>
    </row>
    <row r="30" spans="1:111" s="193" customFormat="1" ht="38.25" customHeight="1">
      <c r="A30" s="175" t="str">
        <f>+VLOOKUP(D30,'[1]Líneas AT '!C$7:D$191,2,FALSE)</f>
        <v>Norte</v>
      </c>
      <c r="B30" s="175" t="s">
        <v>1178</v>
      </c>
      <c r="C30" s="175" t="s">
        <v>1089</v>
      </c>
      <c r="D30" s="176" t="s">
        <v>1090</v>
      </c>
      <c r="E30" s="175">
        <v>34.5</v>
      </c>
      <c r="F30" s="175">
        <v>3</v>
      </c>
      <c r="G30" s="178">
        <f>+VLOOKUP(D30,[2]Sheet!BA$645:BB$1040,2,FALSE)</f>
        <v>73405756.193800002</v>
      </c>
      <c r="H30" s="178">
        <f>+VLOOKUP(D30,'[5]Ploss LN'!LYA$3:LYB$37,2,FALSE)</f>
        <v>1072859.308839998</v>
      </c>
      <c r="I30" s="207">
        <f t="shared" si="0"/>
        <v>1.461546565922597E-2</v>
      </c>
      <c r="J30" s="180">
        <f>+H30/(Resumen!$N$11*1000000)</f>
        <v>1.2349873281039471E-4</v>
      </c>
      <c r="K30" s="177"/>
      <c r="L30" s="168"/>
      <c r="M30" s="166"/>
      <c r="N30" s="166"/>
      <c r="O30" s="166"/>
      <c r="P30" s="166"/>
      <c r="Q30" s="166"/>
      <c r="R30" s="16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6"/>
      <c r="AT30" s="106"/>
      <c r="AU30" s="106"/>
      <c r="AV30" s="106"/>
      <c r="AW30" s="106"/>
      <c r="AX30" s="106"/>
      <c r="AY30" s="106"/>
      <c r="AZ30" s="106"/>
      <c r="BA30" s="106"/>
      <c r="BB30" s="106"/>
      <c r="BC30" s="106"/>
      <c r="BD30" s="106"/>
      <c r="BE30" s="106"/>
      <c r="BF30" s="106"/>
      <c r="BG30" s="106"/>
      <c r="BH30" s="106"/>
      <c r="BI30" s="106"/>
      <c r="BJ30" s="106"/>
      <c r="BK30" s="106"/>
      <c r="BL30" s="106"/>
      <c r="BM30" s="106"/>
      <c r="BN30" s="106"/>
      <c r="BO30" s="106"/>
      <c r="BP30" s="106"/>
      <c r="BQ30" s="106"/>
      <c r="BR30" s="106"/>
      <c r="BS30" s="106"/>
      <c r="BT30" s="106"/>
      <c r="BU30" s="106"/>
      <c r="BV30" s="106"/>
      <c r="BW30" s="106"/>
      <c r="BX30" s="106"/>
      <c r="BY30" s="106"/>
      <c r="BZ30" s="106"/>
      <c r="CA30" s="106"/>
      <c r="CB30" s="106"/>
      <c r="CC30" s="106"/>
      <c r="CD30" s="106"/>
      <c r="CE30" s="106"/>
      <c r="CF30" s="106"/>
      <c r="CG30" s="106"/>
      <c r="CH30" s="106"/>
      <c r="CI30" s="106"/>
      <c r="CJ30" s="106"/>
      <c r="CK30" s="106"/>
      <c r="CL30" s="106"/>
      <c r="CM30" s="106"/>
      <c r="CN30" s="106"/>
      <c r="CO30" s="106"/>
      <c r="CP30" s="106"/>
      <c r="CQ30" s="106"/>
      <c r="CR30" s="106"/>
      <c r="CS30" s="106"/>
      <c r="CT30" s="106"/>
      <c r="CU30" s="106"/>
      <c r="CV30" s="106"/>
      <c r="CW30" s="106"/>
      <c r="CX30" s="106"/>
      <c r="CY30" s="106"/>
      <c r="CZ30" s="106"/>
      <c r="DA30" s="106"/>
      <c r="DB30" s="106"/>
      <c r="DC30" s="106"/>
      <c r="DD30" s="106"/>
      <c r="DE30" s="106"/>
      <c r="DF30" s="106"/>
      <c r="DG30" s="106"/>
    </row>
    <row r="31" spans="1:111" s="193" customFormat="1" ht="38.25" customHeight="1">
      <c r="A31" s="175" t="str">
        <f>+VLOOKUP(D31,'[1]Líneas AT '!C$7:D$191,2,FALSE)</f>
        <v>Atlántico</v>
      </c>
      <c r="B31" s="175" t="s">
        <v>598</v>
      </c>
      <c r="C31" s="175" t="s">
        <v>620</v>
      </c>
      <c r="D31" s="176" t="s">
        <v>723</v>
      </c>
      <c r="E31" s="175">
        <v>110</v>
      </c>
      <c r="F31" s="175">
        <v>4</v>
      </c>
      <c r="G31" s="178">
        <f>+VLOOKUP(D31,[2]Sheet!BA$649:BB$1052,2,FALSE)</f>
        <v>288090322</v>
      </c>
      <c r="H31" s="178">
        <f>+VLOOKUP(D31,'[3]Ploss LN'!LYA$3:LYB$54,2,FALSE)</f>
        <v>5014326.7905299896</v>
      </c>
      <c r="I31" s="207">
        <f t="shared" si="0"/>
        <v>1.7405398264402613E-2</v>
      </c>
      <c r="J31" s="180">
        <f>+H31/(Resumen!$N$11*1000000)</f>
        <v>5.7720802664911375E-4</v>
      </c>
      <c r="K31" s="177" t="s">
        <v>1247</v>
      </c>
      <c r="L31" s="168"/>
      <c r="M31" s="166"/>
      <c r="N31" s="166"/>
      <c r="O31" s="166"/>
      <c r="P31" s="166"/>
      <c r="Q31" s="166"/>
      <c r="R31" s="16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c r="AU31" s="106"/>
      <c r="AV31" s="106"/>
      <c r="AW31" s="106"/>
      <c r="AX31" s="106"/>
      <c r="AY31" s="106"/>
      <c r="AZ31" s="106"/>
      <c r="BA31" s="106"/>
      <c r="BB31" s="106"/>
      <c r="BC31" s="106"/>
      <c r="BD31" s="106"/>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6"/>
      <c r="CB31" s="106"/>
      <c r="CC31" s="106"/>
      <c r="CD31" s="106"/>
      <c r="CE31" s="106"/>
      <c r="CF31" s="106"/>
      <c r="CG31" s="106"/>
      <c r="CH31" s="106"/>
      <c r="CI31" s="106"/>
      <c r="CJ31" s="106"/>
      <c r="CK31" s="106"/>
      <c r="CL31" s="106"/>
      <c r="CM31" s="106"/>
      <c r="CN31" s="106"/>
      <c r="CO31" s="106"/>
      <c r="CP31" s="106"/>
      <c r="CQ31" s="106"/>
      <c r="CR31" s="106"/>
      <c r="CS31" s="106"/>
      <c r="CT31" s="106"/>
      <c r="CU31" s="106"/>
      <c r="CV31" s="106"/>
      <c r="CW31" s="106"/>
      <c r="CX31" s="106"/>
      <c r="CY31" s="106"/>
      <c r="CZ31" s="106"/>
      <c r="DA31" s="106"/>
      <c r="DB31" s="106"/>
      <c r="DC31" s="106"/>
      <c r="DD31" s="106"/>
      <c r="DE31" s="106"/>
      <c r="DF31" s="106"/>
      <c r="DG31" s="106"/>
    </row>
    <row r="32" spans="1:111" s="193" customFormat="1" ht="38.25" customHeight="1">
      <c r="A32" s="175" t="str">
        <f>+VLOOKUP(D32,'[1]Líneas AT '!C$7:D$191,2,FALSE)</f>
        <v>Norte</v>
      </c>
      <c r="B32" s="175" t="s">
        <v>1179</v>
      </c>
      <c r="C32" s="175" t="s">
        <v>805</v>
      </c>
      <c r="D32" s="176" t="s">
        <v>806</v>
      </c>
      <c r="E32" s="175">
        <v>34.5</v>
      </c>
      <c r="F32" s="175">
        <v>3</v>
      </c>
      <c r="G32" s="178">
        <f>+VLOOKUP(D32,[2]Sheet!BA$651:BB$1051,2,FALSE)</f>
        <v>16755777.599999998</v>
      </c>
      <c r="H32" s="178">
        <f>+VLOOKUP(D32,'[4]Ploss LN'!LYA$3:LYB$17,2,FALSE)</f>
        <v>280941.30509999936</v>
      </c>
      <c r="I32" s="207">
        <f t="shared" si="0"/>
        <v>1.6766831824027037E-2</v>
      </c>
      <c r="J32" s="180">
        <f>+H32/(Resumen!$N$11*1000000)</f>
        <v>3.2339650584252713E-5</v>
      </c>
      <c r="K32" s="177" t="s">
        <v>1205</v>
      </c>
      <c r="L32" s="168"/>
      <c r="M32" s="166"/>
      <c r="N32" s="166"/>
      <c r="O32" s="166"/>
      <c r="P32" s="166"/>
      <c r="Q32" s="166"/>
      <c r="R32" s="16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106"/>
      <c r="AX32" s="106"/>
      <c r="AY32" s="106"/>
      <c r="AZ32" s="106"/>
      <c r="BA32" s="106"/>
      <c r="BB32" s="106"/>
      <c r="BC32" s="106"/>
      <c r="BD32" s="106"/>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6"/>
      <c r="CB32" s="106"/>
      <c r="CC32" s="106"/>
      <c r="CD32" s="106"/>
      <c r="CE32" s="106"/>
      <c r="CF32" s="106"/>
      <c r="CG32" s="106"/>
      <c r="CH32" s="106"/>
      <c r="CI32" s="106"/>
      <c r="CJ32" s="106"/>
      <c r="CK32" s="106"/>
      <c r="CL32" s="106"/>
      <c r="CM32" s="106"/>
      <c r="CN32" s="106"/>
      <c r="CO32" s="106"/>
      <c r="CP32" s="106"/>
      <c r="CQ32" s="106"/>
      <c r="CR32" s="106"/>
      <c r="CS32" s="106"/>
      <c r="CT32" s="106"/>
      <c r="CU32" s="106"/>
      <c r="CV32" s="106"/>
      <c r="CW32" s="106"/>
      <c r="CX32" s="106"/>
      <c r="CY32" s="106"/>
      <c r="CZ32" s="106"/>
      <c r="DA32" s="106"/>
      <c r="DB32" s="106"/>
      <c r="DC32" s="106"/>
      <c r="DD32" s="106"/>
      <c r="DE32" s="106"/>
      <c r="DF32" s="106"/>
      <c r="DG32" s="106"/>
    </row>
    <row r="33" spans="1:111" s="193" customFormat="1" ht="38.25" customHeight="1">
      <c r="A33" s="175" t="str">
        <f>+VLOOKUP(D33,'[1]Líneas AT '!C$7:D$191,2,FALSE)</f>
        <v>Atlántico</v>
      </c>
      <c r="B33" s="175" t="s">
        <v>598</v>
      </c>
      <c r="C33" s="175" t="s">
        <v>801</v>
      </c>
      <c r="D33" s="176" t="s">
        <v>802</v>
      </c>
      <c r="E33" s="175">
        <v>34.5</v>
      </c>
      <c r="F33" s="175">
        <v>3</v>
      </c>
      <c r="G33" s="178">
        <f>+VLOOKUP(D33,[2]Sheet!BA$649:BB$1052,2,FALSE)</f>
        <v>18389064.599999998</v>
      </c>
      <c r="H33" s="178">
        <f>+'[3]Ploss LN'!$LYC$10</f>
        <v>216324.5772899994</v>
      </c>
      <c r="I33" s="207">
        <f t="shared" si="0"/>
        <v>1.1763761887594839E-2</v>
      </c>
      <c r="J33" s="180">
        <f>+H33/(Resumen!$N$11*1000000)</f>
        <v>2.4901504746176842E-5</v>
      </c>
      <c r="K33" s="177"/>
      <c r="L33" s="168"/>
      <c r="M33" s="166"/>
      <c r="N33" s="166"/>
      <c r="O33" s="166"/>
      <c r="P33" s="166"/>
      <c r="Q33" s="166"/>
      <c r="R33" s="16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6"/>
      <c r="CE33" s="106"/>
      <c r="CF33" s="106"/>
      <c r="CG33" s="106"/>
      <c r="CH33" s="106"/>
      <c r="CI33" s="106"/>
      <c r="CJ33" s="106"/>
      <c r="CK33" s="106"/>
      <c r="CL33" s="106"/>
      <c r="CM33" s="106"/>
      <c r="CN33" s="106"/>
      <c r="CO33" s="106"/>
      <c r="CP33" s="106"/>
      <c r="CQ33" s="106"/>
      <c r="CR33" s="106"/>
      <c r="CS33" s="106"/>
      <c r="CT33" s="106"/>
      <c r="CU33" s="106"/>
      <c r="CV33" s="106"/>
      <c r="CW33" s="106"/>
      <c r="CX33" s="106"/>
      <c r="CY33" s="106"/>
      <c r="CZ33" s="106"/>
      <c r="DA33" s="106"/>
      <c r="DB33" s="106"/>
      <c r="DC33" s="106"/>
      <c r="DD33" s="106"/>
      <c r="DE33" s="106"/>
      <c r="DF33" s="106"/>
      <c r="DG33" s="106"/>
    </row>
    <row r="34" spans="1:111" s="193" customFormat="1" ht="38.25" customHeight="1">
      <c r="A34" s="175" t="str">
        <f>+VLOOKUP(D34,'[1]Líneas AT '!C$7:D$191,2,FALSE)</f>
        <v>Atlántico</v>
      </c>
      <c r="B34" s="175" t="s">
        <v>598</v>
      </c>
      <c r="C34" s="175" t="s">
        <v>745</v>
      </c>
      <c r="D34" s="176" t="s">
        <v>746</v>
      </c>
      <c r="E34" s="175">
        <v>34.5</v>
      </c>
      <c r="F34" s="175">
        <v>3</v>
      </c>
      <c r="G34" s="178">
        <f>+VLOOKUP(D34,[2]Sheet!BA$649:BB$1052,2,FALSE)</f>
        <v>106159699.875</v>
      </c>
      <c r="H34" s="178">
        <f>+VLOOKUP(D34,'[3]Ploss LN'!LYA$3:LYB$54,2,FALSE)</f>
        <v>1857567.1932200054</v>
      </c>
      <c r="I34" s="207">
        <f t="shared" si="0"/>
        <v>1.749785648798214E-2</v>
      </c>
      <c r="J34" s="180">
        <f>+H34/(Resumen!$N$11*1000000)</f>
        <v>2.1382784544310199E-4</v>
      </c>
      <c r="K34" s="177" t="s">
        <v>1231</v>
      </c>
      <c r="L34" s="168"/>
      <c r="M34" s="166"/>
      <c r="N34" s="166"/>
      <c r="O34" s="166"/>
      <c r="P34" s="166"/>
      <c r="Q34" s="166"/>
      <c r="R34" s="16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6"/>
      <c r="AU34" s="106"/>
      <c r="AV34" s="106"/>
      <c r="AW34" s="106"/>
      <c r="AX34" s="106"/>
      <c r="AY34" s="106"/>
      <c r="AZ34" s="106"/>
      <c r="BA34" s="106"/>
      <c r="BB34" s="106"/>
      <c r="BC34" s="106"/>
      <c r="BD34" s="106"/>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6"/>
      <c r="CB34" s="106"/>
      <c r="CC34" s="106"/>
      <c r="CD34" s="106"/>
      <c r="CE34" s="106"/>
      <c r="CF34" s="106"/>
      <c r="CG34" s="106"/>
      <c r="CH34" s="106"/>
      <c r="CI34" s="106"/>
      <c r="CJ34" s="106"/>
      <c r="CK34" s="106"/>
      <c r="CL34" s="106"/>
      <c r="CM34" s="106"/>
      <c r="CN34" s="106"/>
      <c r="CO34" s="106"/>
      <c r="CP34" s="106"/>
      <c r="CQ34" s="106"/>
      <c r="CR34" s="106"/>
      <c r="CS34" s="106"/>
      <c r="CT34" s="106"/>
      <c r="CU34" s="106"/>
      <c r="CV34" s="106"/>
      <c r="CW34" s="106"/>
      <c r="CX34" s="106"/>
      <c r="CY34" s="106"/>
      <c r="CZ34" s="106"/>
      <c r="DA34" s="106"/>
      <c r="DB34" s="106"/>
      <c r="DC34" s="106"/>
      <c r="DD34" s="106"/>
      <c r="DE34" s="106"/>
      <c r="DF34" s="106"/>
      <c r="DG34" s="106"/>
    </row>
    <row r="35" spans="1:111" s="193" customFormat="1" ht="38.25" customHeight="1">
      <c r="A35" s="175" t="str">
        <f>+VLOOKUP(D35,'[1]Líneas AT '!C$7:D$191,2,FALSE)</f>
        <v>Norte</v>
      </c>
      <c r="B35" s="175" t="s">
        <v>1178</v>
      </c>
      <c r="C35" s="175" t="s">
        <v>735</v>
      </c>
      <c r="D35" s="176" t="s">
        <v>736</v>
      </c>
      <c r="E35" s="175">
        <v>110</v>
      </c>
      <c r="F35" s="175">
        <v>4</v>
      </c>
      <c r="G35" s="178">
        <f>+VLOOKUP(D35,[2]Sheet!BA$645:BB$1040,2,FALSE)</f>
        <v>82857880</v>
      </c>
      <c r="H35" s="178">
        <f>+VLOOKUP(D35,'[5]Ploss LN'!LYA$3:LYB$37,2,FALSE)</f>
        <v>912601.43352000089</v>
      </c>
      <c r="I35" s="207">
        <f t="shared" si="0"/>
        <v>1.1014057245007969E-2</v>
      </c>
      <c r="J35" s="180">
        <f>+H35/(Resumen!$N$11*1000000)</f>
        <v>1.0505116530379864E-4</v>
      </c>
      <c r="K35" s="177" t="s">
        <v>1181</v>
      </c>
      <c r="L35" s="168"/>
      <c r="M35" s="166"/>
      <c r="N35" s="166"/>
      <c r="O35" s="166"/>
      <c r="P35" s="166"/>
      <c r="Q35" s="166"/>
      <c r="R35" s="16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106"/>
      <c r="CC35" s="106"/>
      <c r="CD35" s="106"/>
      <c r="CE35" s="106"/>
      <c r="CF35" s="106"/>
      <c r="CG35" s="106"/>
      <c r="CH35" s="106"/>
      <c r="CI35" s="106"/>
      <c r="CJ35" s="106"/>
      <c r="CK35" s="106"/>
      <c r="CL35" s="106"/>
      <c r="CM35" s="106"/>
      <c r="CN35" s="106"/>
      <c r="CO35" s="106"/>
      <c r="CP35" s="106"/>
      <c r="CQ35" s="106"/>
      <c r="CR35" s="106"/>
      <c r="CS35" s="106"/>
      <c r="CT35" s="106"/>
      <c r="CU35" s="106"/>
      <c r="CV35" s="106"/>
      <c r="CW35" s="106"/>
      <c r="CX35" s="106"/>
      <c r="CY35" s="106"/>
      <c r="CZ35" s="106"/>
      <c r="DA35" s="106"/>
      <c r="DB35" s="106"/>
      <c r="DC35" s="106"/>
      <c r="DD35" s="106"/>
      <c r="DE35" s="106"/>
      <c r="DF35" s="106"/>
      <c r="DG35" s="106"/>
    </row>
    <row r="36" spans="1:111" s="193" customFormat="1" ht="38.25" customHeight="1">
      <c r="A36" s="210" t="s">
        <v>597</v>
      </c>
      <c r="B36" s="210" t="s">
        <v>598</v>
      </c>
      <c r="C36" s="175" t="s">
        <v>1185</v>
      </c>
      <c r="D36" s="176" t="s">
        <v>1186</v>
      </c>
      <c r="E36" s="175">
        <v>110</v>
      </c>
      <c r="F36" s="175">
        <v>4</v>
      </c>
      <c r="G36" s="178">
        <f>+VLOOKUP(D36,[2]Sheet!BA$649:BB$1052,2,FALSE)</f>
        <v>211173360</v>
      </c>
      <c r="H36" s="178">
        <f>+VLOOKUP(D36,'[3]Ploss LN'!LYA$3:LYB$54,2,FALSE)</f>
        <v>1212046.962159995</v>
      </c>
      <c r="I36" s="207">
        <f t="shared" si="0"/>
        <v>5.7395826924380756E-3</v>
      </c>
      <c r="J36" s="180">
        <f>+H36/(Resumen!$N$11*1000000)</f>
        <v>1.395208697916713E-4</v>
      </c>
      <c r="K36" s="177" t="s">
        <v>1253</v>
      </c>
      <c r="L36" s="168"/>
      <c r="M36" s="166"/>
      <c r="N36" s="166"/>
      <c r="O36" s="166"/>
      <c r="P36" s="166"/>
      <c r="Q36" s="166"/>
      <c r="R36" s="16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106"/>
      <c r="CC36" s="106"/>
      <c r="CD36" s="106"/>
      <c r="CE36" s="106"/>
      <c r="CF36" s="106"/>
      <c r="CG36" s="106"/>
      <c r="CH36" s="106"/>
      <c r="CI36" s="106"/>
      <c r="CJ36" s="106"/>
      <c r="CK36" s="106"/>
      <c r="CL36" s="106"/>
      <c r="CM36" s="106"/>
      <c r="CN36" s="106"/>
      <c r="CO36" s="106"/>
      <c r="CP36" s="106"/>
      <c r="CQ36" s="106"/>
      <c r="CR36" s="106"/>
      <c r="CS36" s="106"/>
      <c r="CT36" s="106"/>
      <c r="CU36" s="106"/>
      <c r="CV36" s="106"/>
      <c r="CW36" s="106"/>
      <c r="CX36" s="106"/>
      <c r="CY36" s="106"/>
      <c r="CZ36" s="106"/>
      <c r="DA36" s="106"/>
      <c r="DB36" s="106"/>
      <c r="DC36" s="106"/>
      <c r="DD36" s="106"/>
      <c r="DE36" s="106"/>
      <c r="DF36" s="106"/>
      <c r="DG36" s="106"/>
    </row>
    <row r="37" spans="1:111" s="193" customFormat="1" ht="38.25" customHeight="1">
      <c r="A37" s="175" t="str">
        <f>+VLOOKUP(D37,'[1]Líneas AT '!C$7:D$191,2,FALSE)</f>
        <v>Atlántico</v>
      </c>
      <c r="B37" s="175" t="s">
        <v>598</v>
      </c>
      <c r="C37" s="175" t="s">
        <v>755</v>
      </c>
      <c r="D37" s="176" t="s">
        <v>756</v>
      </c>
      <c r="E37" s="175">
        <v>34.5</v>
      </c>
      <c r="F37" s="175">
        <v>3</v>
      </c>
      <c r="G37" s="178">
        <f>+VLOOKUP(D37,[2]Sheet!BA$649:BB$1052,2,FALSE)</f>
        <v>117347874.70310001</v>
      </c>
      <c r="H37" s="178">
        <f>+VLOOKUP(D37,'[3]Ploss LN'!LYA$3:LYB$54,2,FALSE)</f>
        <v>886049.89017000096</v>
      </c>
      <c r="I37" s="207">
        <f t="shared" si="0"/>
        <v>7.5506257988206572E-3</v>
      </c>
      <c r="J37" s="180">
        <f>+H37/(Resumen!$N$11*1000000)</f>
        <v>1.0199477018202757E-4</v>
      </c>
      <c r="K37" s="177" t="s">
        <v>1181</v>
      </c>
      <c r="L37" s="168"/>
      <c r="M37" s="166"/>
      <c r="N37" s="166"/>
      <c r="O37" s="166"/>
      <c r="P37" s="166"/>
      <c r="Q37" s="166"/>
      <c r="R37" s="16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106"/>
      <c r="CN37" s="106"/>
      <c r="CO37" s="106"/>
      <c r="CP37" s="106"/>
      <c r="CQ37" s="106"/>
      <c r="CR37" s="106"/>
      <c r="CS37" s="106"/>
      <c r="CT37" s="106"/>
      <c r="CU37" s="106"/>
      <c r="CV37" s="106"/>
      <c r="CW37" s="106"/>
      <c r="CX37" s="106"/>
      <c r="CY37" s="106"/>
      <c r="CZ37" s="106"/>
      <c r="DA37" s="106"/>
      <c r="DB37" s="106"/>
      <c r="DC37" s="106"/>
      <c r="DD37" s="106"/>
      <c r="DE37" s="106"/>
      <c r="DF37" s="106"/>
      <c r="DG37" s="106"/>
    </row>
    <row r="38" spans="1:111" s="193" customFormat="1" ht="38.25" customHeight="1">
      <c r="A38" s="175" t="str">
        <f>+VLOOKUP(D38,'[1]Líneas AT '!C$7:D$191,2,FALSE)</f>
        <v>Atlántico</v>
      </c>
      <c r="B38" s="175" t="s">
        <v>598</v>
      </c>
      <c r="C38" s="175" t="s">
        <v>757</v>
      </c>
      <c r="D38" s="176" t="s">
        <v>758</v>
      </c>
      <c r="E38" s="175">
        <v>34.5</v>
      </c>
      <c r="F38" s="175">
        <v>3</v>
      </c>
      <c r="G38" s="178">
        <f>+VLOOKUP(D38,[2]Sheet!BA$649:BB$1052,2,FALSE)</f>
        <v>118047628.79520002</v>
      </c>
      <c r="H38" s="178">
        <f>+VLOOKUP(D38,'[3]Ploss LN'!LYA$3:LYB$54,2,FALSE)</f>
        <v>886049.89017000096</v>
      </c>
      <c r="I38" s="207">
        <f t="shared" si="0"/>
        <v>7.5058677519664755E-3</v>
      </c>
      <c r="J38" s="180">
        <f>+H38/(Resumen!$N$11*1000000)</f>
        <v>1.0199477018202757E-4</v>
      </c>
      <c r="K38" s="177" t="s">
        <v>1181</v>
      </c>
      <c r="L38" s="168"/>
      <c r="M38" s="166"/>
      <c r="N38" s="166"/>
      <c r="O38" s="166"/>
      <c r="P38" s="166"/>
      <c r="Q38" s="166"/>
      <c r="R38" s="16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6"/>
      <c r="CE38" s="106"/>
      <c r="CF38" s="106"/>
      <c r="CG38" s="106"/>
      <c r="CH38" s="106"/>
      <c r="CI38" s="106"/>
      <c r="CJ38" s="106"/>
      <c r="CK38" s="106"/>
      <c r="CL38" s="106"/>
      <c r="CM38" s="106"/>
      <c r="CN38" s="106"/>
      <c r="CO38" s="106"/>
      <c r="CP38" s="106"/>
      <c r="CQ38" s="106"/>
      <c r="CR38" s="106"/>
      <c r="CS38" s="106"/>
      <c r="CT38" s="106"/>
      <c r="CU38" s="106"/>
      <c r="CV38" s="106"/>
      <c r="CW38" s="106"/>
      <c r="CX38" s="106"/>
      <c r="CY38" s="106"/>
      <c r="CZ38" s="106"/>
      <c r="DA38" s="106"/>
      <c r="DB38" s="106"/>
      <c r="DC38" s="106"/>
      <c r="DD38" s="106"/>
      <c r="DE38" s="106"/>
      <c r="DF38" s="106"/>
      <c r="DG38" s="106"/>
    </row>
    <row r="39" spans="1:111" s="193" customFormat="1" ht="38.25" customHeight="1">
      <c r="A39" s="175" t="str">
        <f>+VLOOKUP(D39,'[1]Líneas AT '!C$7:D$191,2,FALSE)</f>
        <v>Norte</v>
      </c>
      <c r="B39" s="175" t="s">
        <v>1178</v>
      </c>
      <c r="C39" s="175" t="s">
        <v>1130</v>
      </c>
      <c r="D39" s="176" t="s">
        <v>1131</v>
      </c>
      <c r="E39" s="175">
        <v>34.5</v>
      </c>
      <c r="F39" s="175">
        <v>3</v>
      </c>
      <c r="G39" s="178">
        <f>+VLOOKUP(D39,[2]Sheet!BA$645:BB$1040,2,FALSE)</f>
        <v>19457460.6591</v>
      </c>
      <c r="H39" s="178">
        <f>+[8]Hoja1!$O$8763</f>
        <v>134581.52599999931</v>
      </c>
      <c r="I39" s="207">
        <f t="shared" si="0"/>
        <v>6.9167055433339546E-3</v>
      </c>
      <c r="J39" s="180">
        <f>+H39/(Resumen!$N$11*1000000)</f>
        <v>1.549191751774029E-5</v>
      </c>
      <c r="K39" s="177"/>
      <c r="L39" s="168"/>
      <c r="M39" s="166"/>
      <c r="N39" s="166"/>
      <c r="O39" s="166"/>
      <c r="P39" s="166"/>
      <c r="Q39" s="166"/>
      <c r="R39" s="16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106"/>
      <c r="CN39" s="106"/>
      <c r="CO39" s="106"/>
      <c r="CP39" s="106"/>
      <c r="CQ39" s="106"/>
      <c r="CR39" s="106"/>
      <c r="CS39" s="106"/>
      <c r="CT39" s="106"/>
      <c r="CU39" s="106"/>
      <c r="CV39" s="106"/>
      <c r="CW39" s="106"/>
      <c r="CX39" s="106"/>
      <c r="CY39" s="106"/>
      <c r="CZ39" s="106"/>
      <c r="DA39" s="106"/>
      <c r="DB39" s="106"/>
      <c r="DC39" s="106"/>
      <c r="DD39" s="106"/>
      <c r="DE39" s="106"/>
      <c r="DF39" s="106"/>
      <c r="DG39" s="106"/>
    </row>
    <row r="40" spans="1:111" s="193" customFormat="1" ht="38.25" customHeight="1">
      <c r="A40" s="175" t="str">
        <f>+VLOOKUP(D40,'[1]Líneas AT '!C$7:D$191,2,FALSE)</f>
        <v>Norte</v>
      </c>
      <c r="B40" s="175" t="s">
        <v>1178</v>
      </c>
      <c r="C40" s="175" t="s">
        <v>729</v>
      </c>
      <c r="D40" s="176" t="s">
        <v>730</v>
      </c>
      <c r="E40" s="175">
        <v>34.5</v>
      </c>
      <c r="F40" s="175">
        <v>3</v>
      </c>
      <c r="G40" s="178">
        <f>+VLOOKUP(D40,[2]Sheet!BA$645:BB$1040,2,FALSE)</f>
        <v>127800593.1823</v>
      </c>
      <c r="H40" s="178">
        <f>+[8]Hoja1!$P$8763</f>
        <v>6642320.0049999896</v>
      </c>
      <c r="I40" s="207">
        <f t="shared" si="0"/>
        <v>5.1974093700215558E-2</v>
      </c>
      <c r="J40" s="180">
        <f>+H40/(Resumen!$N$11*1000000)</f>
        <v>7.646092053072473E-4</v>
      </c>
      <c r="K40" s="177" t="s">
        <v>1207</v>
      </c>
      <c r="L40" s="168"/>
      <c r="M40" s="166"/>
      <c r="N40" s="166"/>
      <c r="O40" s="166"/>
      <c r="P40" s="166"/>
      <c r="Q40" s="166"/>
      <c r="R40" s="16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106"/>
      <c r="CN40" s="106"/>
      <c r="CO40" s="106"/>
      <c r="CP40" s="106"/>
      <c r="CQ40" s="106"/>
      <c r="CR40" s="106"/>
      <c r="CS40" s="106"/>
      <c r="CT40" s="106"/>
      <c r="CU40" s="106"/>
      <c r="CV40" s="106"/>
      <c r="CW40" s="106"/>
      <c r="CX40" s="106"/>
      <c r="CY40" s="106"/>
      <c r="CZ40" s="106"/>
      <c r="DA40" s="106"/>
      <c r="DB40" s="106"/>
      <c r="DC40" s="106"/>
      <c r="DD40" s="106"/>
      <c r="DE40" s="106"/>
      <c r="DF40" s="106"/>
      <c r="DG40" s="106"/>
    </row>
    <row r="41" spans="1:111" s="193" customFormat="1" ht="38.25" customHeight="1">
      <c r="A41" s="175" t="str">
        <f>+VLOOKUP(D41,'[1]Líneas AT '!C$7:D$191,2,FALSE)</f>
        <v>Atlántico</v>
      </c>
      <c r="B41" s="175" t="s">
        <v>598</v>
      </c>
      <c r="C41" s="175" t="s">
        <v>783</v>
      </c>
      <c r="D41" s="176" t="s">
        <v>784</v>
      </c>
      <c r="E41" s="175">
        <v>34.5</v>
      </c>
      <c r="F41" s="175">
        <v>3</v>
      </c>
      <c r="G41" s="178">
        <f>+VLOOKUP(D41,[2]Sheet!BA$649:BB$1052,2,FALSE)</f>
        <v>105139840.88790001</v>
      </c>
      <c r="H41" s="178">
        <f>+VLOOKUP(D41,'[3]Ploss LN'!LYA$3:LYB$54,2,FALSE)</f>
        <v>417184.08958000113</v>
      </c>
      <c r="I41" s="207">
        <f t="shared" si="0"/>
        <v>3.9678972885721061E-3</v>
      </c>
      <c r="J41" s="180">
        <f>+H41/(Resumen!$N$11*1000000)</f>
        <v>4.8022798504209167E-5</v>
      </c>
      <c r="K41" s="177"/>
      <c r="L41" s="168"/>
      <c r="M41" s="166"/>
      <c r="N41" s="166"/>
      <c r="O41" s="166"/>
      <c r="P41" s="166"/>
      <c r="Q41" s="166"/>
      <c r="R41" s="16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106"/>
      <c r="CN41" s="106"/>
      <c r="CO41" s="106"/>
      <c r="CP41" s="106"/>
      <c r="CQ41" s="106"/>
      <c r="CR41" s="106"/>
      <c r="CS41" s="106"/>
      <c r="CT41" s="106"/>
      <c r="CU41" s="106"/>
      <c r="CV41" s="106"/>
      <c r="CW41" s="106"/>
      <c r="CX41" s="106"/>
      <c r="CY41" s="106"/>
      <c r="CZ41" s="106"/>
      <c r="DA41" s="106"/>
      <c r="DB41" s="106"/>
      <c r="DC41" s="106"/>
      <c r="DD41" s="106"/>
      <c r="DE41" s="106"/>
      <c r="DF41" s="106"/>
      <c r="DG41" s="106"/>
    </row>
    <row r="42" spans="1:111" s="193" customFormat="1" ht="38.25" customHeight="1">
      <c r="A42" s="175" t="str">
        <f>+VLOOKUP(D42,'[1]Líneas AT '!C$7:D$191,2,FALSE)</f>
        <v>Atlántico</v>
      </c>
      <c r="B42" s="175" t="s">
        <v>598</v>
      </c>
      <c r="C42" s="175" t="s">
        <v>635</v>
      </c>
      <c r="D42" s="176" t="s">
        <v>789</v>
      </c>
      <c r="E42" s="175">
        <v>110</v>
      </c>
      <c r="F42" s="175">
        <v>4</v>
      </c>
      <c r="G42" s="178">
        <f>+VLOOKUP(D42,[2]Sheet!BA$649:BB$1052,2,FALSE)</f>
        <v>131635873</v>
      </c>
      <c r="H42" s="178">
        <f>+VLOOKUP(D42,'[3]Ploss LN'!LYA$3:LYB$54,2,FALSE)</f>
        <v>580069.35526000021</v>
      </c>
      <c r="I42" s="207">
        <f t="shared" si="0"/>
        <v>4.4066206425356427E-3</v>
      </c>
      <c r="J42" s="180">
        <f>+H42/(Resumen!$N$11*1000000)</f>
        <v>6.677280956270892E-5</v>
      </c>
      <c r="K42" s="177"/>
      <c r="L42" s="168"/>
      <c r="M42" s="166"/>
      <c r="N42" s="166"/>
      <c r="O42" s="166"/>
      <c r="P42" s="166"/>
      <c r="Q42" s="166"/>
      <c r="R42" s="16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106"/>
      <c r="AV42" s="106"/>
      <c r="AW42" s="106"/>
      <c r="AX42" s="106"/>
      <c r="AY42" s="106"/>
      <c r="AZ42" s="106"/>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106"/>
      <c r="CC42" s="106"/>
      <c r="CD42" s="106"/>
      <c r="CE42" s="106"/>
      <c r="CF42" s="106"/>
      <c r="CG42" s="106"/>
      <c r="CH42" s="106"/>
      <c r="CI42" s="106"/>
      <c r="CJ42" s="106"/>
      <c r="CK42" s="106"/>
      <c r="CL42" s="106"/>
      <c r="CM42" s="106"/>
      <c r="CN42" s="106"/>
      <c r="CO42" s="106"/>
      <c r="CP42" s="106"/>
      <c r="CQ42" s="106"/>
      <c r="CR42" s="106"/>
      <c r="CS42" s="106"/>
      <c r="CT42" s="106"/>
      <c r="CU42" s="106"/>
      <c r="CV42" s="106"/>
      <c r="CW42" s="106"/>
      <c r="CX42" s="106"/>
      <c r="CY42" s="106"/>
      <c r="CZ42" s="106"/>
      <c r="DA42" s="106"/>
      <c r="DB42" s="106"/>
      <c r="DC42" s="106"/>
      <c r="DD42" s="106"/>
      <c r="DE42" s="106"/>
      <c r="DF42" s="106"/>
      <c r="DG42" s="106"/>
    </row>
    <row r="43" spans="1:111" s="193" customFormat="1" ht="38.25" customHeight="1">
      <c r="A43" s="175" t="str">
        <f>+VLOOKUP(D43,'[1]Líneas AT '!C$7:D$191,2,FALSE)</f>
        <v>Norte</v>
      </c>
      <c r="B43" s="175" t="s">
        <v>1178</v>
      </c>
      <c r="C43" s="175" t="s">
        <v>779</v>
      </c>
      <c r="D43" s="176" t="s">
        <v>780</v>
      </c>
      <c r="E43" s="175">
        <v>110</v>
      </c>
      <c r="F43" s="175">
        <v>4</v>
      </c>
      <c r="G43" s="178">
        <f>+VLOOKUP(D43,[2]Sheet!BA$645:BB$1040,2,FALSE)</f>
        <v>325466960</v>
      </c>
      <c r="H43" s="178">
        <f>+VLOOKUP(D43,'[5]Ploss LN'!LYA$3:LYB$33,2,FALSE)</f>
        <v>1285320.0552399973</v>
      </c>
      <c r="I43" s="207">
        <f t="shared" si="0"/>
        <v>3.9491567907230813E-3</v>
      </c>
      <c r="J43" s="180">
        <f>+H43/(Resumen!$N$11*1000000)</f>
        <v>1.4795546514813284E-4</v>
      </c>
      <c r="K43" s="177"/>
      <c r="L43" s="168"/>
      <c r="M43" s="166"/>
      <c r="N43" s="166"/>
      <c r="O43" s="166"/>
      <c r="P43" s="166"/>
      <c r="Q43" s="166"/>
      <c r="R43" s="16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06"/>
      <c r="BD43" s="106"/>
      <c r="BE43" s="106"/>
      <c r="BF43" s="106"/>
      <c r="BG43" s="106"/>
      <c r="BH43" s="106"/>
      <c r="BI43" s="106"/>
      <c r="BJ43" s="106"/>
      <c r="BK43" s="106"/>
      <c r="BL43" s="106"/>
      <c r="BM43" s="106"/>
      <c r="BN43" s="106"/>
      <c r="BO43" s="106"/>
      <c r="BP43" s="106"/>
      <c r="BQ43" s="106"/>
      <c r="BR43" s="106"/>
      <c r="BS43" s="106"/>
      <c r="BT43" s="106"/>
      <c r="BU43" s="106"/>
      <c r="BV43" s="106"/>
      <c r="BW43" s="106"/>
      <c r="BX43" s="106"/>
      <c r="BY43" s="106"/>
      <c r="BZ43" s="106"/>
      <c r="CA43" s="106"/>
      <c r="CB43" s="106"/>
      <c r="CC43" s="106"/>
      <c r="CD43" s="106"/>
      <c r="CE43" s="106"/>
      <c r="CF43" s="106"/>
      <c r="CG43" s="106"/>
      <c r="CH43" s="106"/>
      <c r="CI43" s="106"/>
      <c r="CJ43" s="106"/>
      <c r="CK43" s="106"/>
      <c r="CL43" s="106"/>
      <c r="CM43" s="106"/>
      <c r="CN43" s="106"/>
      <c r="CO43" s="106"/>
      <c r="CP43" s="106"/>
      <c r="CQ43" s="106"/>
      <c r="CR43" s="106"/>
      <c r="CS43" s="106"/>
      <c r="CT43" s="106"/>
      <c r="CU43" s="106"/>
      <c r="CV43" s="106"/>
      <c r="CW43" s="106"/>
      <c r="CX43" s="106"/>
      <c r="CY43" s="106"/>
      <c r="CZ43" s="106"/>
      <c r="DA43" s="106"/>
      <c r="DB43" s="106"/>
      <c r="DC43" s="106"/>
      <c r="DD43" s="106"/>
      <c r="DE43" s="106"/>
      <c r="DF43" s="106"/>
      <c r="DG43" s="106"/>
    </row>
    <row r="44" spans="1:111" s="193" customFormat="1" ht="38.25" customHeight="1">
      <c r="A44" s="175" t="str">
        <f>+VLOOKUP(D44,'[1]Líneas AT '!C$7:D$191,2,FALSE)</f>
        <v>Atlántico</v>
      </c>
      <c r="B44" s="175" t="s">
        <v>598</v>
      </c>
      <c r="C44" s="175" t="s">
        <v>1083</v>
      </c>
      <c r="D44" s="176" t="s">
        <v>1084</v>
      </c>
      <c r="E44" s="175">
        <v>34.5</v>
      </c>
      <c r="F44" s="175">
        <v>3</v>
      </c>
      <c r="G44" s="178">
        <f>+VLOOKUP(D44,[2]Sheet!BA$649:BB$1052,2,FALSE)</f>
        <v>14745087</v>
      </c>
      <c r="H44" s="178">
        <f>+VLOOKUP(D44,'[3]Ploss LN'!LYA$3:LYB$54,2,FALSE)</f>
        <v>62100.210779999783</v>
      </c>
      <c r="I44" s="207">
        <f t="shared" si="0"/>
        <v>4.2115865969458016E-3</v>
      </c>
      <c r="J44" s="180">
        <f>+H44/(Resumen!$N$11*1000000)</f>
        <v>7.1484651113113994E-6</v>
      </c>
      <c r="K44" s="177" t="s">
        <v>1205</v>
      </c>
      <c r="L44" s="168"/>
      <c r="M44" s="166"/>
      <c r="N44" s="166"/>
      <c r="O44" s="166"/>
      <c r="P44" s="166"/>
      <c r="Q44" s="166"/>
      <c r="R44" s="16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106"/>
      <c r="AV44" s="106"/>
      <c r="AW44" s="106"/>
      <c r="AX44" s="106"/>
      <c r="AY44" s="106"/>
      <c r="AZ44" s="106"/>
      <c r="BA44" s="106"/>
      <c r="BB44" s="106"/>
      <c r="BC44" s="106"/>
      <c r="BD44" s="106"/>
      <c r="BE44" s="106"/>
      <c r="BF44" s="106"/>
      <c r="BG44" s="106"/>
      <c r="BH44" s="106"/>
      <c r="BI44" s="106"/>
      <c r="BJ44" s="106"/>
      <c r="BK44" s="106"/>
      <c r="BL44" s="106"/>
      <c r="BM44" s="106"/>
      <c r="BN44" s="106"/>
      <c r="BO44" s="106"/>
      <c r="BP44" s="106"/>
      <c r="BQ44" s="106"/>
      <c r="BR44" s="106"/>
      <c r="BS44" s="106"/>
      <c r="BT44" s="106"/>
      <c r="BU44" s="106"/>
      <c r="BV44" s="106"/>
      <c r="BW44" s="106"/>
      <c r="BX44" s="106"/>
      <c r="BY44" s="106"/>
      <c r="BZ44" s="106"/>
      <c r="CA44" s="106"/>
      <c r="CB44" s="106"/>
      <c r="CC44" s="106"/>
      <c r="CD44" s="106"/>
      <c r="CE44" s="106"/>
      <c r="CF44" s="106"/>
      <c r="CG44" s="106"/>
      <c r="CH44" s="106"/>
      <c r="CI44" s="106"/>
      <c r="CJ44" s="106"/>
      <c r="CK44" s="106"/>
      <c r="CL44" s="106"/>
      <c r="CM44" s="106"/>
      <c r="CN44" s="106"/>
      <c r="CO44" s="106"/>
      <c r="CP44" s="106"/>
      <c r="CQ44" s="106"/>
      <c r="CR44" s="106"/>
      <c r="CS44" s="106"/>
      <c r="CT44" s="106"/>
      <c r="CU44" s="106"/>
      <c r="CV44" s="106"/>
      <c r="CW44" s="106"/>
      <c r="CX44" s="106"/>
      <c r="CY44" s="106"/>
      <c r="CZ44" s="106"/>
      <c r="DA44" s="106"/>
      <c r="DB44" s="106"/>
      <c r="DC44" s="106"/>
      <c r="DD44" s="106"/>
      <c r="DE44" s="106"/>
      <c r="DF44" s="106"/>
      <c r="DG44" s="106"/>
    </row>
    <row r="45" spans="1:111" s="193" customFormat="1" ht="38.25" customHeight="1">
      <c r="A45" s="175" t="str">
        <f>+VLOOKUP(D45,'[1]Líneas AT '!C$7:D$191,2,FALSE)</f>
        <v>Atlántico</v>
      </c>
      <c r="B45" s="175" t="s">
        <v>598</v>
      </c>
      <c r="C45" s="175" t="s">
        <v>623</v>
      </c>
      <c r="D45" s="176" t="s">
        <v>744</v>
      </c>
      <c r="E45" s="175">
        <v>110</v>
      </c>
      <c r="F45" s="175">
        <v>4</v>
      </c>
      <c r="G45" s="178">
        <v>351590000</v>
      </c>
      <c r="H45" s="178">
        <f>+VLOOKUP(D45,'[3]Ploss LN'!LYA$3:LYB$54,2,FALSE)</f>
        <v>1309161.9640300022</v>
      </c>
      <c r="I45" s="207">
        <f t="shared" si="0"/>
        <v>3.7235472113256981E-3</v>
      </c>
      <c r="J45" s="180">
        <f>+H45/(Resumen!$N$11*1000000)</f>
        <v>1.5069994944265811E-4</v>
      </c>
      <c r="K45" s="177" t="s">
        <v>1248</v>
      </c>
      <c r="L45" s="168"/>
      <c r="M45" s="166"/>
      <c r="N45" s="166"/>
      <c r="O45" s="166"/>
      <c r="P45" s="166"/>
      <c r="Q45" s="166"/>
      <c r="R45" s="16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106"/>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106"/>
      <c r="CB45" s="106"/>
      <c r="CC45" s="106"/>
      <c r="CD45" s="106"/>
      <c r="CE45" s="106"/>
      <c r="CF45" s="106"/>
      <c r="CG45" s="106"/>
      <c r="CH45" s="106"/>
      <c r="CI45" s="106"/>
      <c r="CJ45" s="106"/>
      <c r="CK45" s="106"/>
      <c r="CL45" s="106"/>
      <c r="CM45" s="106"/>
      <c r="CN45" s="106"/>
      <c r="CO45" s="106"/>
      <c r="CP45" s="106"/>
      <c r="CQ45" s="106"/>
      <c r="CR45" s="106"/>
      <c r="CS45" s="106"/>
      <c r="CT45" s="106"/>
      <c r="CU45" s="106"/>
      <c r="CV45" s="106"/>
      <c r="CW45" s="106"/>
      <c r="CX45" s="106"/>
      <c r="CY45" s="106"/>
      <c r="CZ45" s="106"/>
      <c r="DA45" s="106"/>
      <c r="DB45" s="106"/>
      <c r="DC45" s="106"/>
      <c r="DD45" s="106"/>
      <c r="DE45" s="106"/>
      <c r="DF45" s="106"/>
      <c r="DG45" s="106"/>
    </row>
    <row r="46" spans="1:111" s="193" customFormat="1" ht="38.25" customHeight="1">
      <c r="A46" s="175" t="str">
        <f>+VLOOKUP(D46,'[1]Líneas AT '!C$7:D$191,2,FALSE)</f>
        <v>Norte</v>
      </c>
      <c r="B46" s="175" t="s">
        <v>1178</v>
      </c>
      <c r="C46" s="175" t="s">
        <v>748</v>
      </c>
      <c r="D46" s="176" t="s">
        <v>749</v>
      </c>
      <c r="E46" s="175">
        <v>110</v>
      </c>
      <c r="F46" s="175">
        <v>4</v>
      </c>
      <c r="G46" s="178">
        <f>+VLOOKUP(D46,[2]Sheet!BA$645:BB$1040,2,FALSE)</f>
        <v>36853360</v>
      </c>
      <c r="H46" s="178">
        <f>+VLOOKUP(D46,'[5]Ploss LN'!LYA$3:LYB$33,2,FALSE)</f>
        <v>361182.86786999973</v>
      </c>
      <c r="I46" s="207">
        <f t="shared" si="0"/>
        <v>9.8005410597568239E-3</v>
      </c>
      <c r="J46" s="180">
        <f>+H46/(Resumen!$N$11*1000000)</f>
        <v>4.1576398813184466E-5</v>
      </c>
      <c r="K46" s="177"/>
      <c r="L46" s="168"/>
      <c r="M46" s="166"/>
      <c r="N46" s="166"/>
      <c r="O46" s="166"/>
      <c r="P46" s="166"/>
      <c r="Q46" s="166"/>
      <c r="R46" s="16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c r="CB46" s="106"/>
      <c r="CC46" s="106"/>
      <c r="CD46" s="106"/>
      <c r="CE46" s="106"/>
      <c r="CF46" s="106"/>
      <c r="CG46" s="106"/>
      <c r="CH46" s="106"/>
      <c r="CI46" s="106"/>
      <c r="CJ46" s="106"/>
      <c r="CK46" s="106"/>
      <c r="CL46" s="106"/>
      <c r="CM46" s="106"/>
      <c r="CN46" s="106"/>
      <c r="CO46" s="106"/>
      <c r="CP46" s="106"/>
      <c r="CQ46" s="106"/>
      <c r="CR46" s="106"/>
      <c r="CS46" s="106"/>
      <c r="CT46" s="106"/>
      <c r="CU46" s="106"/>
      <c r="CV46" s="106"/>
      <c r="CW46" s="106"/>
      <c r="CX46" s="106"/>
      <c r="CY46" s="106"/>
      <c r="CZ46" s="106"/>
      <c r="DA46" s="106"/>
      <c r="DB46" s="106"/>
      <c r="DC46" s="106"/>
      <c r="DD46" s="106"/>
      <c r="DE46" s="106"/>
      <c r="DF46" s="106"/>
      <c r="DG46" s="106"/>
    </row>
    <row r="47" spans="1:111" s="193" customFormat="1" ht="38.25" customHeight="1">
      <c r="A47" s="175" t="str">
        <f>+VLOOKUP(D47,'[1]Líneas AT '!C$7:D$191,2,FALSE)</f>
        <v>Atlántico</v>
      </c>
      <c r="B47" s="175" t="s">
        <v>598</v>
      </c>
      <c r="C47" s="175" t="s">
        <v>785</v>
      </c>
      <c r="D47" s="176" t="s">
        <v>786</v>
      </c>
      <c r="E47" s="175">
        <v>34.5</v>
      </c>
      <c r="F47" s="175">
        <v>3</v>
      </c>
      <c r="G47" s="178">
        <f>+VLOOKUP(D47,[2]Sheet!BA$649:BB$1052,2,FALSE)</f>
        <v>97512866.702799991</v>
      </c>
      <c r="H47" s="178">
        <f>+'[3]Ploss LN'!$LYC$24</f>
        <v>258845.17691000039</v>
      </c>
      <c r="I47" s="207">
        <f t="shared" si="0"/>
        <v>2.654472026741963E-3</v>
      </c>
      <c r="J47" s="180">
        <f>+H47/(Resumen!$N$11*1000000)</f>
        <v>2.9796126182687509E-5</v>
      </c>
      <c r="K47" s="177"/>
      <c r="L47" s="168"/>
      <c r="M47" s="166"/>
      <c r="N47" s="166"/>
      <c r="O47" s="166"/>
      <c r="P47" s="166"/>
      <c r="Q47" s="166"/>
      <c r="R47" s="16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c r="AU47" s="106"/>
      <c r="AV47" s="106"/>
      <c r="AW47" s="106"/>
      <c r="AX47" s="106"/>
      <c r="AY47" s="106"/>
      <c r="AZ47" s="106"/>
      <c r="BA47" s="106"/>
      <c r="BB47" s="106"/>
      <c r="BC47" s="106"/>
      <c r="BD47" s="106"/>
      <c r="BE47" s="106"/>
      <c r="BF47" s="106"/>
      <c r="BG47" s="106"/>
      <c r="BH47" s="106"/>
      <c r="BI47" s="106"/>
      <c r="BJ47" s="106"/>
      <c r="BK47" s="106"/>
      <c r="BL47" s="106"/>
      <c r="BM47" s="106"/>
      <c r="BN47" s="106"/>
      <c r="BO47" s="106"/>
      <c r="BP47" s="106"/>
      <c r="BQ47" s="106"/>
      <c r="BR47" s="106"/>
      <c r="BS47" s="106"/>
      <c r="BT47" s="106"/>
      <c r="BU47" s="106"/>
      <c r="BV47" s="106"/>
      <c r="BW47" s="106"/>
      <c r="BX47" s="106"/>
      <c r="BY47" s="106"/>
      <c r="BZ47" s="106"/>
      <c r="CA47" s="106"/>
      <c r="CB47" s="106"/>
      <c r="CC47" s="106"/>
      <c r="CD47" s="106"/>
      <c r="CE47" s="106"/>
      <c r="CF47" s="106"/>
      <c r="CG47" s="106"/>
      <c r="CH47" s="106"/>
      <c r="CI47" s="106"/>
      <c r="CJ47" s="106"/>
      <c r="CK47" s="106"/>
      <c r="CL47" s="106"/>
      <c r="CM47" s="106"/>
      <c r="CN47" s="106"/>
      <c r="CO47" s="106"/>
      <c r="CP47" s="106"/>
      <c r="CQ47" s="106"/>
      <c r="CR47" s="106"/>
      <c r="CS47" s="106"/>
      <c r="CT47" s="106"/>
      <c r="CU47" s="106"/>
      <c r="CV47" s="106"/>
      <c r="CW47" s="106"/>
      <c r="CX47" s="106"/>
      <c r="CY47" s="106"/>
      <c r="CZ47" s="106"/>
      <c r="DA47" s="106"/>
      <c r="DB47" s="106"/>
      <c r="DC47" s="106"/>
      <c r="DD47" s="106"/>
      <c r="DE47" s="106"/>
      <c r="DF47" s="106"/>
      <c r="DG47" s="106"/>
    </row>
    <row r="48" spans="1:111" s="193" customFormat="1" ht="38.25" customHeight="1">
      <c r="A48" s="175" t="str">
        <f>+VLOOKUP(D48,'[1]Líneas AT '!C$7:D$191,2,FALSE)</f>
        <v>Atlántico</v>
      </c>
      <c r="B48" s="175" t="s">
        <v>598</v>
      </c>
      <c r="C48" s="175" t="s">
        <v>761</v>
      </c>
      <c r="D48" s="176" t="s">
        <v>762</v>
      </c>
      <c r="E48" s="175">
        <v>110</v>
      </c>
      <c r="F48" s="175">
        <v>4</v>
      </c>
      <c r="G48" s="178">
        <f>+[2]Sheet!$BB$1052</f>
        <v>41041386.752000004</v>
      </c>
      <c r="H48" s="178">
        <f>+'[3]Ploss LN'!$LYB$43</f>
        <v>152302.82435999991</v>
      </c>
      <c r="I48" s="207">
        <f t="shared" si="0"/>
        <v>3.7109570707324598E-3</v>
      </c>
      <c r="J48" s="180">
        <f>+H48/(Resumen!$N$11*1000000)</f>
        <v>1.7531847518982785E-5</v>
      </c>
      <c r="K48" s="177" t="s">
        <v>1210</v>
      </c>
      <c r="L48" s="168"/>
      <c r="M48" s="166"/>
      <c r="N48" s="166"/>
      <c r="O48" s="166"/>
      <c r="P48" s="166"/>
      <c r="Q48" s="166"/>
      <c r="R48" s="16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06"/>
      <c r="AP48" s="106"/>
      <c r="AQ48" s="106"/>
      <c r="AR48" s="106"/>
      <c r="AS48" s="106"/>
      <c r="AT48" s="106"/>
      <c r="AU48" s="106"/>
      <c r="AV48" s="106"/>
      <c r="AW48" s="106"/>
      <c r="AX48" s="106"/>
      <c r="AY48" s="106"/>
      <c r="AZ48" s="106"/>
      <c r="BA48" s="106"/>
      <c r="BB48" s="106"/>
      <c r="BC48" s="106"/>
      <c r="BD48" s="106"/>
      <c r="BE48" s="106"/>
      <c r="BF48" s="106"/>
      <c r="BG48" s="106"/>
      <c r="BH48" s="106"/>
      <c r="BI48" s="106"/>
      <c r="BJ48" s="106"/>
      <c r="BK48" s="106"/>
      <c r="BL48" s="106"/>
      <c r="BM48" s="106"/>
      <c r="BN48" s="106"/>
      <c r="BO48" s="106"/>
      <c r="BP48" s="106"/>
      <c r="BQ48" s="106"/>
      <c r="BR48" s="106"/>
      <c r="BS48" s="106"/>
      <c r="BT48" s="106"/>
      <c r="BU48" s="106"/>
      <c r="BV48" s="106"/>
      <c r="BW48" s="106"/>
      <c r="BX48" s="106"/>
      <c r="BY48" s="106"/>
      <c r="BZ48" s="106"/>
      <c r="CA48" s="106"/>
      <c r="CB48" s="106"/>
      <c r="CC48" s="106"/>
      <c r="CD48" s="106"/>
      <c r="CE48" s="106"/>
      <c r="CF48" s="106"/>
      <c r="CG48" s="106"/>
      <c r="CH48" s="106"/>
      <c r="CI48" s="106"/>
      <c r="CJ48" s="106"/>
      <c r="CK48" s="106"/>
      <c r="CL48" s="106"/>
      <c r="CM48" s="106"/>
      <c r="CN48" s="106"/>
      <c r="CO48" s="106"/>
      <c r="CP48" s="106"/>
      <c r="CQ48" s="106"/>
      <c r="CR48" s="106"/>
      <c r="CS48" s="106"/>
      <c r="CT48" s="106"/>
      <c r="CU48" s="106"/>
      <c r="CV48" s="106"/>
      <c r="CW48" s="106"/>
      <c r="CX48" s="106"/>
      <c r="CY48" s="106"/>
      <c r="CZ48" s="106"/>
      <c r="DA48" s="106"/>
      <c r="DB48" s="106"/>
      <c r="DC48" s="106"/>
      <c r="DD48" s="106"/>
      <c r="DE48" s="106"/>
      <c r="DF48" s="106"/>
      <c r="DG48" s="106"/>
    </row>
    <row r="49" spans="1:111" s="193" customFormat="1" ht="38.25" customHeight="1">
      <c r="A49" s="175" t="str">
        <f>+VLOOKUP(D49,'[1]Líneas AT '!C$7:D$191,2,FALSE)</f>
        <v>Atlántico</v>
      </c>
      <c r="B49" s="175" t="s">
        <v>598</v>
      </c>
      <c r="C49" s="175" t="s">
        <v>797</v>
      </c>
      <c r="D49" s="176" t="s">
        <v>798</v>
      </c>
      <c r="E49" s="175">
        <v>34.5</v>
      </c>
      <c r="F49" s="175">
        <v>3</v>
      </c>
      <c r="G49" s="178">
        <f>+VLOOKUP(D49,[2]Sheet!BA$649:BB$1052,2,FALSE)</f>
        <v>94005118.253600001</v>
      </c>
      <c r="H49" s="178">
        <f>+VLOOKUP(D49,'[3]Ploss LN'!LYA$3:LYB$54,2,FALSE)</f>
        <v>233913.99732000032</v>
      </c>
      <c r="I49" s="207">
        <f t="shared" si="0"/>
        <v>2.4883112926783898E-3</v>
      </c>
      <c r="J49" s="180">
        <f>+H49/(Resumen!$N$11*1000000)</f>
        <v>2.6926253999574851E-5</v>
      </c>
      <c r="K49" s="177"/>
      <c r="L49" s="168"/>
      <c r="M49" s="166"/>
      <c r="N49" s="166"/>
      <c r="O49" s="166"/>
      <c r="P49" s="166"/>
      <c r="Q49" s="166"/>
      <c r="R49" s="16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6"/>
      <c r="AU49" s="106"/>
      <c r="AV49" s="106"/>
      <c r="AW49" s="106"/>
      <c r="AX49" s="106"/>
      <c r="AY49" s="106"/>
      <c r="AZ49" s="106"/>
      <c r="BA49" s="106"/>
      <c r="BB49" s="106"/>
      <c r="BC49" s="106"/>
      <c r="BD49" s="106"/>
      <c r="BE49" s="106"/>
      <c r="BF49" s="106"/>
      <c r="BG49" s="106"/>
      <c r="BH49" s="106"/>
      <c r="BI49" s="106"/>
      <c r="BJ49" s="106"/>
      <c r="BK49" s="106"/>
      <c r="BL49" s="106"/>
      <c r="BM49" s="106"/>
      <c r="BN49" s="106"/>
      <c r="BO49" s="106"/>
      <c r="BP49" s="106"/>
      <c r="BQ49" s="106"/>
      <c r="BR49" s="106"/>
      <c r="BS49" s="106"/>
      <c r="BT49" s="106"/>
      <c r="BU49" s="106"/>
      <c r="BV49" s="106"/>
      <c r="BW49" s="106"/>
      <c r="BX49" s="106"/>
      <c r="BY49" s="106"/>
      <c r="BZ49" s="106"/>
      <c r="CA49" s="106"/>
      <c r="CB49" s="106"/>
      <c r="CC49" s="106"/>
      <c r="CD49" s="106"/>
      <c r="CE49" s="106"/>
      <c r="CF49" s="106"/>
      <c r="CG49" s="106"/>
      <c r="CH49" s="106"/>
      <c r="CI49" s="106"/>
      <c r="CJ49" s="106"/>
      <c r="CK49" s="106"/>
      <c r="CL49" s="106"/>
      <c r="CM49" s="106"/>
      <c r="CN49" s="106"/>
      <c r="CO49" s="106"/>
      <c r="CP49" s="106"/>
      <c r="CQ49" s="106"/>
      <c r="CR49" s="106"/>
      <c r="CS49" s="106"/>
      <c r="CT49" s="106"/>
      <c r="CU49" s="106"/>
      <c r="CV49" s="106"/>
      <c r="CW49" s="106"/>
      <c r="CX49" s="106"/>
      <c r="CY49" s="106"/>
      <c r="CZ49" s="106"/>
      <c r="DA49" s="106"/>
      <c r="DB49" s="106"/>
      <c r="DC49" s="106"/>
      <c r="DD49" s="106"/>
      <c r="DE49" s="106"/>
      <c r="DF49" s="106"/>
      <c r="DG49" s="106"/>
    </row>
    <row r="50" spans="1:111" s="193" customFormat="1" ht="38.25" customHeight="1">
      <c r="A50" s="175" t="str">
        <f>+VLOOKUP(D50,'[1]Líneas AT '!C$7:D$191,2,FALSE)</f>
        <v>Atlántico</v>
      </c>
      <c r="B50" s="175" t="s">
        <v>598</v>
      </c>
      <c r="C50" s="175" t="s">
        <v>622</v>
      </c>
      <c r="D50" s="176" t="s">
        <v>743</v>
      </c>
      <c r="E50" s="175">
        <v>110</v>
      </c>
      <c r="F50" s="175">
        <v>4</v>
      </c>
      <c r="G50" s="178">
        <v>473822000</v>
      </c>
      <c r="H50" s="178">
        <f>+VLOOKUP(D50,'[3]Ploss LN'!LYA$3:LYB$54,2,FALSE)</f>
        <v>1541122.8325500027</v>
      </c>
      <c r="I50" s="207">
        <f t="shared" si="0"/>
        <v>3.2525354089721513E-3</v>
      </c>
      <c r="J50" s="180">
        <f>+H50/(Resumen!$N$11*1000000)</f>
        <v>1.774013753311955E-4</v>
      </c>
      <c r="K50" s="177" t="s">
        <v>1182</v>
      </c>
      <c r="L50" s="168"/>
      <c r="M50" s="166"/>
      <c r="N50" s="166"/>
      <c r="O50" s="166"/>
      <c r="P50" s="166"/>
      <c r="Q50" s="166"/>
      <c r="R50" s="16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106"/>
      <c r="AX50" s="106"/>
      <c r="AY50" s="106"/>
      <c r="AZ50" s="106"/>
      <c r="BA50" s="106"/>
      <c r="BB50" s="106"/>
      <c r="BC50" s="106"/>
      <c r="BD50" s="106"/>
      <c r="BE50" s="106"/>
      <c r="BF50" s="106"/>
      <c r="BG50" s="106"/>
      <c r="BH50" s="106"/>
      <c r="BI50" s="106"/>
      <c r="BJ50" s="106"/>
      <c r="BK50" s="106"/>
      <c r="BL50" s="106"/>
      <c r="BM50" s="106"/>
      <c r="BN50" s="106"/>
      <c r="BO50" s="106"/>
      <c r="BP50" s="106"/>
      <c r="BQ50" s="106"/>
      <c r="BR50" s="106"/>
      <c r="BS50" s="106"/>
      <c r="BT50" s="106"/>
      <c r="BU50" s="106"/>
      <c r="BV50" s="106"/>
      <c r="BW50" s="106"/>
      <c r="BX50" s="106"/>
      <c r="BY50" s="106"/>
      <c r="BZ50" s="106"/>
      <c r="CA50" s="106"/>
      <c r="CB50" s="106"/>
      <c r="CC50" s="106"/>
      <c r="CD50" s="106"/>
      <c r="CE50" s="106"/>
      <c r="CF50" s="106"/>
      <c r="CG50" s="106"/>
      <c r="CH50" s="106"/>
      <c r="CI50" s="106"/>
      <c r="CJ50" s="106"/>
      <c r="CK50" s="106"/>
      <c r="CL50" s="106"/>
      <c r="CM50" s="106"/>
      <c r="CN50" s="106"/>
      <c r="CO50" s="106"/>
      <c r="CP50" s="106"/>
      <c r="CQ50" s="106"/>
      <c r="CR50" s="106"/>
      <c r="CS50" s="106"/>
      <c r="CT50" s="106"/>
      <c r="CU50" s="106"/>
      <c r="CV50" s="106"/>
      <c r="CW50" s="106"/>
      <c r="CX50" s="106"/>
      <c r="CY50" s="106"/>
      <c r="CZ50" s="106"/>
      <c r="DA50" s="106"/>
      <c r="DB50" s="106"/>
      <c r="DC50" s="106"/>
      <c r="DD50" s="106"/>
      <c r="DE50" s="106"/>
      <c r="DF50" s="106"/>
      <c r="DG50" s="106"/>
    </row>
    <row r="51" spans="1:111" s="193" customFormat="1" ht="38.25" customHeight="1">
      <c r="A51" s="175" t="str">
        <f>+VLOOKUP(D51,'[1]Líneas AT '!C$7:D$191,2,FALSE)</f>
        <v>Atlántico</v>
      </c>
      <c r="B51" s="175" t="s">
        <v>598</v>
      </c>
      <c r="C51" s="175" t="s">
        <v>799</v>
      </c>
      <c r="D51" s="176" t="s">
        <v>800</v>
      </c>
      <c r="E51" s="175">
        <v>34.5</v>
      </c>
      <c r="F51" s="175">
        <v>3</v>
      </c>
      <c r="G51" s="178">
        <f>+VLOOKUP(D51,[2]Sheet!BA$649:BB$1052,2,FALSE)</f>
        <v>94290073.199399978</v>
      </c>
      <c r="H51" s="178">
        <f>+VLOOKUP(D51,'[3]Ploss LN'!LYA$3:LYB$54,2,FALSE)</f>
        <v>233913.99732000032</v>
      </c>
      <c r="I51" s="207">
        <f t="shared" si="0"/>
        <v>2.4807913429585591E-3</v>
      </c>
      <c r="J51" s="180">
        <f>+H51/(Resumen!$N$11*1000000)</f>
        <v>2.6926253999574851E-5</v>
      </c>
      <c r="K51" s="177"/>
      <c r="L51" s="168"/>
      <c r="M51" s="166"/>
      <c r="N51" s="166"/>
      <c r="O51" s="166"/>
      <c r="P51" s="166"/>
      <c r="Q51" s="166"/>
      <c r="R51" s="16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c r="AU51" s="106"/>
      <c r="AV51" s="106"/>
      <c r="AW51" s="106"/>
      <c r="AX51" s="106"/>
      <c r="AY51" s="106"/>
      <c r="AZ51" s="106"/>
      <c r="BA51" s="106"/>
      <c r="BB51" s="106"/>
      <c r="BC51" s="106"/>
      <c r="BD51" s="106"/>
      <c r="BE51" s="106"/>
      <c r="BF51" s="106"/>
      <c r="BG51" s="106"/>
      <c r="BH51" s="106"/>
      <c r="BI51" s="106"/>
      <c r="BJ51" s="106"/>
      <c r="BK51" s="106"/>
      <c r="BL51" s="106"/>
      <c r="BM51" s="106"/>
      <c r="BN51" s="106"/>
      <c r="BO51" s="106"/>
      <c r="BP51" s="106"/>
      <c r="BQ51" s="106"/>
      <c r="BR51" s="106"/>
      <c r="BS51" s="106"/>
      <c r="BT51" s="106"/>
      <c r="BU51" s="106"/>
      <c r="BV51" s="106"/>
      <c r="BW51" s="106"/>
      <c r="BX51" s="106"/>
      <c r="BY51" s="106"/>
      <c r="BZ51" s="106"/>
      <c r="CA51" s="106"/>
      <c r="CB51" s="106"/>
      <c r="CC51" s="106"/>
      <c r="CD51" s="106"/>
      <c r="CE51" s="106"/>
      <c r="CF51" s="106"/>
      <c r="CG51" s="106"/>
      <c r="CH51" s="106"/>
      <c r="CI51" s="106"/>
      <c r="CJ51" s="106"/>
      <c r="CK51" s="106"/>
      <c r="CL51" s="106"/>
      <c r="CM51" s="106"/>
      <c r="CN51" s="106"/>
      <c r="CO51" s="106"/>
      <c r="CP51" s="106"/>
      <c r="CQ51" s="106"/>
      <c r="CR51" s="106"/>
      <c r="CS51" s="106"/>
      <c r="CT51" s="106"/>
      <c r="CU51" s="106"/>
      <c r="CV51" s="106"/>
      <c r="CW51" s="106"/>
      <c r="CX51" s="106"/>
      <c r="CY51" s="106"/>
      <c r="CZ51" s="106"/>
      <c r="DA51" s="106"/>
      <c r="DB51" s="106"/>
      <c r="DC51" s="106"/>
      <c r="DD51" s="106"/>
      <c r="DE51" s="106"/>
      <c r="DF51" s="106"/>
      <c r="DG51" s="106"/>
    </row>
    <row r="52" spans="1:111" s="193" customFormat="1" ht="38.25" customHeight="1">
      <c r="A52" s="175" t="str">
        <f>+VLOOKUP(D52,'[1]Líneas AT '!C$7:D$191,2,FALSE)</f>
        <v>Atlántico</v>
      </c>
      <c r="B52" s="175" t="s">
        <v>598</v>
      </c>
      <c r="C52" s="175" t="s">
        <v>803</v>
      </c>
      <c r="D52" s="176" t="s">
        <v>804</v>
      </c>
      <c r="E52" s="175">
        <v>110</v>
      </c>
      <c r="F52" s="175">
        <v>4</v>
      </c>
      <c r="G52" s="178">
        <f>+VLOOKUP(D52,[2]Sheet!BA$649:BB$1052,2,FALSE)</f>
        <v>156734770.80000001</v>
      </c>
      <c r="H52" s="178">
        <f>+VLOOKUP(D52,'[3]Ploss LN'!LYA$3:LYB$54,2,FALSE)</f>
        <v>800336.51425000036</v>
      </c>
      <c r="I52" s="207">
        <f t="shared" si="0"/>
        <v>5.1063111916070146E-3</v>
      </c>
      <c r="J52" s="180">
        <f>+H52/(Resumen!$N$11*1000000)</f>
        <v>9.2128151862365154E-5</v>
      </c>
      <c r="K52" s="177" t="s">
        <v>1248</v>
      </c>
      <c r="L52" s="168"/>
      <c r="M52" s="166"/>
      <c r="N52" s="166"/>
      <c r="O52" s="166"/>
      <c r="P52" s="166"/>
      <c r="Q52" s="166"/>
      <c r="R52" s="16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6"/>
      <c r="AU52" s="106"/>
      <c r="AV52" s="106"/>
      <c r="AW52" s="106"/>
      <c r="AX52" s="106"/>
      <c r="AY52" s="106"/>
      <c r="AZ52" s="106"/>
      <c r="BA52" s="106"/>
      <c r="BB52" s="106"/>
      <c r="BC52" s="106"/>
      <c r="BD52" s="106"/>
      <c r="BE52" s="106"/>
      <c r="BF52" s="106"/>
      <c r="BG52" s="106"/>
      <c r="BH52" s="106"/>
      <c r="BI52" s="106"/>
      <c r="BJ52" s="106"/>
      <c r="BK52" s="106"/>
      <c r="BL52" s="106"/>
      <c r="BM52" s="106"/>
      <c r="BN52" s="106"/>
      <c r="BO52" s="106"/>
      <c r="BP52" s="106"/>
      <c r="BQ52" s="106"/>
      <c r="BR52" s="106"/>
      <c r="BS52" s="106"/>
      <c r="BT52" s="106"/>
      <c r="BU52" s="106"/>
      <c r="BV52" s="106"/>
      <c r="BW52" s="106"/>
      <c r="BX52" s="106"/>
      <c r="BY52" s="106"/>
      <c r="BZ52" s="106"/>
      <c r="CA52" s="106"/>
      <c r="CB52" s="106"/>
      <c r="CC52" s="106"/>
      <c r="CD52" s="106"/>
      <c r="CE52" s="106"/>
      <c r="CF52" s="106"/>
      <c r="CG52" s="106"/>
      <c r="CH52" s="106"/>
      <c r="CI52" s="106"/>
      <c r="CJ52" s="106"/>
      <c r="CK52" s="106"/>
      <c r="CL52" s="106"/>
      <c r="CM52" s="106"/>
      <c r="CN52" s="106"/>
      <c r="CO52" s="106"/>
      <c r="CP52" s="106"/>
      <c r="CQ52" s="106"/>
      <c r="CR52" s="106"/>
      <c r="CS52" s="106"/>
      <c r="CT52" s="106"/>
      <c r="CU52" s="106"/>
      <c r="CV52" s="106"/>
      <c r="CW52" s="106"/>
      <c r="CX52" s="106"/>
      <c r="CY52" s="106"/>
      <c r="CZ52" s="106"/>
      <c r="DA52" s="106"/>
      <c r="DB52" s="106"/>
      <c r="DC52" s="106"/>
      <c r="DD52" s="106"/>
      <c r="DE52" s="106"/>
      <c r="DF52" s="106"/>
      <c r="DG52" s="106"/>
    </row>
    <row r="53" spans="1:111" s="193" customFormat="1" ht="38.25" customHeight="1">
      <c r="A53" s="175" t="str">
        <f>+VLOOKUP(D53,'[1]Líneas AT '!C$7:D$191,2,FALSE)</f>
        <v>Atlántico</v>
      </c>
      <c r="B53" s="175" t="s">
        <v>598</v>
      </c>
      <c r="C53" s="175" t="s">
        <v>628</v>
      </c>
      <c r="D53" s="176" t="s">
        <v>763</v>
      </c>
      <c r="E53" s="175">
        <v>110</v>
      </c>
      <c r="F53" s="175">
        <v>4</v>
      </c>
      <c r="G53" s="178">
        <v>599800000</v>
      </c>
      <c r="H53" s="178">
        <f>+VLOOKUP(D53,'[3]Ploss LN'!LYA$3:LYB$54,2,FALSE)</f>
        <v>1195762.6063599961</v>
      </c>
      <c r="I53" s="207">
        <f t="shared" si="0"/>
        <v>1.9936022113371059E-3</v>
      </c>
      <c r="J53" s="180">
        <f>+H53/(Resumen!$N$11*1000000)</f>
        <v>1.3764634879030355E-4</v>
      </c>
      <c r="K53" s="177"/>
      <c r="L53" s="168"/>
      <c r="M53" s="166"/>
      <c r="N53" s="166"/>
      <c r="O53" s="166"/>
      <c r="P53" s="166"/>
      <c r="Q53" s="166"/>
      <c r="R53" s="16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6"/>
      <c r="AU53" s="106"/>
      <c r="AV53" s="106"/>
      <c r="AW53" s="106"/>
      <c r="AX53" s="106"/>
      <c r="AY53" s="106"/>
      <c r="AZ53" s="106"/>
      <c r="BA53" s="106"/>
      <c r="BB53" s="106"/>
      <c r="BC53" s="106"/>
      <c r="BD53" s="106"/>
      <c r="BE53" s="106"/>
      <c r="BF53" s="106"/>
      <c r="BG53" s="106"/>
      <c r="BH53" s="106"/>
      <c r="BI53" s="106"/>
      <c r="BJ53" s="106"/>
      <c r="BK53" s="106"/>
      <c r="BL53" s="106"/>
      <c r="BM53" s="106"/>
      <c r="BN53" s="106"/>
      <c r="BO53" s="106"/>
      <c r="BP53" s="106"/>
      <c r="BQ53" s="106"/>
      <c r="BR53" s="106"/>
      <c r="BS53" s="106"/>
      <c r="BT53" s="106"/>
      <c r="BU53" s="106"/>
      <c r="BV53" s="106"/>
      <c r="BW53" s="106"/>
      <c r="BX53" s="106"/>
      <c r="BY53" s="106"/>
      <c r="BZ53" s="106"/>
      <c r="CA53" s="106"/>
      <c r="CB53" s="106"/>
      <c r="CC53" s="106"/>
      <c r="CD53" s="106"/>
      <c r="CE53" s="106"/>
      <c r="CF53" s="106"/>
      <c r="CG53" s="106"/>
      <c r="CH53" s="106"/>
      <c r="CI53" s="106"/>
      <c r="CJ53" s="106"/>
      <c r="CK53" s="106"/>
      <c r="CL53" s="106"/>
      <c r="CM53" s="106"/>
      <c r="CN53" s="106"/>
      <c r="CO53" s="106"/>
      <c r="CP53" s="106"/>
      <c r="CQ53" s="106"/>
      <c r="CR53" s="106"/>
      <c r="CS53" s="106"/>
      <c r="CT53" s="106"/>
      <c r="CU53" s="106"/>
      <c r="CV53" s="106"/>
      <c r="CW53" s="106"/>
      <c r="CX53" s="106"/>
      <c r="CY53" s="106"/>
      <c r="CZ53" s="106"/>
      <c r="DA53" s="106"/>
      <c r="DB53" s="106"/>
      <c r="DC53" s="106"/>
      <c r="DD53" s="106"/>
      <c r="DE53" s="106"/>
      <c r="DF53" s="106"/>
      <c r="DG53" s="106"/>
    </row>
    <row r="54" spans="1:111" s="193" customFormat="1" ht="38.25" customHeight="1">
      <c r="A54" s="175" t="str">
        <f>+VLOOKUP(D54,'[1]Líneas AT '!C$7:D$191,2,FALSE)</f>
        <v>Atlántico</v>
      </c>
      <c r="B54" s="175" t="s">
        <v>598</v>
      </c>
      <c r="C54" s="175" t="s">
        <v>792</v>
      </c>
      <c r="D54" s="176" t="s">
        <v>793</v>
      </c>
      <c r="E54" s="175">
        <v>110</v>
      </c>
      <c r="F54" s="175">
        <v>4</v>
      </c>
      <c r="G54" s="204">
        <f>+[2]Sheet!$BB$1021</f>
        <v>11786480</v>
      </c>
      <c r="H54" s="204">
        <f>+'[3]Ploss LN'!$LYB$40</f>
        <v>34433.503449999997</v>
      </c>
      <c r="I54" s="207">
        <f t="shared" si="0"/>
        <v>2.9214407906346931E-3</v>
      </c>
      <c r="J54" s="180">
        <f>+H54/(Resumen!$N$11*1000000)</f>
        <v>3.9637014912004218E-6</v>
      </c>
      <c r="K54" s="177" t="s">
        <v>1230</v>
      </c>
      <c r="L54" s="168"/>
      <c r="M54" s="166"/>
      <c r="N54" s="166"/>
      <c r="O54" s="166"/>
      <c r="P54" s="166"/>
      <c r="Q54" s="166"/>
      <c r="R54" s="16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06"/>
      <c r="BE54" s="106"/>
      <c r="BF54" s="106"/>
      <c r="BG54" s="106"/>
      <c r="BH54" s="106"/>
      <c r="BI54" s="106"/>
      <c r="BJ54" s="106"/>
      <c r="BK54" s="106"/>
      <c r="BL54" s="106"/>
      <c r="BM54" s="106"/>
      <c r="BN54" s="106"/>
      <c r="BO54" s="106"/>
      <c r="BP54" s="106"/>
      <c r="BQ54" s="106"/>
      <c r="BR54" s="106"/>
      <c r="BS54" s="106"/>
      <c r="BT54" s="106"/>
      <c r="BU54" s="106"/>
      <c r="BV54" s="106"/>
      <c r="BW54" s="106"/>
      <c r="BX54" s="106"/>
      <c r="BY54" s="106"/>
      <c r="BZ54" s="106"/>
      <c r="CA54" s="106"/>
      <c r="CB54" s="106"/>
      <c r="CC54" s="106"/>
      <c r="CD54" s="106"/>
      <c r="CE54" s="106"/>
      <c r="CF54" s="106"/>
      <c r="CG54" s="106"/>
      <c r="CH54" s="106"/>
      <c r="CI54" s="106"/>
      <c r="CJ54" s="106"/>
      <c r="CK54" s="106"/>
      <c r="CL54" s="106"/>
      <c r="CM54" s="106"/>
      <c r="CN54" s="106"/>
      <c r="CO54" s="106"/>
      <c r="CP54" s="106"/>
      <c r="CQ54" s="106"/>
      <c r="CR54" s="106"/>
      <c r="CS54" s="106"/>
      <c r="CT54" s="106"/>
      <c r="CU54" s="106"/>
      <c r="CV54" s="106"/>
      <c r="CW54" s="106"/>
      <c r="CX54" s="106"/>
      <c r="CY54" s="106"/>
      <c r="CZ54" s="106"/>
      <c r="DA54" s="106"/>
      <c r="DB54" s="106"/>
      <c r="DC54" s="106"/>
      <c r="DD54" s="106"/>
      <c r="DE54" s="106"/>
      <c r="DF54" s="106"/>
      <c r="DG54" s="106"/>
    </row>
    <row r="55" spans="1:111" s="193" customFormat="1" ht="38.25" customHeight="1">
      <c r="A55" s="175" t="str">
        <f>+VLOOKUP(D55,'[1]Líneas AT '!C$7:D$191,2,FALSE)</f>
        <v>Norte</v>
      </c>
      <c r="B55" s="175" t="s">
        <v>1178</v>
      </c>
      <c r="C55" s="175" t="s">
        <v>771</v>
      </c>
      <c r="D55" s="176" t="s">
        <v>772</v>
      </c>
      <c r="E55" s="175">
        <v>110</v>
      </c>
      <c r="F55" s="175">
        <v>4</v>
      </c>
      <c r="G55" s="204">
        <f>+VLOOKUP(D55,[2]Sheet!BA$645:BB$1040,2,FALSE)</f>
        <v>345907440</v>
      </c>
      <c r="H55" s="204">
        <f>+VLOOKUP(D55,'[5]Ploss LN'!LYA$3:LYB$33,2,FALSE)</f>
        <v>633335.25894999865</v>
      </c>
      <c r="I55" s="207">
        <f t="shared" si="0"/>
        <v>1.8309385278038502E-3</v>
      </c>
      <c r="J55" s="180">
        <f>+H55/(Resumen!$N$11*1000000)</f>
        <v>7.2904341957975098E-5</v>
      </c>
      <c r="K55" s="177"/>
      <c r="L55" s="168"/>
      <c r="M55" s="166"/>
      <c r="N55" s="166"/>
      <c r="O55" s="166"/>
      <c r="P55" s="166"/>
      <c r="Q55" s="166"/>
      <c r="R55" s="16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106"/>
      <c r="AT55" s="106"/>
      <c r="AU55" s="106"/>
      <c r="AV55" s="106"/>
      <c r="AW55" s="106"/>
      <c r="AX55" s="106"/>
      <c r="AY55" s="106"/>
      <c r="AZ55" s="106"/>
      <c r="BA55" s="106"/>
      <c r="BB55" s="106"/>
      <c r="BC55" s="106"/>
      <c r="BD55" s="106"/>
      <c r="BE55" s="106"/>
      <c r="BF55" s="106"/>
      <c r="BG55" s="106"/>
      <c r="BH55" s="106"/>
      <c r="BI55" s="106"/>
      <c r="BJ55" s="106"/>
      <c r="BK55" s="106"/>
      <c r="BL55" s="106"/>
      <c r="BM55" s="106"/>
      <c r="BN55" s="106"/>
      <c r="BO55" s="106"/>
      <c r="BP55" s="106"/>
      <c r="BQ55" s="106"/>
      <c r="BR55" s="106"/>
      <c r="BS55" s="106"/>
      <c r="BT55" s="106"/>
      <c r="BU55" s="106"/>
      <c r="BV55" s="106"/>
      <c r="BW55" s="106"/>
      <c r="BX55" s="106"/>
      <c r="BY55" s="106"/>
      <c r="BZ55" s="106"/>
      <c r="CA55" s="106"/>
      <c r="CB55" s="106"/>
      <c r="CC55" s="106"/>
      <c r="CD55" s="106"/>
      <c r="CE55" s="106"/>
      <c r="CF55" s="106"/>
      <c r="CG55" s="106"/>
      <c r="CH55" s="106"/>
      <c r="CI55" s="106"/>
      <c r="CJ55" s="106"/>
      <c r="CK55" s="106"/>
      <c r="CL55" s="106"/>
      <c r="CM55" s="106"/>
      <c r="CN55" s="106"/>
      <c r="CO55" s="106"/>
      <c r="CP55" s="106"/>
      <c r="CQ55" s="106"/>
      <c r="CR55" s="106"/>
      <c r="CS55" s="106"/>
      <c r="CT55" s="106"/>
      <c r="CU55" s="106"/>
      <c r="CV55" s="106"/>
      <c r="CW55" s="106"/>
      <c r="CX55" s="106"/>
      <c r="CY55" s="106"/>
      <c r="CZ55" s="106"/>
      <c r="DA55" s="106"/>
      <c r="DB55" s="106"/>
      <c r="DC55" s="106"/>
      <c r="DD55" s="106"/>
      <c r="DE55" s="106"/>
      <c r="DF55" s="106"/>
      <c r="DG55" s="106"/>
    </row>
    <row r="56" spans="1:111" s="193" customFormat="1" ht="38.25" customHeight="1">
      <c r="A56" s="175" t="str">
        <f>+VLOOKUP(D56,'[1]Líneas AT '!C$7:D$191,2,FALSE)</f>
        <v>Norte</v>
      </c>
      <c r="B56" s="175" t="s">
        <v>1178</v>
      </c>
      <c r="C56" s="175" t="s">
        <v>790</v>
      </c>
      <c r="D56" s="176" t="s">
        <v>791</v>
      </c>
      <c r="E56" s="175">
        <v>110</v>
      </c>
      <c r="F56" s="175">
        <v>4</v>
      </c>
      <c r="G56" s="204">
        <f>+VLOOKUP(D56,[2]Sheet!BA$645:BB$1040,2,FALSE)</f>
        <v>221258650</v>
      </c>
      <c r="H56" s="204">
        <f>+VLOOKUP(D56,'[5]Ploss LN'!LYA$3:LYB$33,2,FALSE)</f>
        <v>333934.96056999982</v>
      </c>
      <c r="I56" s="207">
        <f t="shared" si="0"/>
        <v>1.5092515504817544E-3</v>
      </c>
      <c r="J56" s="180">
        <f>+H56/(Resumen!$N$11*1000000)</f>
        <v>3.843984400533785E-5</v>
      </c>
      <c r="K56" s="177"/>
      <c r="L56" s="168"/>
      <c r="M56" s="166"/>
      <c r="N56" s="166"/>
      <c r="O56" s="166"/>
      <c r="P56" s="166"/>
      <c r="Q56" s="166"/>
      <c r="R56" s="16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c r="BV56" s="106"/>
      <c r="BW56" s="106"/>
      <c r="BX56" s="106"/>
      <c r="BY56" s="106"/>
      <c r="BZ56" s="106"/>
      <c r="CA56" s="106"/>
      <c r="CB56" s="106"/>
      <c r="CC56" s="106"/>
      <c r="CD56" s="106"/>
      <c r="CE56" s="106"/>
      <c r="CF56" s="106"/>
      <c r="CG56" s="106"/>
      <c r="CH56" s="106"/>
      <c r="CI56" s="106"/>
      <c r="CJ56" s="106"/>
      <c r="CK56" s="106"/>
      <c r="CL56" s="106"/>
      <c r="CM56" s="106"/>
      <c r="CN56" s="106"/>
      <c r="CO56" s="106"/>
      <c r="CP56" s="106"/>
      <c r="CQ56" s="106"/>
      <c r="CR56" s="106"/>
      <c r="CS56" s="106"/>
      <c r="CT56" s="106"/>
      <c r="CU56" s="106"/>
      <c r="CV56" s="106"/>
      <c r="CW56" s="106"/>
      <c r="CX56" s="106"/>
      <c r="CY56" s="106"/>
      <c r="CZ56" s="106"/>
      <c r="DA56" s="106"/>
      <c r="DB56" s="106"/>
      <c r="DC56" s="106"/>
      <c r="DD56" s="106"/>
      <c r="DE56" s="106"/>
      <c r="DF56" s="106"/>
      <c r="DG56" s="106"/>
    </row>
    <row r="57" spans="1:111" s="193" customFormat="1" ht="38.25" customHeight="1">
      <c r="A57" s="175" t="str">
        <f>+VLOOKUP(D57,'[1]Líneas AT '!C$7:D$191,2,FALSE)</f>
        <v>Atlántico</v>
      </c>
      <c r="B57" s="175" t="s">
        <v>598</v>
      </c>
      <c r="C57" s="175" t="s">
        <v>632</v>
      </c>
      <c r="D57" s="176" t="s">
        <v>728</v>
      </c>
      <c r="E57" s="175">
        <v>110</v>
      </c>
      <c r="F57" s="175">
        <v>4</v>
      </c>
      <c r="G57" s="204">
        <f>+VLOOKUP(D57,[2]Sheet!BA$649:BB$1052,2,FALSE)</f>
        <v>689856000</v>
      </c>
      <c r="H57" s="204">
        <f>+VLOOKUP(D57,'[3]Ploss LN'!LYA$3:LYB$54,2,FALSE)</f>
        <v>767640.72480000043</v>
      </c>
      <c r="I57" s="207">
        <f t="shared" si="0"/>
        <v>1.1127550166991379E-3</v>
      </c>
      <c r="J57" s="180">
        <f>+H57/(Resumen!$N$11*1000000)</f>
        <v>8.8364481703529207E-5</v>
      </c>
      <c r="K57" s="177" t="s">
        <v>1181</v>
      </c>
      <c r="L57" s="168"/>
      <c r="M57" s="166"/>
      <c r="N57" s="166"/>
      <c r="O57" s="166"/>
      <c r="P57" s="166"/>
      <c r="Q57" s="166"/>
      <c r="R57" s="16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06"/>
      <c r="AP57" s="106"/>
      <c r="AQ57" s="106"/>
      <c r="AR57" s="106"/>
      <c r="AS57" s="106"/>
      <c r="AT57" s="106"/>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c r="BV57" s="106"/>
      <c r="BW57" s="106"/>
      <c r="BX57" s="106"/>
      <c r="BY57" s="106"/>
      <c r="BZ57" s="106"/>
      <c r="CA57" s="106"/>
      <c r="CB57" s="106"/>
      <c r="CC57" s="106"/>
      <c r="CD57" s="106"/>
      <c r="CE57" s="106"/>
      <c r="CF57" s="106"/>
      <c r="CG57" s="106"/>
      <c r="CH57" s="106"/>
      <c r="CI57" s="106"/>
      <c r="CJ57" s="106"/>
      <c r="CK57" s="106"/>
      <c r="CL57" s="106"/>
      <c r="CM57" s="106"/>
      <c r="CN57" s="106"/>
      <c r="CO57" s="106"/>
      <c r="CP57" s="106"/>
      <c r="CQ57" s="106"/>
      <c r="CR57" s="106"/>
      <c r="CS57" s="106"/>
      <c r="CT57" s="106"/>
      <c r="CU57" s="106"/>
      <c r="CV57" s="106"/>
      <c r="CW57" s="106"/>
      <c r="CX57" s="106"/>
      <c r="CY57" s="106"/>
      <c r="CZ57" s="106"/>
      <c r="DA57" s="106"/>
      <c r="DB57" s="106"/>
      <c r="DC57" s="106"/>
      <c r="DD57" s="106"/>
      <c r="DE57" s="106"/>
      <c r="DF57" s="106"/>
      <c r="DG57" s="106"/>
    </row>
    <row r="58" spans="1:111" s="193" customFormat="1" ht="38.25" customHeight="1">
      <c r="A58" s="175" t="str">
        <f>+VLOOKUP(D58,'[1]Líneas AT '!C$7:D$191,2,FALSE)</f>
        <v>Atlántico</v>
      </c>
      <c r="B58" s="175" t="s">
        <v>598</v>
      </c>
      <c r="C58" s="175" t="s">
        <v>787</v>
      </c>
      <c r="D58" s="176" t="s">
        <v>788</v>
      </c>
      <c r="E58" s="175">
        <v>110</v>
      </c>
      <c r="F58" s="175">
        <v>4</v>
      </c>
      <c r="G58" s="204">
        <f>+VLOOKUP(D58,[2]Sheet!BA$649:BB$1052,2,FALSE)</f>
        <v>200214018.7807</v>
      </c>
      <c r="H58" s="204">
        <f>+VLOOKUP(D58,'[3]Ploss LN'!LYA$3:LYB$54,2,FALSE)</f>
        <v>196955.55254000041</v>
      </c>
      <c r="I58" s="207">
        <f t="shared" si="0"/>
        <v>9.8372508448437541E-4</v>
      </c>
      <c r="J58" s="180">
        <f>+H58/(Resumen!$N$11*1000000)</f>
        <v>2.267190204553533E-5</v>
      </c>
      <c r="K58" s="177" t="s">
        <v>1181</v>
      </c>
      <c r="L58" s="168"/>
      <c r="M58" s="166"/>
      <c r="N58" s="166"/>
      <c r="O58" s="166"/>
      <c r="P58" s="166"/>
      <c r="Q58" s="166"/>
      <c r="R58" s="16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06"/>
      <c r="AP58" s="106"/>
      <c r="AQ58" s="106"/>
      <c r="AR58" s="106"/>
      <c r="AS58" s="106"/>
      <c r="AT58" s="106"/>
      <c r="AU58" s="106"/>
      <c r="AV58" s="106"/>
      <c r="AW58" s="106"/>
      <c r="AX58" s="106"/>
      <c r="AY58" s="106"/>
      <c r="AZ58" s="106"/>
      <c r="BA58" s="106"/>
      <c r="BB58" s="106"/>
      <c r="BC58" s="106"/>
      <c r="BD58" s="106"/>
      <c r="BE58" s="106"/>
      <c r="BF58" s="106"/>
      <c r="BG58" s="106"/>
      <c r="BH58" s="106"/>
      <c r="BI58" s="106"/>
      <c r="BJ58" s="106"/>
      <c r="BK58" s="106"/>
      <c r="BL58" s="106"/>
      <c r="BM58" s="106"/>
      <c r="BN58" s="106"/>
      <c r="BO58" s="106"/>
      <c r="BP58" s="106"/>
      <c r="BQ58" s="106"/>
      <c r="BR58" s="106"/>
      <c r="BS58" s="106"/>
      <c r="BT58" s="106"/>
      <c r="BU58" s="106"/>
      <c r="BV58" s="106"/>
      <c r="BW58" s="106"/>
      <c r="BX58" s="106"/>
      <c r="BY58" s="106"/>
      <c r="BZ58" s="106"/>
      <c r="CA58" s="106"/>
      <c r="CB58" s="106"/>
      <c r="CC58" s="106"/>
      <c r="CD58" s="106"/>
      <c r="CE58" s="106"/>
      <c r="CF58" s="106"/>
      <c r="CG58" s="106"/>
      <c r="CH58" s="106"/>
      <c r="CI58" s="106"/>
      <c r="CJ58" s="106"/>
      <c r="CK58" s="106"/>
      <c r="CL58" s="106"/>
      <c r="CM58" s="106"/>
      <c r="CN58" s="106"/>
      <c r="CO58" s="106"/>
      <c r="CP58" s="106"/>
      <c r="CQ58" s="106"/>
      <c r="CR58" s="106"/>
      <c r="CS58" s="106"/>
      <c r="CT58" s="106"/>
      <c r="CU58" s="106"/>
      <c r="CV58" s="106"/>
      <c r="CW58" s="106"/>
      <c r="CX58" s="106"/>
      <c r="CY58" s="106"/>
      <c r="CZ58" s="106"/>
      <c r="DA58" s="106"/>
      <c r="DB58" s="106"/>
      <c r="DC58" s="106"/>
      <c r="DD58" s="106"/>
      <c r="DE58" s="106"/>
      <c r="DF58" s="106"/>
      <c r="DG58" s="106"/>
    </row>
    <row r="59" spans="1:111" s="193" customFormat="1" ht="38.25" customHeight="1">
      <c r="A59" s="175" t="str">
        <f>+VLOOKUP(D59,'[1]Líneas AT '!C$7:D$191,2,FALSE)</f>
        <v>Norte</v>
      </c>
      <c r="B59" s="175" t="s">
        <v>1178</v>
      </c>
      <c r="C59" s="175" t="s">
        <v>807</v>
      </c>
      <c r="D59" s="176" t="s">
        <v>808</v>
      </c>
      <c r="E59" s="175">
        <v>34.5</v>
      </c>
      <c r="F59" s="175">
        <v>3</v>
      </c>
      <c r="G59" s="204">
        <f>+VLOOKUP(D59,[2]Sheet!BA$645:BB$1040,2,FALSE)</f>
        <v>22805259.838099997</v>
      </c>
      <c r="H59" s="204">
        <v>62393.106700000317</v>
      </c>
      <c r="I59" s="207">
        <f t="shared" si="0"/>
        <v>2.735908608055507E-3</v>
      </c>
      <c r="J59" s="180">
        <f>+H59/(Resumen!$N$11*1000000)</f>
        <v>7.1821808787632477E-6</v>
      </c>
      <c r="K59" s="177"/>
      <c r="L59" s="168"/>
      <c r="M59" s="166"/>
      <c r="N59" s="166"/>
      <c r="O59" s="166"/>
      <c r="P59" s="166"/>
      <c r="Q59" s="166"/>
      <c r="R59" s="16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6"/>
      <c r="AT59" s="106"/>
      <c r="AU59" s="106"/>
      <c r="AV59" s="106"/>
      <c r="AW59" s="106"/>
      <c r="AX59" s="106"/>
      <c r="AY59" s="106"/>
      <c r="AZ59" s="106"/>
      <c r="BA59" s="106"/>
      <c r="BB59" s="106"/>
      <c r="BC59" s="106"/>
      <c r="BD59" s="106"/>
      <c r="BE59" s="106"/>
      <c r="BF59" s="106"/>
      <c r="BG59" s="106"/>
      <c r="BH59" s="106"/>
      <c r="BI59" s="106"/>
      <c r="BJ59" s="106"/>
      <c r="BK59" s="106"/>
      <c r="BL59" s="106"/>
      <c r="BM59" s="106"/>
      <c r="BN59" s="106"/>
      <c r="BO59" s="106"/>
      <c r="BP59" s="106"/>
      <c r="BQ59" s="106"/>
      <c r="BR59" s="106"/>
      <c r="BS59" s="106"/>
      <c r="BT59" s="106"/>
      <c r="BU59" s="106"/>
      <c r="BV59" s="106"/>
      <c r="BW59" s="106"/>
      <c r="BX59" s="106"/>
      <c r="BY59" s="106"/>
      <c r="BZ59" s="106"/>
      <c r="CA59" s="106"/>
      <c r="CB59" s="106"/>
      <c r="CC59" s="106"/>
      <c r="CD59" s="106"/>
      <c r="CE59" s="106"/>
      <c r="CF59" s="106"/>
      <c r="CG59" s="106"/>
      <c r="CH59" s="106"/>
      <c r="CI59" s="106"/>
      <c r="CJ59" s="106"/>
      <c r="CK59" s="106"/>
      <c r="CL59" s="106"/>
      <c r="CM59" s="106"/>
      <c r="CN59" s="106"/>
      <c r="CO59" s="106"/>
      <c r="CP59" s="106"/>
      <c r="CQ59" s="106"/>
      <c r="CR59" s="106"/>
      <c r="CS59" s="106"/>
      <c r="CT59" s="106"/>
      <c r="CU59" s="106"/>
      <c r="CV59" s="106"/>
      <c r="CW59" s="106"/>
      <c r="CX59" s="106"/>
      <c r="CY59" s="106"/>
      <c r="CZ59" s="106"/>
      <c r="DA59" s="106"/>
      <c r="DB59" s="106"/>
      <c r="DC59" s="106"/>
      <c r="DD59" s="106"/>
      <c r="DE59" s="106"/>
      <c r="DF59" s="106"/>
      <c r="DG59" s="106"/>
    </row>
    <row r="60" spans="1:111" s="193" customFormat="1" ht="38.25" customHeight="1">
      <c r="A60" s="175" t="str">
        <f>+VLOOKUP(D60,'[1]Líneas AT '!C$7:D$191,2,FALSE)</f>
        <v>Atlántico</v>
      </c>
      <c r="B60" s="175" t="s">
        <v>598</v>
      </c>
      <c r="C60" s="175" t="s">
        <v>775</v>
      </c>
      <c r="D60" s="176" t="s">
        <v>776</v>
      </c>
      <c r="E60" s="175">
        <v>110</v>
      </c>
      <c r="F60" s="175">
        <v>4</v>
      </c>
      <c r="G60" s="204">
        <f>+VLOOKUP(D60,[2]Sheet!BA$649:BB$1052,2,FALSE)</f>
        <v>516966253.47600001</v>
      </c>
      <c r="H60" s="204">
        <f>+VLOOKUP(D60,'[3]Ploss LN'!LYA$3:LYB$54,2,FALSE)</f>
        <v>664816.20550000062</v>
      </c>
      <c r="I60" s="207">
        <f t="shared" si="0"/>
        <v>1.2859953643586611E-3</v>
      </c>
      <c r="J60" s="180">
        <f>+H60/(Resumen!$N$11*1000000)</f>
        <v>7.6528169401669148E-5</v>
      </c>
      <c r="K60" s="177"/>
      <c r="L60" s="168"/>
      <c r="M60" s="166"/>
      <c r="N60" s="166"/>
      <c r="O60" s="166"/>
      <c r="P60" s="166"/>
      <c r="Q60" s="166"/>
      <c r="R60" s="16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106"/>
      <c r="AT60" s="106"/>
      <c r="AU60" s="106"/>
      <c r="AV60" s="106"/>
      <c r="AW60" s="106"/>
      <c r="AX60" s="106"/>
      <c r="AY60" s="106"/>
      <c r="AZ60" s="106"/>
      <c r="BA60" s="106"/>
      <c r="BB60" s="106"/>
      <c r="BC60" s="106"/>
      <c r="BD60" s="106"/>
      <c r="BE60" s="106"/>
      <c r="BF60" s="106"/>
      <c r="BG60" s="106"/>
      <c r="BH60" s="106"/>
      <c r="BI60" s="106"/>
      <c r="BJ60" s="106"/>
      <c r="BK60" s="106"/>
      <c r="BL60" s="106"/>
      <c r="BM60" s="106"/>
      <c r="BN60" s="106"/>
      <c r="BO60" s="106"/>
      <c r="BP60" s="106"/>
      <c r="BQ60" s="106"/>
      <c r="BR60" s="106"/>
      <c r="BS60" s="106"/>
      <c r="BT60" s="106"/>
      <c r="BU60" s="106"/>
      <c r="BV60" s="106"/>
      <c r="BW60" s="106"/>
      <c r="BX60" s="106"/>
      <c r="BY60" s="106"/>
      <c r="BZ60" s="106"/>
      <c r="CA60" s="106"/>
      <c r="CB60" s="106"/>
      <c r="CC60" s="106"/>
      <c r="CD60" s="106"/>
      <c r="CE60" s="106"/>
      <c r="CF60" s="106"/>
      <c r="CG60" s="106"/>
      <c r="CH60" s="106"/>
      <c r="CI60" s="106"/>
      <c r="CJ60" s="106"/>
      <c r="CK60" s="106"/>
      <c r="CL60" s="106"/>
      <c r="CM60" s="106"/>
      <c r="CN60" s="106"/>
      <c r="CO60" s="106"/>
      <c r="CP60" s="106"/>
      <c r="CQ60" s="106"/>
      <c r="CR60" s="106"/>
      <c r="CS60" s="106"/>
      <c r="CT60" s="106"/>
      <c r="CU60" s="106"/>
      <c r="CV60" s="106"/>
      <c r="CW60" s="106"/>
      <c r="CX60" s="106"/>
      <c r="CY60" s="106"/>
      <c r="CZ60" s="106"/>
      <c r="DA60" s="106"/>
      <c r="DB60" s="106"/>
      <c r="DC60" s="106"/>
      <c r="DD60" s="106"/>
      <c r="DE60" s="106"/>
      <c r="DF60" s="106"/>
      <c r="DG60" s="106"/>
    </row>
    <row r="61" spans="1:111" s="193" customFormat="1" ht="38.25" customHeight="1">
      <c r="A61" s="175" t="str">
        <f>+VLOOKUP(D61,'[1]Líneas AT '!C$7:D$191,2,FALSE)</f>
        <v>Atlántico</v>
      </c>
      <c r="B61" s="175" t="s">
        <v>598</v>
      </c>
      <c r="C61" s="175" t="s">
        <v>629</v>
      </c>
      <c r="D61" s="176" t="s">
        <v>774</v>
      </c>
      <c r="E61" s="175">
        <v>110</v>
      </c>
      <c r="F61" s="175">
        <v>4</v>
      </c>
      <c r="G61" s="204">
        <v>358330000</v>
      </c>
      <c r="H61" s="204">
        <f>+'[3]Ploss LN'!$LYC$28</f>
        <v>188124.22823000027</v>
      </c>
      <c r="I61" s="207">
        <f t="shared" si="0"/>
        <v>5.2500272996958185E-4</v>
      </c>
      <c r="J61" s="180">
        <f>+H61/(Resumen!$N$11*1000000)</f>
        <v>2.165531268257226E-5</v>
      </c>
      <c r="K61" s="195" t="s">
        <v>1218</v>
      </c>
      <c r="L61" s="168"/>
      <c r="M61" s="166"/>
      <c r="N61" s="166"/>
      <c r="O61" s="166"/>
      <c r="P61" s="166"/>
      <c r="Q61" s="166"/>
      <c r="R61" s="16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06"/>
      <c r="AP61" s="106"/>
      <c r="AQ61" s="106"/>
      <c r="AR61" s="106"/>
      <c r="AS61" s="106"/>
      <c r="AT61" s="106"/>
      <c r="AU61" s="106"/>
      <c r="AV61" s="106"/>
      <c r="AW61" s="106"/>
      <c r="AX61" s="106"/>
      <c r="AY61" s="106"/>
      <c r="AZ61" s="106"/>
      <c r="BA61" s="106"/>
      <c r="BB61" s="106"/>
      <c r="BC61" s="106"/>
      <c r="BD61" s="106"/>
      <c r="BE61" s="106"/>
      <c r="BF61" s="106"/>
      <c r="BG61" s="106"/>
      <c r="BH61" s="106"/>
      <c r="BI61" s="106"/>
      <c r="BJ61" s="106"/>
      <c r="BK61" s="106"/>
      <c r="BL61" s="106"/>
      <c r="BM61" s="106"/>
      <c r="BN61" s="106"/>
      <c r="BO61" s="106"/>
      <c r="BP61" s="106"/>
      <c r="BQ61" s="106"/>
      <c r="BR61" s="106"/>
      <c r="BS61" s="106"/>
      <c r="BT61" s="106"/>
      <c r="BU61" s="106"/>
      <c r="BV61" s="106"/>
      <c r="BW61" s="106"/>
      <c r="BX61" s="106"/>
      <c r="BY61" s="106"/>
      <c r="BZ61" s="106"/>
      <c r="CA61" s="106"/>
      <c r="CB61" s="106"/>
      <c r="CC61" s="106"/>
      <c r="CD61" s="106"/>
      <c r="CE61" s="106"/>
      <c r="CF61" s="106"/>
      <c r="CG61" s="106"/>
      <c r="CH61" s="106"/>
      <c r="CI61" s="106"/>
      <c r="CJ61" s="106"/>
      <c r="CK61" s="106"/>
      <c r="CL61" s="106"/>
      <c r="CM61" s="106"/>
      <c r="CN61" s="106"/>
      <c r="CO61" s="106"/>
      <c r="CP61" s="106"/>
      <c r="CQ61" s="106"/>
      <c r="CR61" s="106"/>
      <c r="CS61" s="106"/>
      <c r="CT61" s="106"/>
      <c r="CU61" s="106"/>
      <c r="CV61" s="106"/>
      <c r="CW61" s="106"/>
      <c r="CX61" s="106"/>
      <c r="CY61" s="106"/>
      <c r="CZ61" s="106"/>
      <c r="DA61" s="106"/>
      <c r="DB61" s="106"/>
      <c r="DC61" s="106"/>
      <c r="DD61" s="106"/>
      <c r="DE61" s="106"/>
      <c r="DF61" s="106"/>
      <c r="DG61" s="106"/>
    </row>
    <row r="62" spans="1:111" s="193" customFormat="1" ht="38.25" customHeight="1">
      <c r="A62" s="175" t="str">
        <f>+VLOOKUP(D62,'[1]Líneas AT '!C$7:D$191,2,FALSE)</f>
        <v>Atlántico</v>
      </c>
      <c r="B62" s="175" t="s">
        <v>598</v>
      </c>
      <c r="C62" s="175" t="s">
        <v>629</v>
      </c>
      <c r="D62" s="176" t="s">
        <v>773</v>
      </c>
      <c r="E62" s="175">
        <v>110</v>
      </c>
      <c r="F62" s="175">
        <v>4</v>
      </c>
      <c r="G62" s="204">
        <v>447250000</v>
      </c>
      <c r="H62" s="204">
        <f>+VLOOKUP(D62,'[3]Ploss LN'!LYA$3:LYB$54,2,FALSE)</f>
        <v>221420.05433999802</v>
      </c>
      <c r="I62" s="207">
        <f t="shared" si="0"/>
        <v>4.9506999293459587E-4</v>
      </c>
      <c r="J62" s="180">
        <f>+H62/(Resumen!$N$11*1000000)</f>
        <v>2.5488054122739253E-5</v>
      </c>
      <c r="K62" s="195" t="s">
        <v>1218</v>
      </c>
      <c r="L62" s="168"/>
      <c r="M62" s="166"/>
      <c r="N62" s="166"/>
      <c r="O62" s="166"/>
      <c r="P62" s="166"/>
      <c r="Q62" s="166"/>
      <c r="R62" s="16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06"/>
      <c r="AP62" s="106"/>
      <c r="AQ62" s="106"/>
      <c r="AR62" s="106"/>
      <c r="AS62" s="106"/>
      <c r="AT62" s="106"/>
      <c r="AU62" s="106"/>
      <c r="AV62" s="106"/>
      <c r="AW62" s="106"/>
      <c r="AX62" s="106"/>
      <c r="AY62" s="106"/>
      <c r="AZ62" s="106"/>
      <c r="BA62" s="106"/>
      <c r="BB62" s="106"/>
      <c r="BC62" s="106"/>
      <c r="BD62" s="106"/>
      <c r="BE62" s="106"/>
      <c r="BF62" s="106"/>
      <c r="BG62" s="106"/>
      <c r="BH62" s="106"/>
      <c r="BI62" s="106"/>
      <c r="BJ62" s="106"/>
      <c r="BK62" s="106"/>
      <c r="BL62" s="106"/>
      <c r="BM62" s="106"/>
      <c r="BN62" s="106"/>
      <c r="BO62" s="106"/>
      <c r="BP62" s="106"/>
      <c r="BQ62" s="106"/>
      <c r="BR62" s="106"/>
      <c r="BS62" s="106"/>
      <c r="BT62" s="106"/>
      <c r="BU62" s="106"/>
      <c r="BV62" s="106"/>
      <c r="BW62" s="106"/>
      <c r="BX62" s="106"/>
      <c r="BY62" s="106"/>
      <c r="BZ62" s="106"/>
      <c r="CA62" s="106"/>
      <c r="CB62" s="106"/>
      <c r="CC62" s="106"/>
      <c r="CD62" s="106"/>
      <c r="CE62" s="106"/>
      <c r="CF62" s="106"/>
      <c r="CG62" s="106"/>
      <c r="CH62" s="106"/>
      <c r="CI62" s="106"/>
      <c r="CJ62" s="106"/>
      <c r="CK62" s="106"/>
      <c r="CL62" s="106"/>
      <c r="CM62" s="106"/>
      <c r="CN62" s="106"/>
      <c r="CO62" s="106"/>
      <c r="CP62" s="106"/>
      <c r="CQ62" s="106"/>
      <c r="CR62" s="106"/>
      <c r="CS62" s="106"/>
      <c r="CT62" s="106"/>
      <c r="CU62" s="106"/>
      <c r="CV62" s="106"/>
      <c r="CW62" s="106"/>
      <c r="CX62" s="106"/>
      <c r="CY62" s="106"/>
      <c r="CZ62" s="106"/>
      <c r="DA62" s="106"/>
      <c r="DB62" s="106"/>
      <c r="DC62" s="106"/>
      <c r="DD62" s="106"/>
      <c r="DE62" s="106"/>
      <c r="DF62" s="106"/>
      <c r="DG62" s="106"/>
    </row>
    <row r="63" spans="1:111" s="193" customFormat="1" ht="38.25" customHeight="1">
      <c r="A63" s="175" t="str">
        <f>+VLOOKUP(D63,'[1]Líneas AT '!C$7:D$191,2,FALSE)</f>
        <v>Atlántico</v>
      </c>
      <c r="B63" s="175" t="s">
        <v>598</v>
      </c>
      <c r="C63" s="175" t="s">
        <v>625</v>
      </c>
      <c r="D63" s="176" t="s">
        <v>754</v>
      </c>
      <c r="E63" s="175">
        <v>110</v>
      </c>
      <c r="F63" s="175">
        <v>4</v>
      </c>
      <c r="G63" s="204">
        <f>+VLOOKUP(D63,[2]Sheet!BA$649:BB$1052,2,FALSE)</f>
        <v>372340290.34800005</v>
      </c>
      <c r="H63" s="204">
        <f>+VLOOKUP(D63,'[3]Ploss LN'!LYA$3:LYB$54,2,FALSE)</f>
        <v>283982.60724000091</v>
      </c>
      <c r="I63" s="207">
        <f t="shared" si="0"/>
        <v>7.6269642206751927E-4</v>
      </c>
      <c r="J63" s="180">
        <f>+H63/(Resumen!$N$11*1000000)</f>
        <v>3.268974025331644E-5</v>
      </c>
      <c r="K63" s="177" t="s">
        <v>1181</v>
      </c>
      <c r="L63" s="168"/>
      <c r="M63" s="166"/>
      <c r="N63" s="166"/>
      <c r="O63" s="166"/>
      <c r="P63" s="166"/>
      <c r="Q63" s="166"/>
      <c r="R63" s="16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06"/>
      <c r="AP63" s="106"/>
      <c r="AQ63" s="106"/>
      <c r="AR63" s="106"/>
      <c r="AS63" s="106"/>
      <c r="AT63" s="106"/>
      <c r="AU63" s="106"/>
      <c r="AV63" s="106"/>
      <c r="AW63" s="106"/>
      <c r="AX63" s="106"/>
      <c r="AY63" s="106"/>
      <c r="AZ63" s="106"/>
      <c r="BA63" s="106"/>
      <c r="BB63" s="106"/>
      <c r="BC63" s="106"/>
      <c r="BD63" s="106"/>
      <c r="BE63" s="106"/>
      <c r="BF63" s="106"/>
      <c r="BG63" s="106"/>
      <c r="BH63" s="106"/>
      <c r="BI63" s="106"/>
      <c r="BJ63" s="106"/>
      <c r="BK63" s="106"/>
      <c r="BL63" s="106"/>
      <c r="BM63" s="106"/>
      <c r="BN63" s="106"/>
      <c r="BO63" s="106"/>
      <c r="BP63" s="106"/>
      <c r="BQ63" s="106"/>
      <c r="BR63" s="106"/>
      <c r="BS63" s="106"/>
      <c r="BT63" s="106"/>
      <c r="BU63" s="106"/>
      <c r="BV63" s="106"/>
      <c r="BW63" s="106"/>
      <c r="BX63" s="106"/>
      <c r="BY63" s="106"/>
      <c r="BZ63" s="106"/>
      <c r="CA63" s="106"/>
      <c r="CB63" s="106"/>
      <c r="CC63" s="106"/>
      <c r="CD63" s="106"/>
      <c r="CE63" s="106"/>
      <c r="CF63" s="106"/>
      <c r="CG63" s="106"/>
      <c r="CH63" s="106"/>
      <c r="CI63" s="106"/>
      <c r="CJ63" s="106"/>
      <c r="CK63" s="106"/>
      <c r="CL63" s="106"/>
      <c r="CM63" s="106"/>
      <c r="CN63" s="106"/>
      <c r="CO63" s="106"/>
      <c r="CP63" s="106"/>
      <c r="CQ63" s="106"/>
      <c r="CR63" s="106"/>
      <c r="CS63" s="106"/>
      <c r="CT63" s="106"/>
      <c r="CU63" s="106"/>
      <c r="CV63" s="106"/>
      <c r="CW63" s="106"/>
      <c r="CX63" s="106"/>
      <c r="CY63" s="106"/>
      <c r="CZ63" s="106"/>
      <c r="DA63" s="106"/>
      <c r="DB63" s="106"/>
      <c r="DC63" s="106"/>
      <c r="DD63" s="106"/>
      <c r="DE63" s="106"/>
      <c r="DF63" s="106"/>
      <c r="DG63" s="106"/>
    </row>
    <row r="64" spans="1:111" s="193" customFormat="1" ht="38.25" customHeight="1">
      <c r="A64" s="175" t="str">
        <f>+VLOOKUP(D64,'[1]Líneas AT '!C$7:D$191,2,FALSE)</f>
        <v>Norte</v>
      </c>
      <c r="B64" s="175" t="s">
        <v>1178</v>
      </c>
      <c r="C64" s="175" t="s">
        <v>781</v>
      </c>
      <c r="D64" s="176" t="s">
        <v>782</v>
      </c>
      <c r="E64" s="175">
        <v>110</v>
      </c>
      <c r="F64" s="175">
        <v>4</v>
      </c>
      <c r="G64" s="204">
        <f>+VLOOKUP(D64,[2]Sheet!BA$645:BB$1040,2,FALSE)</f>
        <v>323676000</v>
      </c>
      <c r="H64" s="204">
        <f>+VLOOKUP(D64,'[5]Ploss LN'!LYA$3:LYB$33,2,FALSE)</f>
        <v>360319.34723999997</v>
      </c>
      <c r="I64" s="207">
        <f t="shared" si="0"/>
        <v>1.113209960701442E-3</v>
      </c>
      <c r="J64" s="180">
        <f>+H64/(Resumen!$N$11*1000000)</f>
        <v>4.1476997425992406E-5</v>
      </c>
      <c r="K64" s="177"/>
      <c r="L64" s="168"/>
      <c r="M64" s="166"/>
      <c r="N64" s="166"/>
      <c r="O64" s="166"/>
      <c r="P64" s="166"/>
      <c r="Q64" s="166"/>
      <c r="R64" s="16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6"/>
      <c r="AU64" s="106"/>
      <c r="AV64" s="106"/>
      <c r="AW64" s="106"/>
      <c r="AX64" s="106"/>
      <c r="AY64" s="106"/>
      <c r="AZ64" s="106"/>
      <c r="BA64" s="106"/>
      <c r="BB64" s="106"/>
      <c r="BC64" s="106"/>
      <c r="BD64" s="106"/>
      <c r="BE64" s="106"/>
      <c r="BF64" s="106"/>
      <c r="BG64" s="106"/>
      <c r="BH64" s="106"/>
      <c r="BI64" s="106"/>
      <c r="BJ64" s="106"/>
      <c r="BK64" s="106"/>
      <c r="BL64" s="106"/>
      <c r="BM64" s="106"/>
      <c r="BN64" s="106"/>
      <c r="BO64" s="106"/>
      <c r="BP64" s="106"/>
      <c r="BQ64" s="106"/>
      <c r="BR64" s="106"/>
      <c r="BS64" s="106"/>
      <c r="BT64" s="106"/>
      <c r="BU64" s="106"/>
      <c r="BV64" s="106"/>
      <c r="BW64" s="106"/>
      <c r="BX64" s="106"/>
      <c r="BY64" s="106"/>
      <c r="BZ64" s="106"/>
      <c r="CA64" s="106"/>
      <c r="CB64" s="106"/>
      <c r="CC64" s="106"/>
      <c r="CD64" s="106"/>
      <c r="CE64" s="106"/>
      <c r="CF64" s="106"/>
      <c r="CG64" s="106"/>
      <c r="CH64" s="106"/>
      <c r="CI64" s="106"/>
      <c r="CJ64" s="106"/>
      <c r="CK64" s="106"/>
      <c r="CL64" s="106"/>
      <c r="CM64" s="106"/>
      <c r="CN64" s="106"/>
      <c r="CO64" s="106"/>
      <c r="CP64" s="106"/>
      <c r="CQ64" s="106"/>
      <c r="CR64" s="106"/>
      <c r="CS64" s="106"/>
      <c r="CT64" s="106"/>
      <c r="CU64" s="106"/>
      <c r="CV64" s="106"/>
      <c r="CW64" s="106"/>
      <c r="CX64" s="106"/>
      <c r="CY64" s="106"/>
      <c r="CZ64" s="106"/>
      <c r="DA64" s="106"/>
      <c r="DB64" s="106"/>
      <c r="DC64" s="106"/>
      <c r="DD64" s="106"/>
      <c r="DE64" s="106"/>
      <c r="DF64" s="106"/>
      <c r="DG64" s="106"/>
    </row>
    <row r="65" spans="1:111" s="193" customFormat="1" ht="38.25" customHeight="1">
      <c r="A65" s="175" t="str">
        <f>+VLOOKUP(D65,'[1]Líneas AT '!C$7:D$191,2,FALSE)</f>
        <v>Norte</v>
      </c>
      <c r="B65" s="175" t="s">
        <v>1178</v>
      </c>
      <c r="C65" s="175" t="s">
        <v>752</v>
      </c>
      <c r="D65" s="176" t="s">
        <v>753</v>
      </c>
      <c r="E65" s="175">
        <v>34.5</v>
      </c>
      <c r="F65" s="175">
        <v>3</v>
      </c>
      <c r="G65" s="204">
        <f>+VLOOKUP(D65,[2]Sheet!BA$645:BB$1040,2,FALSE)</f>
        <v>4433251.2259999998</v>
      </c>
      <c r="H65" s="204">
        <f>+VLOOKUP(D65,'[5]Ploss LN'!LYA$3:LYB$33,2,FALSE)</f>
        <v>17176.656519999939</v>
      </c>
      <c r="I65" s="207">
        <f t="shared" si="0"/>
        <v>3.8745055590945973E-3</v>
      </c>
      <c r="J65" s="180">
        <f>+H65/(Resumen!$N$11*1000000)</f>
        <v>1.9772353156286575E-6</v>
      </c>
      <c r="K65" s="177"/>
      <c r="L65" s="168"/>
      <c r="M65" s="166"/>
      <c r="N65" s="166"/>
      <c r="O65" s="166"/>
      <c r="P65" s="166"/>
      <c r="Q65" s="166"/>
      <c r="R65" s="16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06"/>
      <c r="AP65" s="106"/>
      <c r="AQ65" s="106"/>
      <c r="AR65" s="106"/>
      <c r="AS65" s="106"/>
      <c r="AT65" s="106"/>
      <c r="AU65" s="106"/>
      <c r="AV65" s="106"/>
      <c r="AW65" s="106"/>
      <c r="AX65" s="106"/>
      <c r="AY65" s="106"/>
      <c r="AZ65" s="106"/>
      <c r="BA65" s="106"/>
      <c r="BB65" s="106"/>
      <c r="BC65" s="106"/>
      <c r="BD65" s="106"/>
      <c r="BE65" s="106"/>
      <c r="BF65" s="106"/>
      <c r="BG65" s="106"/>
      <c r="BH65" s="106"/>
      <c r="BI65" s="106"/>
      <c r="BJ65" s="106"/>
      <c r="BK65" s="106"/>
      <c r="BL65" s="106"/>
      <c r="BM65" s="106"/>
      <c r="BN65" s="106"/>
      <c r="BO65" s="106"/>
      <c r="BP65" s="106"/>
      <c r="BQ65" s="106"/>
      <c r="BR65" s="106"/>
      <c r="BS65" s="106"/>
      <c r="BT65" s="106"/>
      <c r="BU65" s="106"/>
      <c r="BV65" s="106"/>
      <c r="BW65" s="106"/>
      <c r="BX65" s="106"/>
      <c r="BY65" s="106"/>
      <c r="BZ65" s="106"/>
      <c r="CA65" s="106"/>
      <c r="CB65" s="106"/>
      <c r="CC65" s="106"/>
      <c r="CD65" s="106"/>
      <c r="CE65" s="106"/>
      <c r="CF65" s="106"/>
      <c r="CG65" s="106"/>
      <c r="CH65" s="106"/>
      <c r="CI65" s="106"/>
      <c r="CJ65" s="106"/>
      <c r="CK65" s="106"/>
      <c r="CL65" s="106"/>
      <c r="CM65" s="106"/>
      <c r="CN65" s="106"/>
      <c r="CO65" s="106"/>
      <c r="CP65" s="106"/>
      <c r="CQ65" s="106"/>
      <c r="CR65" s="106"/>
      <c r="CS65" s="106"/>
      <c r="CT65" s="106"/>
      <c r="CU65" s="106"/>
      <c r="CV65" s="106"/>
      <c r="CW65" s="106"/>
      <c r="CX65" s="106"/>
      <c r="CY65" s="106"/>
      <c r="CZ65" s="106"/>
      <c r="DA65" s="106"/>
      <c r="DB65" s="106"/>
      <c r="DC65" s="106"/>
      <c r="DD65" s="106"/>
      <c r="DE65" s="106"/>
      <c r="DF65" s="106"/>
      <c r="DG65" s="106"/>
    </row>
    <row r="66" spans="1:111" s="193" customFormat="1" ht="38.25" customHeight="1">
      <c r="A66" s="175" t="str">
        <f>+VLOOKUP(D66,'[1]Líneas AT '!C$7:D$191,2,FALSE)</f>
        <v>Atlántico</v>
      </c>
      <c r="B66" s="175" t="s">
        <v>598</v>
      </c>
      <c r="C66" s="175" t="s">
        <v>639</v>
      </c>
      <c r="D66" s="176" t="s">
        <v>794</v>
      </c>
      <c r="E66" s="175">
        <v>110</v>
      </c>
      <c r="F66" s="175">
        <v>4</v>
      </c>
      <c r="G66" s="204">
        <f>+VLOOKUP(D66,[2]Sheet!BA$649:BB$1052,2,FALSE)</f>
        <v>527608030</v>
      </c>
      <c r="H66" s="204">
        <f>+VLOOKUP(D66,'[3]Ploss LN'!LYA$3:LYB$54,2,FALSE)</f>
        <v>105358.56021999977</v>
      </c>
      <c r="I66" s="207">
        <f t="shared" si="0"/>
        <v>1.9969097176174473E-4</v>
      </c>
      <c r="J66" s="180">
        <f>+H66/(Resumen!$N$11*1000000)</f>
        <v>1.2128010234600237E-5</v>
      </c>
      <c r="K66" s="177"/>
      <c r="L66" s="168"/>
      <c r="M66" s="166"/>
      <c r="N66" s="166"/>
      <c r="O66" s="166"/>
      <c r="P66" s="166"/>
      <c r="Q66" s="166"/>
      <c r="R66" s="16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06"/>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c r="BV66" s="106"/>
      <c r="BW66" s="106"/>
      <c r="BX66" s="106"/>
      <c r="BY66" s="106"/>
      <c r="BZ66" s="106"/>
      <c r="CA66" s="106"/>
      <c r="CB66" s="106"/>
      <c r="CC66" s="106"/>
      <c r="CD66" s="106"/>
      <c r="CE66" s="106"/>
      <c r="CF66" s="106"/>
      <c r="CG66" s="106"/>
      <c r="CH66" s="106"/>
      <c r="CI66" s="106"/>
      <c r="CJ66" s="106"/>
      <c r="CK66" s="106"/>
      <c r="CL66" s="106"/>
      <c r="CM66" s="106"/>
      <c r="CN66" s="106"/>
      <c r="CO66" s="106"/>
      <c r="CP66" s="106"/>
      <c r="CQ66" s="106"/>
      <c r="CR66" s="106"/>
      <c r="CS66" s="106"/>
      <c r="CT66" s="106"/>
      <c r="CU66" s="106"/>
      <c r="CV66" s="106"/>
      <c r="CW66" s="106"/>
      <c r="CX66" s="106"/>
      <c r="CY66" s="106"/>
      <c r="CZ66" s="106"/>
      <c r="DA66" s="106"/>
      <c r="DB66" s="106"/>
      <c r="DC66" s="106"/>
      <c r="DD66" s="106"/>
      <c r="DE66" s="106"/>
      <c r="DF66" s="106"/>
      <c r="DG66" s="106"/>
    </row>
    <row r="67" spans="1:111" s="193" customFormat="1" ht="38.25" customHeight="1">
      <c r="A67" s="175" t="str">
        <f>+VLOOKUP(D67,'[1]Líneas AT '!C$7:D$191,2,FALSE)</f>
        <v>Atlántico</v>
      </c>
      <c r="B67" s="175" t="s">
        <v>598</v>
      </c>
      <c r="C67" s="175" t="s">
        <v>795</v>
      </c>
      <c r="D67" s="176" t="s">
        <v>796</v>
      </c>
      <c r="E67" s="175">
        <v>110</v>
      </c>
      <c r="F67" s="175">
        <v>4</v>
      </c>
      <c r="G67" s="204">
        <f>+VLOOKUP(D67,[2]Sheet!BA$649:BB$1052,2,FALSE)</f>
        <v>217463844.3477</v>
      </c>
      <c r="H67" s="204">
        <f>+VLOOKUP(D67,'[3]Ploss LN'!LYA$3:LYB$54,2,FALSE)</f>
        <v>108298.99920999995</v>
      </c>
      <c r="I67" s="207">
        <f t="shared" si="0"/>
        <v>4.9800921865816991E-4</v>
      </c>
      <c r="J67" s="180">
        <f>+H67/(Resumen!$N$11*1000000)</f>
        <v>1.2466489368051516E-5</v>
      </c>
      <c r="K67" s="177" t="s">
        <v>1228</v>
      </c>
      <c r="L67" s="168"/>
      <c r="M67" s="166"/>
      <c r="N67" s="166"/>
      <c r="O67" s="166"/>
      <c r="P67" s="166"/>
      <c r="Q67" s="166"/>
      <c r="R67" s="16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06"/>
      <c r="AP67" s="106"/>
      <c r="AQ67" s="106"/>
      <c r="AR67" s="106"/>
      <c r="AS67" s="106"/>
      <c r="AT67" s="106"/>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c r="BV67" s="106"/>
      <c r="BW67" s="106"/>
      <c r="BX67" s="106"/>
      <c r="BY67" s="106"/>
      <c r="BZ67" s="106"/>
      <c r="CA67" s="106"/>
      <c r="CB67" s="106"/>
      <c r="CC67" s="106"/>
      <c r="CD67" s="106"/>
      <c r="CE67" s="106"/>
      <c r="CF67" s="106"/>
      <c r="CG67" s="106"/>
      <c r="CH67" s="106"/>
      <c r="CI67" s="106"/>
      <c r="CJ67" s="106"/>
      <c r="CK67" s="106"/>
      <c r="CL67" s="106"/>
      <c r="CM67" s="106"/>
      <c r="CN67" s="106"/>
      <c r="CO67" s="106"/>
      <c r="CP67" s="106"/>
      <c r="CQ67" s="106"/>
      <c r="CR67" s="106"/>
      <c r="CS67" s="106"/>
      <c r="CT67" s="106"/>
      <c r="CU67" s="106"/>
      <c r="CV67" s="106"/>
      <c r="CW67" s="106"/>
      <c r="CX67" s="106"/>
      <c r="CY67" s="106"/>
      <c r="CZ67" s="106"/>
      <c r="DA67" s="106"/>
      <c r="DB67" s="106"/>
      <c r="DC67" s="106"/>
      <c r="DD67" s="106"/>
      <c r="DE67" s="106"/>
      <c r="DF67" s="106"/>
      <c r="DG67" s="106"/>
    </row>
    <row r="68" spans="1:111" s="193" customFormat="1" ht="38.25" customHeight="1">
      <c r="A68" s="175" t="str">
        <f>+VLOOKUP(D68,'[1]Líneas AT '!C$7:D$191,2,FALSE)</f>
        <v>Atlántico</v>
      </c>
      <c r="B68" s="175" t="s">
        <v>598</v>
      </c>
      <c r="C68" s="175" t="s">
        <v>1156</v>
      </c>
      <c r="D68" s="176" t="s">
        <v>1157</v>
      </c>
      <c r="E68" s="175">
        <v>110</v>
      </c>
      <c r="F68" s="175">
        <v>4</v>
      </c>
      <c r="G68" s="204">
        <f>+VLOOKUP(D68,[2]Sheet!BA$649:BB$1052,2,FALSE)</f>
        <v>68385760</v>
      </c>
      <c r="H68" s="204">
        <f>+VLOOKUP(D68,'[3]Ploss LN'!LYA$3:LYB$54,2,FALSE)</f>
        <v>38392.670660000054</v>
      </c>
      <c r="I68" s="207">
        <f t="shared" si="0"/>
        <v>5.6141323369075747E-4</v>
      </c>
      <c r="J68" s="180">
        <f>+H68/(Resumen!$N$11*1000000)</f>
        <v>4.4194482320737808E-6</v>
      </c>
      <c r="K68" s="177" t="s">
        <v>1249</v>
      </c>
      <c r="L68" s="168"/>
      <c r="M68" s="166"/>
      <c r="N68" s="166"/>
      <c r="O68" s="166"/>
      <c r="P68" s="166"/>
      <c r="Q68" s="166"/>
      <c r="R68" s="16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c r="AU68" s="106"/>
      <c r="AV68" s="106"/>
      <c r="AW68" s="106"/>
      <c r="AX68" s="106"/>
      <c r="AY68" s="106"/>
      <c r="AZ68" s="106"/>
      <c r="BA68" s="106"/>
      <c r="BB68" s="106"/>
      <c r="BC68" s="106"/>
      <c r="BD68" s="106"/>
      <c r="BE68" s="106"/>
      <c r="BF68" s="106"/>
      <c r="BG68" s="106"/>
      <c r="BH68" s="106"/>
      <c r="BI68" s="106"/>
      <c r="BJ68" s="106"/>
      <c r="BK68" s="106"/>
      <c r="BL68" s="106"/>
      <c r="BM68" s="106"/>
      <c r="BN68" s="106"/>
      <c r="BO68" s="106"/>
      <c r="BP68" s="106"/>
      <c r="BQ68" s="106"/>
      <c r="BR68" s="106"/>
      <c r="BS68" s="106"/>
      <c r="BT68" s="106"/>
      <c r="BU68" s="106"/>
      <c r="BV68" s="106"/>
      <c r="BW68" s="106"/>
      <c r="BX68" s="106"/>
      <c r="BY68" s="106"/>
      <c r="BZ68" s="106"/>
      <c r="CA68" s="106"/>
      <c r="CB68" s="106"/>
      <c r="CC68" s="106"/>
      <c r="CD68" s="106"/>
      <c r="CE68" s="106"/>
      <c r="CF68" s="106"/>
      <c r="CG68" s="106"/>
      <c r="CH68" s="106"/>
      <c r="CI68" s="106"/>
      <c r="CJ68" s="106"/>
      <c r="CK68" s="106"/>
      <c r="CL68" s="106"/>
      <c r="CM68" s="106"/>
      <c r="CN68" s="106"/>
      <c r="CO68" s="106"/>
      <c r="CP68" s="106"/>
      <c r="CQ68" s="106"/>
      <c r="CR68" s="106"/>
      <c r="CS68" s="106"/>
      <c r="CT68" s="106"/>
      <c r="CU68" s="106"/>
      <c r="CV68" s="106"/>
      <c r="CW68" s="106"/>
      <c r="CX68" s="106"/>
      <c r="CY68" s="106"/>
      <c r="CZ68" s="106"/>
      <c r="DA68" s="106"/>
      <c r="DB68" s="106"/>
      <c r="DC68" s="106"/>
      <c r="DD68" s="106"/>
      <c r="DE68" s="106"/>
      <c r="DF68" s="106"/>
      <c r="DG68" s="106"/>
    </row>
    <row r="69" spans="1:111" s="193" customFormat="1" ht="38.25" customHeight="1">
      <c r="A69" s="175" t="str">
        <f>+VLOOKUP(D69,'[1]Líneas AT '!C$7:D$191,2,FALSE)</f>
        <v>Atlántico</v>
      </c>
      <c r="B69" s="175" t="s">
        <v>598</v>
      </c>
      <c r="C69" s="175" t="s">
        <v>620</v>
      </c>
      <c r="D69" s="176" t="s">
        <v>731</v>
      </c>
      <c r="E69" s="175">
        <v>34.5</v>
      </c>
      <c r="F69" s="175">
        <v>3</v>
      </c>
      <c r="G69" s="205" t="s">
        <v>1214</v>
      </c>
      <c r="H69" s="205" t="s">
        <v>1214</v>
      </c>
      <c r="I69" s="205" t="s">
        <v>1214</v>
      </c>
      <c r="J69" s="224" t="s">
        <v>1214</v>
      </c>
      <c r="K69" s="177" t="s">
        <v>1203</v>
      </c>
      <c r="L69" s="168"/>
      <c r="M69" s="166"/>
      <c r="N69" s="166"/>
      <c r="O69" s="166"/>
      <c r="P69" s="166"/>
      <c r="Q69" s="166"/>
      <c r="R69" s="16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c r="BV69" s="106"/>
      <c r="BW69" s="106"/>
      <c r="BX69" s="106"/>
      <c r="BY69" s="106"/>
      <c r="BZ69" s="106"/>
      <c r="CA69" s="106"/>
      <c r="CB69" s="106"/>
      <c r="CC69" s="106"/>
      <c r="CD69" s="106"/>
      <c r="CE69" s="106"/>
      <c r="CF69" s="106"/>
      <c r="CG69" s="106"/>
      <c r="CH69" s="106"/>
      <c r="CI69" s="106"/>
      <c r="CJ69" s="106"/>
      <c r="CK69" s="106"/>
      <c r="CL69" s="106"/>
      <c r="CM69" s="106"/>
      <c r="CN69" s="106"/>
      <c r="CO69" s="106"/>
      <c r="CP69" s="106"/>
      <c r="CQ69" s="106"/>
      <c r="CR69" s="106"/>
      <c r="CS69" s="106"/>
      <c r="CT69" s="106"/>
      <c r="CU69" s="106"/>
      <c r="CV69" s="106"/>
      <c r="CW69" s="106"/>
      <c r="CX69" s="106"/>
      <c r="CY69" s="106"/>
      <c r="CZ69" s="106"/>
      <c r="DA69" s="106"/>
      <c r="DB69" s="106"/>
      <c r="DC69" s="106"/>
      <c r="DD69" s="106"/>
      <c r="DE69" s="106"/>
      <c r="DF69" s="106"/>
      <c r="DG69" s="106"/>
    </row>
    <row r="70" spans="1:111" s="193" customFormat="1" ht="38.25" customHeight="1">
      <c r="A70" s="175" t="str">
        <f>+VLOOKUP(D70,'[1]Líneas AT '!C$7:D$191,2,FALSE)</f>
        <v>Norte</v>
      </c>
      <c r="B70" s="175" t="s">
        <v>1179</v>
      </c>
      <c r="C70" s="175" t="s">
        <v>813</v>
      </c>
      <c r="D70" s="176" t="s">
        <v>814</v>
      </c>
      <c r="E70" s="175">
        <v>34.5</v>
      </c>
      <c r="F70" s="175">
        <v>3</v>
      </c>
      <c r="G70" s="205" t="s">
        <v>1214</v>
      </c>
      <c r="H70" s="205" t="s">
        <v>1214</v>
      </c>
      <c r="I70" s="205" t="s">
        <v>1214</v>
      </c>
      <c r="J70" s="224" t="s">
        <v>1214</v>
      </c>
      <c r="K70" s="177" t="s">
        <v>1203</v>
      </c>
      <c r="L70" s="168"/>
      <c r="M70" s="166"/>
      <c r="N70" s="166"/>
      <c r="O70" s="166"/>
      <c r="P70" s="166"/>
      <c r="Q70" s="166"/>
      <c r="R70" s="16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06"/>
      <c r="BE70" s="106"/>
      <c r="BF70" s="106"/>
      <c r="BG70" s="106"/>
      <c r="BH70" s="106"/>
      <c r="BI70" s="106"/>
      <c r="BJ70" s="106"/>
      <c r="BK70" s="106"/>
      <c r="BL70" s="106"/>
      <c r="BM70" s="106"/>
      <c r="BN70" s="106"/>
      <c r="BO70" s="106"/>
      <c r="BP70" s="106"/>
      <c r="BQ70" s="106"/>
      <c r="BR70" s="106"/>
      <c r="BS70" s="106"/>
      <c r="BT70" s="106"/>
      <c r="BU70" s="106"/>
      <c r="BV70" s="106"/>
      <c r="BW70" s="106"/>
      <c r="BX70" s="106"/>
      <c r="BY70" s="106"/>
      <c r="BZ70" s="106"/>
      <c r="CA70" s="106"/>
      <c r="CB70" s="106"/>
      <c r="CC70" s="106"/>
      <c r="CD70" s="106"/>
      <c r="CE70" s="106"/>
      <c r="CF70" s="106"/>
      <c r="CG70" s="106"/>
      <c r="CH70" s="106"/>
      <c r="CI70" s="106"/>
      <c r="CJ70" s="106"/>
      <c r="CK70" s="106"/>
      <c r="CL70" s="106"/>
      <c r="CM70" s="106"/>
      <c r="CN70" s="106"/>
      <c r="CO70" s="106"/>
      <c r="CP70" s="106"/>
      <c r="CQ70" s="106"/>
      <c r="CR70" s="106"/>
      <c r="CS70" s="106"/>
      <c r="CT70" s="106"/>
      <c r="CU70" s="106"/>
      <c r="CV70" s="106"/>
      <c r="CW70" s="106"/>
      <c r="CX70" s="106"/>
      <c r="CY70" s="106"/>
      <c r="CZ70" s="106"/>
      <c r="DA70" s="106"/>
      <c r="DB70" s="106"/>
      <c r="DC70" s="106"/>
      <c r="DD70" s="106"/>
      <c r="DE70" s="106"/>
      <c r="DF70" s="106"/>
      <c r="DG70" s="106"/>
    </row>
    <row r="71" spans="1:111" s="193" customFormat="1" ht="38.25" customHeight="1">
      <c r="A71" s="175" t="str">
        <f>+VLOOKUP(D71,'[1]Líneas AT '!C$7:D$191,2,FALSE)</f>
        <v>Atlántico</v>
      </c>
      <c r="B71" s="175" t="s">
        <v>598</v>
      </c>
      <c r="C71" s="175" t="s">
        <v>811</v>
      </c>
      <c r="D71" s="176" t="s">
        <v>812</v>
      </c>
      <c r="E71" s="175">
        <v>34.5</v>
      </c>
      <c r="F71" s="175">
        <v>3</v>
      </c>
      <c r="G71" s="205" t="s">
        <v>1214</v>
      </c>
      <c r="H71" s="205" t="s">
        <v>1214</v>
      </c>
      <c r="I71" s="205" t="s">
        <v>1214</v>
      </c>
      <c r="J71" s="224" t="s">
        <v>1214</v>
      </c>
      <c r="K71" s="177" t="s">
        <v>1323</v>
      </c>
      <c r="L71" s="168"/>
      <c r="M71" s="166"/>
      <c r="N71" s="166"/>
      <c r="O71" s="166"/>
      <c r="P71" s="166"/>
      <c r="Q71" s="166"/>
      <c r="R71" s="16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c r="BV71" s="106"/>
      <c r="BW71" s="106"/>
      <c r="BX71" s="106"/>
      <c r="BY71" s="106"/>
      <c r="BZ71" s="106"/>
      <c r="CA71" s="106"/>
      <c r="CB71" s="106"/>
      <c r="CC71" s="106"/>
      <c r="CD71" s="106"/>
      <c r="CE71" s="106"/>
      <c r="CF71" s="106"/>
      <c r="CG71" s="106"/>
      <c r="CH71" s="106"/>
      <c r="CI71" s="106"/>
      <c r="CJ71" s="106"/>
      <c r="CK71" s="106"/>
      <c r="CL71" s="106"/>
      <c r="CM71" s="106"/>
      <c r="CN71" s="106"/>
      <c r="CO71" s="106"/>
      <c r="CP71" s="106"/>
      <c r="CQ71" s="106"/>
      <c r="CR71" s="106"/>
      <c r="CS71" s="106"/>
      <c r="CT71" s="106"/>
      <c r="CU71" s="106"/>
      <c r="CV71" s="106"/>
      <c r="CW71" s="106"/>
      <c r="CX71" s="106"/>
      <c r="CY71" s="106"/>
      <c r="CZ71" s="106"/>
      <c r="DA71" s="106"/>
      <c r="DB71" s="106"/>
      <c r="DC71" s="106"/>
      <c r="DD71" s="106"/>
      <c r="DE71" s="106"/>
      <c r="DF71" s="106"/>
      <c r="DG71" s="106"/>
    </row>
    <row r="72" spans="1:111" s="193" customFormat="1" ht="38.25" customHeight="1">
      <c r="A72" s="210" t="s">
        <v>598</v>
      </c>
      <c r="B72" s="175" t="s">
        <v>598</v>
      </c>
      <c r="C72" s="175" t="s">
        <v>1208</v>
      </c>
      <c r="D72" s="176" t="s">
        <v>1209</v>
      </c>
      <c r="E72" s="175">
        <v>110</v>
      </c>
      <c r="F72" s="175">
        <v>4</v>
      </c>
      <c r="G72" s="204">
        <f>+[2]Sheet!$BB$1007</f>
        <v>150951200</v>
      </c>
      <c r="H72" s="204">
        <f>+'[3]Ploss LN'!$LYB$22</f>
        <v>1212041.8601399946</v>
      </c>
      <c r="I72" s="207">
        <f t="shared" ref="I72:I75" si="1">IF(G72&gt;0,H72/G72,0)</f>
        <v>8.0293622054014458E-3</v>
      </c>
      <c r="J72" s="180">
        <f>+H72/(Resumen!$N$11*1000000)</f>
        <v>1.3952028248912415E-4</v>
      </c>
      <c r="K72" s="177" t="s">
        <v>1240</v>
      </c>
      <c r="L72" s="168"/>
      <c r="M72" s="166"/>
      <c r="N72" s="166"/>
      <c r="O72" s="166"/>
      <c r="P72" s="166"/>
      <c r="Q72" s="166"/>
      <c r="R72" s="16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c r="BV72" s="106"/>
      <c r="BW72" s="106"/>
      <c r="BX72" s="106"/>
      <c r="BY72" s="106"/>
      <c r="BZ72" s="106"/>
      <c r="CA72" s="106"/>
      <c r="CB72" s="106"/>
      <c r="CC72" s="106"/>
      <c r="CD72" s="106"/>
      <c r="CE72" s="106"/>
      <c r="CF72" s="106"/>
      <c r="CG72" s="106"/>
      <c r="CH72" s="106"/>
      <c r="CI72" s="106"/>
      <c r="CJ72" s="106"/>
      <c r="CK72" s="106"/>
      <c r="CL72" s="106"/>
      <c r="CM72" s="106"/>
      <c r="CN72" s="106"/>
      <c r="CO72" s="106"/>
      <c r="CP72" s="106"/>
      <c r="CQ72" s="106"/>
      <c r="CR72" s="106"/>
      <c r="CS72" s="106"/>
      <c r="CT72" s="106"/>
      <c r="CU72" s="106"/>
      <c r="CV72" s="106"/>
      <c r="CW72" s="106"/>
      <c r="CX72" s="106"/>
      <c r="CY72" s="106"/>
      <c r="CZ72" s="106"/>
      <c r="DA72" s="106"/>
      <c r="DB72" s="106"/>
      <c r="DC72" s="106"/>
      <c r="DD72" s="106"/>
      <c r="DE72" s="106"/>
      <c r="DF72" s="106"/>
      <c r="DG72" s="106"/>
    </row>
    <row r="73" spans="1:111" ht="25.5">
      <c r="A73" s="210" t="s">
        <v>598</v>
      </c>
      <c r="B73" s="175" t="s">
        <v>598</v>
      </c>
      <c r="C73" s="175" t="s">
        <v>1229</v>
      </c>
      <c r="D73" s="199" t="s">
        <v>762</v>
      </c>
      <c r="E73" s="175">
        <v>110</v>
      </c>
      <c r="F73" s="175">
        <v>4</v>
      </c>
      <c r="G73" s="204">
        <f>+[2]Sheet!$BB$1008</f>
        <v>183976240</v>
      </c>
      <c r="H73" s="204">
        <f>+'[3]Ploss LN'!$LYB$19</f>
        <v>1231093.7382999959</v>
      </c>
      <c r="I73" s="207">
        <f t="shared" si="1"/>
        <v>6.6915909266326776E-3</v>
      </c>
      <c r="J73" s="180">
        <f>+H73/(Resumen!$N$11*1000000)</f>
        <v>1.4171337788479368E-4</v>
      </c>
      <c r="K73" s="86" t="s">
        <v>1239</v>
      </c>
    </row>
    <row r="74" spans="1:111" ht="25.5">
      <c r="A74" s="210" t="s">
        <v>598</v>
      </c>
      <c r="B74" s="175" t="s">
        <v>598</v>
      </c>
      <c r="C74" s="199" t="s">
        <v>1229</v>
      </c>
      <c r="D74" s="199" t="s">
        <v>793</v>
      </c>
      <c r="E74" s="175">
        <v>110</v>
      </c>
      <c r="F74" s="175">
        <v>4</v>
      </c>
      <c r="G74" s="204">
        <f>+[2]Sheet!$BB$1009</f>
        <v>147400161</v>
      </c>
      <c r="H74" s="204">
        <f>+'[3]Ploss LN'!$LYB$20</f>
        <v>2448659.7959899982</v>
      </c>
      <c r="I74" s="207">
        <f t="shared" si="1"/>
        <v>1.661232782500148E-2</v>
      </c>
      <c r="J74" s="180">
        <f>+H74/(Resumen!$N$11*1000000)</f>
        <v>2.8186956052559552E-4</v>
      </c>
      <c r="K74" s="86" t="s">
        <v>1238</v>
      </c>
    </row>
    <row r="75" spans="1:111" ht="25.5">
      <c r="A75" s="210" t="s">
        <v>598</v>
      </c>
      <c r="B75" s="175" t="s">
        <v>598</v>
      </c>
      <c r="C75" s="199" t="s">
        <v>1236</v>
      </c>
      <c r="D75" s="199" t="s">
        <v>1237</v>
      </c>
      <c r="E75" s="175">
        <v>110</v>
      </c>
      <c r="F75" s="175">
        <v>4</v>
      </c>
      <c r="G75" s="204">
        <f>+[2]Sheet!$BB$1005</f>
        <v>231549480</v>
      </c>
      <c r="H75" s="204">
        <f>+VLOOKUP(D75,'[3]Ploss LN'!LYA$3:LYB$54,2,FALSE)</f>
        <v>1903461.4292699979</v>
      </c>
      <c r="I75" s="207">
        <f t="shared" si="1"/>
        <v>8.2205385616499673E-3</v>
      </c>
      <c r="J75" s="180">
        <f>+H75/(Resumen!$N$11*1000000)</f>
        <v>2.1911081213665982E-4</v>
      </c>
      <c r="K75" s="86" t="s">
        <v>1241</v>
      </c>
    </row>
  </sheetData>
  <sortState xmlns:xlrd2="http://schemas.microsoft.com/office/spreadsheetml/2017/richdata2" ref="A6:J65">
    <sortCondition descending="1" ref="J6:J65"/>
  </sortState>
  <mergeCells count="2">
    <mergeCell ref="A1:M1"/>
    <mergeCell ref="A3:J3"/>
  </mergeCells>
  <pageMargins left="0.74803149606299213" right="0.74803149606299213" top="0.98425196850393704" bottom="0.98425196850393704" header="0" footer="0"/>
  <pageSetup scale="40"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EU233"/>
  <sheetViews>
    <sheetView showGridLines="0" topLeftCell="A4" zoomScale="70" zoomScaleNormal="70" zoomScaleSheetLayoutView="100" workbookViewId="0">
      <pane xSplit="4" ySplit="3" topLeftCell="E94" activePane="bottomRight" state="frozen"/>
      <selection activeCell="A4" sqref="A4"/>
      <selection pane="topRight" activeCell="E4" sqref="E4"/>
      <selection pane="bottomLeft" activeCell="A8" sqref="A8"/>
      <selection pane="bottomRight" activeCell="P45" sqref="P45:P85"/>
    </sheetView>
  </sheetViews>
  <sheetFormatPr baseColWidth="10" defaultColWidth="7.5703125" defaultRowHeight="12.75"/>
  <cols>
    <col min="1" max="1" width="11" style="81" bestFit="1" customWidth="1"/>
    <col min="2" max="2" width="7.5703125" style="81"/>
    <col min="3" max="3" width="24" style="81" bestFit="1" customWidth="1"/>
    <col min="4" max="4" width="18.42578125" style="81" bestFit="1" customWidth="1"/>
    <col min="5" max="5" width="8.7109375" style="81" bestFit="1" customWidth="1"/>
    <col min="6" max="6" width="9.42578125" style="81" bestFit="1" customWidth="1"/>
    <col min="7" max="8" width="8.7109375" style="81" bestFit="1" customWidth="1"/>
    <col min="9" max="9" width="7.5703125" style="81"/>
    <col min="10" max="10" width="0" style="81" hidden="1" customWidth="1"/>
    <col min="11" max="11" width="10.140625" style="81" hidden="1" customWidth="1"/>
    <col min="12" max="12" width="12.28515625" style="81" hidden="1" customWidth="1"/>
    <col min="13" max="13" width="0" style="81" hidden="1" customWidth="1"/>
    <col min="14" max="16" width="15.28515625" style="81" customWidth="1"/>
    <col min="17" max="17" width="15.28515625" style="81" bestFit="1" customWidth="1"/>
    <col min="18" max="18" width="46.85546875" style="81" customWidth="1"/>
    <col min="19" max="16317" width="7.5703125" style="81"/>
    <col min="16318" max="16375" width="7.5703125" style="106"/>
    <col min="16376" max="16384" width="7.5703125" style="81"/>
  </cols>
  <sheetData>
    <row r="1" spans="1:25 16316:16375" s="117" customFormat="1" ht="23.25">
      <c r="A1" s="241"/>
      <c r="B1" s="241"/>
      <c r="C1" s="241"/>
      <c r="D1" s="241"/>
      <c r="E1" s="241"/>
      <c r="F1" s="241"/>
      <c r="G1" s="241"/>
      <c r="H1" s="241"/>
      <c r="I1" s="241"/>
      <c r="J1" s="241"/>
      <c r="K1" s="241"/>
      <c r="L1" s="241"/>
      <c r="M1" s="241"/>
      <c r="N1" s="241"/>
      <c r="O1" s="241"/>
      <c r="P1" s="241"/>
      <c r="Q1" s="241"/>
      <c r="S1" s="114"/>
      <c r="U1" s="118"/>
      <c r="V1" s="114"/>
      <c r="X1" s="118"/>
      <c r="Y1" s="114"/>
      <c r="XCP1" s="110"/>
      <c r="XCQ1" s="110"/>
      <c r="XCR1" s="110"/>
      <c r="XCS1" s="110"/>
      <c r="XCT1" s="110"/>
      <c r="XCU1" s="110"/>
      <c r="XCV1" s="110"/>
      <c r="XCW1" s="110"/>
      <c r="XCX1" s="110"/>
      <c r="XCY1" s="110"/>
      <c r="XCZ1" s="110"/>
      <c r="XDA1" s="110"/>
      <c r="XDB1" s="110"/>
      <c r="XDC1" s="110"/>
      <c r="XDD1" s="110"/>
      <c r="XDE1" s="110"/>
      <c r="XDF1" s="110"/>
      <c r="XDG1" s="110"/>
      <c r="XDH1" s="110"/>
      <c r="XDI1" s="110"/>
      <c r="XDJ1" s="110"/>
      <c r="XDK1" s="110"/>
      <c r="XDL1" s="110"/>
      <c r="XDM1" s="110"/>
      <c r="XDN1" s="110"/>
      <c r="XDO1" s="110"/>
      <c r="XDP1" s="110"/>
      <c r="XDQ1" s="110"/>
      <c r="XDR1" s="110"/>
      <c r="XDS1" s="110"/>
      <c r="XDT1" s="110"/>
      <c r="XDU1" s="110"/>
      <c r="XDV1" s="110"/>
      <c r="XDW1" s="110"/>
      <c r="XDX1" s="110"/>
      <c r="XDY1" s="110"/>
      <c r="XDZ1" s="110"/>
      <c r="XEA1" s="110"/>
      <c r="XEB1" s="110"/>
      <c r="XEC1" s="110"/>
      <c r="XED1" s="110"/>
      <c r="XEE1" s="110"/>
      <c r="XEF1" s="110"/>
      <c r="XEG1" s="110"/>
      <c r="XEH1" s="110"/>
      <c r="XEI1" s="110"/>
      <c r="XEJ1" s="110"/>
      <c r="XEK1" s="110"/>
      <c r="XEL1" s="110"/>
      <c r="XEM1" s="110"/>
      <c r="XEN1" s="110"/>
      <c r="XEO1" s="110"/>
      <c r="XEP1" s="110"/>
      <c r="XEQ1" s="110"/>
      <c r="XER1" s="110"/>
      <c r="XES1" s="110"/>
      <c r="XET1" s="110"/>
      <c r="XEU1" s="110"/>
    </row>
    <row r="2" spans="1:25 16316:16375">
      <c r="S2" s="114"/>
      <c r="U2" s="118"/>
      <c r="V2" s="114"/>
      <c r="X2" s="118"/>
      <c r="Y2" s="114"/>
    </row>
    <row r="3" spans="1:25 16316:16375" s="117" customFormat="1" ht="21" thickBot="1">
      <c r="A3" s="240" t="s">
        <v>1198</v>
      </c>
      <c r="B3" s="240"/>
      <c r="C3" s="240"/>
      <c r="D3" s="240"/>
      <c r="E3" s="240"/>
      <c r="F3" s="240"/>
      <c r="G3" s="240"/>
      <c r="H3" s="240"/>
      <c r="I3" s="240"/>
      <c r="J3" s="240"/>
      <c r="K3" s="240"/>
      <c r="L3" s="240"/>
      <c r="M3" s="240"/>
      <c r="N3" s="240"/>
      <c r="O3" s="240"/>
      <c r="P3" s="240"/>
      <c r="Q3" s="240"/>
      <c r="S3" s="114"/>
      <c r="U3" s="118"/>
      <c r="V3" s="114"/>
      <c r="X3" s="118"/>
      <c r="Y3" s="114"/>
      <c r="XCP3" s="110"/>
      <c r="XCQ3" s="110"/>
      <c r="XCR3" s="110"/>
      <c r="XCS3" s="110"/>
      <c r="XCT3" s="110"/>
      <c r="XCU3" s="110"/>
      <c r="XCV3" s="110"/>
      <c r="XCW3" s="110"/>
      <c r="XCX3" s="110"/>
      <c r="XCY3" s="110"/>
      <c r="XCZ3" s="110"/>
      <c r="XDA3" s="110"/>
      <c r="XDB3" s="110"/>
      <c r="XDC3" s="110"/>
      <c r="XDD3" s="110"/>
      <c r="XDE3" s="110"/>
      <c r="XDF3" s="110"/>
      <c r="XDG3" s="110"/>
      <c r="XDH3" s="110"/>
      <c r="XDI3" s="110"/>
      <c r="XDJ3" s="110"/>
      <c r="XDK3" s="110"/>
      <c r="XDL3" s="110"/>
      <c r="XDM3" s="110"/>
      <c r="XDN3" s="110"/>
      <c r="XDO3" s="110"/>
      <c r="XDP3" s="110"/>
      <c r="XDQ3" s="110"/>
      <c r="XDR3" s="110"/>
      <c r="XDS3" s="110"/>
      <c r="XDT3" s="110"/>
      <c r="XDU3" s="110"/>
      <c r="XDV3" s="110"/>
      <c r="XDW3" s="110"/>
      <c r="XDX3" s="110"/>
      <c r="XDY3" s="110"/>
      <c r="XDZ3" s="110"/>
      <c r="XEA3" s="110"/>
      <c r="XEB3" s="110"/>
      <c r="XEC3" s="110"/>
      <c r="XED3" s="110"/>
      <c r="XEE3" s="110"/>
      <c r="XEF3" s="110"/>
      <c r="XEG3" s="110"/>
      <c r="XEH3" s="110"/>
      <c r="XEI3" s="110"/>
      <c r="XEJ3" s="110"/>
      <c r="XEK3" s="110"/>
      <c r="XEL3" s="110"/>
      <c r="XEM3" s="110"/>
      <c r="XEN3" s="110"/>
      <c r="XEO3" s="110"/>
      <c r="XEP3" s="110"/>
      <c r="XEQ3" s="110"/>
      <c r="XER3" s="110"/>
      <c r="XES3" s="110"/>
      <c r="XET3" s="110"/>
      <c r="XEU3" s="110"/>
    </row>
    <row r="4" spans="1:25 16316:16375" s="117" customFormat="1" ht="61.5" thickBot="1">
      <c r="A4" s="116"/>
      <c r="B4" s="116"/>
      <c r="G4" s="116"/>
      <c r="J4" s="116"/>
      <c r="K4" s="116"/>
      <c r="L4" s="116"/>
      <c r="M4" s="116"/>
      <c r="N4" s="185" t="s">
        <v>1193</v>
      </c>
      <c r="O4" s="186">
        <f>SUM(O7:O85)/1000000</f>
        <v>35.100429461799997</v>
      </c>
      <c r="P4" s="119"/>
      <c r="Q4" s="119"/>
      <c r="S4" s="114"/>
      <c r="U4" s="118"/>
      <c r="V4" s="114"/>
      <c r="X4" s="118"/>
      <c r="Y4" s="114"/>
      <c r="XCP4" s="110"/>
      <c r="XCQ4" s="110"/>
      <c r="XCR4" s="110"/>
      <c r="XCS4" s="110"/>
      <c r="XCT4" s="110"/>
      <c r="XCU4" s="110"/>
      <c r="XCV4" s="110"/>
      <c r="XCW4" s="110"/>
      <c r="XCX4" s="110"/>
      <c r="XCY4" s="110"/>
      <c r="XCZ4" s="110"/>
      <c r="XDA4" s="110"/>
      <c r="XDB4" s="110"/>
      <c r="XDC4" s="110"/>
      <c r="XDD4" s="110"/>
      <c r="XDE4" s="110"/>
      <c r="XDF4" s="110"/>
      <c r="XDG4" s="110"/>
      <c r="XDH4" s="110"/>
      <c r="XDI4" s="110"/>
      <c r="XDJ4" s="110"/>
      <c r="XDK4" s="110"/>
      <c r="XDL4" s="110"/>
      <c r="XDM4" s="110"/>
      <c r="XDN4" s="110"/>
      <c r="XDO4" s="110"/>
      <c r="XDP4" s="110"/>
      <c r="XDQ4" s="110"/>
      <c r="XDR4" s="110"/>
      <c r="XDS4" s="110"/>
      <c r="XDT4" s="110"/>
      <c r="XDU4" s="110"/>
      <c r="XDV4" s="110"/>
      <c r="XDW4" s="110"/>
      <c r="XDX4" s="110"/>
      <c r="XDY4" s="110"/>
      <c r="XDZ4" s="110"/>
      <c r="XEA4" s="110"/>
      <c r="XEB4" s="110"/>
      <c r="XEC4" s="110"/>
      <c r="XED4" s="110"/>
      <c r="XEE4" s="110"/>
      <c r="XEF4" s="110"/>
      <c r="XEG4" s="110"/>
      <c r="XEH4" s="110"/>
      <c r="XEI4" s="110"/>
      <c r="XEJ4" s="110"/>
      <c r="XEK4" s="110"/>
      <c r="XEL4" s="110"/>
      <c r="XEM4" s="110"/>
      <c r="XEN4" s="110"/>
      <c r="XEO4" s="110"/>
      <c r="XEP4" s="110"/>
      <c r="XEQ4" s="110"/>
      <c r="XER4" s="110"/>
      <c r="XES4" s="110"/>
      <c r="XET4" s="110"/>
      <c r="XEU4" s="110"/>
    </row>
    <row r="5" spans="1:25 16316:16375" s="117" customFormat="1" ht="21" thickBot="1">
      <c r="A5" s="116"/>
      <c r="B5" s="116"/>
      <c r="G5" s="116"/>
      <c r="J5" s="116"/>
      <c r="K5" s="116"/>
      <c r="L5" s="116"/>
      <c r="M5" s="116"/>
      <c r="N5" s="194">
        <f>SUMIF(N7:N85,"&gt;0")/1000000</f>
        <v>8576.6759197397787</v>
      </c>
      <c r="O5" s="79"/>
      <c r="P5" s="119"/>
      <c r="Q5" s="119"/>
      <c r="S5" s="114"/>
      <c r="U5" s="118"/>
      <c r="V5" s="114"/>
      <c r="X5" s="118"/>
      <c r="Y5" s="114"/>
      <c r="XCP5" s="110"/>
      <c r="XCQ5" s="110"/>
      <c r="XCR5" s="110"/>
      <c r="XCS5" s="110"/>
      <c r="XCT5" s="110"/>
      <c r="XCU5" s="110"/>
      <c r="XCV5" s="110"/>
      <c r="XCW5" s="110"/>
      <c r="XCX5" s="110"/>
      <c r="XCY5" s="110"/>
      <c r="XCZ5" s="110"/>
      <c r="XDA5" s="110"/>
      <c r="XDB5" s="110"/>
      <c r="XDC5" s="110"/>
      <c r="XDD5" s="110"/>
      <c r="XDE5" s="110"/>
      <c r="XDF5" s="110"/>
      <c r="XDG5" s="110"/>
      <c r="XDH5" s="110"/>
      <c r="XDI5" s="110"/>
      <c r="XDJ5" s="110"/>
      <c r="XDK5" s="110"/>
      <c r="XDL5" s="110"/>
      <c r="XDM5" s="110"/>
      <c r="XDN5" s="110"/>
      <c r="XDO5" s="110"/>
      <c r="XDP5" s="110"/>
      <c r="XDQ5" s="110"/>
      <c r="XDR5" s="110"/>
      <c r="XDS5" s="110"/>
      <c r="XDT5" s="110"/>
      <c r="XDU5" s="110"/>
      <c r="XDV5" s="110"/>
      <c r="XDW5" s="110"/>
      <c r="XDX5" s="110"/>
      <c r="XDY5" s="110"/>
      <c r="XDZ5" s="110"/>
      <c r="XEA5" s="110"/>
      <c r="XEB5" s="110"/>
      <c r="XEC5" s="110"/>
      <c r="XED5" s="110"/>
      <c r="XEE5" s="110"/>
      <c r="XEF5" s="110"/>
      <c r="XEG5" s="110"/>
      <c r="XEH5" s="110"/>
      <c r="XEI5" s="110"/>
      <c r="XEJ5" s="110"/>
      <c r="XEK5" s="110"/>
      <c r="XEL5" s="110"/>
      <c r="XEM5" s="110"/>
      <c r="XEN5" s="110"/>
      <c r="XEO5" s="110"/>
      <c r="XEP5" s="110"/>
      <c r="XEQ5" s="110"/>
      <c r="XER5" s="110"/>
      <c r="XES5" s="110"/>
      <c r="XET5" s="110"/>
      <c r="XEU5" s="110"/>
    </row>
    <row r="6" spans="1:25 16316:16375" s="117" customFormat="1" ht="38.25">
      <c r="A6" s="107" t="s">
        <v>588</v>
      </c>
      <c r="B6" s="107" t="s">
        <v>1177</v>
      </c>
      <c r="C6" s="107" t="s">
        <v>643</v>
      </c>
      <c r="D6" s="107" t="s">
        <v>644</v>
      </c>
      <c r="E6" s="108" t="s">
        <v>645</v>
      </c>
      <c r="F6" s="108" t="s">
        <v>646</v>
      </c>
      <c r="G6" s="108" t="s">
        <v>492</v>
      </c>
      <c r="H6" s="108" t="s">
        <v>493</v>
      </c>
      <c r="I6" s="108" t="s">
        <v>647</v>
      </c>
      <c r="J6" s="108" t="s">
        <v>648</v>
      </c>
      <c r="K6" s="108" t="s">
        <v>593</v>
      </c>
      <c r="L6" s="108" t="s">
        <v>22</v>
      </c>
      <c r="M6" s="107" t="s">
        <v>594</v>
      </c>
      <c r="N6" s="108" t="s">
        <v>1194</v>
      </c>
      <c r="O6" s="187" t="s">
        <v>1195</v>
      </c>
      <c r="P6" s="67" t="s">
        <v>1321</v>
      </c>
      <c r="Q6" s="108" t="s">
        <v>1320</v>
      </c>
      <c r="R6" s="200" t="s">
        <v>1197</v>
      </c>
      <c r="XCN6" s="110"/>
      <c r="XCO6" s="110"/>
      <c r="XCP6" s="110"/>
      <c r="XCQ6" s="110"/>
      <c r="XCR6" s="110"/>
      <c r="XCS6" s="110"/>
      <c r="XCT6" s="110"/>
      <c r="XCU6" s="110"/>
      <c r="XCV6" s="110"/>
      <c r="XCW6" s="110"/>
      <c r="XCX6" s="110"/>
      <c r="XCY6" s="110"/>
      <c r="XCZ6" s="110"/>
      <c r="XDA6" s="110"/>
      <c r="XDB6" s="110"/>
      <c r="XDC6" s="110"/>
      <c r="XDD6" s="110"/>
      <c r="XDE6" s="110"/>
      <c r="XDF6" s="110"/>
      <c r="XDG6" s="110"/>
      <c r="XDH6" s="110"/>
      <c r="XDI6" s="110"/>
      <c r="XDJ6" s="110"/>
      <c r="XDK6" s="110"/>
      <c r="XDL6" s="110"/>
      <c r="XDM6" s="110"/>
      <c r="XDN6" s="110"/>
      <c r="XDO6" s="110"/>
      <c r="XDP6" s="110"/>
      <c r="XDQ6" s="110"/>
      <c r="XDR6" s="110"/>
      <c r="XDS6" s="110"/>
      <c r="XDT6" s="110"/>
      <c r="XDU6" s="110"/>
      <c r="XDV6" s="110"/>
      <c r="XDW6" s="110"/>
      <c r="XDX6" s="110"/>
      <c r="XDY6" s="110"/>
      <c r="XDZ6" s="110"/>
      <c r="XEA6" s="110"/>
      <c r="XEB6" s="110"/>
      <c r="XEC6" s="110"/>
      <c r="XED6" s="110"/>
      <c r="XEE6" s="110"/>
      <c r="XEF6" s="110"/>
      <c r="XEG6" s="110"/>
      <c r="XEH6" s="110"/>
      <c r="XEI6" s="110"/>
      <c r="XEJ6" s="110"/>
      <c r="XEK6" s="110"/>
      <c r="XEL6" s="110"/>
      <c r="XEM6" s="110"/>
      <c r="XEN6" s="110"/>
      <c r="XEO6" s="110"/>
      <c r="XEP6" s="110"/>
      <c r="XEQ6" s="110"/>
      <c r="XER6" s="110"/>
      <c r="XES6" s="110"/>
    </row>
    <row r="7" spans="1:25 16316:16375" s="106" customFormat="1" ht="41.25" customHeight="1">
      <c r="A7" s="113" t="str">
        <f>+VLOOKUP(D7,'[1]Trafos Bidevanados '!C$7:D$224,2,FALSE)</f>
        <v>Norte</v>
      </c>
      <c r="B7" s="113" t="s">
        <v>1179</v>
      </c>
      <c r="C7" s="113" t="s">
        <v>914</v>
      </c>
      <c r="D7" s="113" t="s">
        <v>915</v>
      </c>
      <c r="E7" s="112">
        <v>2</v>
      </c>
      <c r="F7" s="112">
        <v>2</v>
      </c>
      <c r="G7" s="112">
        <v>34.5</v>
      </c>
      <c r="H7" s="112">
        <v>13.8</v>
      </c>
      <c r="I7" s="112">
        <v>2</v>
      </c>
      <c r="J7" s="203"/>
      <c r="K7" s="112"/>
      <c r="L7" s="112"/>
      <c r="M7" s="112"/>
      <c r="N7" s="111">
        <v>910000</v>
      </c>
      <c r="O7" s="111">
        <f>+VLOOKUP(D7,'[4]Ploss TR'!LYA$3:LYB$25,2,FALSE)</f>
        <v>28007.855379999935</v>
      </c>
      <c r="P7" s="180">
        <f t="shared" ref="P7:P11" si="0">IF(N7&gt;0,O7/N7,0)</f>
        <v>3.0777863054944985E-2</v>
      </c>
      <c r="Q7" s="230">
        <f>+O7/(Resumen!$N$11*1000000)</f>
        <v>3.2240337755997791E-6</v>
      </c>
      <c r="R7" s="196"/>
    </row>
    <row r="8" spans="1:25 16316:16375" s="106" customFormat="1" ht="41.25" customHeight="1">
      <c r="A8" s="113" t="str">
        <f>+VLOOKUP(D8,'[1]Trafos Bidevanados '!C$7:D$224,2,FALSE)</f>
        <v>Norte</v>
      </c>
      <c r="B8" s="113" t="s">
        <v>598</v>
      </c>
      <c r="C8" s="113" t="s">
        <v>846</v>
      </c>
      <c r="D8" s="113" t="s">
        <v>847</v>
      </c>
      <c r="E8" s="112">
        <v>2</v>
      </c>
      <c r="F8" s="112">
        <v>2</v>
      </c>
      <c r="G8" s="112">
        <v>34.5</v>
      </c>
      <c r="H8" s="112">
        <v>13.8</v>
      </c>
      <c r="I8" s="112">
        <v>1</v>
      </c>
      <c r="J8" s="203">
        <v>3.8</v>
      </c>
      <c r="K8" s="112">
        <v>0.8</v>
      </c>
      <c r="L8" s="112">
        <v>18.378879999999999</v>
      </c>
      <c r="M8" s="112">
        <v>0.31</v>
      </c>
      <c r="N8" s="111">
        <f>+VLOOKUP(D8,[9]Hoja1!$G$6:$H$354,2,0)</f>
        <v>1801311.7280000004</v>
      </c>
      <c r="O8" s="111">
        <f>+VLOOKUP(D8,'[3]Ploss TR'!$LYA$3:$LYB$74,2,FALSE)</f>
        <v>25222.530679999847</v>
      </c>
      <c r="P8" s="180">
        <f t="shared" si="0"/>
        <v>1.4002313029963152E-2</v>
      </c>
      <c r="Q8" s="230">
        <f>+O8/(Resumen!$N$11*1000000)</f>
        <v>2.9034101224504878E-6</v>
      </c>
      <c r="R8" s="196"/>
    </row>
    <row r="9" spans="1:25 16316:16375" s="106" customFormat="1" ht="41.25" customHeight="1">
      <c r="A9" s="113" t="str">
        <f>+VLOOKUP(D9,'[1]Trafos Bidevanados '!C$7:D$224,2,FALSE)</f>
        <v>Norte</v>
      </c>
      <c r="B9" s="113" t="s">
        <v>598</v>
      </c>
      <c r="C9" s="113" t="s">
        <v>838</v>
      </c>
      <c r="D9" s="113" t="s">
        <v>839</v>
      </c>
      <c r="E9" s="112">
        <v>2</v>
      </c>
      <c r="F9" s="112">
        <v>2</v>
      </c>
      <c r="G9" s="112">
        <v>34.5</v>
      </c>
      <c r="H9" s="112">
        <v>13.8</v>
      </c>
      <c r="I9" s="112">
        <v>10</v>
      </c>
      <c r="J9" s="203"/>
      <c r="K9" s="112"/>
      <c r="L9" s="112"/>
      <c r="M9" s="112"/>
      <c r="N9" s="111">
        <f>+VLOOKUP(D9,[9]Hoja1!$G$6:$H$354,2,0)</f>
        <v>11695354.880000001</v>
      </c>
      <c r="O9" s="111">
        <f>+VLOOKUP(D9,'[3]Ploss TR'!$LYA$3:$LYB$74,2,FALSE)</f>
        <v>118368.06203000007</v>
      </c>
      <c r="P9" s="180">
        <f t="shared" si="0"/>
        <v>1.0120946584735021E-2</v>
      </c>
      <c r="Q9" s="230">
        <f>+O9/(Resumen!$N$11*1000000)</f>
        <v>1.362555700032363E-5</v>
      </c>
      <c r="R9" s="196"/>
    </row>
    <row r="10" spans="1:25 16316:16375" s="106" customFormat="1" ht="41.25" customHeight="1">
      <c r="A10" s="113" t="str">
        <f>+VLOOKUP(D10,'[1]Trafos Bidevanados '!C$7:D$224,2,FALSE)</f>
        <v>Norte</v>
      </c>
      <c r="B10" s="113" t="s">
        <v>1179</v>
      </c>
      <c r="C10" s="113" t="s">
        <v>918</v>
      </c>
      <c r="D10" s="113" t="s">
        <v>919</v>
      </c>
      <c r="E10" s="112">
        <v>2</v>
      </c>
      <c r="F10" s="112">
        <v>2</v>
      </c>
      <c r="G10" s="112">
        <v>34.5</v>
      </c>
      <c r="H10" s="112">
        <v>13.8</v>
      </c>
      <c r="I10" s="112">
        <v>4</v>
      </c>
      <c r="J10" s="203"/>
      <c r="K10" s="112"/>
      <c r="L10" s="112"/>
      <c r="M10" s="112"/>
      <c r="N10" s="111">
        <f>+VLOOKUP(D10,[9]Hoja1!$G$6:$H$354,2,0)</f>
        <v>14891662.500000002</v>
      </c>
      <c r="O10" s="111">
        <f>+VLOOKUP(D10,'[4]Ploss TR'!LYA$3:LYB$25,2,FALSE)</f>
        <v>143151.66479999939</v>
      </c>
      <c r="P10" s="180">
        <f t="shared" si="0"/>
        <v>9.6128732973903598E-3</v>
      </c>
      <c r="Q10" s="230">
        <f>+O10/(Resumen!$N$11*1000000)</f>
        <v>1.6478441354638882E-5</v>
      </c>
      <c r="R10" s="196"/>
    </row>
    <row r="11" spans="1:25 16316:16375" s="106" customFormat="1" ht="41.25" customHeight="1">
      <c r="A11" s="113" t="str">
        <f>+VLOOKUP(D11,'[1]Trafos Bidevanados '!C$7:D$224,2,FALSE)</f>
        <v>Atlántico</v>
      </c>
      <c r="B11" s="113" t="s">
        <v>598</v>
      </c>
      <c r="C11" s="113" t="s">
        <v>1096</v>
      </c>
      <c r="D11" s="113" t="s">
        <v>1097</v>
      </c>
      <c r="E11" s="112">
        <v>2</v>
      </c>
      <c r="F11" s="112">
        <v>2</v>
      </c>
      <c r="G11" s="112">
        <v>34.5</v>
      </c>
      <c r="H11" s="112">
        <v>13.8</v>
      </c>
      <c r="I11" s="112">
        <v>5</v>
      </c>
      <c r="J11" s="203"/>
      <c r="K11" s="112"/>
      <c r="L11" s="112"/>
      <c r="M11" s="112"/>
      <c r="N11" s="111">
        <f>+VLOOKUP(D11,[9]Hoja1!$G$6:$H$354,2,0)</f>
        <v>17116008.726999998</v>
      </c>
      <c r="O11" s="111">
        <f>+VLOOKUP(D11,'[3]Ploss TR'!$LYA$3:$LYB$74,2,FALSE)</f>
        <v>156274.92950000119</v>
      </c>
      <c r="P11" s="180">
        <f t="shared" si="0"/>
        <v>9.1303371009318381E-3</v>
      </c>
      <c r="Q11" s="230">
        <f>+O11/(Resumen!$N$11*1000000)</f>
        <v>1.7989083567864356E-5</v>
      </c>
      <c r="R11" s="196"/>
    </row>
    <row r="12" spans="1:25 16316:16375" s="106" customFormat="1" ht="41.25" customHeight="1">
      <c r="A12" s="113" t="str">
        <f>+VLOOKUP(D12,'[1]Trafos Bidevanados '!C$7:D$224,2,FALSE)</f>
        <v>Norte</v>
      </c>
      <c r="B12" s="113" t="s">
        <v>1179</v>
      </c>
      <c r="C12" s="113" t="s">
        <v>928</v>
      </c>
      <c r="D12" s="113" t="s">
        <v>1093</v>
      </c>
      <c r="E12" s="112">
        <v>3</v>
      </c>
      <c r="F12" s="112">
        <v>3</v>
      </c>
      <c r="G12" s="112">
        <v>115</v>
      </c>
      <c r="H12" s="112">
        <v>33</v>
      </c>
      <c r="I12" s="112">
        <v>20</v>
      </c>
      <c r="J12" s="203"/>
      <c r="K12" s="112"/>
      <c r="L12" s="112"/>
      <c r="M12" s="112"/>
      <c r="N12" s="111">
        <f>+VLOOKUP(D12,[9]Hoja1!$G$6:$H$354,2,0)</f>
        <v>78270193.799999997</v>
      </c>
      <c r="O12" s="111">
        <f>+VLOOKUP(D12,'[4]Ploss TR'!LYA$3:LYB$25,2,FALSE)</f>
        <v>534241.43687000021</v>
      </c>
      <c r="P12" s="180">
        <f t="shared" ref="P12:P32" si="1">IF(N12&gt;0,O12/N12,0)</f>
        <v>6.8256051369327293E-3</v>
      </c>
      <c r="Q12" s="230">
        <f>+O12/(Resumen!$N$11*1000000)</f>
        <v>6.1497476812301432E-5</v>
      </c>
      <c r="R12" s="196"/>
    </row>
    <row r="13" spans="1:25 16316:16375" s="106" customFormat="1" ht="41.25" customHeight="1">
      <c r="A13" s="113" t="str">
        <f>+VLOOKUP(D13,'[1]Trafos Bidevanados '!C$7:D$224,2,FALSE)</f>
        <v>Atlántico</v>
      </c>
      <c r="B13" s="113" t="s">
        <v>598</v>
      </c>
      <c r="C13" s="113" t="s">
        <v>1094</v>
      </c>
      <c r="D13" s="113" t="s">
        <v>1095</v>
      </c>
      <c r="E13" s="112">
        <v>2</v>
      </c>
      <c r="F13" s="112">
        <v>2</v>
      </c>
      <c r="G13" s="112">
        <v>34.5</v>
      </c>
      <c r="H13" s="112">
        <v>13.8</v>
      </c>
      <c r="I13" s="112">
        <v>5</v>
      </c>
      <c r="J13" s="203">
        <v>10.5</v>
      </c>
      <c r="K13" s="112">
        <v>4.9000000000000004</v>
      </c>
      <c r="L13" s="112">
        <v>57.154139999999998</v>
      </c>
      <c r="M13" s="112">
        <v>0.35299999999999998</v>
      </c>
      <c r="N13" s="111">
        <f>+VLOOKUP(D13,[9]Hoja1!$G$6:$H$354,2,0)</f>
        <v>13389901.92</v>
      </c>
      <c r="O13" s="111">
        <f>+VLOOKUP(D13,'[3]Ploss TR'!$LYA$3:$LYB$74,2,FALSE)</f>
        <v>104732.49172000025</v>
      </c>
      <c r="P13" s="180">
        <f t="shared" si="1"/>
        <v>7.8217519699352849E-3</v>
      </c>
      <c r="Q13" s="230">
        <f>+O13/(Resumen!$N$11*1000000)</f>
        <v>1.2055942382119149E-5</v>
      </c>
      <c r="R13" s="196"/>
    </row>
    <row r="14" spans="1:25 16316:16375" s="106" customFormat="1" ht="41.25" customHeight="1">
      <c r="A14" s="113" t="str">
        <f>+VLOOKUP(D14,'[1]Trafos Bidevanados '!C$7:D$224,2,FALSE)</f>
        <v>Norte</v>
      </c>
      <c r="B14" s="113" t="s">
        <v>598</v>
      </c>
      <c r="C14" s="113" t="s">
        <v>848</v>
      </c>
      <c r="D14" s="113" t="s">
        <v>849</v>
      </c>
      <c r="E14" s="112">
        <v>2</v>
      </c>
      <c r="F14" s="112">
        <v>2</v>
      </c>
      <c r="G14" s="112">
        <v>34.5</v>
      </c>
      <c r="H14" s="112">
        <v>13.8</v>
      </c>
      <c r="I14" s="112">
        <v>6</v>
      </c>
      <c r="J14" s="203"/>
      <c r="K14" s="112"/>
      <c r="L14" s="112"/>
      <c r="M14" s="112"/>
      <c r="N14" s="111">
        <f>+VLOOKUP(D14,[9]Hoja1!$G$6:$H$354,2,0)</f>
        <v>32471205</v>
      </c>
      <c r="O14" s="111">
        <f>+VLOOKUP(D14,'[3]Ploss TR'!$LYA$3:$LYB$74,2,FALSE)</f>
        <v>132075.97406999994</v>
      </c>
      <c r="P14" s="180">
        <f t="shared" si="1"/>
        <v>4.0674799124331834E-3</v>
      </c>
      <c r="Q14" s="230">
        <f>+O14/(Resumen!$N$11*1000000)</f>
        <v>1.5203499003032962E-5</v>
      </c>
      <c r="R14" s="196" t="s">
        <v>1242</v>
      </c>
    </row>
    <row r="15" spans="1:25 16316:16375" s="106" customFormat="1" ht="41.25" customHeight="1">
      <c r="A15" s="113" t="str">
        <f>+VLOOKUP(D15,'[1]Trafos Bidevanados '!C$7:D$224,2,FALSE)</f>
        <v>Norte</v>
      </c>
      <c r="B15" s="113" t="s">
        <v>1179</v>
      </c>
      <c r="C15" s="113" t="s">
        <v>922</v>
      </c>
      <c r="D15" s="113" t="s">
        <v>923</v>
      </c>
      <c r="E15" s="112">
        <v>2</v>
      </c>
      <c r="F15" s="112">
        <v>2</v>
      </c>
      <c r="G15" s="112">
        <v>34.5</v>
      </c>
      <c r="H15" s="112">
        <v>13.8</v>
      </c>
      <c r="I15" s="112">
        <v>4</v>
      </c>
      <c r="J15" s="203"/>
      <c r="K15" s="112"/>
      <c r="L15" s="112"/>
      <c r="M15" s="112"/>
      <c r="N15" s="111">
        <f>+VLOOKUP(D15,[9]Hoja1!$G$6:$H$354,2,0)</f>
        <v>24092181.679999996</v>
      </c>
      <c r="O15" s="111">
        <f>+VLOOKUP(D15,'[4]Ploss TR'!LYA$3:LYB$25,2,FALSE)</f>
        <v>210320.82624000098</v>
      </c>
      <c r="P15" s="180">
        <f t="shared" si="1"/>
        <v>8.7298372988195497E-3</v>
      </c>
      <c r="Q15" s="230">
        <f>+O15/(Resumen!$N$11*1000000)</f>
        <v>2.42104023428379E-5</v>
      </c>
      <c r="R15" s="195" t="s">
        <v>1245</v>
      </c>
    </row>
    <row r="16" spans="1:25 16316:16375" s="106" customFormat="1" ht="41.25" customHeight="1">
      <c r="A16" s="113" t="str">
        <f>+VLOOKUP(D16,'[1]Trafos Bidevanados '!C$7:D$224,2,FALSE)</f>
        <v>Atlántico</v>
      </c>
      <c r="B16" s="113" t="s">
        <v>598</v>
      </c>
      <c r="C16" s="113" t="s">
        <v>842</v>
      </c>
      <c r="D16" s="113" t="s">
        <v>843</v>
      </c>
      <c r="E16" s="112">
        <v>2</v>
      </c>
      <c r="F16" s="112">
        <v>2</v>
      </c>
      <c r="G16" s="112">
        <v>34.5</v>
      </c>
      <c r="H16" s="112">
        <v>13.8</v>
      </c>
      <c r="I16" s="112">
        <v>4.3</v>
      </c>
      <c r="J16" s="203">
        <v>1.1000000000000001</v>
      </c>
      <c r="K16" s="112">
        <v>0.5</v>
      </c>
      <c r="L16" s="112">
        <v>7.6881700000000004</v>
      </c>
      <c r="M16" s="112">
        <v>0.26</v>
      </c>
      <c r="N16" s="111">
        <f>+VLOOKUP(D16,[9]Hoja1!$G$6:$H$354,2,0)</f>
        <v>13822885.999999996</v>
      </c>
      <c r="O16" s="111">
        <f>+VLOOKUP(D16,'[3]Ploss TR'!$LYA$3:$LYB$74,2,FALSE)</f>
        <v>122202.40288999997</v>
      </c>
      <c r="P16" s="180">
        <f t="shared" si="1"/>
        <v>8.8405853083068191E-3</v>
      </c>
      <c r="Q16" s="230">
        <f>+O16/(Resumen!$N$11*1000000)</f>
        <v>1.4066934759244422E-5</v>
      </c>
      <c r="R16" s="196"/>
    </row>
    <row r="17" spans="1:18" s="106" customFormat="1" ht="41.25" customHeight="1">
      <c r="A17" s="113" t="str">
        <f>+VLOOKUP(D17,'[1]Trafos Bidevanados '!C$7:D$224,2,FALSE)</f>
        <v>Norte</v>
      </c>
      <c r="B17" s="113" t="s">
        <v>1179</v>
      </c>
      <c r="C17" s="113" t="s">
        <v>934</v>
      </c>
      <c r="D17" s="113" t="s">
        <v>935</v>
      </c>
      <c r="E17" s="112">
        <v>2</v>
      </c>
      <c r="F17" s="112">
        <v>2</v>
      </c>
      <c r="G17" s="112">
        <v>34.5</v>
      </c>
      <c r="H17" s="112">
        <v>13.8</v>
      </c>
      <c r="I17" s="112">
        <v>6.5</v>
      </c>
      <c r="J17" s="203">
        <v>0.4</v>
      </c>
      <c r="K17" s="112">
        <v>0.1</v>
      </c>
      <c r="L17" s="112">
        <v>4.0806500000000003</v>
      </c>
      <c r="M17" s="112">
        <v>0.22</v>
      </c>
      <c r="N17" s="111">
        <f>+VLOOKUP(D17,[9]Hoja1!$G$6:$H$354,2,0)</f>
        <v>37289063.302200004</v>
      </c>
      <c r="O17" s="111">
        <f>+VLOOKUP(D17,'[4]Ploss TR'!LYA$3:LYB$25,2,FALSE)</f>
        <v>237476.45789000083</v>
      </c>
      <c r="P17" s="180">
        <f t="shared" si="1"/>
        <v>6.3685283796332329E-3</v>
      </c>
      <c r="Q17" s="230">
        <f>+O17/(Resumen!$N$11*1000000)</f>
        <v>2.7336335137387555E-5</v>
      </c>
      <c r="R17" s="196"/>
    </row>
    <row r="18" spans="1:18" s="106" customFormat="1" ht="41.25" customHeight="1">
      <c r="A18" s="113" t="str">
        <f>+VLOOKUP(D18,'[1]Trafos Bidevanados '!C$7:D$224,2,FALSE)</f>
        <v>Norte</v>
      </c>
      <c r="B18" s="113" t="s">
        <v>1179</v>
      </c>
      <c r="C18" s="113" t="s">
        <v>926</v>
      </c>
      <c r="D18" s="113" t="s">
        <v>927</v>
      </c>
      <c r="E18" s="112">
        <v>2</v>
      </c>
      <c r="F18" s="112">
        <v>2</v>
      </c>
      <c r="G18" s="112">
        <v>34.5</v>
      </c>
      <c r="H18" s="112">
        <v>13.8</v>
      </c>
      <c r="I18" s="112">
        <v>8</v>
      </c>
      <c r="J18" s="203">
        <v>26.8</v>
      </c>
      <c r="K18" s="112">
        <v>8.9</v>
      </c>
      <c r="L18" s="112">
        <v>83.550269999999998</v>
      </c>
      <c r="M18" s="112">
        <v>0.19</v>
      </c>
      <c r="N18" s="111">
        <f>+VLOOKUP(D18,[9]Hoja1!$G$6:$H$354,2,0)</f>
        <v>17795298.445199996</v>
      </c>
      <c r="O18" s="111">
        <f>+VLOOKUP(D18,'[4]Ploss TR'!LYA$3:LYB$25,2,FALSE)</f>
        <v>70719.172820000123</v>
      </c>
      <c r="P18" s="180">
        <f t="shared" si="1"/>
        <v>3.974036908556345E-3</v>
      </c>
      <c r="Q18" s="230">
        <f>+O18/(Resumen!$N$11*1000000)</f>
        <v>8.1406090777293498E-6</v>
      </c>
      <c r="R18" s="196"/>
    </row>
    <row r="19" spans="1:18" s="106" customFormat="1" ht="41.25" customHeight="1">
      <c r="A19" s="113" t="str">
        <f>+VLOOKUP(D19,'[1]Trafos Bidevanados '!C$7:D$224,2,FALSE)</f>
        <v>Atlántico</v>
      </c>
      <c r="B19" s="113" t="s">
        <v>598</v>
      </c>
      <c r="C19" s="113" t="s">
        <v>902</v>
      </c>
      <c r="D19" s="113" t="s">
        <v>903</v>
      </c>
      <c r="E19" s="112">
        <v>2</v>
      </c>
      <c r="F19" s="112">
        <v>2</v>
      </c>
      <c r="G19" s="112">
        <v>34.5</v>
      </c>
      <c r="H19" s="112">
        <v>13.8</v>
      </c>
      <c r="I19" s="112">
        <v>12.5</v>
      </c>
      <c r="J19" s="203">
        <v>31.3</v>
      </c>
      <c r="K19" s="112">
        <v>11.7</v>
      </c>
      <c r="L19" s="112">
        <v>135.4579</v>
      </c>
      <c r="M19" s="112">
        <v>0.43</v>
      </c>
      <c r="N19" s="111">
        <f>+VLOOKUP(D19,[9]Hoja1!$G$6:$H$354,2,0)</f>
        <v>10408927.68</v>
      </c>
      <c r="O19" s="111">
        <f>+VLOOKUP(D19,'[3]Ploss TR'!$LYA$3:$LYB$74,2,FALSE)</f>
        <v>156263.78495999915</v>
      </c>
      <c r="P19" s="180">
        <f t="shared" si="1"/>
        <v>1.5012476766482746E-2</v>
      </c>
      <c r="Q19" s="230">
        <f>+O19/(Resumen!$N$11*1000000)</f>
        <v>1.7987800700151258E-5</v>
      </c>
      <c r="R19" s="196" t="s">
        <v>1217</v>
      </c>
    </row>
    <row r="20" spans="1:18" s="106" customFormat="1" ht="41.25" customHeight="1">
      <c r="A20" s="113" t="str">
        <f>+VLOOKUP(D20,'[1]Trafos Bidevanados '!C$7:D$224,2,FALSE)</f>
        <v>Norte</v>
      </c>
      <c r="B20" s="113" t="s">
        <v>1179</v>
      </c>
      <c r="C20" s="113" t="s">
        <v>1102</v>
      </c>
      <c r="D20" s="113" t="s">
        <v>1103</v>
      </c>
      <c r="E20" s="112">
        <v>2</v>
      </c>
      <c r="F20" s="112">
        <v>2</v>
      </c>
      <c r="G20" s="112">
        <v>34.5</v>
      </c>
      <c r="H20" s="112">
        <v>13.8</v>
      </c>
      <c r="I20" s="112">
        <v>7.8</v>
      </c>
      <c r="J20" s="203">
        <v>73.2</v>
      </c>
      <c r="K20" s="112">
        <v>43.8</v>
      </c>
      <c r="L20" s="112">
        <v>252.96600000000004</v>
      </c>
      <c r="M20" s="112">
        <v>0.54</v>
      </c>
      <c r="N20" s="111">
        <v>32940000</v>
      </c>
      <c r="O20" s="111">
        <f>+VLOOKUP(D20,'[4]Ploss TR'!LYA$3:LYB$25,2,FALSE)</f>
        <v>218972.7849500007</v>
      </c>
      <c r="P20" s="180">
        <f t="shared" si="1"/>
        <v>6.647625529751084E-3</v>
      </c>
      <c r="Q20" s="230">
        <f>+O20/(Resumen!$N$11*1000000)</f>
        <v>2.5206344614306948E-5</v>
      </c>
      <c r="R20" s="196"/>
    </row>
    <row r="21" spans="1:18" s="106" customFormat="1" ht="41.25" customHeight="1">
      <c r="A21" s="113" t="str">
        <f>+VLOOKUP(D21,'[1]Trafos Bidevanados '!C$7:D$224,2,FALSE)</f>
        <v>Atlántico</v>
      </c>
      <c r="B21" s="113" t="s">
        <v>598</v>
      </c>
      <c r="C21" s="113" t="s">
        <v>1104</v>
      </c>
      <c r="D21" s="113" t="s">
        <v>1105</v>
      </c>
      <c r="E21" s="112">
        <v>2</v>
      </c>
      <c r="F21" s="112">
        <v>2</v>
      </c>
      <c r="G21" s="112">
        <v>110</v>
      </c>
      <c r="H21" s="112">
        <v>13.8</v>
      </c>
      <c r="I21" s="112">
        <v>25</v>
      </c>
      <c r="J21" s="203"/>
      <c r="K21" s="112"/>
      <c r="L21" s="112">
        <v>249760.696</v>
      </c>
      <c r="M21" s="112"/>
      <c r="N21" s="111">
        <v>32042000</v>
      </c>
      <c r="O21" s="111">
        <f>+VLOOKUP(D21,'[3]Ploss TR'!$LYA$3:$LYB$74,2,FALSE)</f>
        <v>226698.32373000035</v>
      </c>
      <c r="P21" s="180">
        <f t="shared" si="1"/>
        <v>7.0750366309843445E-3</v>
      </c>
      <c r="Q21" s="230">
        <f>+O21/(Resumen!$N$11*1000000)</f>
        <v>2.6095645048898983E-5</v>
      </c>
      <c r="R21" s="196"/>
    </row>
    <row r="22" spans="1:18" s="106" customFormat="1" ht="41.25" customHeight="1">
      <c r="A22" s="113" t="str">
        <f>+VLOOKUP(D22,'[1]Trafos Bidevanados '!C$7:D$224,2,FALSE)</f>
        <v>Norte</v>
      </c>
      <c r="B22" s="113" t="s">
        <v>1179</v>
      </c>
      <c r="C22" s="113" t="s">
        <v>1043</v>
      </c>
      <c r="D22" s="113" t="s">
        <v>1044</v>
      </c>
      <c r="E22" s="112">
        <v>2</v>
      </c>
      <c r="F22" s="112">
        <v>2</v>
      </c>
      <c r="G22" s="112">
        <v>110</v>
      </c>
      <c r="H22" s="112">
        <v>13.8</v>
      </c>
      <c r="I22" s="112">
        <v>10</v>
      </c>
      <c r="J22" s="203">
        <v>0.2</v>
      </c>
      <c r="K22" s="112">
        <v>0.1</v>
      </c>
      <c r="L22" s="112">
        <v>3.3969800000000001</v>
      </c>
      <c r="M22" s="112">
        <v>0.34</v>
      </c>
      <c r="N22" s="111">
        <f>+VLOOKUP(D22,[9]Hoja1!$G$6:$H$354,2,0)</f>
        <v>51631055.701499999</v>
      </c>
      <c r="O22" s="111">
        <f>+VLOOKUP(D22,'[4]Ploss TR'!LYA$3:LYB$25,2,FALSE)</f>
        <v>483997.11637999944</v>
      </c>
      <c r="P22" s="180">
        <f t="shared" si="1"/>
        <v>9.3741472027645996E-3</v>
      </c>
      <c r="Q22" s="230">
        <f>+O22/(Resumen!$N$11*1000000)</f>
        <v>5.5713764204034492E-5</v>
      </c>
      <c r="R22" s="196"/>
    </row>
    <row r="23" spans="1:18" s="106" customFormat="1" ht="41.25" customHeight="1">
      <c r="A23" s="113" t="str">
        <f>+VLOOKUP(D23,'[1]Trafos Bidevanados '!C$7:D$224,2,FALSE)</f>
        <v>Atlántico</v>
      </c>
      <c r="B23" s="113" t="s">
        <v>598</v>
      </c>
      <c r="C23" s="113" t="s">
        <v>874</v>
      </c>
      <c r="D23" s="113" t="s">
        <v>875</v>
      </c>
      <c r="E23" s="112">
        <v>2</v>
      </c>
      <c r="F23" s="112">
        <v>2</v>
      </c>
      <c r="G23" s="112">
        <v>110</v>
      </c>
      <c r="H23" s="112">
        <v>13.8</v>
      </c>
      <c r="I23" s="112">
        <v>50</v>
      </c>
      <c r="J23" s="203">
        <v>16.5</v>
      </c>
      <c r="K23" s="112">
        <v>6.7</v>
      </c>
      <c r="L23" s="112">
        <v>77.707940000000008</v>
      </c>
      <c r="M23" s="112">
        <v>0.47</v>
      </c>
      <c r="N23" s="111">
        <f>+VLOOKUP(D23,[9]Hoja1!$G$6:$H$354,2,0)</f>
        <v>166898102.40000001</v>
      </c>
      <c r="O23" s="111">
        <f>+VLOOKUP(D23,'[3]Ploss TR'!$LYA$3:$LYB$74,2,FALSE)</f>
        <v>984978.61280999612</v>
      </c>
      <c r="P23" s="180">
        <f t="shared" si="1"/>
        <v>5.90167652385481E-3</v>
      </c>
      <c r="Q23" s="230">
        <f>+O23/(Resumen!$N$11*1000000)</f>
        <v>1.1338263043911977E-4</v>
      </c>
      <c r="R23" s="195" t="s">
        <v>1218</v>
      </c>
    </row>
    <row r="24" spans="1:18" s="106" customFormat="1" ht="41.25" customHeight="1">
      <c r="A24" s="113" t="str">
        <f>+VLOOKUP(D24,'[1]Trafos Bidevanados '!C$7:D$224,2,FALSE)</f>
        <v>Norte</v>
      </c>
      <c r="B24" s="113" t="s">
        <v>1191</v>
      </c>
      <c r="C24" s="113" t="s">
        <v>912</v>
      </c>
      <c r="D24" s="113" t="s">
        <v>913</v>
      </c>
      <c r="E24" s="112">
        <v>2</v>
      </c>
      <c r="F24" s="112">
        <v>2</v>
      </c>
      <c r="G24" s="112">
        <v>34.5</v>
      </c>
      <c r="H24" s="112">
        <v>13.8</v>
      </c>
      <c r="I24" s="112">
        <v>5</v>
      </c>
      <c r="J24" s="203"/>
      <c r="K24" s="112"/>
      <c r="L24" s="112"/>
      <c r="M24" s="112"/>
      <c r="N24" s="111">
        <f>+VLOOKUP(D24,[9]Hoja1!$G$6:$H$354,2,0)</f>
        <v>27725311.0889</v>
      </c>
      <c r="O24" s="111">
        <f>+VLOOKUP(D24,'[6]Ploss TR'!LYA$3:LYB$105,2,FALSE)</f>
        <v>154757.27418000012</v>
      </c>
      <c r="P24" s="180">
        <f t="shared" si="1"/>
        <v>5.5818047878264622E-3</v>
      </c>
      <c r="Q24" s="230">
        <f>+O24/(Resumen!$N$11*1000000)</f>
        <v>1.7814383579414111E-5</v>
      </c>
      <c r="R24" s="196"/>
    </row>
    <row r="25" spans="1:18" s="106" customFormat="1" ht="41.25" customHeight="1">
      <c r="A25" s="113" t="str">
        <f>+VLOOKUP(D25,'[1]Trafos Bidevanados '!C$7:D$224,2,FALSE)</f>
        <v>Norte</v>
      </c>
      <c r="B25" s="113" t="s">
        <v>1178</v>
      </c>
      <c r="C25" s="113" t="s">
        <v>826</v>
      </c>
      <c r="D25" s="113" t="s">
        <v>827</v>
      </c>
      <c r="E25" s="112">
        <v>2</v>
      </c>
      <c r="F25" s="112">
        <v>2</v>
      </c>
      <c r="G25" s="112">
        <v>34.5</v>
      </c>
      <c r="H25" s="112">
        <v>13.8</v>
      </c>
      <c r="I25" s="112">
        <v>6.5</v>
      </c>
      <c r="J25" s="203">
        <v>1.1000000000000001</v>
      </c>
      <c r="K25" s="112">
        <v>0.3</v>
      </c>
      <c r="L25" s="112">
        <v>14.90011</v>
      </c>
      <c r="M25" s="112">
        <v>0.33</v>
      </c>
      <c r="N25" s="111">
        <f>+VLOOKUP(D25,[9]Hoja1!$G$6:$H$354,2,0)</f>
        <v>39283425.546400011</v>
      </c>
      <c r="O25" s="111">
        <f>+[8]Hoja1!$E$8763</f>
        <v>135397.33199999999</v>
      </c>
      <c r="P25" s="180">
        <f>IF(N25&gt;0,O25/N25,0)</f>
        <v>3.4466783412275001E-3</v>
      </c>
      <c r="Q25" s="230">
        <f>+O25/(Resumen!$N$11*1000000)</f>
        <v>1.5585826389471231E-5</v>
      </c>
      <c r="R25" s="196"/>
    </row>
    <row r="26" spans="1:18" s="106" customFormat="1" ht="41.25" customHeight="1">
      <c r="A26" s="113" t="str">
        <f>+VLOOKUP(D26,'[1]Trafos Bidevanados '!C$7:D$224,2,FALSE)</f>
        <v>Atlántico</v>
      </c>
      <c r="B26" s="113" t="s">
        <v>598</v>
      </c>
      <c r="C26" s="113" t="s">
        <v>896</v>
      </c>
      <c r="D26" s="113" t="s">
        <v>897</v>
      </c>
      <c r="E26" s="112">
        <v>2</v>
      </c>
      <c r="F26" s="112">
        <v>2</v>
      </c>
      <c r="G26" s="112">
        <v>34.5</v>
      </c>
      <c r="H26" s="112">
        <v>13.8</v>
      </c>
      <c r="I26" s="112">
        <v>31.35</v>
      </c>
      <c r="J26" s="203">
        <v>3.7</v>
      </c>
      <c r="K26" s="112">
        <v>1.7</v>
      </c>
      <c r="L26" s="112">
        <v>16.943560000000002</v>
      </c>
      <c r="M26" s="112">
        <v>0.51</v>
      </c>
      <c r="N26" s="111">
        <f>+VLOOKUP(D26,[9]Hoja1!$G$6:$H$354,2,0)</f>
        <v>117794579.75999999</v>
      </c>
      <c r="O26" s="111">
        <f>+VLOOKUP(D26,'[3]Ploss TR'!$LYA$3:$LYB$74,2,FALSE)</f>
        <v>545896.78827999858</v>
      </c>
      <c r="P26" s="180">
        <f t="shared" si="1"/>
        <v>4.6343116074800163E-3</v>
      </c>
      <c r="Q26" s="230">
        <f>+O26/(Resumen!$N$11*1000000)</f>
        <v>6.283914493013785E-5</v>
      </c>
      <c r="R26" s="196"/>
    </row>
    <row r="27" spans="1:18" s="106" customFormat="1" ht="41.25" customHeight="1">
      <c r="A27" s="113" t="str">
        <f>+VLOOKUP(D27,'[1]Trafos Bidevanados '!C$7:D$224,2,FALSE)</f>
        <v>Norte</v>
      </c>
      <c r="B27" s="113" t="s">
        <v>1178</v>
      </c>
      <c r="C27" s="113" t="s">
        <v>1100</v>
      </c>
      <c r="D27" s="113" t="s">
        <v>1101</v>
      </c>
      <c r="E27" s="112">
        <v>2</v>
      </c>
      <c r="F27" s="112">
        <v>2</v>
      </c>
      <c r="G27" s="112">
        <v>34.5</v>
      </c>
      <c r="H27" s="112">
        <v>13.8</v>
      </c>
      <c r="I27" s="112">
        <v>12.5</v>
      </c>
      <c r="J27" s="203">
        <v>8.3000000000000007</v>
      </c>
      <c r="K27" s="112">
        <v>3.3</v>
      </c>
      <c r="L27" s="112">
        <v>50.268619999999999</v>
      </c>
      <c r="M27" s="112">
        <v>0.25</v>
      </c>
      <c r="N27" s="111">
        <f>+VLOOKUP(D27,[9]Hoja1!$G$6:$H$354,2,0)</f>
        <v>65648909.040000007</v>
      </c>
      <c r="O27" s="111">
        <f>+VLOOKUP(D27,'[5]Ploss TR'!LYA$3:LYB$28,2,FALSE)</f>
        <v>437604.31519000028</v>
      </c>
      <c r="P27" s="180">
        <f t="shared" si="1"/>
        <v>6.6658276822752242E-3</v>
      </c>
      <c r="Q27" s="230">
        <f>+O27/(Resumen!$N$11*1000000)</f>
        <v>5.0373406795303714E-5</v>
      </c>
      <c r="R27" s="196"/>
    </row>
    <row r="28" spans="1:18" s="106" customFormat="1" ht="41.25" customHeight="1">
      <c r="A28" s="113" t="str">
        <f>+VLOOKUP(D28,'[1]Trafos Bidevanados '!C$7:D$224,2,FALSE)</f>
        <v>Atlántico</v>
      </c>
      <c r="B28" s="113" t="s">
        <v>598</v>
      </c>
      <c r="C28" s="113" t="s">
        <v>850</v>
      </c>
      <c r="D28" s="113" t="s">
        <v>851</v>
      </c>
      <c r="E28" s="112">
        <v>2</v>
      </c>
      <c r="F28" s="112">
        <v>2</v>
      </c>
      <c r="G28" s="112">
        <v>34.5</v>
      </c>
      <c r="H28" s="112">
        <v>13.8</v>
      </c>
      <c r="I28" s="112">
        <v>12.5</v>
      </c>
      <c r="J28" s="203">
        <v>3</v>
      </c>
      <c r="K28" s="112">
        <v>1.3</v>
      </c>
      <c r="L28" s="112">
        <v>23.048480000000001</v>
      </c>
      <c r="M28" s="112">
        <v>0.37</v>
      </c>
      <c r="N28" s="111">
        <f>+VLOOKUP(D28,[9]Hoja1!$G$6:$H$354,2,0)</f>
        <v>27030889.999999993</v>
      </c>
      <c r="O28" s="111">
        <f>+VLOOKUP(D28,'[3]Ploss TR'!$LYA$3:$LYB$74,2,FALSE)</f>
        <v>149936.03731000033</v>
      </c>
      <c r="P28" s="180">
        <f t="shared" si="1"/>
        <v>5.5468405705472656E-3</v>
      </c>
      <c r="Q28" s="230">
        <f>+O28/(Resumen!$N$11*1000000)</f>
        <v>1.7259402475072006E-5</v>
      </c>
      <c r="R28" s="196"/>
    </row>
    <row r="29" spans="1:18" s="106" customFormat="1" ht="41.25" customHeight="1">
      <c r="A29" s="113" t="str">
        <f>+VLOOKUP(D29,'[1]Trafos Bidevanados '!C$7:D$224,2,FALSE)</f>
        <v>Atlántico</v>
      </c>
      <c r="B29" s="113" t="s">
        <v>598</v>
      </c>
      <c r="C29" s="113" t="s">
        <v>884</v>
      </c>
      <c r="D29" s="113" t="s">
        <v>885</v>
      </c>
      <c r="E29" s="112">
        <v>2</v>
      </c>
      <c r="F29" s="112">
        <v>2</v>
      </c>
      <c r="G29" s="112">
        <v>34.5</v>
      </c>
      <c r="H29" s="112">
        <v>13.8</v>
      </c>
      <c r="I29" s="112">
        <v>28</v>
      </c>
      <c r="J29" s="203">
        <v>0.9</v>
      </c>
      <c r="K29" s="112">
        <v>0.3</v>
      </c>
      <c r="L29" s="112">
        <v>8.0523399999999992</v>
      </c>
      <c r="M29" s="112">
        <v>0.25</v>
      </c>
      <c r="N29" s="111">
        <f>+VLOOKUP(D29,[9]Hoja1!$G$6:$H$354,2,0)</f>
        <v>97391343</v>
      </c>
      <c r="O29" s="111">
        <f>+VLOOKUP(D29,'[3]Ploss TR'!$LYA$3:$LYB$74,2,FALSE)</f>
        <v>773140.49639999785</v>
      </c>
      <c r="P29" s="180">
        <f t="shared" si="1"/>
        <v>7.9384930178034181E-3</v>
      </c>
      <c r="Q29" s="230">
        <f>+O29/(Resumen!$N$11*1000000)</f>
        <v>8.8997570140894459E-5</v>
      </c>
      <c r="R29" s="196"/>
    </row>
    <row r="30" spans="1:18" s="106" customFormat="1" ht="41.25" customHeight="1">
      <c r="A30" s="113" t="str">
        <f>+VLOOKUP(D30,'[1]Trafos Bidevanados '!C$7:D$224,2,FALSE)</f>
        <v>Atlántico</v>
      </c>
      <c r="B30" s="113" t="s">
        <v>598</v>
      </c>
      <c r="C30" s="113" t="s">
        <v>888</v>
      </c>
      <c r="D30" s="113" t="s">
        <v>889</v>
      </c>
      <c r="E30" s="112">
        <v>2</v>
      </c>
      <c r="F30" s="112">
        <v>2</v>
      </c>
      <c r="G30" s="112">
        <v>34.5</v>
      </c>
      <c r="H30" s="112">
        <v>13.8</v>
      </c>
      <c r="I30" s="112">
        <v>28</v>
      </c>
      <c r="J30" s="203">
        <v>8.4</v>
      </c>
      <c r="K30" s="112">
        <v>3.7</v>
      </c>
      <c r="L30" s="112">
        <v>46.270099999999999</v>
      </c>
      <c r="M30" s="112">
        <v>0.43</v>
      </c>
      <c r="N30" s="111">
        <f>+VLOOKUP(D30,[9]Hoja1!$G$6:$H$354,2,0)</f>
        <v>104840770.15999998</v>
      </c>
      <c r="O30" s="111">
        <f>+VLOOKUP(D30,'[3]Ploss TR'!$LYA$3:$LYB$74,2,FALSE)</f>
        <v>731294.04466000234</v>
      </c>
      <c r="P30" s="180">
        <f t="shared" si="1"/>
        <v>6.9752830272417606E-3</v>
      </c>
      <c r="Q30" s="230">
        <f>+O30/(Resumen!$N$11*1000000)</f>
        <v>8.4180551059344488E-5</v>
      </c>
      <c r="R30" s="196"/>
    </row>
    <row r="31" spans="1:18" s="106" customFormat="1" ht="41.25" customHeight="1">
      <c r="A31" s="113" t="str">
        <f>+VLOOKUP(D31,'[1]Trafos Bidevanados '!C$7:D$224,2,FALSE)</f>
        <v>Atlántico</v>
      </c>
      <c r="B31" s="113" t="s">
        <v>598</v>
      </c>
      <c r="C31" s="113" t="s">
        <v>840</v>
      </c>
      <c r="D31" s="113" t="s">
        <v>841</v>
      </c>
      <c r="E31" s="112">
        <v>2</v>
      </c>
      <c r="F31" s="112">
        <v>2</v>
      </c>
      <c r="G31" s="112">
        <v>34.5</v>
      </c>
      <c r="H31" s="112">
        <v>13.8</v>
      </c>
      <c r="I31" s="112">
        <v>12.5</v>
      </c>
      <c r="J31" s="203">
        <v>33</v>
      </c>
      <c r="K31" s="112">
        <v>23.7</v>
      </c>
      <c r="L31" s="112">
        <v>86.855350000000001</v>
      </c>
      <c r="M31" s="112">
        <v>0.36</v>
      </c>
      <c r="N31" s="111">
        <f>+VLOOKUP(D31,[9]Hoja1!$G$6:$H$354,2,0)</f>
        <v>52729238.100000001</v>
      </c>
      <c r="O31" s="111">
        <f>+VLOOKUP(D31,'[3]Ploss TR'!$LYA$3:$LYB$74,2,FALSE)</f>
        <v>251816.98342999967</v>
      </c>
      <c r="P31" s="180">
        <f t="shared" si="1"/>
        <v>4.7756613314312172E-3</v>
      </c>
      <c r="Q31" s="230">
        <f>+O31/(Resumen!$N$11*1000000)</f>
        <v>2.8987098399105299E-5</v>
      </c>
      <c r="R31" s="196"/>
    </row>
    <row r="32" spans="1:18" s="106" customFormat="1" ht="41.25" customHeight="1">
      <c r="A32" s="113" t="str">
        <f>+VLOOKUP(D32,'[1]Trafos Bidevanados '!C$7:D$224,2,FALSE)</f>
        <v>Norte</v>
      </c>
      <c r="B32" s="113" t="s">
        <v>1179</v>
      </c>
      <c r="C32" s="113" t="s">
        <v>929</v>
      </c>
      <c r="D32" s="113" t="s">
        <v>930</v>
      </c>
      <c r="E32" s="112">
        <v>2</v>
      </c>
      <c r="F32" s="112">
        <v>2</v>
      </c>
      <c r="G32" s="112">
        <v>34.5</v>
      </c>
      <c r="H32" s="112">
        <v>13.8</v>
      </c>
      <c r="I32" s="112">
        <v>10</v>
      </c>
      <c r="J32" s="203">
        <v>52.1</v>
      </c>
      <c r="K32" s="112">
        <v>27.6</v>
      </c>
      <c r="L32" s="112">
        <v>249.4829</v>
      </c>
      <c r="M32" s="112">
        <v>0.33</v>
      </c>
      <c r="N32" s="111">
        <f>+VLOOKUP(D32,[9]Hoja1!$G$6:$H$354,2,0)</f>
        <v>46644806</v>
      </c>
      <c r="O32" s="111">
        <f>+VLOOKUP(D32,'[4]Ploss TR'!LYA$3:LYB$25,2,FALSE)</f>
        <v>252438.0948400005</v>
      </c>
      <c r="P32" s="180">
        <f t="shared" si="1"/>
        <v>5.4119229232082238E-3</v>
      </c>
      <c r="Q32" s="230">
        <f>+O32/(Resumen!$N$11*1000000)</f>
        <v>2.9058595632188095E-5</v>
      </c>
      <c r="R32" s="196"/>
    </row>
    <row r="33" spans="1:18" s="106" customFormat="1" ht="41.25" customHeight="1">
      <c r="A33" s="113" t="str">
        <f>+VLOOKUP(D33,'[1]Trafos Bidevanados '!C$7:D$224,2,FALSE)</f>
        <v>Norte</v>
      </c>
      <c r="B33" s="113" t="s">
        <v>1178</v>
      </c>
      <c r="C33" s="113" t="s">
        <v>834</v>
      </c>
      <c r="D33" s="113" t="s">
        <v>835</v>
      </c>
      <c r="E33" s="112">
        <v>2</v>
      </c>
      <c r="F33" s="112">
        <v>2</v>
      </c>
      <c r="G33" s="112">
        <v>34.5</v>
      </c>
      <c r="H33" s="112">
        <v>13.8</v>
      </c>
      <c r="I33" s="112">
        <v>6.5</v>
      </c>
      <c r="J33" s="203">
        <v>4.2</v>
      </c>
      <c r="K33" s="112">
        <v>1.2</v>
      </c>
      <c r="L33" s="112">
        <v>16.807259999999999</v>
      </c>
      <c r="M33" s="112">
        <v>0.39</v>
      </c>
      <c r="N33" s="111">
        <f>+VLOOKUP(D33,[9]Hoja1!$G$6:$H$354,2,0)</f>
        <v>59466562.560000002</v>
      </c>
      <c r="O33" s="111">
        <f>+VLOOKUP(D33,'[5]Ploss TR'!LYA$3:LYB$28,2,FALSE)</f>
        <v>312610.72393999953</v>
      </c>
      <c r="P33" s="180">
        <f>IF(N33&gt;0,O33/N33,0)</f>
        <v>5.2569159958520311E-3</v>
      </c>
      <c r="Q33" s="230">
        <f>+O33/(Resumen!$N$11*1000000)</f>
        <v>3.5985173406635149E-5</v>
      </c>
      <c r="R33" s="196"/>
    </row>
    <row r="34" spans="1:18" s="106" customFormat="1" ht="41.25" customHeight="1">
      <c r="A34" s="113" t="str">
        <f>+VLOOKUP(D34,'[1]Trafos Bidevanados '!C$7:D$224,2,FALSE)</f>
        <v>Atlántico</v>
      </c>
      <c r="B34" s="113" t="s">
        <v>598</v>
      </c>
      <c r="C34" s="113" t="s">
        <v>892</v>
      </c>
      <c r="D34" s="113" t="s">
        <v>893</v>
      </c>
      <c r="E34" s="112">
        <v>2</v>
      </c>
      <c r="F34" s="112">
        <v>2</v>
      </c>
      <c r="G34" s="112">
        <v>34.5</v>
      </c>
      <c r="H34" s="112">
        <v>13.8</v>
      </c>
      <c r="I34" s="112">
        <v>39.15</v>
      </c>
      <c r="J34" s="203">
        <v>38.200000000000003</v>
      </c>
      <c r="K34" s="112">
        <v>9.4</v>
      </c>
      <c r="L34" s="112">
        <v>128.82660000000001</v>
      </c>
      <c r="M34" s="112">
        <v>0.3</v>
      </c>
      <c r="N34" s="111">
        <f>+VLOOKUP(D34,[9]Hoja1!$G$6:$H$354,2,0)</f>
        <v>185437146.94190001</v>
      </c>
      <c r="O34" s="111">
        <f>+VLOOKUP(D34,'[3]Ploss TR'!$LYA$3:$LYB$74,2,FALSE)</f>
        <v>834382.49830999819</v>
      </c>
      <c r="P34" s="180">
        <f t="shared" ref="P34:P85" si="2">IF(N34&gt;0,O34/N34,0)</f>
        <v>4.4995434413765091E-3</v>
      </c>
      <c r="Q34" s="230">
        <f>+O34/(Resumen!$N$11*1000000)</f>
        <v>9.6047245311103364E-5</v>
      </c>
      <c r="R34" s="196"/>
    </row>
    <row r="35" spans="1:18" s="106" customFormat="1" ht="41.25" customHeight="1">
      <c r="A35" s="113" t="str">
        <f>+VLOOKUP(D35,'[1]Trafos Bidevanados '!C$7:D$224,2,FALSE)</f>
        <v>Norte</v>
      </c>
      <c r="B35" s="113" t="s">
        <v>1179</v>
      </c>
      <c r="C35" s="113" t="s">
        <v>1133</v>
      </c>
      <c r="D35" s="113" t="s">
        <v>1134</v>
      </c>
      <c r="E35" s="112">
        <v>2</v>
      </c>
      <c r="F35" s="112">
        <v>2</v>
      </c>
      <c r="G35" s="112">
        <v>110</v>
      </c>
      <c r="H35" s="112">
        <v>13.8</v>
      </c>
      <c r="I35" s="112">
        <v>30</v>
      </c>
      <c r="J35" s="203">
        <v>15.1</v>
      </c>
      <c r="K35" s="112">
        <v>5.6</v>
      </c>
      <c r="L35" s="112">
        <v>91.586259999999996</v>
      </c>
      <c r="M35" s="112">
        <v>0.15</v>
      </c>
      <c r="N35" s="111">
        <f>+VLOOKUP(D35,[9]Hoja1!$G$6:$H$354,2,0)</f>
        <v>127755727.16000001</v>
      </c>
      <c r="O35" s="111">
        <f>+VLOOKUP(D35,'[4]Ploss TR'!LYA$3:LYB$25,2,FALSE)</f>
        <v>659685.64110000106</v>
      </c>
      <c r="P35" s="180">
        <f t="shared" si="2"/>
        <v>5.1636482822708784E-3</v>
      </c>
      <c r="Q35" s="230">
        <f>+O35/(Resumen!$N$11*1000000)</f>
        <v>7.5937581058182474E-5</v>
      </c>
      <c r="R35" s="196"/>
    </row>
    <row r="36" spans="1:18" s="106" customFormat="1" ht="41.25" customHeight="1">
      <c r="A36" s="113" t="str">
        <f>+VLOOKUP(D36,'[1]Trafos Bidevanados '!C$7:D$224,2,FALSE)</f>
        <v>Atlántico</v>
      </c>
      <c r="B36" s="113" t="s">
        <v>598</v>
      </c>
      <c r="C36" s="113" t="s">
        <v>1106</v>
      </c>
      <c r="D36" s="113" t="s">
        <v>1107</v>
      </c>
      <c r="E36" s="112">
        <v>2</v>
      </c>
      <c r="F36" s="112">
        <v>2</v>
      </c>
      <c r="G36" s="112">
        <v>34.5</v>
      </c>
      <c r="H36" s="112">
        <v>13.8</v>
      </c>
      <c r="I36" s="112">
        <v>30</v>
      </c>
      <c r="J36" s="203">
        <v>24.3</v>
      </c>
      <c r="K36" s="112">
        <v>10.1</v>
      </c>
      <c r="L36" s="112">
        <v>142.26310000000001</v>
      </c>
      <c r="M36" s="112">
        <v>0.14000000000000001</v>
      </c>
      <c r="N36" s="111">
        <f>+VLOOKUP(D36,[9]Hoja1!$G$6:$H$354,2,0)</f>
        <v>143502369.59999999</v>
      </c>
      <c r="O36" s="111">
        <f>+VLOOKUP(D36,'[3]Ploss TR'!$LYA$3:$LYB$74,2,FALSE)</f>
        <v>667314.85493000026</v>
      </c>
      <c r="P36" s="180">
        <f t="shared" si="2"/>
        <v>4.6502009464378926E-3</v>
      </c>
      <c r="Q36" s="230">
        <f>+O36/(Resumen!$N$11*1000000)</f>
        <v>7.6815793357391747E-5</v>
      </c>
      <c r="R36" s="196"/>
    </row>
    <row r="37" spans="1:18" s="106" customFormat="1" ht="41.25" customHeight="1">
      <c r="A37" s="113" t="str">
        <f>+VLOOKUP(D37,'[1]Trafos Bidevanados '!C$7:D$224,2,FALSE)</f>
        <v>Atlántico</v>
      </c>
      <c r="B37" s="113" t="s">
        <v>598</v>
      </c>
      <c r="C37" s="113" t="s">
        <v>894</v>
      </c>
      <c r="D37" s="113" t="s">
        <v>895</v>
      </c>
      <c r="E37" s="112">
        <v>2</v>
      </c>
      <c r="F37" s="112">
        <v>2</v>
      </c>
      <c r="G37" s="112">
        <v>34.5</v>
      </c>
      <c r="H37" s="112">
        <v>13.8</v>
      </c>
      <c r="I37" s="112">
        <v>13.3</v>
      </c>
      <c r="J37" s="203">
        <v>3.9</v>
      </c>
      <c r="K37" s="112">
        <v>1.3</v>
      </c>
      <c r="L37" s="112">
        <v>25.56306</v>
      </c>
      <c r="M37" s="112">
        <v>0.49</v>
      </c>
      <c r="N37" s="111">
        <f>+VLOOKUP(D37,[9]Hoja1!$G$6:$H$354,2,0)</f>
        <v>59951240.800000004</v>
      </c>
      <c r="O37" s="111">
        <f>+VLOOKUP(D37,'[3]Ploss TR'!$LYA$3:$LYB$74,2,FALSE)</f>
        <v>457922.63076000079</v>
      </c>
      <c r="P37" s="180">
        <f t="shared" si="2"/>
        <v>7.6382510962141881E-3</v>
      </c>
      <c r="Q37" s="230">
        <f>+O37/(Resumen!$N$11*1000000)</f>
        <v>5.2712284041426392E-5</v>
      </c>
      <c r="R37" s="196" t="s">
        <v>1225</v>
      </c>
    </row>
    <row r="38" spans="1:18" s="106" customFormat="1" ht="41.25" customHeight="1">
      <c r="A38" s="113" t="str">
        <f>+VLOOKUP(D38,'[1]Trafos Bidevanados '!C$7:D$224,2,FALSE)</f>
        <v>Norte</v>
      </c>
      <c r="B38" s="113" t="s">
        <v>1178</v>
      </c>
      <c r="C38" s="113" t="s">
        <v>1135</v>
      </c>
      <c r="D38" s="113" t="s">
        <v>1136</v>
      </c>
      <c r="E38" s="112">
        <v>2</v>
      </c>
      <c r="F38" s="112">
        <v>2</v>
      </c>
      <c r="G38" s="112">
        <v>34.5</v>
      </c>
      <c r="H38" s="112">
        <v>13.8</v>
      </c>
      <c r="I38" s="112">
        <v>6.5</v>
      </c>
      <c r="J38" s="203">
        <v>2.7</v>
      </c>
      <c r="K38" s="112">
        <v>0.3</v>
      </c>
      <c r="L38" s="112">
        <v>17.673739999999999</v>
      </c>
      <c r="M38" s="112">
        <v>0.33</v>
      </c>
      <c r="N38" s="111">
        <f>+VLOOKUP(D38,[9]Hoja1!$G$6:$H$354,2,0)</f>
        <v>17509392.25</v>
      </c>
      <c r="O38" s="111">
        <f>+[8]Hoja1!$F$8763</f>
        <v>73440.374999999898</v>
      </c>
      <c r="P38" s="180">
        <f>IF(N38&gt;0,O38/N38,0)</f>
        <v>4.1943417539235207E-3</v>
      </c>
      <c r="Q38" s="230">
        <f>+O38/(Resumen!$N$11*1000000)</f>
        <v>8.4538514741757369E-6</v>
      </c>
      <c r="R38" s="196" t="s">
        <v>1232</v>
      </c>
    </row>
    <row r="39" spans="1:18" s="106" customFormat="1" ht="41.25" customHeight="1">
      <c r="A39" s="113" t="str">
        <f>+VLOOKUP(D39,'[1]Trafos Bidevanados '!C$7:D$224,2,FALSE)</f>
        <v>Norte</v>
      </c>
      <c r="B39" s="113" t="s">
        <v>1179</v>
      </c>
      <c r="C39" s="113" t="s">
        <v>924</v>
      </c>
      <c r="D39" s="113" t="s">
        <v>925</v>
      </c>
      <c r="E39" s="112">
        <v>2</v>
      </c>
      <c r="F39" s="112">
        <v>2</v>
      </c>
      <c r="G39" s="112">
        <v>110</v>
      </c>
      <c r="H39" s="112">
        <v>13.8</v>
      </c>
      <c r="I39" s="112">
        <v>25</v>
      </c>
      <c r="J39" s="203">
        <v>3.6</v>
      </c>
      <c r="K39" s="112">
        <v>1.2</v>
      </c>
      <c r="L39" s="112">
        <v>15.0853</v>
      </c>
      <c r="M39" s="112">
        <v>0.51</v>
      </c>
      <c r="N39" s="111">
        <f>+VLOOKUP(D39,[9]Hoja1!$G$6:$H$354,2,0)</f>
        <v>156646594.56</v>
      </c>
      <c r="O39" s="111">
        <f>+VLOOKUP(D39,'[4]Ploss TR'!LYA$3:LYB$25,2,FALSE)</f>
        <v>890333.36839999957</v>
      </c>
      <c r="P39" s="180">
        <f t="shared" si="2"/>
        <v>5.6837071428257387E-3</v>
      </c>
      <c r="Q39" s="230">
        <f>+O39/(Resumen!$N$11*1000000)</f>
        <v>1.024878489380834E-4</v>
      </c>
      <c r="R39" s="196"/>
    </row>
    <row r="40" spans="1:18" s="106" customFormat="1" ht="41.25" customHeight="1">
      <c r="A40" s="113" t="str">
        <f>+VLOOKUP(D40,'[1]Trafos Bidevanados '!C$7:D$224,2,FALSE)</f>
        <v>Atlántico</v>
      </c>
      <c r="B40" s="113" t="s">
        <v>598</v>
      </c>
      <c r="C40" s="113" t="s">
        <v>876</v>
      </c>
      <c r="D40" s="113" t="s">
        <v>877</v>
      </c>
      <c r="E40" s="112">
        <v>2</v>
      </c>
      <c r="F40" s="112">
        <v>2</v>
      </c>
      <c r="G40" s="112">
        <v>34.5</v>
      </c>
      <c r="H40" s="112">
        <v>13.8</v>
      </c>
      <c r="I40" s="112">
        <v>33</v>
      </c>
      <c r="J40" s="203">
        <v>0.2</v>
      </c>
      <c r="K40" s="112">
        <v>0.1</v>
      </c>
      <c r="L40" s="112">
        <v>2.2763599999999999</v>
      </c>
      <c r="M40" s="112">
        <v>0.38</v>
      </c>
      <c r="N40" s="111">
        <f>+VLOOKUP(D40,[9]Hoja1!$G$6:$H$354,2,0)</f>
        <v>93271458.843400002</v>
      </c>
      <c r="O40" s="111">
        <f>+VLOOKUP(D40,'[3]Ploss TR'!$LYA$3:$LYB$74,2,FALSE)</f>
        <v>386030.91354000015</v>
      </c>
      <c r="P40" s="180">
        <f t="shared" si="2"/>
        <v>4.1387892751643838E-3</v>
      </c>
      <c r="Q40" s="230">
        <f>+O40/(Resumen!$N$11*1000000)</f>
        <v>4.4436701303711223E-5</v>
      </c>
      <c r="R40" s="196"/>
    </row>
    <row r="41" spans="1:18" s="106" customFormat="1" ht="41.25" customHeight="1">
      <c r="A41" s="113" t="str">
        <f>+VLOOKUP(D41,'[1]Trafos Bidevanados '!C$7:D$224,2,FALSE)</f>
        <v>Atlántico</v>
      </c>
      <c r="B41" s="113" t="s">
        <v>598</v>
      </c>
      <c r="C41" s="113" t="s">
        <v>886</v>
      </c>
      <c r="D41" s="113" t="s">
        <v>887</v>
      </c>
      <c r="E41" s="112">
        <v>2</v>
      </c>
      <c r="F41" s="112">
        <v>2</v>
      </c>
      <c r="G41" s="112">
        <v>34.5</v>
      </c>
      <c r="H41" s="112">
        <v>13.8</v>
      </c>
      <c r="I41" s="112">
        <v>39.15</v>
      </c>
      <c r="J41" s="203">
        <v>9.6999999999999993</v>
      </c>
      <c r="K41" s="112">
        <v>4.7</v>
      </c>
      <c r="L41" s="112">
        <v>75.619169999999997</v>
      </c>
      <c r="M41" s="112">
        <v>0.41</v>
      </c>
      <c r="N41" s="111">
        <f>+VLOOKUP(D41,[9]Hoja1!$G$6:$H$354,2,0)</f>
        <v>162454749.99999997</v>
      </c>
      <c r="O41" s="111">
        <f>+VLOOKUP(D41,'[3]Ploss TR'!$LYA$3:$LYB$74,2,FALSE)</f>
        <v>427157.70101000177</v>
      </c>
      <c r="P41" s="180">
        <f t="shared" si="2"/>
        <v>2.6293949608121761E-3</v>
      </c>
      <c r="Q41" s="230">
        <f>+O41/(Resumen!$N$11*1000000)</f>
        <v>4.9170878558135454E-5</v>
      </c>
      <c r="R41" s="196"/>
    </row>
    <row r="42" spans="1:18" s="106" customFormat="1" ht="41.25" customHeight="1">
      <c r="A42" s="113" t="str">
        <f>+VLOOKUP(D42,'[1]Trafos Bidevanados '!C$7:D$224,2,FALSE)</f>
        <v>Atlántico</v>
      </c>
      <c r="B42" s="113" t="s">
        <v>598</v>
      </c>
      <c r="C42" s="113" t="s">
        <v>900</v>
      </c>
      <c r="D42" s="113" t="s">
        <v>901</v>
      </c>
      <c r="E42" s="112">
        <v>2</v>
      </c>
      <c r="F42" s="112">
        <v>2</v>
      </c>
      <c r="G42" s="112">
        <v>34.5</v>
      </c>
      <c r="H42" s="112">
        <v>13.8</v>
      </c>
      <c r="I42" s="112">
        <v>39.15</v>
      </c>
      <c r="J42" s="203"/>
      <c r="K42" s="112"/>
      <c r="L42" s="112"/>
      <c r="M42" s="112"/>
      <c r="N42" s="111">
        <f>+VLOOKUP(D42,[9]Hoja1!$G$6:$H$354,2,0)</f>
        <v>117496277.39999999</v>
      </c>
      <c r="O42" s="111">
        <f>+VLOOKUP(D42,'[3]Ploss TR'!$LYA$3:$LYB$74,2,FALSE)</f>
        <v>466255.19166000112</v>
      </c>
      <c r="P42" s="180">
        <f t="shared" si="2"/>
        <v>3.9682550117966647E-3</v>
      </c>
      <c r="Q42" s="230">
        <f>+O42/(Resumen!$N$11*1000000)</f>
        <v>5.3671459866006903E-5</v>
      </c>
      <c r="R42" s="196"/>
    </row>
    <row r="43" spans="1:18" s="106" customFormat="1" ht="41.25" customHeight="1">
      <c r="A43" s="113" t="str">
        <f>+VLOOKUP(D43,'[1]Trafos Bidevanados '!C$7:D$224,2,FALSE)</f>
        <v>Atlántico</v>
      </c>
      <c r="B43" s="113" t="s">
        <v>598</v>
      </c>
      <c r="C43" s="113" t="s">
        <v>898</v>
      </c>
      <c r="D43" s="113" t="s">
        <v>899</v>
      </c>
      <c r="E43" s="112">
        <v>2</v>
      </c>
      <c r="F43" s="112">
        <v>2</v>
      </c>
      <c r="G43" s="112">
        <v>34.5</v>
      </c>
      <c r="H43" s="112">
        <v>13.8</v>
      </c>
      <c r="I43" s="112">
        <v>33</v>
      </c>
      <c r="J43" s="203">
        <v>8.8000000000000007</v>
      </c>
      <c r="K43" s="112">
        <v>1.3</v>
      </c>
      <c r="L43" s="112">
        <v>52.145000000000003</v>
      </c>
      <c r="M43" s="112">
        <v>0.45</v>
      </c>
      <c r="N43" s="111">
        <f>+VLOOKUP(D43,[9]Hoja1!$G$6:$H$354,2,0)</f>
        <v>135025221.12</v>
      </c>
      <c r="O43" s="111">
        <f>+VLOOKUP(D43,'[3]Ploss TR'!$LYA$3:$LYB$74,2,FALSE)</f>
        <v>588680.26207000273</v>
      </c>
      <c r="P43" s="180">
        <f t="shared" si="2"/>
        <v>4.3597800261836201E-3</v>
      </c>
      <c r="Q43" s="230">
        <f>+O43/(Resumen!$N$11*1000000)</f>
        <v>6.7764026277353012E-5</v>
      </c>
      <c r="R43" s="196"/>
    </row>
    <row r="44" spans="1:18" s="106" customFormat="1" ht="41.25" customHeight="1">
      <c r="A44" s="113" t="str">
        <f>+VLOOKUP(D44,'[1]Trafos Bidevanados '!C$7:D$224,2,FALSE)</f>
        <v>Norte</v>
      </c>
      <c r="B44" s="113" t="s">
        <v>1179</v>
      </c>
      <c r="C44" s="113" t="s">
        <v>916</v>
      </c>
      <c r="D44" s="113" t="s">
        <v>917</v>
      </c>
      <c r="E44" s="112">
        <v>2</v>
      </c>
      <c r="F44" s="112">
        <v>2</v>
      </c>
      <c r="G44" s="112">
        <v>34.5</v>
      </c>
      <c r="H44" s="112">
        <v>13.8</v>
      </c>
      <c r="I44" s="112">
        <v>8</v>
      </c>
      <c r="J44" s="203">
        <v>2.2000000000000002</v>
      </c>
      <c r="K44" s="112">
        <v>0.6</v>
      </c>
      <c r="L44" s="112">
        <v>14.898069999999999</v>
      </c>
      <c r="M44" s="112">
        <v>0.4</v>
      </c>
      <c r="N44" s="111">
        <f>+VLOOKUP(D44,[9]Hoja1!$G$6:$H$354,2,0)</f>
        <v>42120595</v>
      </c>
      <c r="O44" s="111">
        <f>+VLOOKUP(D44,'[4]Ploss TR'!LYA$3:LYB$25,2,FALSE)</f>
        <v>161659.47946000003</v>
      </c>
      <c r="P44" s="180">
        <f t="shared" si="2"/>
        <v>3.8380150959405972E-3</v>
      </c>
      <c r="Q44" s="230">
        <f>+O44/(Resumen!$N$11*1000000)</f>
        <v>1.8608908638434996E-5</v>
      </c>
      <c r="R44" s="196"/>
    </row>
    <row r="45" spans="1:18" s="106" customFormat="1" ht="41.25" customHeight="1">
      <c r="A45" s="113" t="str">
        <f>+VLOOKUP(D45,'[1]Trafos Bidevanados '!C$7:D$224,2,FALSE)</f>
        <v>Atlántico</v>
      </c>
      <c r="B45" s="113" t="s">
        <v>598</v>
      </c>
      <c r="C45" s="113" t="s">
        <v>1132</v>
      </c>
      <c r="D45" s="113" t="s">
        <v>1158</v>
      </c>
      <c r="E45" s="112">
        <v>2</v>
      </c>
      <c r="F45" s="112">
        <v>2</v>
      </c>
      <c r="G45" s="112">
        <v>110</v>
      </c>
      <c r="H45" s="112">
        <v>13.8</v>
      </c>
      <c r="I45" s="112">
        <v>30</v>
      </c>
      <c r="J45" s="203">
        <v>42</v>
      </c>
      <c r="K45" s="112">
        <v>14.7</v>
      </c>
      <c r="L45" s="112">
        <v>147.84870000000001</v>
      </c>
      <c r="M45" s="112">
        <v>0.26</v>
      </c>
      <c r="N45" s="111">
        <f>+VLOOKUP(D45,[9]Hoja1!$G$6:$H$354,2,0)</f>
        <v>239928396.52019998</v>
      </c>
      <c r="O45" s="111">
        <f>+VLOOKUP(D45,'[3]Ploss TR'!$LYA$3:$LYB$74,2,FALSE)</f>
        <v>554654.47193000151</v>
      </c>
      <c r="P45" s="180">
        <f t="shared" si="2"/>
        <v>2.3117500053117064E-3</v>
      </c>
      <c r="Q45" s="230">
        <f>+O45/(Resumen!$N$11*1000000)</f>
        <v>6.3847257386466429E-5</v>
      </c>
      <c r="R45" s="196" t="s">
        <v>1235</v>
      </c>
    </row>
    <row r="46" spans="1:18" s="106" customFormat="1" ht="41.25" customHeight="1">
      <c r="A46" s="113" t="str">
        <f>+VLOOKUP(D46,'[1]Trafos Bidevanados '!C$7:D$224,2,FALSE)</f>
        <v>Atlántico</v>
      </c>
      <c r="B46" s="113" t="s">
        <v>598</v>
      </c>
      <c r="C46" s="113" t="s">
        <v>872</v>
      </c>
      <c r="D46" s="113" t="s">
        <v>873</v>
      </c>
      <c r="E46" s="112">
        <v>2</v>
      </c>
      <c r="F46" s="112">
        <v>2</v>
      </c>
      <c r="G46" s="112">
        <v>110</v>
      </c>
      <c r="H46" s="112">
        <v>13.8</v>
      </c>
      <c r="I46" s="112">
        <v>50</v>
      </c>
      <c r="J46" s="203"/>
      <c r="K46" s="112"/>
      <c r="L46" s="112"/>
      <c r="M46" s="112"/>
      <c r="N46" s="111">
        <f>+VLOOKUP(D46,[9]Hoja1!$G$6:$H$354,2,0)</f>
        <v>321778536</v>
      </c>
      <c r="O46" s="111">
        <f>+VLOOKUP(D46,'[3]Ploss TR'!$LYA$3:$LYB$74,2,FALSE)</f>
        <v>1198536.1020400028</v>
      </c>
      <c r="P46" s="180">
        <f t="shared" si="2"/>
        <v>3.7247235845463689E-3</v>
      </c>
      <c r="Q46" s="230">
        <f>+O46/(Resumen!$N$11*1000000)</f>
        <v>1.3796561078403716E-4</v>
      </c>
      <c r="R46" s="195" t="s">
        <v>1218</v>
      </c>
    </row>
    <row r="47" spans="1:18" s="106" customFormat="1" ht="41.25" customHeight="1">
      <c r="A47" s="113" t="str">
        <f>+VLOOKUP(D47,'[1]Trafos Bidevanados '!C$7:D$224,2,FALSE)</f>
        <v>Norte</v>
      </c>
      <c r="B47" s="113" t="s">
        <v>1179</v>
      </c>
      <c r="C47" s="113" t="s">
        <v>932</v>
      </c>
      <c r="D47" s="113" t="s">
        <v>933</v>
      </c>
      <c r="E47" s="112">
        <v>3</v>
      </c>
      <c r="F47" s="112">
        <v>3</v>
      </c>
      <c r="G47" s="112">
        <v>110</v>
      </c>
      <c r="H47" s="112">
        <v>34.5</v>
      </c>
      <c r="I47" s="112">
        <v>25</v>
      </c>
      <c r="J47" s="203">
        <v>2.9</v>
      </c>
      <c r="K47" s="112">
        <v>0.7</v>
      </c>
      <c r="L47" s="112">
        <v>17.540749999999999</v>
      </c>
      <c r="M47" s="112">
        <v>0.28000000000000003</v>
      </c>
      <c r="N47" s="111">
        <f>+VLOOKUP(D47,[9]Hoja1!$G$6:$H$354,2,0)</f>
        <v>107588814.54159999</v>
      </c>
      <c r="O47" s="111">
        <f>+VLOOKUP(D47,'[4]Ploss TR'!LYA$3:LYB$25,2,FALSE)</f>
        <v>416643.03521999979</v>
      </c>
      <c r="P47" s="180">
        <f t="shared" si="2"/>
        <v>3.8725497347951703E-3</v>
      </c>
      <c r="Q47" s="230">
        <f>+O47/(Resumen!$N$11*1000000)</f>
        <v>4.7960516779763908E-5</v>
      </c>
      <c r="R47" s="196"/>
    </row>
    <row r="48" spans="1:18" s="106" customFormat="1" ht="41.25" customHeight="1">
      <c r="A48" s="113" t="str">
        <f>+VLOOKUP(D48,'[1]Trafos Bidevanados '!C$7:D$224,2,FALSE)</f>
        <v>Norte</v>
      </c>
      <c r="B48" s="113" t="s">
        <v>1191</v>
      </c>
      <c r="C48" s="113" t="s">
        <v>910</v>
      </c>
      <c r="D48" s="113" t="s">
        <v>911</v>
      </c>
      <c r="E48" s="112">
        <v>2</v>
      </c>
      <c r="F48" s="112">
        <v>2</v>
      </c>
      <c r="G48" s="112">
        <v>34.5</v>
      </c>
      <c r="H48" s="112">
        <v>13.8</v>
      </c>
      <c r="I48" s="112">
        <v>8</v>
      </c>
      <c r="J48" s="203">
        <v>4.8</v>
      </c>
      <c r="K48" s="112">
        <v>2.2999999999999998</v>
      </c>
      <c r="L48" s="112">
        <v>25.71895</v>
      </c>
      <c r="M48" s="112">
        <v>0.41</v>
      </c>
      <c r="N48" s="111">
        <f>+VLOOKUP(D48,[9]Hoja1!$G$6:$H$354,2,0)</f>
        <v>63746338.620000005</v>
      </c>
      <c r="O48" s="111">
        <f>+VLOOKUP(D48,'[6]Ploss TR'!LYA$3:LYB$105,2,FALSE)</f>
        <v>292627.60935000022</v>
      </c>
      <c r="P48" s="180">
        <f t="shared" si="2"/>
        <v>4.5905006575262374E-3</v>
      </c>
      <c r="Q48" s="230">
        <f>+O48/(Resumen!$N$11*1000000)</f>
        <v>3.3684881738253982E-5</v>
      </c>
      <c r="R48" s="196"/>
    </row>
    <row r="49" spans="1:18" s="106" customFormat="1" ht="41.25" customHeight="1">
      <c r="A49" s="113" t="str">
        <f>+VLOOKUP(D49,'[1]Trafos Bidevanados '!C$7:D$224,2,FALSE)</f>
        <v>Atlántico</v>
      </c>
      <c r="B49" s="113" t="s">
        <v>598</v>
      </c>
      <c r="C49" s="113" t="s">
        <v>870</v>
      </c>
      <c r="D49" s="113" t="s">
        <v>871</v>
      </c>
      <c r="E49" s="112">
        <v>3</v>
      </c>
      <c r="F49" s="112">
        <v>3</v>
      </c>
      <c r="G49" s="112">
        <v>110</v>
      </c>
      <c r="H49" s="112">
        <v>34.5</v>
      </c>
      <c r="I49" s="112">
        <v>125</v>
      </c>
      <c r="J49" s="203">
        <v>13.5</v>
      </c>
      <c r="K49" s="112">
        <v>5</v>
      </c>
      <c r="L49" s="112">
        <v>53.364739999999998</v>
      </c>
      <c r="M49" s="112">
        <v>0.44</v>
      </c>
      <c r="N49" s="111">
        <f>+VLOOKUP(D49,[9]Hoja1!$G$6:$H$354,2,0)</f>
        <v>508110116.44439995</v>
      </c>
      <c r="O49" s="111">
        <f>+VLOOKUP(D49,'[3]Ploss TR'!$LYA$3:$LYB$74,2,FALSE)</f>
        <v>2221284.8461699965</v>
      </c>
      <c r="P49" s="180">
        <f t="shared" si="2"/>
        <v>4.3716603434583671E-3</v>
      </c>
      <c r="Q49" s="230">
        <f>+O49/(Resumen!$N$11*1000000)</f>
        <v>2.5569602785059957E-4</v>
      </c>
      <c r="R49" s="196"/>
    </row>
    <row r="50" spans="1:18" s="106" customFormat="1" ht="41.25" customHeight="1">
      <c r="A50" s="113" t="str">
        <f>+VLOOKUP(D50,'[1]Trafos Bidevanados '!C$7:D$224,2,FALSE)</f>
        <v>Norte</v>
      </c>
      <c r="B50" s="113" t="s">
        <v>1178</v>
      </c>
      <c r="C50" s="113" t="s">
        <v>822</v>
      </c>
      <c r="D50" s="113" t="s">
        <v>823</v>
      </c>
      <c r="E50" s="112">
        <v>2</v>
      </c>
      <c r="F50" s="112">
        <v>2</v>
      </c>
      <c r="G50" s="112">
        <v>34.5</v>
      </c>
      <c r="H50" s="112">
        <v>13.8</v>
      </c>
      <c r="I50" s="112">
        <v>12.5</v>
      </c>
      <c r="J50" s="203"/>
      <c r="K50" s="112"/>
      <c r="L50" s="112"/>
      <c r="M50" s="112"/>
      <c r="N50" s="111">
        <f>+VLOOKUP(D50,[9]Hoja1!$G$6:$H$354,2,0)</f>
        <v>37126458.600000001</v>
      </c>
      <c r="O50" s="111">
        <f>+[8]Hoja1!$D$8763</f>
        <v>156989.27100000036</v>
      </c>
      <c r="P50" s="180">
        <f t="shared" si="2"/>
        <v>4.2285010992133883E-3</v>
      </c>
      <c r="Q50" s="230">
        <f>+O50/(Resumen!$N$11*1000000)</f>
        <v>1.8071312681520609E-5</v>
      </c>
      <c r="R50" s="196" t="s">
        <v>1232</v>
      </c>
    </row>
    <row r="51" spans="1:18" s="106" customFormat="1" ht="41.25" customHeight="1">
      <c r="A51" s="113" t="str">
        <f>+VLOOKUP(D51,'[1]Trafos Bidevanados '!C$7:D$224,2,FALSE)</f>
        <v>Atlántico</v>
      </c>
      <c r="B51" s="113" t="s">
        <v>598</v>
      </c>
      <c r="C51" s="113" t="s">
        <v>904</v>
      </c>
      <c r="D51" s="113" t="s">
        <v>905</v>
      </c>
      <c r="E51" s="112">
        <v>2</v>
      </c>
      <c r="F51" s="112">
        <v>2</v>
      </c>
      <c r="G51" s="112">
        <v>34.5</v>
      </c>
      <c r="H51" s="112">
        <v>13.8</v>
      </c>
      <c r="I51" s="112">
        <v>33</v>
      </c>
      <c r="J51" s="203">
        <v>69.400000000000006</v>
      </c>
      <c r="K51" s="112">
        <v>46.8</v>
      </c>
      <c r="L51" s="112">
        <v>431.03590000000003</v>
      </c>
      <c r="M51" s="112">
        <v>0.16</v>
      </c>
      <c r="N51" s="111">
        <f>+VLOOKUP(D51,[9]Hoja1!$G$6:$H$354,2,0)</f>
        <v>132138594.80000001</v>
      </c>
      <c r="O51" s="111">
        <f>+VLOOKUP(D51,'[3]Ploss TR'!$LYA$3:$LYB$74,2,FALSE)</f>
        <v>584370.29401999945</v>
      </c>
      <c r="P51" s="180">
        <f t="shared" si="2"/>
        <v>4.4224043316374011E-3</v>
      </c>
      <c r="Q51" s="230">
        <f>+O51/(Resumen!$N$11*1000000)</f>
        <v>6.7267898231258868E-5</v>
      </c>
      <c r="R51" s="206" t="s">
        <v>1221</v>
      </c>
    </row>
    <row r="52" spans="1:18" s="106" customFormat="1" ht="41.25" customHeight="1">
      <c r="A52" s="113" t="str">
        <f>+VLOOKUP(D52,'[1]Trafos Bidevanados '!C$7:D$224,2,FALSE)</f>
        <v>Atlántico</v>
      </c>
      <c r="B52" s="113" t="s">
        <v>598</v>
      </c>
      <c r="C52" s="113" t="s">
        <v>878</v>
      </c>
      <c r="D52" s="113" t="s">
        <v>879</v>
      </c>
      <c r="E52" s="112">
        <v>2</v>
      </c>
      <c r="F52" s="112">
        <v>2</v>
      </c>
      <c r="G52" s="112">
        <v>34.5</v>
      </c>
      <c r="H52" s="112">
        <v>13.8</v>
      </c>
      <c r="I52" s="112">
        <v>35</v>
      </c>
      <c r="J52" s="203"/>
      <c r="K52" s="112"/>
      <c r="L52" s="112"/>
      <c r="M52" s="112"/>
      <c r="N52" s="111">
        <f>+VLOOKUP(D52,[9]Hoja1!$G$6:$H$354,2,0)</f>
        <v>116970039.7008</v>
      </c>
      <c r="O52" s="111">
        <f>+VLOOKUP(D52,'[3]Ploss TR'!$LYA$3:$LYB$74,2,FALSE)</f>
        <v>534023.64330000046</v>
      </c>
      <c r="P52" s="180">
        <f t="shared" si="2"/>
        <v>4.565473728708567E-3</v>
      </c>
      <c r="Q52" s="230">
        <f>+O52/(Resumen!$N$11*1000000)</f>
        <v>6.1472406209205945E-5</v>
      </c>
      <c r="R52" s="196"/>
    </row>
    <row r="53" spans="1:18" s="106" customFormat="1" ht="41.25" customHeight="1">
      <c r="A53" s="113" t="str">
        <f>+VLOOKUP(D53,'[1]Trafos Bidevanados '!C$7:D$224,2,FALSE)</f>
        <v>Atlántico</v>
      </c>
      <c r="B53" s="113" t="s">
        <v>598</v>
      </c>
      <c r="C53" s="113" t="s">
        <v>836</v>
      </c>
      <c r="D53" s="113" t="s">
        <v>837</v>
      </c>
      <c r="E53" s="112">
        <v>2</v>
      </c>
      <c r="F53" s="112">
        <v>2</v>
      </c>
      <c r="G53" s="112">
        <v>34.5</v>
      </c>
      <c r="H53" s="112">
        <v>13.8</v>
      </c>
      <c r="I53" s="112">
        <v>12.5</v>
      </c>
      <c r="J53" s="203"/>
      <c r="K53" s="112"/>
      <c r="L53" s="112"/>
      <c r="M53" s="112"/>
      <c r="N53" s="111">
        <f>+VLOOKUP(D53,[9]Hoja1!$G$6:$H$354,2,0)</f>
        <v>31990946.800000001</v>
      </c>
      <c r="O53" s="111">
        <f>+VLOOKUP(D53,'[3]Ploss TR'!$LYA$3:$LYB$74,2,FALSE)</f>
        <v>99196.17526000012</v>
      </c>
      <c r="P53" s="180">
        <f t="shared" si="2"/>
        <v>3.1007577199934615E-3</v>
      </c>
      <c r="Q53" s="230">
        <f>+O53/(Resumen!$N$11*1000000)</f>
        <v>1.1418647201275157E-5</v>
      </c>
      <c r="R53" s="196"/>
    </row>
    <row r="54" spans="1:18" s="106" customFormat="1" ht="41.25" customHeight="1">
      <c r="A54" s="113" t="str">
        <f>+VLOOKUP(D54,'[1]Trafos Bidevanados '!C$7:D$224,2,FALSE)</f>
        <v>Atlántico</v>
      </c>
      <c r="B54" s="113" t="s">
        <v>598</v>
      </c>
      <c r="C54" s="113" t="s">
        <v>844</v>
      </c>
      <c r="D54" s="113" t="s">
        <v>845</v>
      </c>
      <c r="E54" s="112">
        <v>2</v>
      </c>
      <c r="F54" s="112">
        <v>2</v>
      </c>
      <c r="G54" s="112">
        <v>34.5</v>
      </c>
      <c r="H54" s="112">
        <v>13.8</v>
      </c>
      <c r="I54" s="112">
        <v>6.5</v>
      </c>
      <c r="J54" s="203">
        <v>1.6</v>
      </c>
      <c r="K54" s="112">
        <v>0.5</v>
      </c>
      <c r="L54" s="112">
        <v>13.79519</v>
      </c>
      <c r="M54" s="112">
        <v>0.27</v>
      </c>
      <c r="N54" s="111">
        <f>+VLOOKUP(D54,[9]Hoja1!$G$6:$H$354,2,0)</f>
        <v>28497274.079999998</v>
      </c>
      <c r="O54" s="111">
        <f>+VLOOKUP(D54,'[3]Ploss TR'!$LYA$3:$LYB$74,2,FALSE)</f>
        <v>166159.20221000045</v>
      </c>
      <c r="P54" s="180">
        <f t="shared" si="2"/>
        <v>5.8307051314292046E-3</v>
      </c>
      <c r="Q54" s="230">
        <f>+O54/(Resumen!$N$11*1000000)</f>
        <v>1.9126879683700943E-5</v>
      </c>
      <c r="R54" s="196"/>
    </row>
    <row r="55" spans="1:18" s="106" customFormat="1" ht="41.25" customHeight="1">
      <c r="A55" s="113" t="str">
        <f>+VLOOKUP(D55,'[1]Trafos Bidevanados '!C$7:D$224,2,FALSE)</f>
        <v>Norte</v>
      </c>
      <c r="B55" s="113" t="s">
        <v>1178</v>
      </c>
      <c r="C55" s="113" t="s">
        <v>1315</v>
      </c>
      <c r="D55" s="113" t="s">
        <v>1042</v>
      </c>
      <c r="E55" s="112">
        <v>2</v>
      </c>
      <c r="F55" s="112">
        <v>2</v>
      </c>
      <c r="G55" s="112">
        <v>34.5</v>
      </c>
      <c r="H55" s="112">
        <v>13.8</v>
      </c>
      <c r="I55" s="112">
        <v>35</v>
      </c>
      <c r="J55" s="203">
        <v>7</v>
      </c>
      <c r="K55" s="112">
        <v>1.8</v>
      </c>
      <c r="L55" s="112">
        <v>19.09299</v>
      </c>
      <c r="M55" s="112">
        <v>0.4</v>
      </c>
      <c r="N55" s="111">
        <f>+VLOOKUP(D55,[9]Hoja1!$G$6:$H$354,2,0)</f>
        <v>108209924.99139999</v>
      </c>
      <c r="O55" s="111">
        <f>+VLOOKUP(D55,'[5]Ploss TR'!LYA$3:LYB$28,2,FALSE)</f>
        <v>407222.85614999989</v>
      </c>
      <c r="P55" s="180">
        <f t="shared" si="2"/>
        <v>3.7632671511634817E-3</v>
      </c>
      <c r="Q55" s="230">
        <f>+O55/(Resumen!$N$11*1000000)</f>
        <v>4.6876143303758125E-5</v>
      </c>
      <c r="R55" s="196"/>
    </row>
    <row r="56" spans="1:18" s="106" customFormat="1" ht="41.25" customHeight="1">
      <c r="A56" s="113" t="str">
        <f>+VLOOKUP(D56,'[1]Trafos Bidevanados '!C$7:D$224,2,FALSE)</f>
        <v>Norte</v>
      </c>
      <c r="B56" s="113" t="s">
        <v>1178</v>
      </c>
      <c r="C56" s="113" t="s">
        <v>1316</v>
      </c>
      <c r="D56" s="113" t="s">
        <v>833</v>
      </c>
      <c r="E56" s="112">
        <v>2</v>
      </c>
      <c r="F56" s="112">
        <v>2</v>
      </c>
      <c r="G56" s="112">
        <v>34.5</v>
      </c>
      <c r="H56" s="112">
        <v>13.8</v>
      </c>
      <c r="I56" s="112">
        <v>35</v>
      </c>
      <c r="J56" s="203"/>
      <c r="K56" s="112"/>
      <c r="L56" s="112"/>
      <c r="M56" s="112"/>
      <c r="N56" s="111">
        <f>+VLOOKUP(D56,[9]Hoja1!$G$6:$H$354,2,0)</f>
        <v>90153508.181400001</v>
      </c>
      <c r="O56" s="111">
        <f>+VLOOKUP(D56,'[5]Ploss TR'!LYA$3:LYB$28,2,FALSE)</f>
        <v>407222.85614999989</v>
      </c>
      <c r="P56" s="180">
        <f t="shared" si="2"/>
        <v>4.5169940068290762E-3</v>
      </c>
      <c r="Q56" s="230">
        <f>+O56/(Resumen!$N$11*1000000)</f>
        <v>4.6876143303758125E-5</v>
      </c>
      <c r="R56" s="196"/>
    </row>
    <row r="57" spans="1:18" s="106" customFormat="1" ht="41.25" customHeight="1">
      <c r="A57" s="113" t="str">
        <f>+VLOOKUP(D57,'[1]Trafos Bidevanados '!C$7:D$224,2,FALSE)</f>
        <v>Atlántico</v>
      </c>
      <c r="B57" s="113" t="s">
        <v>598</v>
      </c>
      <c r="C57" s="113" t="s">
        <v>906</v>
      </c>
      <c r="D57" s="113" t="s">
        <v>907</v>
      </c>
      <c r="E57" s="112">
        <v>2</v>
      </c>
      <c r="F57" s="112">
        <v>2</v>
      </c>
      <c r="G57" s="112">
        <v>34.5</v>
      </c>
      <c r="H57" s="112">
        <v>13.8</v>
      </c>
      <c r="I57" s="112">
        <v>33</v>
      </c>
      <c r="J57" s="203"/>
      <c r="K57" s="112"/>
      <c r="L57" s="112"/>
      <c r="M57" s="112"/>
      <c r="N57" s="111">
        <f>+VLOOKUP(D57,[9]Hoja1!$G$6:$H$354,2,0)</f>
        <v>143795808</v>
      </c>
      <c r="O57" s="111">
        <f>+VLOOKUP(D57,'[3]Ploss TR'!$LYA$3:$LYB$74,2,FALSE)</f>
        <v>638790.27452000172</v>
      </c>
      <c r="P57" s="180">
        <f t="shared" si="2"/>
        <v>4.4423428151674754E-3</v>
      </c>
      <c r="Q57" s="230">
        <f>+O57/(Resumen!$N$11*1000000)</f>
        <v>7.3532278449559227E-5</v>
      </c>
      <c r="R57" s="206" t="s">
        <v>1221</v>
      </c>
    </row>
    <row r="58" spans="1:18" s="106" customFormat="1" ht="41.25" customHeight="1">
      <c r="A58" s="113" t="str">
        <f>+VLOOKUP(D58,'[1]Trafos Bidevanados '!C$7:D$224,2,FALSE)</f>
        <v>Atlántico</v>
      </c>
      <c r="B58" s="113" t="s">
        <v>598</v>
      </c>
      <c r="C58" s="113" t="s">
        <v>882</v>
      </c>
      <c r="D58" s="113" t="s">
        <v>883</v>
      </c>
      <c r="E58" s="112">
        <v>2</v>
      </c>
      <c r="F58" s="112">
        <v>2</v>
      </c>
      <c r="G58" s="112">
        <v>34.5</v>
      </c>
      <c r="H58" s="112">
        <v>13.8</v>
      </c>
      <c r="I58" s="112">
        <v>39.299999999999997</v>
      </c>
      <c r="J58" s="203"/>
      <c r="K58" s="112"/>
      <c r="L58" s="112"/>
      <c r="M58" s="112"/>
      <c r="N58" s="111">
        <f>+VLOOKUP(D58,[9]Hoja1!$G$6:$H$354,2,0)</f>
        <v>96660570</v>
      </c>
      <c r="O58" s="111">
        <f>+VLOOKUP(D58,'[3]Ploss TR'!$LYA$3:$LYB$74,2,FALSE)</f>
        <v>356158.57369999849</v>
      </c>
      <c r="P58" s="180">
        <f t="shared" si="2"/>
        <v>3.6846314241680811E-3</v>
      </c>
      <c r="Q58" s="230">
        <f>+O58/(Resumen!$N$11*1000000)</f>
        <v>4.099804342385322E-5</v>
      </c>
      <c r="R58" s="196"/>
    </row>
    <row r="59" spans="1:18" s="106" customFormat="1" ht="41.25" customHeight="1">
      <c r="A59" s="113" t="str">
        <f>+VLOOKUP(D59,'[1]Trafos Bidevanados '!C$7:D$224,2,FALSE)</f>
        <v>Norte</v>
      </c>
      <c r="B59" s="113" t="s">
        <v>1178</v>
      </c>
      <c r="C59" s="113" t="s">
        <v>1317</v>
      </c>
      <c r="D59" s="113" t="s">
        <v>1092</v>
      </c>
      <c r="E59" s="112">
        <v>2</v>
      </c>
      <c r="F59" s="112">
        <v>2</v>
      </c>
      <c r="G59" s="112">
        <v>110</v>
      </c>
      <c r="H59" s="112">
        <v>13.8</v>
      </c>
      <c r="I59" s="112">
        <v>30</v>
      </c>
      <c r="J59" s="203">
        <v>28.45</v>
      </c>
      <c r="K59" s="112">
        <f>19.4/2</f>
        <v>9.6999999999999993</v>
      </c>
      <c r="L59" s="112">
        <v>118.1925</v>
      </c>
      <c r="M59" s="112">
        <v>0.47</v>
      </c>
      <c r="N59" s="111">
        <f>+VLOOKUP(D59,[9]Hoja1!$G$6:$H$354,2,0)</f>
        <v>154962909.88730001</v>
      </c>
      <c r="O59" s="111">
        <f>+VLOOKUP(D59,'[5]Ploss TR'!LYA$3:LYB$28,2,FALSE)</f>
        <v>570718.21566000092</v>
      </c>
      <c r="P59" s="180">
        <f t="shared" si="2"/>
        <v>3.682934297472005E-3</v>
      </c>
      <c r="Q59" s="230">
        <f>+O59/(Resumen!$N$11*1000000)</f>
        <v>6.5696383342218119E-5</v>
      </c>
      <c r="R59" s="196"/>
    </row>
    <row r="60" spans="1:18" s="106" customFormat="1" ht="41.25" customHeight="1">
      <c r="A60" s="113" t="str">
        <f>+VLOOKUP(D60,'[1]Trafos Bidevanados '!C$7:D$224,2,FALSE)</f>
        <v>Atlántico</v>
      </c>
      <c r="B60" s="113" t="s">
        <v>598</v>
      </c>
      <c r="C60" s="113" t="s">
        <v>864</v>
      </c>
      <c r="D60" s="113" t="s">
        <v>865</v>
      </c>
      <c r="E60" s="112">
        <v>2</v>
      </c>
      <c r="F60" s="112">
        <v>2</v>
      </c>
      <c r="G60" s="112">
        <v>110</v>
      </c>
      <c r="H60" s="112">
        <v>13.8</v>
      </c>
      <c r="I60" s="112">
        <v>50</v>
      </c>
      <c r="J60" s="203"/>
      <c r="K60" s="112"/>
      <c r="L60" s="112"/>
      <c r="M60" s="112"/>
      <c r="N60" s="111">
        <f>+VLOOKUP(D60,[9]Hoja1!$G$6:$H$354,2,0)</f>
        <v>191864108</v>
      </c>
      <c r="O60" s="111">
        <f>+VLOOKUP(D60,'[3]Ploss TR'!$LYA$3:$LYB$74,2,FALSE)</f>
        <v>721748.4888299983</v>
      </c>
      <c r="P60" s="180">
        <f t="shared" si="2"/>
        <v>3.7617691831658179E-3</v>
      </c>
      <c r="Q60" s="230">
        <f>+O60/(Resumen!$N$11*1000000)</f>
        <v>8.308174524271697E-5</v>
      </c>
      <c r="R60" s="196"/>
    </row>
    <row r="61" spans="1:18" s="106" customFormat="1" ht="41.25" customHeight="1">
      <c r="A61" s="113" t="str">
        <f>+VLOOKUP(D61,'[1]Trafos Bidevanados '!C$7:D$224,2,FALSE)</f>
        <v>Atlántico</v>
      </c>
      <c r="B61" s="113" t="s">
        <v>598</v>
      </c>
      <c r="C61" s="113" t="s">
        <v>854</v>
      </c>
      <c r="D61" s="113" t="s">
        <v>855</v>
      </c>
      <c r="E61" s="112">
        <v>2</v>
      </c>
      <c r="F61" s="112">
        <v>2</v>
      </c>
      <c r="G61" s="112">
        <v>110</v>
      </c>
      <c r="H61" s="112">
        <v>13.8</v>
      </c>
      <c r="I61" s="112">
        <v>50</v>
      </c>
      <c r="J61" s="203">
        <v>11.5</v>
      </c>
      <c r="K61" s="112">
        <v>3.8</v>
      </c>
      <c r="L61" s="112">
        <v>53.931629999999998</v>
      </c>
      <c r="M61" s="112">
        <v>0.32</v>
      </c>
      <c r="N61" s="111">
        <f>+VLOOKUP(D61,[9]Hoja1!$G$6:$H$354,2,0)</f>
        <v>157347186</v>
      </c>
      <c r="O61" s="111">
        <f>+VLOOKUP(D61,'[3]Ploss TR'!$LYA$3:$LYB$74,2,FALSE)</f>
        <v>575548.78912999819</v>
      </c>
      <c r="P61" s="180">
        <f t="shared" si="2"/>
        <v>3.6578270241833127E-3</v>
      </c>
      <c r="Q61" s="230">
        <f>+O61/(Resumen!$N$11*1000000)</f>
        <v>6.6252439199101338E-5</v>
      </c>
      <c r="R61" s="196"/>
    </row>
    <row r="62" spans="1:18" s="106" customFormat="1" ht="41.25" customHeight="1">
      <c r="A62" s="113" t="str">
        <f>+VLOOKUP(D62,'[1]Trafos Bidevanados '!C$7:D$224,2,FALSE)</f>
        <v>Atlántico</v>
      </c>
      <c r="B62" s="113" t="s">
        <v>598</v>
      </c>
      <c r="C62" s="113" t="s">
        <v>852</v>
      </c>
      <c r="D62" s="113" t="s">
        <v>853</v>
      </c>
      <c r="E62" s="112">
        <v>2</v>
      </c>
      <c r="F62" s="112">
        <v>2</v>
      </c>
      <c r="G62" s="112">
        <v>110</v>
      </c>
      <c r="H62" s="112">
        <v>13.8</v>
      </c>
      <c r="I62" s="112">
        <v>50</v>
      </c>
      <c r="J62" s="203">
        <v>0.2</v>
      </c>
      <c r="K62" s="112">
        <v>0.1</v>
      </c>
      <c r="L62" s="112">
        <v>2.2615500000000002</v>
      </c>
      <c r="M62" s="112">
        <v>0.21</v>
      </c>
      <c r="N62" s="111">
        <f>+VLOOKUP(D62,[9]Hoja1!$G$6:$H$354,2,0)</f>
        <v>218502372</v>
      </c>
      <c r="O62" s="111">
        <f>+VLOOKUP(D62,'[3]Ploss TR'!$LYA$3:$LYB$74,2,FALSE)</f>
        <v>822109.24264000019</v>
      </c>
      <c r="P62" s="180">
        <f t="shared" si="2"/>
        <v>3.7624728515075353E-3</v>
      </c>
      <c r="Q62" s="230">
        <f>+O62/(Resumen!$N$11*1000000)</f>
        <v>9.4634449140893872E-5</v>
      </c>
      <c r="R62" s="196"/>
    </row>
    <row r="63" spans="1:18" s="106" customFormat="1" ht="41.25" customHeight="1">
      <c r="A63" s="113" t="str">
        <f>+VLOOKUP(D63,'[1]Trafos Bidevanados '!C$7:D$224,2,FALSE)</f>
        <v>Atlántico</v>
      </c>
      <c r="B63" s="113" t="s">
        <v>598</v>
      </c>
      <c r="C63" s="113" t="s">
        <v>860</v>
      </c>
      <c r="D63" s="113" t="s">
        <v>861</v>
      </c>
      <c r="E63" s="112">
        <v>3</v>
      </c>
      <c r="F63" s="112">
        <v>3</v>
      </c>
      <c r="G63" s="112">
        <v>110</v>
      </c>
      <c r="H63" s="112">
        <v>34.5</v>
      </c>
      <c r="I63" s="112">
        <v>50</v>
      </c>
      <c r="J63" s="203">
        <v>10.5</v>
      </c>
      <c r="K63" s="112">
        <v>5</v>
      </c>
      <c r="L63" s="112">
        <v>57.007530000000003</v>
      </c>
      <c r="M63" s="112">
        <v>0.45</v>
      </c>
      <c r="N63" s="111">
        <f>+VLOOKUP(D63,[9]Hoja1!$G$6:$H$354,2,0)</f>
        <v>240009537.90000001</v>
      </c>
      <c r="O63" s="111">
        <f>+VLOOKUP(D63,'[3]Ploss TR'!$LYA$3:$LYB$74,2,FALSE)</f>
        <v>875818.75511999871</v>
      </c>
      <c r="P63" s="180">
        <f t="shared" si="2"/>
        <v>3.6490997932128377E-3</v>
      </c>
      <c r="Q63" s="230">
        <f>+O63/(Resumen!$N$11*1000000)</f>
        <v>1.00817046128672E-4</v>
      </c>
      <c r="R63" s="196"/>
    </row>
    <row r="64" spans="1:18" s="106" customFormat="1" ht="41.25" customHeight="1">
      <c r="A64" s="113" t="str">
        <f>+VLOOKUP(D64,'[1]Trafos Bidevanados '!C$7:D$224,2,FALSE)</f>
        <v>Atlántico</v>
      </c>
      <c r="B64" s="113" t="s">
        <v>598</v>
      </c>
      <c r="C64" s="113" t="s">
        <v>858</v>
      </c>
      <c r="D64" s="113" t="s">
        <v>859</v>
      </c>
      <c r="E64" s="112">
        <v>3</v>
      </c>
      <c r="F64" s="112">
        <v>3</v>
      </c>
      <c r="G64" s="112">
        <v>110</v>
      </c>
      <c r="H64" s="112">
        <v>34.5</v>
      </c>
      <c r="I64" s="112">
        <v>50</v>
      </c>
      <c r="J64" s="203">
        <v>2.2999999999999998</v>
      </c>
      <c r="K64" s="112">
        <v>0.7</v>
      </c>
      <c r="L64" s="112">
        <v>17.57179</v>
      </c>
      <c r="M64" s="112">
        <v>0.36</v>
      </c>
      <c r="N64" s="111">
        <f>+VLOOKUP(D64,[9]Hoja1!$G$6:$H$354,2,0)</f>
        <v>240388388.99999997</v>
      </c>
      <c r="O64" s="111">
        <f>+VLOOKUP(D64,'[3]Ploss TR'!$LYA$3:$LYB$74,2,FALSE)</f>
        <v>877012.84393000032</v>
      </c>
      <c r="P64" s="180">
        <f t="shared" si="2"/>
        <v>3.6483161586061482E-3</v>
      </c>
      <c r="Q64" s="230">
        <f>+O64/(Resumen!$N$11*1000000)</f>
        <v>1.0095449980380274E-4</v>
      </c>
      <c r="R64" s="196"/>
    </row>
    <row r="65" spans="1:18" s="106" customFormat="1" ht="41.25" customHeight="1">
      <c r="A65" s="113" t="str">
        <f>+VLOOKUP(D65,'[1]Trafos Bidevanados '!C$7:D$224,2,FALSE)</f>
        <v>Norte</v>
      </c>
      <c r="B65" s="113" t="s">
        <v>1178</v>
      </c>
      <c r="C65" s="113" t="s">
        <v>1318</v>
      </c>
      <c r="D65" s="113" t="s">
        <v>831</v>
      </c>
      <c r="E65" s="112">
        <v>2</v>
      </c>
      <c r="F65" s="112">
        <v>2</v>
      </c>
      <c r="G65" s="112">
        <v>110</v>
      </c>
      <c r="H65" s="112">
        <v>13.8</v>
      </c>
      <c r="I65" s="112">
        <v>30</v>
      </c>
      <c r="J65" s="203">
        <v>1</v>
      </c>
      <c r="K65" s="112">
        <v>0.6</v>
      </c>
      <c r="L65" s="112">
        <v>11.135479999999999</v>
      </c>
      <c r="M65" s="112">
        <v>0.25</v>
      </c>
      <c r="N65" s="111">
        <f>+VLOOKUP(D65,[9]Hoja1!$G$6:$H$354,2,0)</f>
        <v>141556743.11849999</v>
      </c>
      <c r="O65" s="111">
        <f>+VLOOKUP(D65,'[5]Ploss TR'!LYA$3:LYB$28,2,FALSE)</f>
        <v>465202.67954999895</v>
      </c>
      <c r="P65" s="180">
        <f t="shared" si="2"/>
        <v>3.2863335882245357E-3</v>
      </c>
      <c r="Q65" s="230">
        <f>+O65/(Resumen!$N$11*1000000)</f>
        <v>5.3550303335246685E-5</v>
      </c>
      <c r="R65" s="196"/>
    </row>
    <row r="66" spans="1:18" s="106" customFormat="1" ht="41.25" customHeight="1">
      <c r="A66" s="113" t="str">
        <f>+VLOOKUP(D66,'[1]Trafos Bidevanados '!C$7:D$224,2,FALSE)</f>
        <v>Norte</v>
      </c>
      <c r="B66" s="113" t="s">
        <v>1178</v>
      </c>
      <c r="C66" s="113" t="s">
        <v>820</v>
      </c>
      <c r="D66" s="113" t="s">
        <v>821</v>
      </c>
      <c r="E66" s="112">
        <v>2</v>
      </c>
      <c r="F66" s="112">
        <v>2</v>
      </c>
      <c r="G66" s="112">
        <v>34.5</v>
      </c>
      <c r="H66" s="112">
        <v>13.8</v>
      </c>
      <c r="I66" s="112">
        <v>9.3000000000000007</v>
      </c>
      <c r="J66" s="203">
        <v>18.399999999999999</v>
      </c>
      <c r="K66" s="112">
        <v>6.6</v>
      </c>
      <c r="L66" s="112">
        <v>98.40907</v>
      </c>
      <c r="M66" s="112">
        <v>0.51</v>
      </c>
      <c r="N66" s="111">
        <f>+VLOOKUP(D66,[9]Hoja1!$G$6:$H$354,2,0)</f>
        <v>58072913.440000005</v>
      </c>
      <c r="O66" s="111">
        <f>+VLOOKUP(D66,'[5]Ploss TR'!LYA$3:LYB$28,2,FALSE)</f>
        <v>187533.60753000001</v>
      </c>
      <c r="P66" s="180">
        <f t="shared" si="2"/>
        <v>3.2292784436199623E-3</v>
      </c>
      <c r="Q66" s="230">
        <f>+O66/(Resumen!$N$11*1000000)</f>
        <v>2.1587325289052335E-5</v>
      </c>
      <c r="R66" s="196"/>
    </row>
    <row r="67" spans="1:18" s="106" customFormat="1" ht="41.25" customHeight="1">
      <c r="A67" s="113" t="str">
        <f>+VLOOKUP(D67,'[1]Trafos Bidevanados '!C$7:D$224,2,FALSE)</f>
        <v>Atlántico</v>
      </c>
      <c r="B67" s="113" t="s">
        <v>598</v>
      </c>
      <c r="C67" s="113" t="s">
        <v>862</v>
      </c>
      <c r="D67" s="113" t="s">
        <v>863</v>
      </c>
      <c r="E67" s="112">
        <v>2</v>
      </c>
      <c r="F67" s="112">
        <v>2</v>
      </c>
      <c r="G67" s="112">
        <v>110</v>
      </c>
      <c r="H67" s="112">
        <v>13.8</v>
      </c>
      <c r="I67" s="112">
        <v>50</v>
      </c>
      <c r="J67" s="203">
        <v>4.2</v>
      </c>
      <c r="K67" s="112">
        <v>2</v>
      </c>
      <c r="L67" s="112">
        <v>31.642759999999999</v>
      </c>
      <c r="M67" s="112">
        <v>0.44</v>
      </c>
      <c r="N67" s="111">
        <f>+VLOOKUP(D67,[9]Hoja1!$G$6:$H$354,2,0)</f>
        <v>171167178</v>
      </c>
      <c r="O67" s="111">
        <f>+VLOOKUP(D67,'[3]Ploss TR'!$LYA$3:$LYB$74,2,FALSE)</f>
        <v>635979.08954000031</v>
      </c>
      <c r="P67" s="180">
        <f t="shared" si="2"/>
        <v>3.715543464413489E-3</v>
      </c>
      <c r="Q67" s="230">
        <f>+O67/(Resumen!$N$11*1000000)</f>
        <v>7.3208677973834999E-5</v>
      </c>
      <c r="R67" s="196"/>
    </row>
    <row r="68" spans="1:18" s="106" customFormat="1" ht="41.25" customHeight="1">
      <c r="A68" s="113" t="str">
        <f>+VLOOKUP(D68,'[1]Trafos Bidevanados '!C$7:D$224,2,FALSE)</f>
        <v>Norte</v>
      </c>
      <c r="B68" s="113" t="s">
        <v>1178</v>
      </c>
      <c r="C68" s="113" t="s">
        <v>829</v>
      </c>
      <c r="D68" s="113" t="s">
        <v>830</v>
      </c>
      <c r="E68" s="112">
        <v>2</v>
      </c>
      <c r="F68" s="112">
        <v>2</v>
      </c>
      <c r="G68" s="112">
        <v>110</v>
      </c>
      <c r="H68" s="112">
        <v>13.8</v>
      </c>
      <c r="I68" s="112">
        <v>30</v>
      </c>
      <c r="J68" s="203">
        <v>1.9</v>
      </c>
      <c r="K68" s="112">
        <v>0.7</v>
      </c>
      <c r="L68" s="112">
        <v>7.6879899999999992</v>
      </c>
      <c r="M68" s="112">
        <v>0.35</v>
      </c>
      <c r="N68" s="111">
        <f>+VLOOKUP(D68,[9]Hoja1!$G$6:$H$354,2,0)</f>
        <v>145954790.38280001</v>
      </c>
      <c r="O68" s="111">
        <f>+VLOOKUP(D68,'[5]Ploss TR'!LYA$3:LYB$28,2,FALSE)</f>
        <v>488348.26867999847</v>
      </c>
      <c r="P68" s="180">
        <f t="shared" si="2"/>
        <v>3.3458872257580092E-3</v>
      </c>
      <c r="Q68" s="230">
        <f>+O68/(Resumen!$N$11*1000000)</f>
        <v>5.6214633041996035E-5</v>
      </c>
      <c r="R68" s="196"/>
    </row>
    <row r="69" spans="1:18" s="106" customFormat="1" ht="41.25" customHeight="1">
      <c r="A69" s="113" t="str">
        <f>+VLOOKUP(D69,'[1]Trafos Bidevanados '!C$7:D$224,2,FALSE)</f>
        <v>Norte</v>
      </c>
      <c r="B69" s="113" t="s">
        <v>1178</v>
      </c>
      <c r="C69" s="113" t="s">
        <v>828</v>
      </c>
      <c r="D69" s="113" t="s">
        <v>1091</v>
      </c>
      <c r="E69" s="112">
        <v>2</v>
      </c>
      <c r="F69" s="112">
        <v>2</v>
      </c>
      <c r="G69" s="112">
        <v>110</v>
      </c>
      <c r="H69" s="112">
        <v>13.8</v>
      </c>
      <c r="I69" s="112">
        <v>30</v>
      </c>
      <c r="J69" s="203">
        <v>11.8</v>
      </c>
      <c r="K69" s="112">
        <v>4.9000000000000004</v>
      </c>
      <c r="L69" s="112">
        <v>53.647819999999996</v>
      </c>
      <c r="M69" s="112">
        <v>0.46</v>
      </c>
      <c r="N69" s="111">
        <f>+VLOOKUP(D69,[9]Hoja1!$G$6:$H$354,2,0)</f>
        <v>158100036.80309999</v>
      </c>
      <c r="O69" s="111">
        <f>+VLOOKUP(D69,'[5]Ploss TR'!LYA$3:LYB$28,2,FALSE)</f>
        <v>502045.87455999991</v>
      </c>
      <c r="P69" s="180">
        <f t="shared" si="2"/>
        <v>3.1754949885638224E-3</v>
      </c>
      <c r="Q69" s="230">
        <f>+O69/(Resumen!$N$11*1000000)</f>
        <v>5.7791388684397489E-5</v>
      </c>
      <c r="R69" s="196"/>
    </row>
    <row r="70" spans="1:18" s="106" customFormat="1" ht="41.25" customHeight="1">
      <c r="A70" s="113" t="str">
        <f>+VLOOKUP(D70,'[1]Trafos Bidevanados '!C$7:D$224,2,FALSE)</f>
        <v>Atlántico</v>
      </c>
      <c r="B70" s="113" t="s">
        <v>598</v>
      </c>
      <c r="C70" s="113" t="s">
        <v>908</v>
      </c>
      <c r="D70" s="113" t="s">
        <v>909</v>
      </c>
      <c r="E70" s="112">
        <v>3</v>
      </c>
      <c r="F70" s="112">
        <v>3</v>
      </c>
      <c r="G70" s="112">
        <v>110</v>
      </c>
      <c r="H70" s="112">
        <v>34.5</v>
      </c>
      <c r="I70" s="112">
        <v>125</v>
      </c>
      <c r="J70" s="203">
        <v>8.4</v>
      </c>
      <c r="K70" s="112">
        <v>3</v>
      </c>
      <c r="L70" s="112">
        <v>33.494439999999997</v>
      </c>
      <c r="M70" s="112">
        <v>0.25</v>
      </c>
      <c r="N70" s="111">
        <f>+VLOOKUP(D70,[9]Hoja1!$G$6:$H$354,2,0)</f>
        <v>387275161.41659999</v>
      </c>
      <c r="O70" s="111">
        <f>+VLOOKUP(D70,'[3]Ploss TR'!$LYA$3:$LYB$74,2,FALSE)</f>
        <v>1323484.1557300007</v>
      </c>
      <c r="P70" s="180">
        <f t="shared" si="2"/>
        <v>3.4174258707655694E-3</v>
      </c>
      <c r="Q70" s="230">
        <f>+O70/(Resumen!$N$11*1000000)</f>
        <v>1.5234860226362288E-4</v>
      </c>
      <c r="R70" s="196"/>
    </row>
    <row r="71" spans="1:18" s="106" customFormat="1" ht="41.25" customHeight="1">
      <c r="A71" s="113" t="str">
        <f>+VLOOKUP(D71,'[1]Trafos Bidevanados '!C$7:D$224,2,FALSE)</f>
        <v>Norte</v>
      </c>
      <c r="B71" s="113" t="s">
        <v>1178</v>
      </c>
      <c r="C71" s="113" t="s">
        <v>824</v>
      </c>
      <c r="D71" s="113" t="s">
        <v>825</v>
      </c>
      <c r="E71" s="112">
        <v>2</v>
      </c>
      <c r="F71" s="112">
        <v>2</v>
      </c>
      <c r="G71" s="112">
        <v>110</v>
      </c>
      <c r="H71" s="112">
        <v>13.8</v>
      </c>
      <c r="I71" s="112">
        <v>67.2</v>
      </c>
      <c r="J71" s="203">
        <v>28.7</v>
      </c>
      <c r="K71" s="112">
        <v>9.8000000000000007</v>
      </c>
      <c r="L71" s="112">
        <v>84.851140000000001</v>
      </c>
      <c r="M71" s="112">
        <v>0.18</v>
      </c>
      <c r="N71" s="111">
        <f>+VLOOKUP(D71,[9]Hoja1!$G$6:$H$354,2,0)</f>
        <v>200466972.28689998</v>
      </c>
      <c r="O71" s="111">
        <f>+VLOOKUP(D71,'[5]Ploss TR'!LYA$3:LYB$28,2,FALSE)</f>
        <v>655503.35630000022</v>
      </c>
      <c r="P71" s="180">
        <f t="shared" si="2"/>
        <v>3.2698820599827839E-3</v>
      </c>
      <c r="Q71" s="230">
        <f>+O71/(Resumen!$N$11*1000000)</f>
        <v>7.5456150856853706E-5</v>
      </c>
      <c r="R71" s="196"/>
    </row>
    <row r="72" spans="1:18" s="106" customFormat="1" ht="41.25" customHeight="1">
      <c r="A72" s="113" t="str">
        <f>+VLOOKUP(D72,'[1]Trafos Bidevanados '!C$7:D$224,2,FALSE)</f>
        <v>Atlántico</v>
      </c>
      <c r="B72" s="113" t="s">
        <v>598</v>
      </c>
      <c r="C72" s="113" t="s">
        <v>866</v>
      </c>
      <c r="D72" s="113" t="s">
        <v>867</v>
      </c>
      <c r="E72" s="112">
        <v>3</v>
      </c>
      <c r="F72" s="112">
        <v>3</v>
      </c>
      <c r="G72" s="112">
        <v>110</v>
      </c>
      <c r="H72" s="112">
        <v>34.5</v>
      </c>
      <c r="I72" s="112">
        <v>70</v>
      </c>
      <c r="J72" s="203"/>
      <c r="K72" s="112"/>
      <c r="L72" s="112"/>
      <c r="M72" s="112"/>
      <c r="N72" s="111">
        <f>+VLOOKUP(D72,[9]Hoja1!$G$6:$H$354,2,0)</f>
        <v>292546489.26609999</v>
      </c>
      <c r="O72" s="111">
        <f>+VLOOKUP(D72,'[3]Ploss TR'!$LYA$3:$LYB$74,2,FALSE)</f>
        <v>1044774.8728599998</v>
      </c>
      <c r="P72" s="180">
        <f t="shared" si="2"/>
        <v>3.5713122911882685E-3</v>
      </c>
      <c r="Q72" s="230">
        <f>+O72/(Resumen!$N$11*1000000)</f>
        <v>1.202658837064665E-4</v>
      </c>
      <c r="R72" s="196"/>
    </row>
    <row r="73" spans="1:18" s="106" customFormat="1" ht="41.25" customHeight="1">
      <c r="A73" s="113" t="str">
        <f>+VLOOKUP(D73,'[1]Trafos Bidevanados '!C$7:D$224,2,FALSE)</f>
        <v>Atlántico</v>
      </c>
      <c r="B73" s="113" t="s">
        <v>598</v>
      </c>
      <c r="C73" s="113" t="s">
        <v>1161</v>
      </c>
      <c r="D73" s="113" t="s">
        <v>1162</v>
      </c>
      <c r="E73" s="112">
        <v>2</v>
      </c>
      <c r="F73" s="112">
        <v>2</v>
      </c>
      <c r="G73" s="112">
        <v>34.5</v>
      </c>
      <c r="H73" s="112">
        <v>13.8</v>
      </c>
      <c r="I73" s="112">
        <v>13.3</v>
      </c>
      <c r="J73" s="203"/>
      <c r="K73" s="112"/>
      <c r="L73" s="112"/>
      <c r="M73" s="112"/>
      <c r="N73" s="111">
        <f>+VLOOKUP(D73,[9]Hoja1!$G$6:$H$354,2,0)</f>
        <v>33341054.600000001</v>
      </c>
      <c r="O73" s="111">
        <f>+VLOOKUP(D73,'[3]Ploss TR'!$LYA$3:$LYB$74,2,FALSE)</f>
        <v>101889.22819999976</v>
      </c>
      <c r="P73" s="180">
        <f t="shared" si="2"/>
        <v>3.0559689674603081E-3</v>
      </c>
      <c r="Q73" s="230">
        <f>+O73/(Resumen!$N$11*1000000)</f>
        <v>1.1728649288912227E-5</v>
      </c>
      <c r="R73" s="196" t="s">
        <v>1225</v>
      </c>
    </row>
    <row r="74" spans="1:18" s="106" customFormat="1" ht="41.25" customHeight="1">
      <c r="A74" s="113" t="str">
        <f>+VLOOKUP(D74,'[1]Trafos Bidevanados '!C$7:D$224,2,FALSE)</f>
        <v>Atlántico</v>
      </c>
      <c r="B74" s="113" t="s">
        <v>598</v>
      </c>
      <c r="C74" s="113" t="s">
        <v>890</v>
      </c>
      <c r="D74" s="113" t="s">
        <v>891</v>
      </c>
      <c r="E74" s="112">
        <v>2</v>
      </c>
      <c r="F74" s="112">
        <v>2</v>
      </c>
      <c r="G74" s="112">
        <v>34.5</v>
      </c>
      <c r="H74" s="112">
        <v>13.8</v>
      </c>
      <c r="I74" s="112">
        <v>39.15</v>
      </c>
      <c r="J74" s="203">
        <v>33.700000000000003</v>
      </c>
      <c r="K74" s="112">
        <v>12.5</v>
      </c>
      <c r="L74" s="112">
        <v>147.84870000000001</v>
      </c>
      <c r="M74" s="112">
        <v>0.33</v>
      </c>
      <c r="N74" s="111">
        <f>+VLOOKUP(D74,[9]Hoja1!$G$6:$H$354,2,0)</f>
        <v>192726453.07310006</v>
      </c>
      <c r="O74" s="111">
        <f>+VLOOKUP(D74,'[3]Ploss TR'!$LYA$3:$LYB$74,2,FALSE)</f>
        <v>788583.18382999976</v>
      </c>
      <c r="P74" s="180">
        <f t="shared" si="2"/>
        <v>4.0917226008974211E-3</v>
      </c>
      <c r="Q74" s="230">
        <f>+O74/(Resumen!$N$11*1000000)</f>
        <v>9.0775205207373308E-5</v>
      </c>
      <c r="R74" s="196" t="s">
        <v>1250</v>
      </c>
    </row>
    <row r="75" spans="1:18" s="106" customFormat="1" ht="41.25" customHeight="1">
      <c r="A75" s="113" t="str">
        <f>+VLOOKUP(D75,'[1]Trafos Bidevanados '!C$7:D$224,2,FALSE)</f>
        <v>Atlántico</v>
      </c>
      <c r="B75" s="113" t="s">
        <v>598</v>
      </c>
      <c r="C75" s="113" t="s">
        <v>856</v>
      </c>
      <c r="D75" s="113" t="s">
        <v>857</v>
      </c>
      <c r="E75" s="112">
        <v>2</v>
      </c>
      <c r="F75" s="112">
        <v>2</v>
      </c>
      <c r="G75" s="112">
        <v>110</v>
      </c>
      <c r="H75" s="112">
        <v>13.8</v>
      </c>
      <c r="I75" s="112">
        <v>50</v>
      </c>
      <c r="J75" s="203">
        <v>2.5</v>
      </c>
      <c r="K75" s="112">
        <v>0.7</v>
      </c>
      <c r="L75" s="112">
        <v>12.635169999999999</v>
      </c>
      <c r="M75" s="112">
        <v>0.3</v>
      </c>
      <c r="N75" s="111">
        <f>+VLOOKUP(D75,[9]Hoja1!$G$6:$H$354,2,0)</f>
        <v>259642819.75</v>
      </c>
      <c r="O75" s="111">
        <f>+VLOOKUP(D75,'[3]Ploss TR'!$LYA$3:$LYB$74,2,FALSE)</f>
        <v>578474.90075000038</v>
      </c>
      <c r="P75" s="180">
        <f t="shared" si="2"/>
        <v>2.2279641751964925E-3</v>
      </c>
      <c r="Q75" s="230">
        <f>+O75/(Resumen!$N$11*1000000)</f>
        <v>6.6589269083648615E-5</v>
      </c>
      <c r="R75" s="196"/>
    </row>
    <row r="76" spans="1:18" s="106" customFormat="1" ht="41.25" customHeight="1">
      <c r="A76" s="113" t="str">
        <f>+VLOOKUP(D76,'[1]Trafos Bidevanados '!C$7:D$224,2,FALSE)</f>
        <v>Atlántico</v>
      </c>
      <c r="B76" s="113" t="s">
        <v>598</v>
      </c>
      <c r="C76" s="113" t="s">
        <v>868</v>
      </c>
      <c r="D76" s="113" t="s">
        <v>869</v>
      </c>
      <c r="E76" s="112">
        <v>3</v>
      </c>
      <c r="F76" s="112">
        <v>3</v>
      </c>
      <c r="G76" s="112">
        <v>110</v>
      </c>
      <c r="H76" s="112">
        <v>34.5</v>
      </c>
      <c r="I76" s="112">
        <v>70</v>
      </c>
      <c r="J76" s="203">
        <v>9.3000000000000007</v>
      </c>
      <c r="K76" s="112">
        <v>2</v>
      </c>
      <c r="L76" s="112">
        <v>39.61027</v>
      </c>
      <c r="M76" s="112">
        <v>0.32</v>
      </c>
      <c r="N76" s="111">
        <f>+VLOOKUP(D76,[9]Hoja1!$G$6:$H$354,2,0)</f>
        <v>293998961.0291</v>
      </c>
      <c r="O76" s="111">
        <f>+VLOOKUP(D76,'[3]Ploss TR'!$LYA$3:$LYB$74,2,FALSE)</f>
        <v>1287446.9373799919</v>
      </c>
      <c r="P76" s="180">
        <f t="shared" si="2"/>
        <v>4.3790866908967087E-3</v>
      </c>
      <c r="Q76" s="230">
        <f>+O76/(Resumen!$N$11*1000000)</f>
        <v>1.4820029431348761E-4</v>
      </c>
      <c r="R76" s="196"/>
    </row>
    <row r="77" spans="1:18" s="106" customFormat="1" ht="41.25" customHeight="1">
      <c r="A77" s="113" t="str">
        <f>+VLOOKUP(D77,'[1]Trafos Bidevanados '!C$7:D$224,2,FALSE)</f>
        <v>Atlántico</v>
      </c>
      <c r="B77" s="113" t="s">
        <v>598</v>
      </c>
      <c r="C77" s="113" t="s">
        <v>880</v>
      </c>
      <c r="D77" s="113" t="s">
        <v>881</v>
      </c>
      <c r="E77" s="112">
        <v>2</v>
      </c>
      <c r="F77" s="112">
        <v>2</v>
      </c>
      <c r="G77" s="112">
        <v>34.5</v>
      </c>
      <c r="H77" s="112">
        <v>13.8</v>
      </c>
      <c r="I77" s="112">
        <v>28</v>
      </c>
      <c r="J77" s="203">
        <v>66.5</v>
      </c>
      <c r="K77" s="112">
        <v>12</v>
      </c>
      <c r="L77" s="112">
        <v>151.74960000000002</v>
      </c>
      <c r="M77" s="112">
        <v>0.14000000000000001</v>
      </c>
      <c r="N77" s="111">
        <f>+VLOOKUP(D77,[9]Hoja1!$G$6:$H$354,2,0)</f>
        <v>83384047.383400008</v>
      </c>
      <c r="O77" s="111">
        <f>+VLOOKUP(D77,'[3]Ploss TR'!$LYA$3:$LYB$74,2,FALSE)</f>
        <v>247585.9261600012</v>
      </c>
      <c r="P77" s="180">
        <f t="shared" si="2"/>
        <v>2.9692241373412906E-3</v>
      </c>
      <c r="Q77" s="230">
        <f>+O77/(Resumen!$N$11*1000000)</f>
        <v>2.8500053912481987E-5</v>
      </c>
      <c r="R77" s="196"/>
    </row>
    <row r="78" spans="1:18" s="106" customFormat="1" ht="41.25" customHeight="1">
      <c r="A78" s="113" t="str">
        <f>+VLOOKUP(D78,'[1]Trafos Bidevanados '!C$7:D$224,2,FALSE)</f>
        <v>Norte</v>
      </c>
      <c r="B78" s="113" t="s">
        <v>1179</v>
      </c>
      <c r="C78" s="113" t="s">
        <v>920</v>
      </c>
      <c r="D78" s="113" t="s">
        <v>921</v>
      </c>
      <c r="E78" s="112">
        <v>2</v>
      </c>
      <c r="F78" s="112">
        <v>2</v>
      </c>
      <c r="G78" s="112">
        <v>34.5</v>
      </c>
      <c r="H78" s="112">
        <v>13.8</v>
      </c>
      <c r="I78" s="112">
        <v>7.875</v>
      </c>
      <c r="J78" s="203">
        <v>1</v>
      </c>
      <c r="K78" s="112">
        <v>0.4</v>
      </c>
      <c r="L78" s="112">
        <v>10.346779999999999</v>
      </c>
      <c r="M78" s="112">
        <v>0.28000000000000003</v>
      </c>
      <c r="N78" s="111">
        <f>+VLOOKUP(D78,[9]Hoja1!$G$6:$H$354,2,0)</f>
        <v>70937228.806999996</v>
      </c>
      <c r="O78" s="111">
        <f>+VLOOKUP(D78,'[4]Ploss TR'!LYA$3:LYB$25,2,FALSE)</f>
        <v>120585.02515000038</v>
      </c>
      <c r="P78" s="180">
        <f t="shared" si="2"/>
        <v>1.6998835051490087E-3</v>
      </c>
      <c r="Q78" s="230">
        <f>+O78/(Resumen!$N$11*1000000)</f>
        <v>1.3880755546630181E-5</v>
      </c>
      <c r="R78" s="196"/>
    </row>
    <row r="79" spans="1:18" s="106" customFormat="1" ht="41.25" customHeight="1">
      <c r="A79" s="113" t="str">
        <f>+VLOOKUP(D79,'[1]Trafos Bidevanados '!C$7:D$224,2,FALSE)</f>
        <v>Norte</v>
      </c>
      <c r="B79" s="113" t="s">
        <v>1179</v>
      </c>
      <c r="C79" s="113" t="s">
        <v>1098</v>
      </c>
      <c r="D79" s="113" t="s">
        <v>1099</v>
      </c>
      <c r="E79" s="112">
        <v>2</v>
      </c>
      <c r="F79" s="112">
        <v>2</v>
      </c>
      <c r="G79" s="112">
        <v>34.5</v>
      </c>
      <c r="H79" s="112">
        <v>13.8</v>
      </c>
      <c r="I79" s="112">
        <v>6.5</v>
      </c>
      <c r="J79" s="203">
        <v>19.5</v>
      </c>
      <c r="K79" s="112">
        <v>8.5</v>
      </c>
      <c r="L79" s="112">
        <v>45.742249999999999</v>
      </c>
      <c r="M79" s="112">
        <v>0.47</v>
      </c>
      <c r="N79" s="111">
        <f>+VLOOKUP(D79,[9]Hoja1!$G$6:$H$354,2,0)</f>
        <v>36959434.049500003</v>
      </c>
      <c r="O79" s="111">
        <f>+VLOOKUP(D79,'[4]Ploss TR'!LYA$3:LYB$25,2,FALSE)</f>
        <v>236078.09302999897</v>
      </c>
      <c r="P79" s="180">
        <f t="shared" si="2"/>
        <v>6.387492100496401E-3</v>
      </c>
      <c r="Q79" s="230">
        <f>+O79/(Resumen!$N$11*1000000)</f>
        <v>2.7175366884799491E-5</v>
      </c>
      <c r="R79" s="196"/>
    </row>
    <row r="80" spans="1:18" s="106" customFormat="1" ht="41.25" customHeight="1">
      <c r="A80" s="113" t="str">
        <f>+VLOOKUP(D80,'[1]Trafos Bidevanados '!C$7:D$224,2,FALSE)</f>
        <v>Atlántico</v>
      </c>
      <c r="B80" s="113" t="s">
        <v>598</v>
      </c>
      <c r="C80" s="113" t="s">
        <v>1159</v>
      </c>
      <c r="D80" s="113" t="s">
        <v>1160</v>
      </c>
      <c r="E80" s="112">
        <v>2</v>
      </c>
      <c r="F80" s="112">
        <v>2</v>
      </c>
      <c r="G80" s="112">
        <v>110</v>
      </c>
      <c r="H80" s="112">
        <v>13.8</v>
      </c>
      <c r="I80" s="112">
        <v>45</v>
      </c>
      <c r="J80" s="203"/>
      <c r="K80" s="112"/>
      <c r="L80" s="112"/>
      <c r="M80" s="112"/>
      <c r="N80" s="111">
        <f>+VLOOKUP(D80,[9]Hoja1!$G$6:$H$354,2,0)</f>
        <v>146157304</v>
      </c>
      <c r="O80" s="111">
        <f>+VLOOKUP(D80,'[3]Ploss TR'!$LYA$3:$LYB$74,2,FALSE)</f>
        <v>121437.0079800002</v>
      </c>
      <c r="P80" s="180">
        <f t="shared" si="2"/>
        <v>8.3086513404762995E-4</v>
      </c>
      <c r="Q80" s="230">
        <f>+O80/(Resumen!$N$11*1000000)</f>
        <v>1.3978828797255146E-5</v>
      </c>
      <c r="R80" s="196"/>
    </row>
    <row r="81" spans="1:18" s="106" customFormat="1" ht="41.25" customHeight="1">
      <c r="A81" s="113" t="s">
        <v>597</v>
      </c>
      <c r="B81" s="113" t="s">
        <v>598</v>
      </c>
      <c r="C81" s="113" t="s">
        <v>1173</v>
      </c>
      <c r="D81" s="113" t="s">
        <v>1174</v>
      </c>
      <c r="E81" s="112">
        <v>2</v>
      </c>
      <c r="F81" s="112">
        <v>2</v>
      </c>
      <c r="G81" s="112">
        <v>34.5</v>
      </c>
      <c r="H81" s="112">
        <v>13.8</v>
      </c>
      <c r="I81" s="112">
        <v>10</v>
      </c>
      <c r="J81" s="203"/>
      <c r="K81" s="112"/>
      <c r="L81" s="112"/>
      <c r="M81" s="112"/>
      <c r="N81" s="111">
        <f>+VLOOKUP(D81,[9]Hoja1!$G$6:$H$354,2,0)</f>
        <v>20909682.420000002</v>
      </c>
      <c r="O81" s="111">
        <f>+VLOOKUP(D81,'[3]Ploss TR'!$LYA$3:LYB$73,2,FALSE)</f>
        <v>91134.283280000032</v>
      </c>
      <c r="P81" s="180">
        <f t="shared" si="2"/>
        <v>4.3584728571884274E-3</v>
      </c>
      <c r="Q81" s="230">
        <f>+O81/(Resumen!$N$11*1000000)</f>
        <v>1.0490628554859348E-5</v>
      </c>
      <c r="R81" s="196"/>
    </row>
    <row r="82" spans="1:18" s="106" customFormat="1" ht="41.25" customHeight="1">
      <c r="A82" s="113" t="s">
        <v>598</v>
      </c>
      <c r="B82" s="113" t="s">
        <v>598</v>
      </c>
      <c r="C82" s="113" t="s">
        <v>1171</v>
      </c>
      <c r="D82" s="113" t="s">
        <v>1172</v>
      </c>
      <c r="E82" s="112">
        <v>3</v>
      </c>
      <c r="F82" s="112">
        <v>3</v>
      </c>
      <c r="G82" s="112">
        <v>110</v>
      </c>
      <c r="H82" s="112">
        <v>34.5</v>
      </c>
      <c r="I82" s="112">
        <v>25</v>
      </c>
      <c r="J82" s="203"/>
      <c r="K82" s="112"/>
      <c r="L82" s="112"/>
      <c r="M82" s="112"/>
      <c r="N82" s="111">
        <v>30741039.074580085</v>
      </c>
      <c r="O82" s="111">
        <f>+VLOOKUP(D82,'[3]Ploss TR'!$LYA$3:LYB$73,2,FALSE)</f>
        <v>240768.64769000062</v>
      </c>
      <c r="P82" s="180">
        <f t="shared" si="2"/>
        <v>7.8321571078283237E-3</v>
      </c>
      <c r="Q82" s="230">
        <f>+O82/(Resumen!$N$11*1000000)</f>
        <v>2.7715304928786287E-5</v>
      </c>
      <c r="R82" s="196"/>
    </row>
    <row r="83" spans="1:18" s="106" customFormat="1" ht="41.25" customHeight="1">
      <c r="A83" s="225" t="s">
        <v>598</v>
      </c>
      <c r="B83" s="225" t="s">
        <v>598</v>
      </c>
      <c r="C83" s="225" t="s">
        <v>1212</v>
      </c>
      <c r="D83" s="226" t="s">
        <v>1219</v>
      </c>
      <c r="E83" s="227">
        <v>2</v>
      </c>
      <c r="F83" s="227">
        <v>2</v>
      </c>
      <c r="G83" s="227">
        <v>110</v>
      </c>
      <c r="H83" s="227">
        <v>13.8</v>
      </c>
      <c r="I83" s="227">
        <v>15</v>
      </c>
      <c r="J83" s="228"/>
      <c r="K83" s="227"/>
      <c r="L83" s="227"/>
      <c r="M83" s="227"/>
      <c r="N83" s="229">
        <f>+VLOOKUP(D83,[9]Hoja1!$G$6:$H$354,2,0)</f>
        <v>133746957.76000001</v>
      </c>
      <c r="O83" s="229">
        <f>+VLOOKUP(D83,'[3]Ploss TR'!$LYA$3:$LYB$74,2,FALSE)</f>
        <v>88830.465779999911</v>
      </c>
      <c r="P83" s="180">
        <f t="shared" si="2"/>
        <v>6.6416812215946064E-4</v>
      </c>
      <c r="Q83" s="230">
        <f>+O83/(Resumen!$N$11*1000000)</f>
        <v>1.0225432047235198E-5</v>
      </c>
      <c r="R83" s="209" t="s">
        <v>1218</v>
      </c>
    </row>
    <row r="84" spans="1:18" s="106" customFormat="1" ht="41.25" customHeight="1">
      <c r="A84" s="219" t="s">
        <v>598</v>
      </c>
      <c r="B84" s="113" t="s">
        <v>598</v>
      </c>
      <c r="C84" s="113" t="s">
        <v>1023</v>
      </c>
      <c r="D84" s="9" t="s">
        <v>1220</v>
      </c>
      <c r="E84" s="112">
        <v>2</v>
      </c>
      <c r="F84" s="112">
        <v>2</v>
      </c>
      <c r="G84" s="112">
        <v>110</v>
      </c>
      <c r="H84" s="112">
        <v>1.8</v>
      </c>
      <c r="I84" s="112">
        <v>30</v>
      </c>
      <c r="J84" s="112"/>
      <c r="K84" s="112"/>
      <c r="L84" s="112"/>
      <c r="M84" s="112"/>
      <c r="N84" s="220">
        <f>+VLOOKUP(D84,[9]Hoja1!$G$6:$H$354,2,0)</f>
        <v>3247780.3174999999</v>
      </c>
      <c r="O84" s="220">
        <f>+VLOOKUP(D84,'[3]Ploss TR'!$LYA$3:$LYB$74,2,FALSE)</f>
        <v>63644.691109999956</v>
      </c>
      <c r="P84" s="180">
        <f t="shared" si="2"/>
        <v>1.9596365790833684E-2</v>
      </c>
      <c r="Q84" s="230">
        <f>+O84/(Resumen!$N$11*1000000)</f>
        <v>7.3262529741131267E-6</v>
      </c>
      <c r="R84" s="195" t="s">
        <v>1233</v>
      </c>
    </row>
    <row r="85" spans="1:18" s="106" customFormat="1" ht="41.25" customHeight="1">
      <c r="A85" s="219" t="s">
        <v>597</v>
      </c>
      <c r="B85" s="113" t="s">
        <v>1178</v>
      </c>
      <c r="C85" s="113" t="s">
        <v>832</v>
      </c>
      <c r="D85" s="113" t="s">
        <v>1213</v>
      </c>
      <c r="E85" s="112">
        <v>2</v>
      </c>
      <c r="F85" s="112">
        <v>2</v>
      </c>
      <c r="G85" s="112">
        <v>110</v>
      </c>
      <c r="H85" s="112">
        <v>13.8</v>
      </c>
      <c r="I85" s="112">
        <v>40</v>
      </c>
      <c r="J85" s="112"/>
      <c r="K85" s="112"/>
      <c r="L85" s="112"/>
      <c r="M85" s="112"/>
      <c r="N85" s="111">
        <f>+VLOOKUP(D85,[9]Hoja1!$G$6:$H$354,2,0)</f>
        <v>48781280</v>
      </c>
      <c r="O85" s="111">
        <f>+VLOOKUP(D85,'[10]Ploss TR'!LYA$3:LYB$28,2,FALSE)</f>
        <v>42804.186190000008</v>
      </c>
      <c r="P85" s="180">
        <f t="shared" si="2"/>
        <v>8.77471566756756E-4</v>
      </c>
      <c r="Q85" s="230">
        <f>+O85/(Resumen!$N$11*1000000)</f>
        <v>4.927265588216629E-6</v>
      </c>
      <c r="R85" s="196" t="s">
        <v>1234</v>
      </c>
    </row>
    <row r="86" spans="1:18" s="106" customFormat="1"/>
    <row r="87" spans="1:18" s="106" customFormat="1"/>
    <row r="88" spans="1:18" s="106" customFormat="1"/>
    <row r="89" spans="1:18" s="106" customFormat="1"/>
    <row r="90" spans="1:18" s="106" customFormat="1"/>
    <row r="91" spans="1:18" s="106" customFormat="1"/>
    <row r="92" spans="1:18" s="106" customFormat="1"/>
    <row r="93" spans="1:18" s="106" customFormat="1"/>
    <row r="94" spans="1:18" s="106" customFormat="1"/>
    <row r="95" spans="1:18" s="106" customFormat="1"/>
    <row r="96" spans="1:18" s="106" customFormat="1"/>
    <row r="97" s="106" customFormat="1"/>
    <row r="98" s="106" customFormat="1"/>
    <row r="99" s="106" customFormat="1"/>
    <row r="100" s="106" customFormat="1"/>
    <row r="101" s="106" customFormat="1"/>
    <row r="102" s="106" customFormat="1"/>
    <row r="103" s="106" customFormat="1"/>
    <row r="104" s="106" customFormat="1"/>
    <row r="105" s="106" customFormat="1"/>
    <row r="106" s="106" customFormat="1"/>
    <row r="107" s="106" customFormat="1"/>
    <row r="108" s="106" customFormat="1"/>
    <row r="109" s="106" customFormat="1"/>
    <row r="110" s="106" customFormat="1"/>
    <row r="111" s="106" customFormat="1"/>
    <row r="112" s="106" customFormat="1"/>
    <row r="113" s="106" customFormat="1"/>
    <row r="114" s="106" customFormat="1"/>
    <row r="115" s="106" customFormat="1"/>
    <row r="116" s="106" customFormat="1"/>
    <row r="117" s="106" customFormat="1"/>
    <row r="118" s="106" customFormat="1"/>
    <row r="119" s="106" customFormat="1"/>
    <row r="120" s="106" customFormat="1"/>
    <row r="121" s="106" customFormat="1"/>
    <row r="122" s="106" customFormat="1"/>
    <row r="123" s="106" customFormat="1"/>
    <row r="124" s="106" customFormat="1"/>
    <row r="125" s="106" customFormat="1"/>
    <row r="126" s="106" customFormat="1"/>
    <row r="127" s="106" customFormat="1"/>
    <row r="128" s="106" customFormat="1"/>
    <row r="129" s="106" customFormat="1"/>
    <row r="130" s="106" customFormat="1"/>
    <row r="131" s="106" customFormat="1"/>
    <row r="132" s="106" customFormat="1"/>
    <row r="133" s="106" customFormat="1"/>
    <row r="134" s="106" customFormat="1"/>
    <row r="135" s="106" customFormat="1"/>
    <row r="136" s="106" customFormat="1"/>
    <row r="137" s="106" customFormat="1"/>
    <row r="138" s="106" customFormat="1"/>
    <row r="139" s="106" customFormat="1"/>
    <row r="140" s="106" customFormat="1"/>
    <row r="141" s="106" customFormat="1"/>
    <row r="142" s="106" customFormat="1"/>
    <row r="143" s="106" customFormat="1"/>
    <row r="144" s="106" customFormat="1"/>
    <row r="145" s="106" customFormat="1"/>
    <row r="146" s="106" customFormat="1"/>
    <row r="147" s="106" customFormat="1"/>
    <row r="148" s="106" customFormat="1"/>
    <row r="149" s="106" customFormat="1"/>
    <row r="150" s="106" customFormat="1"/>
    <row r="151" s="106" customFormat="1"/>
    <row r="152" s="106" customFormat="1"/>
    <row r="153" s="106" customFormat="1"/>
    <row r="154" s="106" customFormat="1"/>
    <row r="155" s="106" customFormat="1"/>
    <row r="156" s="106" customFormat="1"/>
    <row r="157" s="106" customFormat="1"/>
    <row r="158" s="106" customFormat="1"/>
    <row r="159" s="106" customFormat="1"/>
    <row r="160" s="106" customFormat="1"/>
    <row r="161" s="106" customFormat="1"/>
    <row r="162" s="106" customFormat="1"/>
    <row r="163" s="106" customFormat="1"/>
    <row r="164" s="106" customFormat="1"/>
    <row r="165" s="106" customFormat="1"/>
    <row r="166" s="106" customFormat="1"/>
    <row r="167" s="106" customFormat="1"/>
    <row r="168" s="106" customFormat="1"/>
    <row r="169" s="106" customFormat="1"/>
    <row r="170" s="106" customFormat="1"/>
    <row r="171" s="106" customFormat="1"/>
    <row r="172" s="106" customFormat="1"/>
    <row r="173" s="106" customFormat="1"/>
    <row r="174" s="106" customFormat="1"/>
    <row r="175" s="106" customFormat="1"/>
    <row r="176" s="106" customFormat="1"/>
    <row r="177" s="106" customFormat="1"/>
    <row r="178" s="106" customFormat="1"/>
    <row r="179" s="106" customFormat="1"/>
    <row r="180" s="106" customFormat="1"/>
    <row r="181" s="106" customFormat="1"/>
    <row r="182" s="106" customFormat="1"/>
    <row r="183" s="106" customFormat="1"/>
    <row r="184" s="106" customFormat="1"/>
    <row r="185" s="106" customFormat="1"/>
    <row r="186" s="106" customFormat="1"/>
    <row r="187" s="106" customFormat="1"/>
    <row r="188" s="106" customFormat="1"/>
    <row r="189" s="106" customFormat="1"/>
    <row r="190" s="106" customFormat="1"/>
    <row r="191" s="106" customFormat="1"/>
    <row r="192" s="106" customFormat="1"/>
    <row r="193" s="106" customFormat="1"/>
    <row r="194" s="106" customFormat="1"/>
    <row r="195" s="106" customFormat="1"/>
    <row r="196" s="106" customFormat="1"/>
    <row r="197" s="106" customFormat="1"/>
    <row r="198" s="106" customFormat="1"/>
    <row r="199" s="106" customFormat="1"/>
    <row r="200" s="106" customFormat="1"/>
    <row r="201" s="106" customFormat="1"/>
    <row r="202" s="106" customFormat="1"/>
    <row r="203" s="106" customFormat="1"/>
    <row r="204" s="106" customFormat="1"/>
    <row r="205" s="106" customFormat="1"/>
    <row r="206" s="106" customFormat="1"/>
    <row r="207" s="106" customFormat="1"/>
    <row r="208" s="106" customFormat="1"/>
    <row r="209" s="106" customFormat="1"/>
    <row r="210" s="106" customFormat="1"/>
    <row r="211" s="106" customFormat="1"/>
    <row r="212" s="106" customFormat="1"/>
    <row r="213" s="106" customFormat="1"/>
    <row r="214" s="106" customFormat="1"/>
    <row r="215" s="106" customFormat="1"/>
    <row r="216" s="106" customFormat="1"/>
    <row r="217" s="106" customFormat="1"/>
    <row r="218" s="106" customFormat="1"/>
    <row r="219" s="106" customFormat="1"/>
    <row r="220" s="106" customFormat="1"/>
    <row r="221" s="106" customFormat="1"/>
    <row r="222" s="106" customFormat="1"/>
    <row r="223" s="106" customFormat="1"/>
    <row r="224" s="106" customFormat="1"/>
    <row r="225" s="106" customFormat="1"/>
    <row r="226" s="106" customFormat="1"/>
    <row r="227" s="106" customFormat="1"/>
    <row r="228" s="106" customFormat="1"/>
    <row r="229" s="106" customFormat="1"/>
    <row r="230" s="106" customFormat="1"/>
    <row r="231" s="106" customFormat="1"/>
    <row r="232" s="106" customFormat="1"/>
    <row r="233" s="106" customFormat="1"/>
  </sheetData>
  <sortState xmlns:xlrd2="http://schemas.microsoft.com/office/spreadsheetml/2017/richdata2" ref="A6:Q80">
    <sortCondition descending="1" ref="Q6:Q80"/>
  </sortState>
  <mergeCells count="2">
    <mergeCell ref="A3:Q3"/>
    <mergeCell ref="A1:Q1"/>
  </mergeCells>
  <conditionalFormatting sqref="C7:C85">
    <cfRule type="duplicateValues" dxfId="1" priority="92"/>
    <cfRule type="duplicateValues" dxfId="0" priority="93"/>
  </conditionalFormatting>
  <pageMargins left="0.75" right="0.75" top="1" bottom="1" header="0" footer="0"/>
  <pageSetup scale="32"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18"/>
  <sheetViews>
    <sheetView showGridLines="0" zoomScale="70" zoomScaleNormal="70" zoomScaleSheetLayoutView="84" workbookViewId="0">
      <selection activeCell="O7" sqref="O7"/>
    </sheetView>
  </sheetViews>
  <sheetFormatPr baseColWidth="10" defaultColWidth="11.42578125" defaultRowHeight="12.75"/>
  <cols>
    <col min="1" max="1" width="11.42578125" style="81"/>
    <col min="2" max="2" width="19.140625" style="81" customWidth="1"/>
    <col min="3" max="4" width="11" style="81" customWidth="1"/>
    <col min="5" max="5" width="13.28515625" style="81" customWidth="1"/>
    <col min="6" max="6" width="12.28515625" style="81" customWidth="1"/>
    <col min="7" max="7" width="11" style="81" customWidth="1"/>
    <col min="8" max="8" width="14.140625" style="81" customWidth="1"/>
    <col min="9" max="9" width="12.85546875" style="81" customWidth="1"/>
    <col min="10" max="11" width="18" style="81" customWidth="1"/>
    <col min="12" max="12" width="18" style="81" bestFit="1" customWidth="1"/>
    <col min="13" max="13" width="17.7109375" style="81" customWidth="1"/>
    <col min="14" max="14" width="12.5703125" style="81" customWidth="1"/>
    <col min="15" max="15" width="14" style="81" bestFit="1" customWidth="1"/>
    <col min="16" max="16" width="37.140625" style="81" customWidth="1"/>
    <col min="17" max="16384" width="11.42578125" style="81"/>
  </cols>
  <sheetData>
    <row r="1" spans="1:16" s="117" customFormat="1" ht="23.25">
      <c r="A1" s="241"/>
      <c r="B1" s="241"/>
      <c r="C1" s="241"/>
      <c r="D1" s="241"/>
      <c r="E1" s="241"/>
      <c r="F1" s="241"/>
      <c r="G1" s="241"/>
      <c r="H1" s="241"/>
      <c r="I1" s="241"/>
      <c r="J1" s="241"/>
      <c r="K1" s="241"/>
      <c r="L1" s="241"/>
      <c r="M1" s="241"/>
      <c r="N1" s="241"/>
      <c r="O1" s="241"/>
    </row>
    <row r="3" spans="1:16" s="117" customFormat="1" ht="21" thickBot="1">
      <c r="A3" s="105" t="s">
        <v>1226</v>
      </c>
    </row>
    <row r="4" spans="1:16" s="117" customFormat="1" ht="41.25" thickBot="1">
      <c r="J4" s="185" t="s">
        <v>1193</v>
      </c>
      <c r="K4" s="120">
        <f>(SUM(K7:K16)/1000000)</f>
        <v>7.7019751642000074</v>
      </c>
      <c r="L4" s="122"/>
      <c r="M4" s="122"/>
      <c r="N4" s="122"/>
    </row>
    <row r="5" spans="1:16" s="117" customFormat="1" ht="21" thickBot="1">
      <c r="J5" s="120">
        <f>(SUM(J7:J16)/1000000)</f>
        <v>1629.7603280931999</v>
      </c>
      <c r="K5" s="188"/>
      <c r="L5" s="122"/>
      <c r="M5" s="122"/>
      <c r="N5" s="122"/>
    </row>
    <row r="6" spans="1:16" s="117" customFormat="1" ht="38.25">
      <c r="A6" s="107" t="s">
        <v>588</v>
      </c>
      <c r="B6" s="107" t="s">
        <v>643</v>
      </c>
      <c r="C6" s="121" t="s">
        <v>43</v>
      </c>
      <c r="D6" s="121" t="s">
        <v>40</v>
      </c>
      <c r="E6" s="121" t="s">
        <v>41</v>
      </c>
      <c r="F6" s="108" t="s">
        <v>646</v>
      </c>
      <c r="G6" s="108" t="s">
        <v>23</v>
      </c>
      <c r="H6" s="108" t="s">
        <v>24</v>
      </c>
      <c r="I6" s="108" t="s">
        <v>25</v>
      </c>
      <c r="J6" s="108" t="s">
        <v>1194</v>
      </c>
      <c r="K6" s="187" t="s">
        <v>1206</v>
      </c>
      <c r="L6" s="108" t="s">
        <v>1201</v>
      </c>
      <c r="M6" s="108" t="s">
        <v>1200</v>
      </c>
      <c r="N6" s="108" t="s">
        <v>1322</v>
      </c>
      <c r="O6" s="108" t="s">
        <v>1320</v>
      </c>
      <c r="P6" s="200" t="s">
        <v>1197</v>
      </c>
    </row>
    <row r="7" spans="1:16" s="106" customFormat="1">
      <c r="A7" s="112" t="str">
        <f>+VLOOKUP(B7,[1]Tridevanados!B$7:C$43,2,FALSE)</f>
        <v>Atlántico</v>
      </c>
      <c r="B7" s="112" t="s">
        <v>1163</v>
      </c>
      <c r="C7" s="112">
        <v>110</v>
      </c>
      <c r="D7" s="112">
        <v>34.5</v>
      </c>
      <c r="E7" s="112">
        <v>13.8</v>
      </c>
      <c r="F7" s="112">
        <v>2.2999999999999998</v>
      </c>
      <c r="G7" s="112">
        <v>50</v>
      </c>
      <c r="H7" s="112">
        <v>30</v>
      </c>
      <c r="I7" s="112">
        <v>20</v>
      </c>
      <c r="J7" s="111">
        <f>+VLOOKUP(B7,[9]Hoja1!$G$6:$H$354,2,0)</f>
        <v>60949033.700000003</v>
      </c>
      <c r="K7" s="111">
        <f>+VLOOKUP(B7,'[3]Ploss TR'!LYA$3:LYB$74,2,FALSE)</f>
        <v>307975.55574000109</v>
      </c>
      <c r="L7" s="123">
        <f t="shared" ref="L7:L16" si="0">+(K7*(H7/(H7+I7)))</f>
        <v>184785.33344400066</v>
      </c>
      <c r="M7" s="123">
        <f t="shared" ref="M7:M16" si="1">+K7*(I7/(H7+I7))</f>
        <v>123190.22229600044</v>
      </c>
      <c r="N7" s="180">
        <f t="shared" ref="N7:N16" si="2">IF(J7&gt;0,K7/J7,0)</f>
        <v>5.0530014512765124E-3</v>
      </c>
      <c r="O7" s="180">
        <f>+K7/(Resumen!$N$11*1000000)</f>
        <v>3.5451610996031862E-5</v>
      </c>
      <c r="P7" s="112"/>
    </row>
    <row r="8" spans="1:16" s="106" customFormat="1">
      <c r="A8" s="112" t="str">
        <f>+VLOOKUP(B8,[1]Tridevanados!B$7:C$43,2,FALSE)</f>
        <v>Norte</v>
      </c>
      <c r="B8" s="112" t="s">
        <v>941</v>
      </c>
      <c r="C8" s="112">
        <v>110</v>
      </c>
      <c r="D8" s="112">
        <v>34.5</v>
      </c>
      <c r="E8" s="112">
        <v>13.8</v>
      </c>
      <c r="F8" s="112">
        <v>2.2999999999999998</v>
      </c>
      <c r="G8" s="112">
        <v>33</v>
      </c>
      <c r="H8" s="112">
        <v>21</v>
      </c>
      <c r="I8" s="112">
        <v>15</v>
      </c>
      <c r="J8" s="111">
        <f>+VLOOKUP(B8,[9]Hoja1!$G$6:$H$354,2,0)</f>
        <v>108931123.37460001</v>
      </c>
      <c r="K8" s="111">
        <f>+VLOOKUP(B8,'[5]Ploss TR'!LYA$3:LYB$28,2,FALSE)</f>
        <v>954421.81248000159</v>
      </c>
      <c r="L8" s="123">
        <f t="shared" si="0"/>
        <v>556746.057280001</v>
      </c>
      <c r="M8" s="123">
        <f t="shared" si="1"/>
        <v>397675.75520000065</v>
      </c>
      <c r="N8" s="180">
        <f t="shared" si="2"/>
        <v>8.7616998972632337E-3</v>
      </c>
      <c r="O8" s="180">
        <f>+K8/(Resumen!$N$11*1000000)</f>
        <v>1.0986518310152353E-4</v>
      </c>
      <c r="P8" s="201"/>
    </row>
    <row r="9" spans="1:16" s="106" customFormat="1" ht="25.5">
      <c r="A9" s="112" t="str">
        <f>+VLOOKUP(B9,[1]Tridevanados!B$7:C$43,2,FALSE)</f>
        <v>Atlántico</v>
      </c>
      <c r="B9" s="112" t="s">
        <v>1108</v>
      </c>
      <c r="C9" s="112">
        <v>110</v>
      </c>
      <c r="D9" s="112">
        <v>34.5</v>
      </c>
      <c r="E9" s="112">
        <v>13.8</v>
      </c>
      <c r="F9" s="112">
        <v>2.2999999999999998</v>
      </c>
      <c r="G9" s="112">
        <v>60</v>
      </c>
      <c r="H9" s="112">
        <v>20</v>
      </c>
      <c r="I9" s="112">
        <v>40</v>
      </c>
      <c r="J9" s="111">
        <f>+VLOOKUP(B9,[9]Hoja1!$G$6:$H$354,2,0)</f>
        <v>184002602.84999999</v>
      </c>
      <c r="K9" s="111">
        <f>+VLOOKUP(B9,'[3]Ploss TR'!LYA$3:LYB$74,2,FALSE)</f>
        <v>390177.45229999942</v>
      </c>
      <c r="L9" s="123">
        <f t="shared" si="0"/>
        <v>130059.15076666647</v>
      </c>
      <c r="M9" s="123">
        <f t="shared" si="1"/>
        <v>260118.30153333294</v>
      </c>
      <c r="N9" s="180">
        <f t="shared" si="2"/>
        <v>2.120499635638711E-3</v>
      </c>
      <c r="O9" s="180">
        <f>+K9/(Resumen!$N$11*1000000)</f>
        <v>4.4914016715144606E-5</v>
      </c>
      <c r="P9" s="195" t="s">
        <v>1251</v>
      </c>
    </row>
    <row r="10" spans="1:16" s="106" customFormat="1">
      <c r="A10" s="112" t="str">
        <f>+VLOOKUP(B10,[1]Tridevanados!B$7:C$43,2,FALSE)</f>
        <v>Norte</v>
      </c>
      <c r="B10" s="112" t="s">
        <v>939</v>
      </c>
      <c r="C10" s="112">
        <v>110</v>
      </c>
      <c r="D10" s="112">
        <v>34.5</v>
      </c>
      <c r="E10" s="112">
        <v>13.8</v>
      </c>
      <c r="F10" s="112">
        <v>2.2999999999999998</v>
      </c>
      <c r="G10" s="112">
        <v>30</v>
      </c>
      <c r="H10" s="112">
        <v>10</v>
      </c>
      <c r="I10" s="112">
        <v>25</v>
      </c>
      <c r="J10" s="111">
        <f>+VLOOKUP(B10,[9]Hoja1!$G$6:$H$354,2,0)</f>
        <v>136832730</v>
      </c>
      <c r="K10" s="111">
        <f>+VLOOKUP(B10,'[4]Ploss TR'!$LYA$2:$LYB$25,2,0)</f>
        <v>1022814.4089200008</v>
      </c>
      <c r="L10" s="123">
        <f t="shared" si="0"/>
        <v>292232.68826285732</v>
      </c>
      <c r="M10" s="123">
        <f t="shared" si="1"/>
        <v>730581.72065714339</v>
      </c>
      <c r="N10" s="180">
        <f t="shared" si="2"/>
        <v>7.4749251068805013E-3</v>
      </c>
      <c r="O10" s="180">
        <f>+K10/(Resumen!$N$11*1000000)</f>
        <v>1.1773797585669389E-4</v>
      </c>
      <c r="P10" s="112"/>
    </row>
    <row r="11" spans="1:16" s="106" customFormat="1">
      <c r="A11" s="112" t="str">
        <f>+VLOOKUP(B11,[1]Tridevanados!B$7:C$43,2,FALSE)</f>
        <v>Norte</v>
      </c>
      <c r="B11" s="112" t="s">
        <v>936</v>
      </c>
      <c r="C11" s="112">
        <v>110</v>
      </c>
      <c r="D11" s="112">
        <v>34.5</v>
      </c>
      <c r="E11" s="112">
        <v>13.8</v>
      </c>
      <c r="F11" s="112">
        <v>2.2999999999999998</v>
      </c>
      <c r="G11" s="112">
        <v>30</v>
      </c>
      <c r="H11" s="112">
        <v>20</v>
      </c>
      <c r="I11" s="112">
        <v>10</v>
      </c>
      <c r="J11" s="111">
        <f>+VLOOKUP(B11,[9]Hoja1!$G$6:$H$354,2,0)</f>
        <v>118672558.89699998</v>
      </c>
      <c r="K11" s="111">
        <f>+VLOOKUP(B11,'[3]Ploss TR'!LYA$38:LYB$75,2,FALSE)</f>
        <v>664356.63326000248</v>
      </c>
      <c r="L11" s="123">
        <f t="shared" si="0"/>
        <v>442904.42217333498</v>
      </c>
      <c r="M11" s="123">
        <f t="shared" si="1"/>
        <v>221452.21108666749</v>
      </c>
      <c r="N11" s="180">
        <f t="shared" si="2"/>
        <v>5.5982329818692169E-3</v>
      </c>
      <c r="O11" s="180">
        <f>+K11/(Resumen!$N$11*1000000)</f>
        <v>7.6475267228190343E-5</v>
      </c>
      <c r="P11" s="112"/>
    </row>
    <row r="12" spans="1:16" s="106" customFormat="1">
      <c r="A12" s="112" t="str">
        <f>+VLOOKUP(B12,[1]Tridevanados!B$7:C$43,2,FALSE)</f>
        <v>Norte</v>
      </c>
      <c r="B12" s="112" t="s">
        <v>940</v>
      </c>
      <c r="C12" s="112">
        <v>110</v>
      </c>
      <c r="D12" s="112">
        <v>34.5</v>
      </c>
      <c r="E12" s="112">
        <v>13.8</v>
      </c>
      <c r="F12" s="112">
        <v>2.2999999999999998</v>
      </c>
      <c r="G12" s="112">
        <v>60</v>
      </c>
      <c r="H12" s="112">
        <v>30</v>
      </c>
      <c r="I12" s="112">
        <v>30</v>
      </c>
      <c r="J12" s="111">
        <f>+VLOOKUP(B12,[9]Hoja1!$G$6:$H$354,2,0)</f>
        <v>249593088.91999999</v>
      </c>
      <c r="K12" s="111">
        <f>+VLOOKUP(B12,'[5]Ploss TR'!LYA$3:LYB$28,2,FALSE)</f>
        <v>1366319.2938400016</v>
      </c>
      <c r="L12" s="123">
        <f t="shared" si="0"/>
        <v>683159.64692000079</v>
      </c>
      <c r="M12" s="123">
        <f t="shared" si="1"/>
        <v>683159.64692000079</v>
      </c>
      <c r="N12" s="180">
        <f t="shared" si="2"/>
        <v>5.4741872050709569E-3</v>
      </c>
      <c r="O12" s="180">
        <f>+K12/(Resumen!$N$11*1000000)</f>
        <v>1.5727943078210134E-4</v>
      </c>
      <c r="P12" s="112"/>
    </row>
    <row r="13" spans="1:16" s="106" customFormat="1">
      <c r="A13" s="112" t="str">
        <f>+VLOOKUP(B13,[1]Tridevanados!B$7:C$43,2,FALSE)</f>
        <v>Atlántico</v>
      </c>
      <c r="B13" s="112" t="s">
        <v>937</v>
      </c>
      <c r="C13" s="112">
        <v>110</v>
      </c>
      <c r="D13" s="112">
        <v>34.5</v>
      </c>
      <c r="E13" s="112">
        <v>13.8</v>
      </c>
      <c r="F13" s="112">
        <v>2.2999999999999998</v>
      </c>
      <c r="G13" s="112">
        <v>60</v>
      </c>
      <c r="H13" s="112">
        <v>35</v>
      </c>
      <c r="I13" s="112">
        <v>30</v>
      </c>
      <c r="J13" s="111">
        <f>+VLOOKUP(B13,[9]Hoja1!$G$6:$H$354,2,0)</f>
        <v>151737612.27149999</v>
      </c>
      <c r="K13" s="111">
        <f>+VLOOKUP(B13,'[3]Ploss TR'!LYA$3:LYB$74,2,FALSE)</f>
        <v>572944.90051000076</v>
      </c>
      <c r="L13" s="123">
        <f t="shared" si="0"/>
        <v>308508.79258230812</v>
      </c>
      <c r="M13" s="123">
        <f t="shared" si="1"/>
        <v>264436.10792769265</v>
      </c>
      <c r="N13" s="180">
        <f t="shared" si="2"/>
        <v>3.7758924233290687E-3</v>
      </c>
      <c r="O13" s="180">
        <f>+K13/(Resumen!$N$11*1000000)</f>
        <v>6.5952700974061573E-5</v>
      </c>
      <c r="P13" s="112"/>
    </row>
    <row r="14" spans="1:16" s="106" customFormat="1">
      <c r="A14" s="112" t="str">
        <f>+VLOOKUP(B14,[1]Tridevanados!B$7:C$43,2,FALSE)</f>
        <v>Norte</v>
      </c>
      <c r="B14" s="112" t="s">
        <v>931</v>
      </c>
      <c r="C14" s="112">
        <v>110</v>
      </c>
      <c r="D14" s="112">
        <v>34.5</v>
      </c>
      <c r="E14" s="112">
        <v>13.8</v>
      </c>
      <c r="F14" s="112">
        <v>2.2999999999999998</v>
      </c>
      <c r="G14" s="112">
        <v>50</v>
      </c>
      <c r="H14" s="112">
        <v>35</v>
      </c>
      <c r="I14" s="112">
        <v>15</v>
      </c>
      <c r="J14" s="111">
        <f>+VLOOKUP(B14,[9]Hoja1!$G$6:$H$354,2,0)</f>
        <v>190409730.51999998</v>
      </c>
      <c r="K14" s="111">
        <f>+VLOOKUP(B14,'[4]Ploss TR'!$LYA$2:$LYB$25,2,0)</f>
        <v>576395.07122999872</v>
      </c>
      <c r="L14" s="123">
        <f t="shared" si="0"/>
        <v>403476.5498609991</v>
      </c>
      <c r="M14" s="123">
        <f t="shared" si="1"/>
        <v>172918.52136899962</v>
      </c>
      <c r="N14" s="180">
        <f t="shared" si="2"/>
        <v>3.0271303344418955E-3</v>
      </c>
      <c r="O14" s="180">
        <f>+K14/(Resumen!$N$11*1000000)</f>
        <v>6.6349856228612125E-5</v>
      </c>
      <c r="P14" s="112"/>
    </row>
    <row r="15" spans="1:16" s="106" customFormat="1">
      <c r="A15" s="112" t="str">
        <f>+VLOOKUP(B15,[1]Tridevanados!B$7:C$43,2,FALSE)</f>
        <v>Norte</v>
      </c>
      <c r="B15" s="112" t="s">
        <v>942</v>
      </c>
      <c r="C15" s="112">
        <v>110</v>
      </c>
      <c r="D15" s="112">
        <v>34.5</v>
      </c>
      <c r="E15" s="112">
        <v>13.8</v>
      </c>
      <c r="F15" s="112">
        <v>2.2999999999999998</v>
      </c>
      <c r="G15" s="112">
        <v>42</v>
      </c>
      <c r="H15" s="112">
        <v>37</v>
      </c>
      <c r="I15" s="112">
        <v>20</v>
      </c>
      <c r="J15" s="111">
        <f>+VLOOKUP(B15,[9]Hoja1!$G$6:$H$354,2,0)</f>
        <v>207344684.56010002</v>
      </c>
      <c r="K15" s="111">
        <f>+VLOOKUP(B15,'[5]Ploss TR'!LYA$3:LYB$28,2,FALSE)</f>
        <v>693691.540340001</v>
      </c>
      <c r="L15" s="123">
        <f t="shared" si="0"/>
        <v>450290.9998698252</v>
      </c>
      <c r="M15" s="123">
        <f t="shared" si="1"/>
        <v>243400.54047017577</v>
      </c>
      <c r="N15" s="180">
        <f t="shared" si="2"/>
        <v>3.3455959665024864E-3</v>
      </c>
      <c r="O15" s="180">
        <f>+K15/(Resumen!$N$11*1000000)</f>
        <v>7.9852060272385086E-5</v>
      </c>
      <c r="P15" s="177" t="s">
        <v>1205</v>
      </c>
    </row>
    <row r="16" spans="1:16" s="106" customFormat="1" ht="25.5">
      <c r="A16" s="221" t="str">
        <f>+VLOOKUP(B16,[1]Tridevanados!B$7:C$43,2,FALSE)</f>
        <v>Atlántico</v>
      </c>
      <c r="B16" s="112" t="s">
        <v>938</v>
      </c>
      <c r="C16" s="112">
        <v>110</v>
      </c>
      <c r="D16" s="112">
        <v>34.5</v>
      </c>
      <c r="E16" s="112">
        <v>13.8</v>
      </c>
      <c r="F16" s="112">
        <v>2.2999999999999998</v>
      </c>
      <c r="G16" s="112">
        <v>60</v>
      </c>
      <c r="H16" s="112">
        <v>20</v>
      </c>
      <c r="I16" s="112">
        <v>40</v>
      </c>
      <c r="J16" s="111">
        <f>+VLOOKUP(B16,[9]Hoja1!$G$6:$H$354,2,0)</f>
        <v>221287163</v>
      </c>
      <c r="K16" s="111">
        <f>+VLOOKUP(B16,'[3]Ploss TR'!LYA$3:LYB$74,2,FALSE)</f>
        <v>1152878.4955799999</v>
      </c>
      <c r="L16" s="123">
        <f t="shared" si="0"/>
        <v>384292.83185999992</v>
      </c>
      <c r="M16" s="123">
        <f t="shared" si="1"/>
        <v>768585.66371999984</v>
      </c>
      <c r="N16" s="180">
        <f t="shared" si="2"/>
        <v>5.2098751683124066E-3</v>
      </c>
      <c r="O16" s="180">
        <f>+K16/(Resumen!$N$11*1000000)</f>
        <v>1.3270988294115466E-4</v>
      </c>
      <c r="P16" s="195" t="s">
        <v>1251</v>
      </c>
    </row>
    <row r="17" spans="4:5">
      <c r="D17" s="118"/>
      <c r="E17" s="114"/>
    </row>
    <row r="18" spans="4:5">
      <c r="D18" s="118"/>
      <c r="E18" s="114"/>
    </row>
  </sheetData>
  <sortState xmlns:xlrd2="http://schemas.microsoft.com/office/spreadsheetml/2017/richdata2" ref="A6:O15">
    <sortCondition descending="1" ref="O6:O15"/>
  </sortState>
  <mergeCells count="1">
    <mergeCell ref="A1:O1"/>
  </mergeCells>
  <pageMargins left="0.74803149606299213" right="0.74803149606299213" top="0.98425196850393704" bottom="0.98425196850393704" header="0" footer="0"/>
  <pageSetup scale="42" fitToHeight="2"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34"/>
  <sheetViews>
    <sheetView showGridLines="0" zoomScale="70" zoomScaleNormal="70" zoomScaleSheetLayoutView="80" workbookViewId="0">
      <pane xSplit="4" ySplit="6" topLeftCell="E7" activePane="bottomRight" state="frozen"/>
      <selection pane="topRight" activeCell="E1" sqref="E1"/>
      <selection pane="bottomLeft" activeCell="A7" sqref="A7"/>
      <selection pane="bottomRight" activeCell="S4" sqref="S4"/>
    </sheetView>
  </sheetViews>
  <sheetFormatPr baseColWidth="10" defaultColWidth="11.42578125" defaultRowHeight="12.75"/>
  <cols>
    <col min="1" max="1" width="24.42578125" style="81" bestFit="1" customWidth="1"/>
    <col min="2" max="3" width="14.42578125" style="81" customWidth="1"/>
    <col min="4" max="4" width="14.140625" style="81" bestFit="1" customWidth="1"/>
    <col min="5" max="5" width="8.85546875" style="81" bestFit="1" customWidth="1"/>
    <col min="6" max="6" width="8.140625" style="81" bestFit="1" customWidth="1"/>
    <col min="7" max="7" width="8" style="81" bestFit="1" customWidth="1"/>
    <col min="8" max="8" width="7.140625" style="81" customWidth="1"/>
    <col min="9" max="9" width="6.7109375" style="81" customWidth="1"/>
    <col min="10" max="10" width="7.28515625" style="81" customWidth="1"/>
    <col min="11" max="11" width="11.42578125" style="81" hidden="1" customWidth="1"/>
    <col min="12" max="12" width="14.140625" style="81" hidden="1" customWidth="1"/>
    <col min="13" max="13" width="6" style="81" hidden="1" customWidth="1"/>
    <col min="14" max="14" width="6.7109375" style="81" hidden="1" customWidth="1"/>
    <col min="15" max="18" width="19" style="81" customWidth="1"/>
    <col min="19" max="19" width="40.7109375" style="81" customWidth="1"/>
    <col min="20" max="16384" width="11.42578125" style="81"/>
  </cols>
  <sheetData>
    <row r="1" spans="1:19" ht="23.25">
      <c r="A1" s="241"/>
      <c r="B1" s="241"/>
      <c r="C1" s="241"/>
      <c r="D1" s="241"/>
      <c r="E1" s="241"/>
      <c r="F1" s="241"/>
      <c r="G1" s="241"/>
      <c r="H1" s="241"/>
      <c r="I1" s="241"/>
      <c r="J1" s="241"/>
      <c r="K1" s="241"/>
      <c r="L1" s="241"/>
      <c r="M1" s="241"/>
      <c r="N1" s="241"/>
      <c r="O1" s="241"/>
      <c r="P1" s="241"/>
      <c r="Q1" s="241"/>
      <c r="R1" s="241"/>
    </row>
    <row r="3" spans="1:19" ht="21" thickBot="1">
      <c r="A3" s="240" t="s">
        <v>1227</v>
      </c>
      <c r="B3" s="240"/>
      <c r="C3" s="240"/>
      <c r="D3" s="240"/>
      <c r="E3" s="240"/>
      <c r="F3" s="240"/>
      <c r="G3" s="240"/>
      <c r="H3" s="240"/>
      <c r="I3" s="240"/>
      <c r="J3" s="240"/>
      <c r="K3" s="240"/>
      <c r="L3" s="240"/>
      <c r="M3" s="240"/>
      <c r="N3" s="240"/>
      <c r="O3" s="240"/>
      <c r="P3" s="240"/>
      <c r="Q3" s="240"/>
      <c r="R3" s="240"/>
    </row>
    <row r="4" spans="1:19" ht="41.25" thickBot="1">
      <c r="O4" s="185" t="s">
        <v>1193</v>
      </c>
      <c r="P4" s="124">
        <f>SUM(P7:P32)/1000000</f>
        <v>22.998477245950003</v>
      </c>
      <c r="Q4" s="125"/>
      <c r="R4" s="125"/>
    </row>
    <row r="5" spans="1:19" ht="21" thickBot="1">
      <c r="O5" s="189">
        <f>SUMIF(O7:O32,"&gt;0")/1000000</f>
        <v>6553.8728767464008</v>
      </c>
      <c r="P5" s="190"/>
      <c r="Q5" s="125"/>
      <c r="R5" s="125"/>
    </row>
    <row r="6" spans="1:19" ht="38.25">
      <c r="A6" s="108" t="s">
        <v>27</v>
      </c>
      <c r="B6" s="108" t="s">
        <v>588</v>
      </c>
      <c r="C6" s="108" t="s">
        <v>943</v>
      </c>
      <c r="D6" s="108" t="s">
        <v>28</v>
      </c>
      <c r="E6" s="108" t="s">
        <v>1164</v>
      </c>
      <c r="F6" s="108" t="s">
        <v>1165</v>
      </c>
      <c r="G6" s="108" t="s">
        <v>29</v>
      </c>
      <c r="H6" s="108" t="s">
        <v>30</v>
      </c>
      <c r="I6" s="108" t="s">
        <v>31</v>
      </c>
      <c r="J6" s="108" t="s">
        <v>32</v>
      </c>
      <c r="K6" s="108" t="s">
        <v>33</v>
      </c>
      <c r="L6" s="108" t="s">
        <v>33</v>
      </c>
      <c r="M6" s="108" t="s">
        <v>34</v>
      </c>
      <c r="N6" s="108" t="s">
        <v>35</v>
      </c>
      <c r="O6" s="108" t="s">
        <v>1202</v>
      </c>
      <c r="P6" s="108" t="s">
        <v>1195</v>
      </c>
      <c r="Q6" s="108" t="s">
        <v>1321</v>
      </c>
      <c r="R6" s="108" t="s">
        <v>1320</v>
      </c>
      <c r="S6" s="108" t="s">
        <v>1197</v>
      </c>
    </row>
    <row r="7" spans="1:19" s="106" customFormat="1" ht="25.5" customHeight="1">
      <c r="A7" s="112" t="s">
        <v>38</v>
      </c>
      <c r="B7" s="112" t="s">
        <v>597</v>
      </c>
      <c r="C7" s="113" t="s">
        <v>944</v>
      </c>
      <c r="D7" s="112" t="s">
        <v>949</v>
      </c>
      <c r="E7" s="112">
        <v>220</v>
      </c>
      <c r="F7" s="112">
        <v>110</v>
      </c>
      <c r="G7" s="112">
        <v>4</v>
      </c>
      <c r="H7" s="112">
        <v>100</v>
      </c>
      <c r="I7" s="112">
        <v>70</v>
      </c>
      <c r="J7" s="112">
        <v>30</v>
      </c>
      <c r="K7" s="112"/>
      <c r="L7" s="112"/>
      <c r="M7" s="112"/>
      <c r="N7" s="112"/>
      <c r="O7" s="126">
        <f>+VLOOKUP(D7,[9]Hoja1!$G$6:$H$354,2,0)</f>
        <v>227464560</v>
      </c>
      <c r="P7" s="126">
        <f>+VLOOKUP(D7,'[5]Ploss TR'!LYA$3:LYB$28,2,FALSE)</f>
        <v>1481357.8500000003</v>
      </c>
      <c r="Q7" s="180">
        <f t="shared" ref="Q7:Q32" si="0">IF(O7&gt;0,P7/O7,0)</f>
        <v>6.5124775921136914E-3</v>
      </c>
      <c r="R7" s="180">
        <f>+P7/(Resumen!$N$11*1000000)</f>
        <v>1.7052172247220034E-4</v>
      </c>
      <c r="S7" s="202" t="s">
        <v>1246</v>
      </c>
    </row>
    <row r="8" spans="1:19" s="106" customFormat="1" ht="12.75" customHeight="1">
      <c r="A8" s="113" t="s">
        <v>38</v>
      </c>
      <c r="B8" s="112" t="s">
        <v>597</v>
      </c>
      <c r="C8" s="113" t="s">
        <v>944</v>
      </c>
      <c r="D8" s="113" t="s">
        <v>945</v>
      </c>
      <c r="E8" s="112">
        <v>220</v>
      </c>
      <c r="F8" s="112">
        <v>110</v>
      </c>
      <c r="G8" s="112">
        <v>4</v>
      </c>
      <c r="H8" s="112">
        <v>100</v>
      </c>
      <c r="I8" s="112">
        <v>70</v>
      </c>
      <c r="J8" s="112">
        <v>30</v>
      </c>
      <c r="K8" s="112"/>
      <c r="L8" s="112"/>
      <c r="M8" s="112"/>
      <c r="N8" s="112"/>
      <c r="O8" s="126">
        <f>+VLOOKUP(D8,[9]Hoja1!$G$6:$H$354,2,0)</f>
        <v>212841360</v>
      </c>
      <c r="P8" s="126">
        <f>+VLOOKUP(D8,'[5]Ploss TR'!LYA$3:LYB$28,2,FALSE)</f>
        <v>2661865.271599995</v>
      </c>
      <c r="Q8" s="180">
        <f t="shared" si="0"/>
        <v>1.2506334631577222E-2</v>
      </c>
      <c r="R8" s="180">
        <f>+P8/(Resumen!$N$11*1000000)</f>
        <v>3.0641201996004034E-4</v>
      </c>
      <c r="S8" s="202" t="s">
        <v>1246</v>
      </c>
    </row>
    <row r="9" spans="1:19" s="106" customFormat="1" ht="12.75" customHeight="1">
      <c r="A9" s="112" t="s">
        <v>50</v>
      </c>
      <c r="B9" s="112" t="s">
        <v>598</v>
      </c>
      <c r="C9" s="113" t="s">
        <v>947</v>
      </c>
      <c r="D9" s="112" t="s">
        <v>953</v>
      </c>
      <c r="E9" s="112">
        <v>220</v>
      </c>
      <c r="F9" s="112">
        <v>34.5</v>
      </c>
      <c r="G9" s="112">
        <v>4</v>
      </c>
      <c r="H9" s="112">
        <v>60</v>
      </c>
      <c r="I9" s="112">
        <v>45</v>
      </c>
      <c r="J9" s="112"/>
      <c r="K9" s="112"/>
      <c r="L9" s="112">
        <v>361.34637758212239</v>
      </c>
      <c r="M9" s="112">
        <v>76.28840000000001</v>
      </c>
      <c r="N9" s="112">
        <v>85</v>
      </c>
      <c r="O9" s="126">
        <f>+VLOOKUP(D9,[9]Hoja1!$G$6:$H$354,2,0)</f>
        <v>157666329.8211</v>
      </c>
      <c r="P9" s="126">
        <f>+VLOOKUP(D9,'[3]Ploss TR'!LYA$3:LYB$74,2,FALSE)</f>
        <v>553915.71108999953</v>
      </c>
      <c r="Q9" s="180">
        <f t="shared" si="0"/>
        <v>3.5132149756927412E-3</v>
      </c>
      <c r="R9" s="180">
        <f>+P9/(Resumen!$N$11*1000000)</f>
        <v>6.3762217319387329E-5</v>
      </c>
    </row>
    <row r="10" spans="1:19" s="106" customFormat="1" ht="38.25" customHeight="1">
      <c r="A10" s="112" t="s">
        <v>49</v>
      </c>
      <c r="B10" s="112" t="s">
        <v>597</v>
      </c>
      <c r="C10" s="113" t="s">
        <v>947</v>
      </c>
      <c r="D10" s="113" t="s">
        <v>950</v>
      </c>
      <c r="E10" s="112">
        <v>220</v>
      </c>
      <c r="F10" s="112">
        <v>110</v>
      </c>
      <c r="G10" s="112">
        <v>4</v>
      </c>
      <c r="H10" s="112">
        <v>60</v>
      </c>
      <c r="I10" s="112"/>
      <c r="J10" s="112">
        <v>60</v>
      </c>
      <c r="K10" s="112"/>
      <c r="L10" s="112">
        <v>124.24908199394821</v>
      </c>
      <c r="M10" s="112">
        <v>27.380099999999999</v>
      </c>
      <c r="N10" s="112">
        <v>44</v>
      </c>
      <c r="O10" s="126">
        <v>184400000</v>
      </c>
      <c r="P10" s="126">
        <f>+VLOOKUP(D10,'[4]Ploss TR'!LYA$3:LYB$25,2,FALSE)</f>
        <v>662874.19094999961</v>
      </c>
      <c r="Q10" s="180">
        <f t="shared" si="0"/>
        <v>3.5947624238069392E-3</v>
      </c>
      <c r="R10" s="180">
        <f>+P10/(Resumen!$N$11*1000000)</f>
        <v>7.6304620671608923E-5</v>
      </c>
      <c r="S10" s="202"/>
    </row>
    <row r="11" spans="1:19" s="106" customFormat="1" ht="12.75" customHeight="1">
      <c r="A11" s="112" t="s">
        <v>38</v>
      </c>
      <c r="B11" s="112" t="s">
        <v>597</v>
      </c>
      <c r="C11" s="113" t="s">
        <v>944</v>
      </c>
      <c r="D11" s="113" t="s">
        <v>1045</v>
      </c>
      <c r="E11" s="112">
        <v>220</v>
      </c>
      <c r="F11" s="112">
        <v>110</v>
      </c>
      <c r="G11" s="112">
        <v>4</v>
      </c>
      <c r="H11" s="112">
        <v>100</v>
      </c>
      <c r="I11" s="112">
        <v>70</v>
      </c>
      <c r="J11" s="112">
        <v>30</v>
      </c>
      <c r="K11" s="112"/>
      <c r="L11" s="112">
        <v>269.27519120067046</v>
      </c>
      <c r="M11" s="112">
        <v>67.033100000000005</v>
      </c>
      <c r="N11" s="112">
        <v>37</v>
      </c>
      <c r="O11" s="126">
        <f>+VLOOKUP(D11,[9]Hoja1!$G$6:$H$354,2,0)</f>
        <v>202175200</v>
      </c>
      <c r="P11" s="126">
        <f>+VLOOKUP(D11,'[5]Ploss TR'!LYA$3:LYB$28,2,FALSE)</f>
        <v>1445770.2463099994</v>
      </c>
      <c r="Q11" s="180">
        <f t="shared" si="0"/>
        <v>7.1510761275863678E-3</v>
      </c>
      <c r="R11" s="180">
        <f>+P11/(Resumen!$N$11*1000000)</f>
        <v>1.6642517046089734E-4</v>
      </c>
      <c r="S11" s="202" t="s">
        <v>1246</v>
      </c>
    </row>
    <row r="12" spans="1:19" s="106" customFormat="1" ht="12.75" customHeight="1">
      <c r="A12" s="112" t="s">
        <v>49</v>
      </c>
      <c r="B12" s="112" t="s">
        <v>597</v>
      </c>
      <c r="C12" s="113" t="s">
        <v>947</v>
      </c>
      <c r="D12" s="113" t="s">
        <v>954</v>
      </c>
      <c r="E12" s="112">
        <v>220</v>
      </c>
      <c r="F12" s="112">
        <v>110</v>
      </c>
      <c r="G12" s="112">
        <v>4</v>
      </c>
      <c r="H12" s="112">
        <v>100</v>
      </c>
      <c r="I12" s="112"/>
      <c r="J12" s="112">
        <v>100</v>
      </c>
      <c r="K12" s="112"/>
      <c r="L12" s="112"/>
      <c r="M12" s="112"/>
      <c r="N12" s="112"/>
      <c r="O12" s="126">
        <v>284480000</v>
      </c>
      <c r="P12" s="126">
        <f>+VLOOKUP(D12,'[4]Ploss TR'!LYA$3:LYB$25,2,FALSE)</f>
        <v>994096.95190000162</v>
      </c>
      <c r="Q12" s="180">
        <f t="shared" si="0"/>
        <v>3.494435292111929E-3</v>
      </c>
      <c r="R12" s="180">
        <f>+P12/(Resumen!$N$11*1000000)</f>
        <v>1.1443225858110674E-4</v>
      </c>
      <c r="S12" s="202"/>
    </row>
    <row r="13" spans="1:19" s="106" customFormat="1" ht="25.5" customHeight="1">
      <c r="A13" s="112" t="s">
        <v>37</v>
      </c>
      <c r="B13" s="112" t="s">
        <v>597</v>
      </c>
      <c r="C13" s="113" t="s">
        <v>947</v>
      </c>
      <c r="D13" s="112" t="s">
        <v>959</v>
      </c>
      <c r="E13" s="112">
        <v>220</v>
      </c>
      <c r="F13" s="112">
        <v>110</v>
      </c>
      <c r="G13" s="112">
        <v>4</v>
      </c>
      <c r="H13" s="112">
        <v>100</v>
      </c>
      <c r="I13" s="112"/>
      <c r="J13" s="112">
        <v>100</v>
      </c>
      <c r="K13" s="112"/>
      <c r="L13" s="112">
        <v>361.34637758212239</v>
      </c>
      <c r="M13" s="112">
        <v>76.28840000000001</v>
      </c>
      <c r="N13" s="112">
        <v>65</v>
      </c>
      <c r="O13" s="126">
        <v>201840000</v>
      </c>
      <c r="P13" s="126">
        <f>+VLOOKUP(D13,'[5]Ploss TR'!LYA$3:LYB$28,2,FALSE)</f>
        <v>687607.12607000279</v>
      </c>
      <c r="Q13" s="180">
        <f t="shared" si="0"/>
        <v>3.406694045134774E-3</v>
      </c>
      <c r="R13" s="180">
        <f>+P13/(Resumen!$N$11*1000000)</f>
        <v>7.9151672583107632E-5</v>
      </c>
      <c r="S13" s="202"/>
    </row>
    <row r="14" spans="1:19" s="106" customFormat="1" ht="38.25" customHeight="1">
      <c r="A14" s="112" t="s">
        <v>955</v>
      </c>
      <c r="B14" s="112" t="s">
        <v>598</v>
      </c>
      <c r="C14" s="113" t="s">
        <v>947</v>
      </c>
      <c r="D14" s="113" t="s">
        <v>956</v>
      </c>
      <c r="E14" s="112">
        <v>220</v>
      </c>
      <c r="F14" s="112">
        <v>110</v>
      </c>
      <c r="G14" s="112">
        <v>4</v>
      </c>
      <c r="H14" s="112">
        <v>150</v>
      </c>
      <c r="I14" s="112"/>
      <c r="J14" s="112">
        <v>150</v>
      </c>
      <c r="K14" s="112"/>
      <c r="L14" s="112"/>
      <c r="M14" s="112"/>
      <c r="N14" s="112"/>
      <c r="O14" s="126">
        <f>+VLOOKUP(D14,[9]Hoja1!$G$6:$H$354,2,0)</f>
        <v>443845944</v>
      </c>
      <c r="P14" s="126">
        <f>+VLOOKUP(D14,'[3]Ploss TR'!LYA$3:LYB$74,2,FALSE)</f>
        <v>1058031.7127100041</v>
      </c>
      <c r="Q14" s="180">
        <f t="shared" si="0"/>
        <v>2.3837814156301134E-3</v>
      </c>
      <c r="R14" s="180">
        <f>+P14/(Resumen!$N$11*1000000)</f>
        <v>1.2179190199148847E-4</v>
      </c>
      <c r="S14" s="202" t="s">
        <v>1248</v>
      </c>
    </row>
    <row r="15" spans="1:19" s="106" customFormat="1" ht="38.25" customHeight="1">
      <c r="A15" s="112" t="s">
        <v>946</v>
      </c>
      <c r="B15" s="112" t="s">
        <v>598</v>
      </c>
      <c r="C15" s="113" t="s">
        <v>947</v>
      </c>
      <c r="D15" s="112" t="s">
        <v>948</v>
      </c>
      <c r="E15" s="112">
        <v>220</v>
      </c>
      <c r="F15" s="112">
        <v>110</v>
      </c>
      <c r="G15" s="112">
        <v>4</v>
      </c>
      <c r="H15" s="112">
        <v>100</v>
      </c>
      <c r="I15" s="112"/>
      <c r="J15" s="112">
        <v>100</v>
      </c>
      <c r="K15" s="112">
        <v>4.87</v>
      </c>
      <c r="L15" s="112">
        <v>17.18</v>
      </c>
      <c r="M15" s="112">
        <v>63.7</v>
      </c>
      <c r="N15" s="112"/>
      <c r="O15" s="126">
        <v>352051000</v>
      </c>
      <c r="P15" s="126">
        <f>+VLOOKUP(D15,'[3]Ploss TR'!LYA$3:LYB$74,2,FALSE)</f>
        <v>816102.75486000266</v>
      </c>
      <c r="Q15" s="180">
        <f t="shared" si="0"/>
        <v>2.318137868831512E-3</v>
      </c>
      <c r="R15" s="180">
        <f>+P15/(Resumen!$N$11*1000000)</f>
        <v>9.3943031707723759E-5</v>
      </c>
      <c r="S15" s="202"/>
    </row>
    <row r="16" spans="1:19" s="106" customFormat="1" ht="38.25" customHeight="1">
      <c r="A16" s="112" t="s">
        <v>946</v>
      </c>
      <c r="B16" s="112" t="s">
        <v>598</v>
      </c>
      <c r="C16" s="113" t="s">
        <v>947</v>
      </c>
      <c r="D16" s="112" t="s">
        <v>951</v>
      </c>
      <c r="E16" s="112">
        <v>220</v>
      </c>
      <c r="F16" s="112">
        <v>110</v>
      </c>
      <c r="G16" s="112">
        <v>4</v>
      </c>
      <c r="H16" s="112">
        <v>100</v>
      </c>
      <c r="I16" s="112"/>
      <c r="J16" s="112">
        <v>100</v>
      </c>
      <c r="K16" s="112"/>
      <c r="L16" s="112"/>
      <c r="M16" s="112"/>
      <c r="N16" s="112"/>
      <c r="O16" s="126">
        <v>373047000</v>
      </c>
      <c r="P16" s="126">
        <f>+VLOOKUP(D16,'[3]Ploss TR'!LYA$3:LYB$74,2,FALSE)</f>
        <v>800055.08480000484</v>
      </c>
      <c r="Q16" s="180">
        <f t="shared" si="0"/>
        <v>2.1446495610472805E-3</v>
      </c>
      <c r="R16" s="180">
        <f>+P16/(Resumen!$N$11*1000000)</f>
        <v>9.2095756020558513E-5</v>
      </c>
      <c r="S16" s="202"/>
    </row>
    <row r="17" spans="1:19" s="106" customFormat="1" ht="38.25" customHeight="1">
      <c r="A17" s="112" t="s">
        <v>180</v>
      </c>
      <c r="B17" s="112" t="s">
        <v>598</v>
      </c>
      <c r="C17" s="113" t="s">
        <v>947</v>
      </c>
      <c r="D17" s="112" t="s">
        <v>952</v>
      </c>
      <c r="E17" s="112">
        <v>220</v>
      </c>
      <c r="F17" s="112">
        <v>110</v>
      </c>
      <c r="G17" s="112">
        <v>4</v>
      </c>
      <c r="H17" s="112">
        <v>100</v>
      </c>
      <c r="I17" s="112"/>
      <c r="J17" s="112"/>
      <c r="K17" s="112"/>
      <c r="L17" s="112">
        <v>361.34637758212239</v>
      </c>
      <c r="M17" s="112">
        <v>76.28840000000001</v>
      </c>
      <c r="N17" s="112">
        <v>50</v>
      </c>
      <c r="O17" s="126">
        <v>146051000</v>
      </c>
      <c r="P17" s="126">
        <f>+VLOOKUP(D17,'[3]Ploss TR'!LYA$3:LYB$74,2,FALSE)</f>
        <v>510146.44304000086</v>
      </c>
      <c r="Q17" s="180">
        <f t="shared" si="0"/>
        <v>3.4929335851175331E-3</v>
      </c>
      <c r="R17" s="180">
        <f>+P17/(Resumen!$N$11*1000000)</f>
        <v>5.8723859451142863E-5</v>
      </c>
      <c r="S17" s="202" t="s">
        <v>1222</v>
      </c>
    </row>
    <row r="18" spans="1:19" s="106" customFormat="1" ht="38.25" customHeight="1">
      <c r="A18" s="112" t="s">
        <v>946</v>
      </c>
      <c r="B18" s="112" t="s">
        <v>598</v>
      </c>
      <c r="C18" s="113" t="s">
        <v>947</v>
      </c>
      <c r="D18" s="112" t="s">
        <v>960</v>
      </c>
      <c r="E18" s="112">
        <v>220</v>
      </c>
      <c r="F18" s="112">
        <v>110</v>
      </c>
      <c r="G18" s="112">
        <v>4</v>
      </c>
      <c r="H18" s="112">
        <v>180</v>
      </c>
      <c r="I18" s="112"/>
      <c r="J18" s="112">
        <v>180</v>
      </c>
      <c r="K18" s="112"/>
      <c r="L18" s="112">
        <v>196.99154724925728</v>
      </c>
      <c r="M18" s="112">
        <v>46.1631</v>
      </c>
      <c r="N18" s="112">
        <v>50</v>
      </c>
      <c r="O18" s="126">
        <v>350011000</v>
      </c>
      <c r="P18" s="126">
        <f>+VLOOKUP(D18,'[3]Ploss TR'!LYA$3:LYB$74,2,FALSE)</f>
        <v>586532.85907000001</v>
      </c>
      <c r="Q18" s="180">
        <f t="shared" si="0"/>
        <v>1.6757555021699318E-3</v>
      </c>
      <c r="R18" s="180">
        <f>+P18/(Resumen!$N$11*1000000)</f>
        <v>6.7516834919503565E-5</v>
      </c>
      <c r="S18" s="202" t="s">
        <v>1252</v>
      </c>
    </row>
    <row r="19" spans="1:19" s="106" customFormat="1" ht="38.25" customHeight="1">
      <c r="A19" s="112" t="s">
        <v>116</v>
      </c>
      <c r="B19" s="112" t="s">
        <v>597</v>
      </c>
      <c r="C19" s="113" t="s">
        <v>947</v>
      </c>
      <c r="D19" s="112" t="s">
        <v>1169</v>
      </c>
      <c r="E19" s="112">
        <v>220</v>
      </c>
      <c r="F19" s="112">
        <v>34.5</v>
      </c>
      <c r="G19" s="112">
        <v>4</v>
      </c>
      <c r="H19" s="197">
        <v>40</v>
      </c>
      <c r="I19" s="197">
        <v>17</v>
      </c>
      <c r="J19" s="192">
        <v>23</v>
      </c>
      <c r="K19" s="198">
        <v>23</v>
      </c>
      <c r="L19" s="112"/>
      <c r="M19" s="112"/>
      <c r="N19" s="112"/>
      <c r="O19" s="126">
        <f>32940000/2</f>
        <v>16470000</v>
      </c>
      <c r="P19" s="126">
        <f>+VLOOKUP(D19,'[4]Ploss TR'!LYA$3:LYB$25,2,FALSE)</f>
        <v>223732.7648699999</v>
      </c>
      <c r="Q19" s="180">
        <f t="shared" si="0"/>
        <v>1.3584260162112926E-2</v>
      </c>
      <c r="R19" s="180">
        <f>+P19/(Resumen!$N$11*1000000)</f>
        <v>2.5754274322777694E-5</v>
      </c>
      <c r="S19" s="202"/>
    </row>
    <row r="20" spans="1:19" s="106" customFormat="1" ht="12.75" customHeight="1">
      <c r="A20" s="112" t="s">
        <v>116</v>
      </c>
      <c r="B20" s="112" t="s">
        <v>597</v>
      </c>
      <c r="C20" s="113" t="s">
        <v>947</v>
      </c>
      <c r="D20" s="112" t="s">
        <v>1170</v>
      </c>
      <c r="E20" s="112">
        <v>220</v>
      </c>
      <c r="F20" s="112">
        <v>34.5</v>
      </c>
      <c r="G20" s="112">
        <v>4</v>
      </c>
      <c r="H20" s="197">
        <v>40</v>
      </c>
      <c r="I20" s="197">
        <v>17</v>
      </c>
      <c r="J20" s="106">
        <v>23</v>
      </c>
      <c r="K20" s="198">
        <v>23</v>
      </c>
      <c r="L20" s="112"/>
      <c r="M20" s="112"/>
      <c r="N20" s="112"/>
      <c r="O20" s="126">
        <f>32940000/2</f>
        <v>16470000</v>
      </c>
      <c r="P20" s="126">
        <f>+VLOOKUP(D20,'[4]Ploss TR'!LYA$3:LYB$25,2,FALSE)</f>
        <v>236838.58893999943</v>
      </c>
      <c r="Q20" s="180">
        <f t="shared" si="0"/>
        <v>1.4379999328475983E-2</v>
      </c>
      <c r="R20" s="180">
        <f>+P20/(Resumen!$N$11*1000000)</f>
        <v>2.7262908914233056E-5</v>
      </c>
      <c r="S20" s="202"/>
    </row>
    <row r="21" spans="1:19" s="106" customFormat="1" ht="38.25" customHeight="1">
      <c r="A21" s="112" t="s">
        <v>955</v>
      </c>
      <c r="B21" s="112" t="s">
        <v>598</v>
      </c>
      <c r="C21" s="113" t="s">
        <v>944</v>
      </c>
      <c r="D21" s="113" t="s">
        <v>957</v>
      </c>
      <c r="E21" s="112">
        <v>220</v>
      </c>
      <c r="F21" s="112">
        <v>110</v>
      </c>
      <c r="G21" s="112">
        <v>4</v>
      </c>
      <c r="H21" s="112">
        <v>150</v>
      </c>
      <c r="I21" s="112">
        <v>45</v>
      </c>
      <c r="J21" s="112">
        <v>150</v>
      </c>
      <c r="K21" s="112"/>
      <c r="L21" s="112">
        <v>269.27519120067046</v>
      </c>
      <c r="M21" s="112">
        <v>67.033100000000005</v>
      </c>
      <c r="N21" s="112">
        <v>80</v>
      </c>
      <c r="O21" s="126">
        <f>+VLOOKUP(D21,[9]Hoja1!$G$6:$H$354,2,0)</f>
        <v>447155760</v>
      </c>
      <c r="P21" s="126">
        <f>+VLOOKUP(D21,'[3]Ploss TR'!LYA$3:LYB$74,2,FALSE)</f>
        <v>1067618.3165799968</v>
      </c>
      <c r="Q21" s="180">
        <f t="shared" si="0"/>
        <v>2.3875759010238331E-3</v>
      </c>
      <c r="R21" s="180">
        <f>+P21/(Resumen!$N$11*1000000)</f>
        <v>1.2289543292060855E-4</v>
      </c>
      <c r="S21" s="208" t="s">
        <v>1181</v>
      </c>
    </row>
    <row r="22" spans="1:19" s="106" customFormat="1" ht="12.75" customHeight="1">
      <c r="A22" s="112" t="s">
        <v>37</v>
      </c>
      <c r="B22" s="112" t="s">
        <v>597</v>
      </c>
      <c r="C22" s="113" t="s">
        <v>947</v>
      </c>
      <c r="D22" s="112" t="s">
        <v>958</v>
      </c>
      <c r="E22" s="112">
        <v>220</v>
      </c>
      <c r="F22" s="112">
        <v>110</v>
      </c>
      <c r="G22" s="112">
        <v>4</v>
      </c>
      <c r="H22" s="112">
        <v>55</v>
      </c>
      <c r="I22" s="112"/>
      <c r="J22" s="112">
        <v>55</v>
      </c>
      <c r="K22" s="112"/>
      <c r="L22" s="112">
        <v>269.27519120067046</v>
      </c>
      <c r="M22" s="112">
        <v>67.033100000000005</v>
      </c>
      <c r="N22" s="112">
        <v>130</v>
      </c>
      <c r="O22" s="126">
        <v>103650000</v>
      </c>
      <c r="P22" s="126">
        <f>+VLOOKUP(D22,'[5]Ploss TR'!LYA$3:LYB$28,2,FALSE)</f>
        <v>245758.24677000038</v>
      </c>
      <c r="Q22" s="180">
        <f t="shared" si="0"/>
        <v>2.3710395250361831E-3</v>
      </c>
      <c r="R22" s="180">
        <f>+P22/(Resumen!$N$11*1000000)</f>
        <v>2.8289666504935671E-5</v>
      </c>
      <c r="S22" s="202"/>
    </row>
    <row r="23" spans="1:19" s="106" customFormat="1" ht="51" customHeight="1">
      <c r="A23" s="112" t="s">
        <v>50</v>
      </c>
      <c r="B23" s="112" t="s">
        <v>598</v>
      </c>
      <c r="C23" s="113" t="s">
        <v>944</v>
      </c>
      <c r="D23" s="112" t="s">
        <v>961</v>
      </c>
      <c r="E23" s="112">
        <v>220</v>
      </c>
      <c r="F23" s="112">
        <v>110</v>
      </c>
      <c r="G23" s="112">
        <v>4</v>
      </c>
      <c r="H23" s="112">
        <v>90</v>
      </c>
      <c r="I23" s="112">
        <v>90</v>
      </c>
      <c r="J23" s="112">
        <v>30</v>
      </c>
      <c r="K23" s="112">
        <v>276.50358390556772</v>
      </c>
      <c r="L23" s="112"/>
      <c r="M23" s="112">
        <v>38.144200000000005</v>
      </c>
      <c r="N23" s="112">
        <v>48</v>
      </c>
      <c r="O23" s="126">
        <f>+VLOOKUP(D23,[9]Hoja1!$G$6:$H$354,2,0)</f>
        <v>239846020.97219998</v>
      </c>
      <c r="P23" s="126">
        <f>+VLOOKUP(D23,'[3]Ploss TR'!LYA$3:LYB$74,2,FALSE)</f>
        <v>409863.26001999958</v>
      </c>
      <c r="Q23" s="180">
        <f t="shared" si="0"/>
        <v>1.7088599525589209E-3</v>
      </c>
      <c r="R23" s="180">
        <f>+P23/(Resumen!$N$11*1000000)</f>
        <v>4.7180084863817097E-5</v>
      </c>
      <c r="S23" s="202"/>
    </row>
    <row r="24" spans="1:19" ht="51">
      <c r="A24" s="112" t="s">
        <v>50</v>
      </c>
      <c r="B24" s="112" t="s">
        <v>598</v>
      </c>
      <c r="C24" s="113" t="s">
        <v>944</v>
      </c>
      <c r="D24" s="112" t="s">
        <v>1139</v>
      </c>
      <c r="E24" s="112">
        <v>220</v>
      </c>
      <c r="F24" s="112">
        <v>110</v>
      </c>
      <c r="G24" s="112">
        <v>4</v>
      </c>
      <c r="H24" s="112">
        <v>90</v>
      </c>
      <c r="I24" s="112">
        <v>90</v>
      </c>
      <c r="J24" s="112">
        <v>30</v>
      </c>
      <c r="K24" s="164"/>
      <c r="L24" s="164"/>
      <c r="M24" s="164"/>
      <c r="N24" s="164"/>
      <c r="O24" s="126">
        <f>+VLOOKUP(D24,[9]Hoja1!$G$6:$H$354,2,0)</f>
        <v>253663294</v>
      </c>
      <c r="P24" s="126">
        <f>+VLOOKUP(D24,'[3]Ploss TR'!LYA$3:LYB$74,2,FALSE)</f>
        <v>520640.55048999999</v>
      </c>
      <c r="Q24" s="180">
        <f t="shared" si="0"/>
        <v>2.0524867523402891E-3</v>
      </c>
      <c r="R24" s="180">
        <f>+P24/(Resumen!$N$11*1000000)</f>
        <v>5.9931854722631247E-5</v>
      </c>
      <c r="S24" s="202" t="s">
        <v>1248</v>
      </c>
    </row>
    <row r="25" spans="1:19" ht="38.25" customHeight="1">
      <c r="A25" s="112" t="s">
        <v>49</v>
      </c>
      <c r="B25" s="112" t="s">
        <v>597</v>
      </c>
      <c r="C25" s="113" t="s">
        <v>947</v>
      </c>
      <c r="D25" s="113" t="s">
        <v>1167</v>
      </c>
      <c r="E25" s="112">
        <v>220</v>
      </c>
      <c r="F25" s="112">
        <v>110</v>
      </c>
      <c r="G25" s="112">
        <v>4</v>
      </c>
      <c r="H25" s="112">
        <v>100</v>
      </c>
      <c r="I25" s="112"/>
      <c r="J25" s="112">
        <v>100</v>
      </c>
      <c r="K25" s="191">
        <v>100</v>
      </c>
      <c r="L25" s="164"/>
      <c r="M25" s="164"/>
      <c r="N25" s="164"/>
      <c r="O25" s="126">
        <v>297680000</v>
      </c>
      <c r="P25" s="126">
        <f>+VLOOKUP(D25,'[4]Ploss TR'!LYA$3:LYB$25,2,FALSE)</f>
        <v>1017048.9112600026</v>
      </c>
      <c r="Q25" s="180">
        <f t="shared" si="0"/>
        <v>3.4165846253023471E-3</v>
      </c>
      <c r="R25" s="180">
        <f>+P25/(Resumen!$N$11*1000000)</f>
        <v>1.1707429922252185E-4</v>
      </c>
      <c r="S25" s="199"/>
    </row>
    <row r="26" spans="1:19" ht="38.25" customHeight="1">
      <c r="A26" s="112" t="s">
        <v>49</v>
      </c>
      <c r="B26" s="112" t="s">
        <v>597</v>
      </c>
      <c r="C26" s="113" t="s">
        <v>947</v>
      </c>
      <c r="D26" s="113" t="s">
        <v>1168</v>
      </c>
      <c r="E26" s="112">
        <v>220</v>
      </c>
      <c r="F26" s="112">
        <v>110</v>
      </c>
      <c r="G26" s="112">
        <v>4</v>
      </c>
      <c r="H26" s="112">
        <v>40</v>
      </c>
      <c r="I26" s="112"/>
      <c r="J26" s="112">
        <v>40</v>
      </c>
      <c r="K26" s="191">
        <v>40</v>
      </c>
      <c r="L26" s="164"/>
      <c r="M26" s="164"/>
      <c r="N26" s="164"/>
      <c r="O26" s="126">
        <v>129260000</v>
      </c>
      <c r="P26" s="126">
        <f>+VLOOKUP(D26,'[4]Ploss TR'!LYA$3:LYB$25,2,FALSE)</f>
        <v>701452.30349000124</v>
      </c>
      <c r="Q26" s="180">
        <f t="shared" si="0"/>
        <v>5.4266772666718335E-3</v>
      </c>
      <c r="R26" s="180">
        <f>+P26/(Resumen!$N$11*1000000)</f>
        <v>8.0745415446515921E-5</v>
      </c>
      <c r="S26" s="199"/>
    </row>
    <row r="27" spans="1:19" s="106" customFormat="1" ht="51" customHeight="1">
      <c r="A27" s="112" t="s">
        <v>1187</v>
      </c>
      <c r="B27" s="112" t="s">
        <v>597</v>
      </c>
      <c r="C27" s="113" t="s">
        <v>944</v>
      </c>
      <c r="D27" s="113" t="s">
        <v>1183</v>
      </c>
      <c r="E27" s="112">
        <v>220</v>
      </c>
      <c r="F27" s="112">
        <v>110</v>
      </c>
      <c r="G27" s="112">
        <v>4</v>
      </c>
      <c r="H27" s="112">
        <v>100</v>
      </c>
      <c r="I27" s="112">
        <v>100</v>
      </c>
      <c r="J27" s="112">
        <v>33</v>
      </c>
      <c r="K27" s="191"/>
      <c r="L27" s="164"/>
      <c r="M27" s="164"/>
      <c r="N27" s="164"/>
      <c r="O27" s="126">
        <v>294980000</v>
      </c>
      <c r="P27" s="126">
        <f>+VLOOKUP(D27,'[5]Ploss TR'!LYA$3:LYB$28,2,FALSE)</f>
        <v>664846.82978999871</v>
      </c>
      <c r="Q27" s="180">
        <f t="shared" si="0"/>
        <v>2.2538708718896155E-3</v>
      </c>
      <c r="R27" s="180">
        <f>+P27/(Resumen!$N$11*1000000)</f>
        <v>7.6531694617861822E-5</v>
      </c>
      <c r="S27" s="142"/>
    </row>
    <row r="28" spans="1:19" s="106" customFormat="1" ht="51" customHeight="1">
      <c r="A28" s="112" t="s">
        <v>1187</v>
      </c>
      <c r="B28" s="112" t="s">
        <v>597</v>
      </c>
      <c r="C28" s="113" t="s">
        <v>944</v>
      </c>
      <c r="D28" s="113" t="s">
        <v>1184</v>
      </c>
      <c r="E28" s="112">
        <v>220</v>
      </c>
      <c r="F28" s="112">
        <v>110</v>
      </c>
      <c r="G28" s="112">
        <v>4</v>
      </c>
      <c r="H28" s="112">
        <v>100</v>
      </c>
      <c r="I28" s="112">
        <v>100</v>
      </c>
      <c r="J28" s="112">
        <v>33</v>
      </c>
      <c r="K28" s="191"/>
      <c r="L28" s="164"/>
      <c r="M28" s="164"/>
      <c r="N28" s="164"/>
      <c r="O28" s="126">
        <v>294100000</v>
      </c>
      <c r="P28" s="126">
        <f>+VLOOKUP(D28,'[5]Ploss TR'!LYA$3:LYB$28,2,FALSE)</f>
        <v>664846.82978999871</v>
      </c>
      <c r="Q28" s="180">
        <f t="shared" si="0"/>
        <v>2.2606148581774863E-3</v>
      </c>
      <c r="R28" s="180">
        <f>+P28/(Resumen!$N$11*1000000)</f>
        <v>7.6531694617861822E-5</v>
      </c>
      <c r="S28" s="142"/>
    </row>
    <row r="29" spans="1:19" s="106" customFormat="1" ht="38.25" customHeight="1">
      <c r="A29" s="112" t="s">
        <v>1188</v>
      </c>
      <c r="B29" s="112" t="s">
        <v>597</v>
      </c>
      <c r="C29" s="113" t="s">
        <v>947</v>
      </c>
      <c r="D29" s="113" t="s">
        <v>1189</v>
      </c>
      <c r="E29" s="112">
        <v>220</v>
      </c>
      <c r="F29" s="112">
        <v>110</v>
      </c>
      <c r="G29" s="112">
        <v>4</v>
      </c>
      <c r="H29" s="112">
        <v>150</v>
      </c>
      <c r="I29" s="112"/>
      <c r="J29" s="112">
        <v>150</v>
      </c>
      <c r="K29" s="191"/>
      <c r="L29" s="164"/>
      <c r="M29" s="164"/>
      <c r="N29" s="164"/>
      <c r="O29" s="126">
        <f>+VLOOKUP(D29,[9]Hoja1!$G$6:$H$354,2,0)</f>
        <v>395050880</v>
      </c>
      <c r="P29" s="126">
        <f>+VLOOKUP(D29,'[3]Ploss TR'!LYA$3:LYB$74,2,FALSE)</f>
        <v>2159651.0856199972</v>
      </c>
      <c r="Q29" s="180">
        <f t="shared" si="0"/>
        <v>5.466766927895458E-3</v>
      </c>
      <c r="R29" s="180">
        <f>+P29/(Resumen!$N$11*1000000)</f>
        <v>2.4860125665036257E-4</v>
      </c>
      <c r="S29" s="142" t="s">
        <v>1224</v>
      </c>
    </row>
    <row r="30" spans="1:19" s="106" customFormat="1" ht="38.25" customHeight="1">
      <c r="A30" s="112" t="s">
        <v>1188</v>
      </c>
      <c r="B30" s="112" t="s">
        <v>597</v>
      </c>
      <c r="C30" s="113" t="s">
        <v>947</v>
      </c>
      <c r="D30" s="113" t="s">
        <v>1190</v>
      </c>
      <c r="E30" s="112">
        <v>220</v>
      </c>
      <c r="F30" s="112">
        <v>110</v>
      </c>
      <c r="G30" s="112">
        <v>4</v>
      </c>
      <c r="H30" s="112">
        <v>150</v>
      </c>
      <c r="I30" s="112"/>
      <c r="J30" s="112">
        <v>150</v>
      </c>
      <c r="K30" s="191"/>
      <c r="L30" s="164"/>
      <c r="M30" s="164"/>
      <c r="N30" s="164"/>
      <c r="O30" s="126">
        <f>+VLOOKUP(D30,[9]Hoja1!$G$6:$H$354,2,0)</f>
        <v>418793120</v>
      </c>
      <c r="P30" s="126">
        <f>+VLOOKUP(D30,'[3]Ploss TR'!LYA$3:LYB$74,2,FALSE)</f>
        <v>2159651.0856199972</v>
      </c>
      <c r="Q30" s="180">
        <f t="shared" si="0"/>
        <v>5.1568447103906515E-3</v>
      </c>
      <c r="R30" s="180">
        <f>+P30/(Resumen!$N$11*1000000)</f>
        <v>2.4860125665036257E-4</v>
      </c>
      <c r="S30" s="142" t="s">
        <v>1223</v>
      </c>
    </row>
    <row r="31" spans="1:19" s="106" customFormat="1" ht="38.25" customHeight="1">
      <c r="A31" s="221" t="s">
        <v>180</v>
      </c>
      <c r="B31" s="112" t="s">
        <v>1211</v>
      </c>
      <c r="C31" s="113" t="s">
        <v>944</v>
      </c>
      <c r="D31" s="9" t="s">
        <v>1215</v>
      </c>
      <c r="E31" s="112">
        <v>220</v>
      </c>
      <c r="F31" s="112">
        <v>110</v>
      </c>
      <c r="G31" s="112">
        <v>4</v>
      </c>
      <c r="H31" s="112">
        <v>100</v>
      </c>
      <c r="I31" s="112">
        <v>100</v>
      </c>
      <c r="J31" s="112">
        <v>30</v>
      </c>
      <c r="K31" s="112"/>
      <c r="L31" s="112"/>
      <c r="M31" s="112"/>
      <c r="N31" s="112"/>
      <c r="O31" s="126">
        <f>+VLOOKUP(D31,[9]Hoja1!$G$6:$H$354,2,0)</f>
        <v>160869407.95310003</v>
      </c>
      <c r="P31" s="126">
        <f>+VLOOKUP(D31,'[3]Ploss TR'!LYA$3:LYB$74,2,FALSE)</f>
        <v>203933.89420999997</v>
      </c>
      <c r="Q31" s="180">
        <f t="shared" si="0"/>
        <v>1.2676984195121486E-3</v>
      </c>
      <c r="R31" s="180">
        <f>+P31/(Resumen!$N$11*1000000)</f>
        <v>2.3475191299085952E-5</v>
      </c>
      <c r="S31" s="142" t="s">
        <v>1216</v>
      </c>
    </row>
    <row r="32" spans="1:19" s="106" customFormat="1" ht="38.25" customHeight="1">
      <c r="A32" s="221" t="s">
        <v>946</v>
      </c>
      <c r="B32" s="112" t="s">
        <v>1211</v>
      </c>
      <c r="C32" s="113" t="s">
        <v>944</v>
      </c>
      <c r="D32" s="9" t="s">
        <v>1243</v>
      </c>
      <c r="E32" s="112">
        <v>220</v>
      </c>
      <c r="F32" s="112">
        <v>110</v>
      </c>
      <c r="G32" s="112">
        <v>4</v>
      </c>
      <c r="H32" s="112">
        <v>100</v>
      </c>
      <c r="I32" s="112">
        <v>100</v>
      </c>
      <c r="J32" s="112">
        <v>20</v>
      </c>
      <c r="K32" s="112"/>
      <c r="L32" s="112"/>
      <c r="M32" s="112"/>
      <c r="N32" s="112"/>
      <c r="O32" s="222">
        <v>350011000</v>
      </c>
      <c r="P32" s="126">
        <f>+VLOOKUP(D32,'[3]Ploss TR'!LYA$38:LYB$75,2,FALSE)</f>
        <v>464238.37610000023</v>
      </c>
      <c r="Q32" s="180">
        <f t="shared" si="0"/>
        <v>1.3263536748845044E-3</v>
      </c>
      <c r="R32" s="180">
        <f>+P32/(Resumen!$N$11*1000000)</f>
        <v>5.3439300659370855E-5</v>
      </c>
      <c r="S32" s="202" t="s">
        <v>1244</v>
      </c>
    </row>
    <row r="34" spans="19:19">
      <c r="S34" s="143"/>
    </row>
  </sheetData>
  <sortState xmlns:xlrd2="http://schemas.microsoft.com/office/spreadsheetml/2017/richdata2" ref="A6:R23">
    <sortCondition descending="1" ref="R6:R23"/>
  </sortState>
  <mergeCells count="2">
    <mergeCell ref="A3:R3"/>
    <mergeCell ref="A1:R1"/>
  </mergeCells>
  <pageMargins left="0.74803149606299213" right="0.74803149606299213" top="0.98425196850393704" bottom="0.98425196850393704" header="0" footer="0"/>
  <pageSetup scale="42" orientation="portrait" r:id="rId1"/>
  <headerFooter alignWithMargins="0"/>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2"/>
  <sheetViews>
    <sheetView showGridLines="0" topLeftCell="F1" zoomScale="80" zoomScaleNormal="80" zoomScaleSheetLayoutView="70" workbookViewId="0">
      <selection activeCell="N7" sqref="N7"/>
    </sheetView>
  </sheetViews>
  <sheetFormatPr baseColWidth="10" defaultColWidth="11.42578125" defaultRowHeight="12.75"/>
  <cols>
    <col min="1" max="1" width="11.42578125" style="81"/>
    <col min="2" max="2" width="17.28515625" style="81" bestFit="1" customWidth="1"/>
    <col min="3" max="3" width="14.7109375" style="81" customWidth="1"/>
    <col min="4" max="4" width="17.140625" style="81" customWidth="1"/>
    <col min="5" max="5" width="14.5703125" style="81" customWidth="1"/>
    <col min="6" max="6" width="13.85546875" style="81" customWidth="1"/>
    <col min="7" max="7" width="17.85546875" style="81" customWidth="1"/>
    <col min="8" max="8" width="43.85546875" style="81" customWidth="1"/>
    <col min="9" max="9" width="25.28515625" style="81" customWidth="1"/>
    <col min="10" max="10" width="53.85546875" style="81" customWidth="1"/>
    <col min="11" max="11" width="16.7109375" style="81" customWidth="1"/>
    <col min="12" max="12" width="15.85546875" style="81" bestFit="1" customWidth="1"/>
    <col min="13" max="16384" width="11.42578125" style="81"/>
  </cols>
  <sheetData>
    <row r="1" spans="1:12" ht="23.25">
      <c r="A1" s="242"/>
      <c r="B1" s="242"/>
      <c r="C1" s="242"/>
      <c r="D1" s="242"/>
      <c r="E1" s="242"/>
      <c r="F1" s="242"/>
      <c r="G1" s="242"/>
      <c r="H1" s="242"/>
      <c r="I1" s="242"/>
      <c r="J1" s="242"/>
      <c r="K1" s="242"/>
      <c r="L1" s="242"/>
    </row>
    <row r="4" spans="1:12" ht="15.75">
      <c r="A4" s="98" t="s">
        <v>979</v>
      </c>
    </row>
    <row r="6" spans="1:12" ht="44.25" customHeight="1">
      <c r="A6" s="80" t="s">
        <v>19</v>
      </c>
      <c r="B6" s="80" t="s">
        <v>2</v>
      </c>
      <c r="C6" s="80" t="s">
        <v>53</v>
      </c>
      <c r="D6" s="80" t="s">
        <v>54</v>
      </c>
      <c r="E6" s="80" t="s">
        <v>55</v>
      </c>
      <c r="F6" s="80" t="s">
        <v>56</v>
      </c>
      <c r="G6" s="80" t="s">
        <v>57</v>
      </c>
      <c r="H6" s="80" t="s">
        <v>670</v>
      </c>
      <c r="I6" s="80" t="s">
        <v>701</v>
      </c>
      <c r="J6" s="80" t="s">
        <v>671</v>
      </c>
      <c r="K6" s="80" t="s">
        <v>700</v>
      </c>
      <c r="L6" s="80" t="s">
        <v>978</v>
      </c>
    </row>
    <row r="7" spans="1:12" ht="63.75">
      <c r="A7" s="61" t="s">
        <v>537</v>
      </c>
      <c r="B7" s="61" t="s">
        <v>544</v>
      </c>
      <c r="C7" s="61">
        <v>20016689</v>
      </c>
      <c r="D7" s="61" t="s">
        <v>59</v>
      </c>
      <c r="E7" s="61" t="s">
        <v>60</v>
      </c>
      <c r="F7" s="61">
        <v>10668901</v>
      </c>
      <c r="G7" s="72" t="s">
        <v>61</v>
      </c>
      <c r="H7" s="82" t="s">
        <v>1</v>
      </c>
      <c r="I7" s="83">
        <v>4.9130000000000003</v>
      </c>
      <c r="J7" s="84" t="s">
        <v>679</v>
      </c>
      <c r="K7" s="85">
        <v>7.3034380080000005</v>
      </c>
      <c r="L7" s="11">
        <f>+K7/'Proyectos STR'!$A$21</f>
        <v>5.9554638710454912E-4</v>
      </c>
    </row>
    <row r="8" spans="1:12" ht="63.75">
      <c r="A8" s="61" t="s">
        <v>538</v>
      </c>
      <c r="B8" s="61" t="s">
        <v>545</v>
      </c>
      <c r="C8" s="61">
        <v>20058366</v>
      </c>
      <c r="D8" s="61" t="s">
        <v>461</v>
      </c>
      <c r="E8" s="61" t="s">
        <v>512</v>
      </c>
      <c r="F8" s="61">
        <v>10836602</v>
      </c>
      <c r="G8" s="72" t="s">
        <v>513</v>
      </c>
      <c r="H8" s="82" t="s">
        <v>650</v>
      </c>
      <c r="I8" s="83">
        <v>3.4689999999999999</v>
      </c>
      <c r="J8" s="86" t="s">
        <v>680</v>
      </c>
      <c r="K8" s="85">
        <v>0.74546023199999989</v>
      </c>
      <c r="L8" s="11">
        <f>+K8/'Proyectos STR'!$A$21</f>
        <v>6.0787282292451946E-5</v>
      </c>
    </row>
    <row r="9" spans="1:12" ht="51">
      <c r="A9" s="61" t="s">
        <v>538</v>
      </c>
      <c r="B9" s="61" t="s">
        <v>545</v>
      </c>
      <c r="C9" s="61">
        <v>20056780</v>
      </c>
      <c r="D9" s="61" t="s">
        <v>62</v>
      </c>
      <c r="E9" s="61" t="s">
        <v>63</v>
      </c>
      <c r="F9" s="61">
        <v>10678002</v>
      </c>
      <c r="G9" s="72" t="s">
        <v>64</v>
      </c>
      <c r="H9" s="82" t="s">
        <v>652</v>
      </c>
      <c r="I9" s="83">
        <v>2.6539999999999999</v>
      </c>
      <c r="J9" s="87" t="s">
        <v>673</v>
      </c>
      <c r="K9" s="85">
        <v>1.1599999999999999</v>
      </c>
      <c r="L9" s="11">
        <f>+K9/'Proyectos STR'!$A$21</f>
        <v>9.4590220151736089E-5</v>
      </c>
    </row>
    <row r="10" spans="1:12" ht="38.25">
      <c r="A10" s="61" t="s">
        <v>20</v>
      </c>
      <c r="B10" s="61" t="s">
        <v>105</v>
      </c>
      <c r="C10" s="61">
        <v>20028376</v>
      </c>
      <c r="D10" s="61" t="s">
        <v>76</v>
      </c>
      <c r="E10" s="61" t="s">
        <v>77</v>
      </c>
      <c r="F10" s="61">
        <v>10837601</v>
      </c>
      <c r="G10" s="72" t="s">
        <v>78</v>
      </c>
      <c r="H10" s="82" t="s">
        <v>651</v>
      </c>
      <c r="I10" s="83">
        <v>3.6139999999999999</v>
      </c>
      <c r="J10" s="87" t="s">
        <v>676</v>
      </c>
      <c r="K10" s="85">
        <v>1.27</v>
      </c>
      <c r="L10" s="11">
        <f>+K10/'Proyectos STR'!$A$21</f>
        <v>1.0355998240750419E-4</v>
      </c>
    </row>
    <row r="11" spans="1:12" ht="25.5">
      <c r="A11" s="61" t="s">
        <v>20</v>
      </c>
      <c r="B11" s="61" t="s">
        <v>105</v>
      </c>
      <c r="C11" s="61">
        <v>20028279</v>
      </c>
      <c r="D11" s="61" t="s">
        <v>85</v>
      </c>
      <c r="E11" s="61" t="s">
        <v>86</v>
      </c>
      <c r="F11" s="61">
        <v>10827901</v>
      </c>
      <c r="G11" s="72" t="s">
        <v>87</v>
      </c>
      <c r="H11" s="88" t="s">
        <v>681</v>
      </c>
      <c r="I11" s="89">
        <f>75+573</f>
        <v>648</v>
      </c>
      <c r="J11" s="87" t="s">
        <v>677</v>
      </c>
      <c r="K11" s="85">
        <v>0.72</v>
      </c>
      <c r="L11" s="11">
        <f>+K11/'Proyectos STR'!$A$21</f>
        <v>5.8711171128663785E-5</v>
      </c>
    </row>
    <row r="12" spans="1:12" ht="51">
      <c r="A12" s="61" t="s">
        <v>538</v>
      </c>
      <c r="B12" s="61" t="s">
        <v>545</v>
      </c>
      <c r="C12" s="61">
        <v>20058482</v>
      </c>
      <c r="D12" s="61" t="s">
        <v>548</v>
      </c>
      <c r="E12" s="61" t="s">
        <v>83</v>
      </c>
      <c r="F12" s="61">
        <v>10848203</v>
      </c>
      <c r="G12" s="72" t="s">
        <v>84</v>
      </c>
      <c r="H12" s="82" t="s">
        <v>654</v>
      </c>
      <c r="I12" s="83">
        <v>4.0309999999999997</v>
      </c>
      <c r="J12" s="90" t="s">
        <v>672</v>
      </c>
      <c r="K12" s="85">
        <v>1.2075619209007733</v>
      </c>
      <c r="L12" s="11">
        <f>+K12/'Proyectos STR'!$A$21</f>
        <v>9.8468575814532306E-5</v>
      </c>
    </row>
    <row r="13" spans="1:12" ht="102">
      <c r="A13" s="61" t="s">
        <v>537</v>
      </c>
      <c r="B13" s="61" t="s">
        <v>544</v>
      </c>
      <c r="C13" s="61">
        <v>20017166</v>
      </c>
      <c r="D13" s="61" t="s">
        <v>70</v>
      </c>
      <c r="E13" s="61" t="s">
        <v>71</v>
      </c>
      <c r="F13" s="61">
        <v>10716604</v>
      </c>
      <c r="G13" s="72" t="s">
        <v>72</v>
      </c>
      <c r="H13" s="82" t="s">
        <v>702</v>
      </c>
      <c r="I13" s="83">
        <v>14.455</v>
      </c>
      <c r="J13" s="90" t="s">
        <v>703</v>
      </c>
      <c r="K13" s="85">
        <v>0.9</v>
      </c>
      <c r="L13" s="11">
        <f>+K13/'Proyectos STR'!$A$21</f>
        <v>7.3388963910829731E-5</v>
      </c>
    </row>
    <row r="14" spans="1:12" ht="51">
      <c r="A14" s="61" t="s">
        <v>20</v>
      </c>
      <c r="B14" s="61" t="s">
        <v>547</v>
      </c>
      <c r="C14" s="61">
        <v>20027778</v>
      </c>
      <c r="D14" s="61" t="s">
        <v>334</v>
      </c>
      <c r="E14" s="61" t="s">
        <v>382</v>
      </c>
      <c r="F14" s="61">
        <v>10777802</v>
      </c>
      <c r="G14" s="72" t="s">
        <v>383</v>
      </c>
      <c r="H14" s="88" t="s">
        <v>682</v>
      </c>
      <c r="I14" s="83">
        <v>4.6859999999999999</v>
      </c>
      <c r="J14" s="90" t="s">
        <v>678</v>
      </c>
      <c r="K14" s="85">
        <v>1.28</v>
      </c>
      <c r="L14" s="11">
        <f>+K14/'Proyectos STR'!$A$21</f>
        <v>1.0437541533984673E-4</v>
      </c>
    </row>
    <row r="15" spans="1:12" ht="51">
      <c r="A15" s="61" t="s">
        <v>538</v>
      </c>
      <c r="B15" s="61" t="s">
        <v>545</v>
      </c>
      <c r="C15" s="61">
        <v>20058068</v>
      </c>
      <c r="D15" s="61" t="s">
        <v>65</v>
      </c>
      <c r="E15" s="61" t="s">
        <v>66</v>
      </c>
      <c r="F15" s="61">
        <v>10908790</v>
      </c>
      <c r="G15" s="72" t="s">
        <v>67</v>
      </c>
      <c r="H15" s="82" t="s">
        <v>653</v>
      </c>
      <c r="I15" s="83">
        <v>2.2200000000000002</v>
      </c>
      <c r="J15" s="90" t="s">
        <v>674</v>
      </c>
      <c r="K15" s="85">
        <v>0.26</v>
      </c>
      <c r="L15" s="11">
        <f>+K15/'Proyectos STR'!$A$21</f>
        <v>2.1201256240906368E-5</v>
      </c>
    </row>
    <row r="16" spans="1:12" ht="38.25">
      <c r="A16" s="61" t="s">
        <v>20</v>
      </c>
      <c r="B16" s="61" t="s">
        <v>105</v>
      </c>
      <c r="C16" s="61">
        <v>20028376</v>
      </c>
      <c r="D16" s="61" t="s">
        <v>76</v>
      </c>
      <c r="E16" s="61" t="s">
        <v>101</v>
      </c>
      <c r="F16" s="61">
        <v>10837603</v>
      </c>
      <c r="G16" s="72" t="s">
        <v>102</v>
      </c>
      <c r="H16" s="82" t="s">
        <v>655</v>
      </c>
      <c r="I16" s="83">
        <v>4.0960000000000001</v>
      </c>
      <c r="J16" s="90" t="s">
        <v>675</v>
      </c>
      <c r="K16" s="85">
        <v>0.61799999999999999</v>
      </c>
      <c r="L16" s="11">
        <f>+K16/'Proyectos STR'!$A$21</f>
        <v>5.0393755218769747E-5</v>
      </c>
    </row>
    <row r="17" spans="1:12" ht="76.5">
      <c r="A17" s="61" t="s">
        <v>538</v>
      </c>
      <c r="B17" s="61" t="s">
        <v>545</v>
      </c>
      <c r="C17" s="61">
        <v>20057784</v>
      </c>
      <c r="D17" s="61" t="s">
        <v>73</v>
      </c>
      <c r="E17" s="61" t="s">
        <v>74</v>
      </c>
      <c r="F17" s="61">
        <v>10778405</v>
      </c>
      <c r="G17" s="72" t="s">
        <v>75</v>
      </c>
      <c r="H17" s="82" t="s">
        <v>656</v>
      </c>
      <c r="I17" s="83">
        <v>1.96</v>
      </c>
      <c r="J17" s="84" t="s">
        <v>683</v>
      </c>
      <c r="K17" s="85">
        <v>2.6616366479999991</v>
      </c>
      <c r="L17" s="11">
        <f>+K17/'Proyectos STR'!$A$21</f>
        <v>2.1703861767090416E-4</v>
      </c>
    </row>
    <row r="18" spans="1:12" ht="63.75">
      <c r="A18" s="61" t="s">
        <v>537</v>
      </c>
      <c r="B18" s="61" t="s">
        <v>544</v>
      </c>
      <c r="C18" s="61">
        <v>20017465</v>
      </c>
      <c r="D18" s="61" t="s">
        <v>90</v>
      </c>
      <c r="E18" s="61" t="s">
        <v>91</v>
      </c>
      <c r="F18" s="61">
        <v>10746501</v>
      </c>
      <c r="G18" s="72" t="s">
        <v>92</v>
      </c>
      <c r="H18" s="88" t="s">
        <v>657</v>
      </c>
      <c r="I18" s="83">
        <v>3.0750000000000002</v>
      </c>
      <c r="J18" s="84" t="s">
        <v>684</v>
      </c>
      <c r="K18" s="85">
        <v>0.8</v>
      </c>
      <c r="L18" s="11">
        <f>+K18/'Proyectos STR'!$A$21</f>
        <v>6.523463458740421E-5</v>
      </c>
    </row>
    <row r="19" spans="1:12" ht="89.25">
      <c r="A19" s="61" t="s">
        <v>20</v>
      </c>
      <c r="B19" s="61" t="s">
        <v>105</v>
      </c>
      <c r="C19" s="61">
        <v>20028377</v>
      </c>
      <c r="D19" s="61" t="s">
        <v>38</v>
      </c>
      <c r="E19" s="61" t="s">
        <v>68</v>
      </c>
      <c r="F19" s="61">
        <v>10837701</v>
      </c>
      <c r="G19" s="72" t="s">
        <v>69</v>
      </c>
      <c r="H19" s="82" t="s">
        <v>658</v>
      </c>
      <c r="I19" s="83">
        <v>3.34</v>
      </c>
      <c r="J19" s="84" t="s">
        <v>685</v>
      </c>
      <c r="K19" s="85">
        <v>2.7033500159999986</v>
      </c>
      <c r="L19" s="11">
        <f>+K19/'Proyectos STR'!$A$21</f>
        <v>2.2044006306951654E-4</v>
      </c>
    </row>
    <row r="20" spans="1:12" ht="127.5">
      <c r="A20" s="61" t="s">
        <v>20</v>
      </c>
      <c r="B20" s="61" t="s">
        <v>547</v>
      </c>
      <c r="C20" s="61">
        <v>20028474</v>
      </c>
      <c r="D20" s="61" t="s">
        <v>116</v>
      </c>
      <c r="E20" s="61" t="s">
        <v>117</v>
      </c>
      <c r="F20" s="61">
        <v>10847401</v>
      </c>
      <c r="G20" s="72" t="s">
        <v>118</v>
      </c>
      <c r="H20" s="82" t="s">
        <v>659</v>
      </c>
      <c r="I20" s="89">
        <v>597</v>
      </c>
      <c r="J20" s="86" t="s">
        <v>686</v>
      </c>
      <c r="K20" s="85">
        <v>0.3</v>
      </c>
      <c r="L20" s="11">
        <f>+K20/'Proyectos STR'!$A$21</f>
        <v>2.4462987970276577E-5</v>
      </c>
    </row>
    <row r="21" spans="1:12" ht="76.5">
      <c r="A21" s="61" t="s">
        <v>538</v>
      </c>
      <c r="B21" s="61" t="s">
        <v>365</v>
      </c>
      <c r="C21" s="61">
        <v>20036967</v>
      </c>
      <c r="D21" s="61" t="s">
        <v>93</v>
      </c>
      <c r="E21" s="61" t="s">
        <v>94</v>
      </c>
      <c r="F21" s="61">
        <v>10696701</v>
      </c>
      <c r="G21" s="72" t="s">
        <v>95</v>
      </c>
      <c r="H21" s="82" t="s">
        <v>660</v>
      </c>
      <c r="I21" s="83">
        <v>2.9990000000000001</v>
      </c>
      <c r="J21" s="86" t="s">
        <v>687</v>
      </c>
      <c r="K21" s="85">
        <v>0.34184007136642325</v>
      </c>
      <c r="L21" s="11">
        <f>+K21/'Proyectos STR'!$A$21</f>
        <v>2.7874765178650996E-5</v>
      </c>
    </row>
    <row r="22" spans="1:12" ht="76.5">
      <c r="A22" s="61" t="s">
        <v>537</v>
      </c>
      <c r="B22" s="61" t="s">
        <v>549</v>
      </c>
      <c r="C22" s="61">
        <v>20048071</v>
      </c>
      <c r="D22" s="61" t="s">
        <v>126</v>
      </c>
      <c r="E22" s="61" t="s">
        <v>127</v>
      </c>
      <c r="F22" s="61">
        <v>10807101</v>
      </c>
      <c r="G22" s="72" t="s">
        <v>128</v>
      </c>
      <c r="H22" s="82" t="s">
        <v>661</v>
      </c>
      <c r="I22" s="83">
        <v>3.1429999999999998</v>
      </c>
      <c r="J22" s="86" t="s">
        <v>688</v>
      </c>
      <c r="K22" s="85">
        <v>0.26317649992546382</v>
      </c>
      <c r="L22" s="11">
        <f>+K22/'Proyectos STR'!$A$21</f>
        <v>2.1460278505787054E-5</v>
      </c>
    </row>
    <row r="23" spans="1:12" ht="63.75">
      <c r="A23" s="61" t="s">
        <v>445</v>
      </c>
      <c r="B23" s="61" t="s">
        <v>550</v>
      </c>
      <c r="C23" s="61">
        <v>20026580</v>
      </c>
      <c r="D23" s="61" t="s">
        <v>112</v>
      </c>
      <c r="E23" s="61" t="s">
        <v>113</v>
      </c>
      <c r="F23" s="61">
        <v>10658002</v>
      </c>
      <c r="G23" s="72" t="s">
        <v>114</v>
      </c>
      <c r="H23" s="82" t="s">
        <v>0</v>
      </c>
      <c r="I23" s="83">
        <v>2.09</v>
      </c>
      <c r="J23" s="86" t="s">
        <v>689</v>
      </c>
      <c r="K23" s="85">
        <v>0.68714421120000013</v>
      </c>
      <c r="L23" s="11">
        <f>+K23/'Proyectos STR'!$A$21</f>
        <v>5.6032001908102638E-5</v>
      </c>
    </row>
    <row r="24" spans="1:12" ht="89.25">
      <c r="A24" s="61" t="s">
        <v>538</v>
      </c>
      <c r="B24" s="61" t="s">
        <v>545</v>
      </c>
      <c r="C24" s="61">
        <v>20057679</v>
      </c>
      <c r="D24" s="61" t="s">
        <v>98</v>
      </c>
      <c r="E24" s="61" t="s">
        <v>99</v>
      </c>
      <c r="F24" s="61">
        <v>10767904</v>
      </c>
      <c r="G24" s="72" t="s">
        <v>100</v>
      </c>
      <c r="H24" s="82" t="s">
        <v>662</v>
      </c>
      <c r="I24" s="83">
        <v>3.6869999999999998</v>
      </c>
      <c r="J24" s="86" t="s">
        <v>690</v>
      </c>
      <c r="K24" s="85">
        <v>0.83405620020000015</v>
      </c>
      <c r="L24" s="11">
        <f>+K24/'Proyectos STR'!$A$21</f>
        <v>6.8011689306757327E-5</v>
      </c>
    </row>
    <row r="25" spans="1:12" ht="63.75">
      <c r="A25" s="61" t="s">
        <v>537</v>
      </c>
      <c r="B25" s="61" t="s">
        <v>549</v>
      </c>
      <c r="C25" s="61">
        <v>20047780</v>
      </c>
      <c r="D25" s="61" t="s">
        <v>96</v>
      </c>
      <c r="E25" s="61" t="s">
        <v>119</v>
      </c>
      <c r="F25" s="61">
        <v>10778002</v>
      </c>
      <c r="G25" s="72" t="s">
        <v>120</v>
      </c>
      <c r="H25" s="82" t="s">
        <v>668</v>
      </c>
      <c r="I25" s="83">
        <v>2.89</v>
      </c>
      <c r="J25" s="86" t="s">
        <v>691</v>
      </c>
      <c r="K25" s="85">
        <v>0.59499999999999997</v>
      </c>
      <c r="L25" s="11">
        <f>+K25/'Proyectos STR'!$A$21</f>
        <v>4.8518259474381873E-5</v>
      </c>
    </row>
    <row r="26" spans="1:12" ht="89.25">
      <c r="A26" s="61" t="s">
        <v>537</v>
      </c>
      <c r="B26" s="61" t="s">
        <v>544</v>
      </c>
      <c r="C26" s="61">
        <v>20018465</v>
      </c>
      <c r="D26" s="61" t="s">
        <v>51</v>
      </c>
      <c r="E26" s="61" t="s">
        <v>79</v>
      </c>
      <c r="F26" s="61">
        <v>10846506</v>
      </c>
      <c r="G26" s="72" t="s">
        <v>80</v>
      </c>
      <c r="H26" s="82" t="s">
        <v>692</v>
      </c>
      <c r="I26" s="83">
        <v>1.032</v>
      </c>
      <c r="J26" s="86" t="s">
        <v>693</v>
      </c>
      <c r="K26" s="85">
        <v>0.8</v>
      </c>
      <c r="L26" s="11">
        <f>+K26/'Proyectos STR'!$A$21</f>
        <v>6.523463458740421E-5</v>
      </c>
    </row>
    <row r="27" spans="1:12" ht="76.5">
      <c r="A27" s="61" t="s">
        <v>537</v>
      </c>
      <c r="B27" s="61" t="s">
        <v>544</v>
      </c>
      <c r="C27" s="61">
        <v>20017166</v>
      </c>
      <c r="D27" s="61" t="s">
        <v>70</v>
      </c>
      <c r="E27" s="61" t="s">
        <v>124</v>
      </c>
      <c r="F27" s="61">
        <v>10716605</v>
      </c>
      <c r="G27" s="72" t="s">
        <v>125</v>
      </c>
      <c r="H27" s="82" t="s">
        <v>663</v>
      </c>
      <c r="I27" s="91">
        <v>4.1340000000000003</v>
      </c>
      <c r="J27" s="86" t="s">
        <v>694</v>
      </c>
      <c r="K27" s="85">
        <v>0.72199999999999998</v>
      </c>
      <c r="L27" s="11">
        <f>+K27/'Proyectos STR'!$A$21</f>
        <v>5.8874257715132294E-5</v>
      </c>
    </row>
    <row r="28" spans="1:12" ht="76.5">
      <c r="A28" s="61" t="s">
        <v>538</v>
      </c>
      <c r="B28" s="61" t="s">
        <v>551</v>
      </c>
      <c r="C28" s="61">
        <v>20058084</v>
      </c>
      <c r="D28" s="61" t="s">
        <v>140</v>
      </c>
      <c r="E28" s="61" t="s">
        <v>141</v>
      </c>
      <c r="F28" s="61">
        <v>10808403</v>
      </c>
      <c r="G28" s="72" t="s">
        <v>142</v>
      </c>
      <c r="H28" s="82" t="s">
        <v>664</v>
      </c>
      <c r="I28" s="91">
        <v>3.137</v>
      </c>
      <c r="J28" s="86" t="s">
        <v>695</v>
      </c>
      <c r="K28" s="85">
        <v>0.40600000000000003</v>
      </c>
      <c r="L28" s="11">
        <f>+K28/'Proyectos STR'!$A$21</f>
        <v>3.3106577053107634E-5</v>
      </c>
    </row>
    <row r="29" spans="1:12" ht="76.5">
      <c r="A29" s="61" t="s">
        <v>538</v>
      </c>
      <c r="B29" s="61" t="s">
        <v>545</v>
      </c>
      <c r="C29" s="61">
        <v>20056769</v>
      </c>
      <c r="D29" s="61" t="s">
        <v>170</v>
      </c>
      <c r="E29" s="61" t="s">
        <v>171</v>
      </c>
      <c r="F29" s="61">
        <v>10676902</v>
      </c>
      <c r="G29" s="72" t="s">
        <v>172</v>
      </c>
      <c r="H29" s="82" t="s">
        <v>665</v>
      </c>
      <c r="I29" s="91">
        <v>2.698</v>
      </c>
      <c r="J29" s="86" t="s">
        <v>696</v>
      </c>
      <c r="K29" s="85">
        <v>0.27818247239999983</v>
      </c>
      <c r="L29" s="11">
        <f>+K29/'Proyectos STR'!$A$21</f>
        <v>2.2683914919543307E-5</v>
      </c>
    </row>
    <row r="30" spans="1:12" ht="89.25">
      <c r="A30" s="61" t="s">
        <v>20</v>
      </c>
      <c r="B30" s="61" t="s">
        <v>546</v>
      </c>
      <c r="C30" s="61">
        <v>20027680</v>
      </c>
      <c r="D30" s="61" t="s">
        <v>280</v>
      </c>
      <c r="E30" s="61" t="s">
        <v>281</v>
      </c>
      <c r="F30" s="61">
        <v>10768003</v>
      </c>
      <c r="G30" s="72" t="s">
        <v>282</v>
      </c>
      <c r="H30" s="82" t="s">
        <v>666</v>
      </c>
      <c r="I30" s="91">
        <v>2.694</v>
      </c>
      <c r="J30" s="86" t="s">
        <v>697</v>
      </c>
      <c r="K30" s="85">
        <v>0.219</v>
      </c>
      <c r="L30" s="11">
        <f>+K30/'Proyectos STR'!$A$21</f>
        <v>1.7857981218301901E-5</v>
      </c>
    </row>
    <row r="31" spans="1:12" ht="76.5">
      <c r="A31" s="61" t="s">
        <v>537</v>
      </c>
      <c r="B31" s="61" t="s">
        <v>549</v>
      </c>
      <c r="C31" s="61">
        <v>20047769</v>
      </c>
      <c r="D31" s="61" t="s">
        <v>97</v>
      </c>
      <c r="E31" s="61" t="s">
        <v>143</v>
      </c>
      <c r="F31" s="61">
        <v>10776902</v>
      </c>
      <c r="G31" s="72" t="s">
        <v>144</v>
      </c>
      <c r="H31" s="82" t="s">
        <v>669</v>
      </c>
      <c r="I31" s="91">
        <v>3.0449999999999999</v>
      </c>
      <c r="J31" s="86" t="s">
        <v>698</v>
      </c>
      <c r="K31" s="91">
        <v>0.6</v>
      </c>
      <c r="L31" s="11">
        <f>+K31/'Proyectos STR'!$A$21</f>
        <v>4.8925975940553154E-5</v>
      </c>
    </row>
    <row r="32" spans="1:12" ht="63.75">
      <c r="A32" s="61" t="s">
        <v>20</v>
      </c>
      <c r="B32" s="61" t="s">
        <v>546</v>
      </c>
      <c r="C32" s="61">
        <v>20027785</v>
      </c>
      <c r="D32" s="61" t="s">
        <v>225</v>
      </c>
      <c r="E32" s="61" t="s">
        <v>226</v>
      </c>
      <c r="F32" s="61">
        <v>10778501</v>
      </c>
      <c r="G32" s="72" t="s">
        <v>227</v>
      </c>
      <c r="H32" s="82" t="s">
        <v>667</v>
      </c>
      <c r="I32" s="91">
        <v>2.0009999999999999</v>
      </c>
      <c r="J32" s="86" t="s">
        <v>699</v>
      </c>
      <c r="K32" s="85">
        <v>0.11</v>
      </c>
      <c r="L32" s="11">
        <f>+K32/'Proyectos STR'!$A$21</f>
        <v>8.9697622557680777E-6</v>
      </c>
    </row>
  </sheetData>
  <mergeCells count="1">
    <mergeCell ref="A1:L1"/>
  </mergeCells>
  <pageMargins left="0.7" right="0.7" top="0.75" bottom="0.75" header="0.3" footer="0.3"/>
  <pageSetup scale="35"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1"/>
  <sheetViews>
    <sheetView zoomScale="90" zoomScaleNormal="90" workbookViewId="0">
      <selection activeCell="H5" sqref="H5"/>
    </sheetView>
  </sheetViews>
  <sheetFormatPr baseColWidth="10" defaultRowHeight="12.75"/>
  <cols>
    <col min="1" max="1" width="41.42578125" customWidth="1"/>
    <col min="2" max="2" width="13.42578125" customWidth="1"/>
    <col min="3" max="3" width="22.85546875" customWidth="1"/>
    <col min="4" max="5" width="18.85546875" customWidth="1"/>
    <col min="6" max="6" width="86.42578125" customWidth="1"/>
  </cols>
  <sheetData>
    <row r="1" spans="1:6" ht="23.25">
      <c r="A1" s="242"/>
      <c r="B1" s="242"/>
      <c r="C1" s="242"/>
      <c r="D1" s="242"/>
      <c r="E1" s="242"/>
      <c r="F1" s="242"/>
    </row>
    <row r="4" spans="1:6" ht="15.75">
      <c r="A4" s="98" t="s">
        <v>979</v>
      </c>
      <c r="B4" s="98"/>
    </row>
    <row r="6" spans="1:6" s="66" customFormat="1" ht="26.25" customHeight="1">
      <c r="A6" s="80" t="s">
        <v>670</v>
      </c>
      <c r="B6" s="80" t="s">
        <v>701</v>
      </c>
      <c r="C6" s="80" t="s">
        <v>963</v>
      </c>
      <c r="D6" s="80" t="s">
        <v>978</v>
      </c>
      <c r="E6" s="80" t="s">
        <v>980</v>
      </c>
      <c r="F6" s="80" t="s">
        <v>964</v>
      </c>
    </row>
    <row r="7" spans="1:6">
      <c r="A7" s="9" t="s">
        <v>965</v>
      </c>
      <c r="B7" s="9"/>
      <c r="C7" s="9">
        <v>23.57</v>
      </c>
      <c r="D7" s="92">
        <f t="shared" ref="D7:D18" si="0">+C7/$A$21</f>
        <v>1.9219754215313964E-3</v>
      </c>
      <c r="E7" s="9">
        <v>2016</v>
      </c>
      <c r="F7" s="9"/>
    </row>
    <row r="8" spans="1:6">
      <c r="A8" s="93" t="s">
        <v>981</v>
      </c>
      <c r="B8" s="9"/>
      <c r="C8" s="9">
        <v>0.19</v>
      </c>
      <c r="D8" s="92">
        <f t="shared" si="0"/>
        <v>1.5493225714508498E-5</v>
      </c>
      <c r="E8" s="9">
        <v>2016</v>
      </c>
      <c r="F8" s="9"/>
    </row>
    <row r="9" spans="1:6">
      <c r="A9" s="9" t="s">
        <v>966</v>
      </c>
      <c r="B9" s="9"/>
      <c r="C9" s="9">
        <v>8.4</v>
      </c>
      <c r="D9" s="92">
        <f t="shared" si="0"/>
        <v>6.8496366316774416E-4</v>
      </c>
      <c r="E9" s="9">
        <v>2016</v>
      </c>
      <c r="F9" s="9"/>
    </row>
    <row r="10" spans="1:6">
      <c r="A10" s="9" t="s">
        <v>967</v>
      </c>
      <c r="B10" s="9"/>
      <c r="C10" s="9">
        <v>1.32</v>
      </c>
      <c r="D10" s="92">
        <f t="shared" si="0"/>
        <v>1.0763714706921695E-4</v>
      </c>
      <c r="E10" s="9">
        <v>2016</v>
      </c>
      <c r="F10" s="9"/>
    </row>
    <row r="11" spans="1:6">
      <c r="A11" s="9" t="s">
        <v>968</v>
      </c>
      <c r="B11" s="9"/>
      <c r="C11" s="9">
        <v>4.2</v>
      </c>
      <c r="D11" s="92">
        <f t="shared" si="0"/>
        <v>3.4248183158387208E-4</v>
      </c>
      <c r="E11" s="9">
        <v>2016</v>
      </c>
      <c r="F11" s="9" t="s">
        <v>969</v>
      </c>
    </row>
    <row r="12" spans="1:6">
      <c r="A12" s="9" t="s">
        <v>970</v>
      </c>
      <c r="B12" s="9"/>
      <c r="C12" s="9">
        <v>11.96</v>
      </c>
      <c r="D12" s="92">
        <f t="shared" si="0"/>
        <v>9.75257787081693E-4</v>
      </c>
      <c r="E12" s="9">
        <v>2016</v>
      </c>
      <c r="F12" s="93" t="s">
        <v>1117</v>
      </c>
    </row>
    <row r="13" spans="1:6">
      <c r="A13" s="9" t="s">
        <v>971</v>
      </c>
      <c r="B13" s="9"/>
      <c r="C13" s="9">
        <v>15</v>
      </c>
      <c r="D13" s="92">
        <f t="shared" si="0"/>
        <v>1.2231493985138289E-3</v>
      </c>
      <c r="E13" s="9">
        <v>2013</v>
      </c>
      <c r="F13" s="93" t="s">
        <v>1116</v>
      </c>
    </row>
    <row r="14" spans="1:6">
      <c r="A14" s="9" t="s">
        <v>819</v>
      </c>
      <c r="B14" s="9"/>
      <c r="C14" s="95">
        <f>+(0.682*0.49*8760)/1000</f>
        <v>2.9274168000000005</v>
      </c>
      <c r="D14" s="92">
        <f t="shared" si="0"/>
        <v>2.3871120654128523E-4</v>
      </c>
      <c r="E14" s="9">
        <v>2014</v>
      </c>
      <c r="F14" s="93" t="s">
        <v>1116</v>
      </c>
    </row>
    <row r="15" spans="1:6">
      <c r="A15" s="9" t="s">
        <v>972</v>
      </c>
      <c r="B15" s="9"/>
      <c r="C15" s="95">
        <f>(57228.03-56265.94)/1000</f>
        <v>0.96208999999999656</v>
      </c>
      <c r="D15" s="92">
        <f t="shared" si="0"/>
        <v>7.8451986987744366E-5</v>
      </c>
      <c r="E15" s="99" t="s">
        <v>982</v>
      </c>
      <c r="F15" s="9"/>
    </row>
    <row r="16" spans="1:6" ht="29.25" customHeight="1">
      <c r="A16" s="94" t="s">
        <v>973</v>
      </c>
      <c r="B16" s="94"/>
      <c r="C16" s="94">
        <v>1.78</v>
      </c>
      <c r="D16" s="92">
        <f t="shared" si="0"/>
        <v>1.4514706195697437E-4</v>
      </c>
      <c r="E16" s="9">
        <v>2015</v>
      </c>
      <c r="F16" s="96" t="s">
        <v>974</v>
      </c>
    </row>
    <row r="17" spans="1:6">
      <c r="A17" s="9" t="s">
        <v>975</v>
      </c>
      <c r="B17" s="9"/>
      <c r="C17" s="9">
        <v>4.3</v>
      </c>
      <c r="D17" s="92">
        <f t="shared" si="0"/>
        <v>3.5063616090729761E-4</v>
      </c>
      <c r="E17" s="9">
        <v>2017</v>
      </c>
      <c r="F17" s="9" t="s">
        <v>976</v>
      </c>
    </row>
    <row r="18" spans="1:6">
      <c r="A18" s="9" t="s">
        <v>962</v>
      </c>
      <c r="B18" s="9"/>
      <c r="C18" s="9">
        <v>3.64</v>
      </c>
      <c r="D18" s="92">
        <f t="shared" si="0"/>
        <v>2.9681758737268917E-4</v>
      </c>
      <c r="E18" s="99" t="s">
        <v>982</v>
      </c>
      <c r="F18" s="9"/>
    </row>
    <row r="20" spans="1:6">
      <c r="A20" t="s">
        <v>977</v>
      </c>
    </row>
    <row r="21" spans="1:6">
      <c r="A21" s="97">
        <v>12263.424254</v>
      </c>
    </row>
  </sheetData>
  <mergeCells count="1">
    <mergeCell ref="A1:F1"/>
  </mergeCell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57"/>
  <sheetViews>
    <sheetView workbookViewId="0">
      <selection activeCell="J29" sqref="J29"/>
    </sheetView>
  </sheetViews>
  <sheetFormatPr baseColWidth="10" defaultColWidth="11.42578125" defaultRowHeight="15"/>
  <cols>
    <col min="1" max="1" width="34.85546875" style="100" bestFit="1" customWidth="1"/>
    <col min="2" max="5" width="11.42578125" style="100"/>
    <col min="6" max="6" width="12" style="100" bestFit="1" customWidth="1"/>
    <col min="7" max="7" width="11.42578125" style="100"/>
    <col min="8" max="8" width="14.5703125" style="100" bestFit="1" customWidth="1"/>
    <col min="9" max="16384" width="11.42578125" style="100"/>
  </cols>
  <sheetData>
    <row r="1" spans="1:8">
      <c r="A1" s="100" t="s">
        <v>983</v>
      </c>
    </row>
    <row r="3" spans="1:8">
      <c r="A3" s="100" t="s">
        <v>984</v>
      </c>
    </row>
    <row r="4" spans="1:8">
      <c r="B4" s="243" t="s">
        <v>985</v>
      </c>
      <c r="C4" s="243"/>
    </row>
    <row r="5" spans="1:8">
      <c r="A5" s="100" t="s">
        <v>986</v>
      </c>
      <c r="B5" s="100" t="s">
        <v>987</v>
      </c>
      <c r="C5" s="100" t="s">
        <v>988</v>
      </c>
      <c r="D5" s="100" t="s">
        <v>989</v>
      </c>
      <c r="E5" s="100" t="s">
        <v>990</v>
      </c>
      <c r="F5" s="100" t="s">
        <v>991</v>
      </c>
      <c r="G5" s="100" t="s">
        <v>992</v>
      </c>
      <c r="H5" s="100" t="s">
        <v>993</v>
      </c>
    </row>
    <row r="6" spans="1:8">
      <c r="A6" s="100" t="s">
        <v>994</v>
      </c>
      <c r="B6" s="100">
        <v>398.04719999999998</v>
      </c>
      <c r="C6" s="100">
        <v>57.75</v>
      </c>
      <c r="D6" s="100">
        <v>0.25</v>
      </c>
      <c r="E6" s="100">
        <f>+(B6*D6*8760)/1000000</f>
        <v>0.87172336799999994</v>
      </c>
      <c r="F6" s="100">
        <f>+(C6*D6*8760)/1000000</f>
        <v>0.12647249999999999</v>
      </c>
      <c r="G6" s="101">
        <f>+B6-C6</f>
        <v>340.29719999999998</v>
      </c>
      <c r="H6" s="100">
        <f>+(G6*D6*8760)/1000000</f>
        <v>0.74525086799999996</v>
      </c>
    </row>
    <row r="7" spans="1:8">
      <c r="A7" s="100" t="s">
        <v>995</v>
      </c>
      <c r="B7" s="100">
        <v>435.29</v>
      </c>
      <c r="C7" s="100">
        <v>423.8</v>
      </c>
      <c r="D7" s="100">
        <v>0.45</v>
      </c>
      <c r="E7" s="100">
        <f>+(B7*D7*8760)/1000000</f>
        <v>1.7159131800000003</v>
      </c>
      <c r="F7" s="100">
        <f>+(C7*D7*8760)/1000000</f>
        <v>1.6706196</v>
      </c>
      <c r="G7" s="101">
        <f>+B7-C7</f>
        <v>11.490000000000009</v>
      </c>
      <c r="H7" s="100">
        <f>+(G7*D7*8760)/1000000</f>
        <v>4.5293580000000042E-2</v>
      </c>
    </row>
    <row r="8" spans="1:8">
      <c r="A8" s="100" t="s">
        <v>996</v>
      </c>
      <c r="B8" s="100">
        <v>68.180000000000007</v>
      </c>
      <c r="C8" s="100">
        <v>66.650000000000006</v>
      </c>
      <c r="D8" s="100">
        <v>0.15</v>
      </c>
      <c r="E8" s="100">
        <f>+(B8*D8*8760)/1000000</f>
        <v>8.9588520000000005E-2</v>
      </c>
      <c r="F8" s="100">
        <f>+(C8*D8*8760)/1000000</f>
        <v>8.7578100000000006E-2</v>
      </c>
      <c r="G8" s="101">
        <f>+B8-C8</f>
        <v>1.5300000000000011</v>
      </c>
      <c r="H8" s="100">
        <f>+(G8*D8*8760)/1000000</f>
        <v>2.010420000000001E-3</v>
      </c>
    </row>
    <row r="9" spans="1:8">
      <c r="A9" s="100" t="s">
        <v>997</v>
      </c>
      <c r="B9" s="100">
        <v>1127.8</v>
      </c>
      <c r="C9" s="100">
        <v>0.2177</v>
      </c>
      <c r="D9" s="100">
        <v>0.36</v>
      </c>
      <c r="E9" s="100">
        <f>+(B9*D9*8760)/1000000</f>
        <v>3.5566300799999997</v>
      </c>
      <c r="F9" s="100">
        <f>+(C9*D9*8760)/1000000</f>
        <v>6.8653872000000004E-4</v>
      </c>
      <c r="G9" s="101">
        <f>+B9-C9</f>
        <v>1127.5823</v>
      </c>
      <c r="H9" s="100">
        <f>+(G9*D9*8760)/1000000</f>
        <v>3.55594354128</v>
      </c>
    </row>
    <row r="10" spans="1:8">
      <c r="A10" s="100" t="s">
        <v>570</v>
      </c>
      <c r="B10" s="100">
        <f>+SUM(B6:B9)</f>
        <v>2029.3172</v>
      </c>
      <c r="C10" s="100">
        <f>+SUM(C6:C9)</f>
        <v>548.41770000000008</v>
      </c>
      <c r="E10" s="100">
        <f>+SUM(E6:E9)</f>
        <v>6.233855148</v>
      </c>
      <c r="F10" s="100">
        <f>+SUM(F6:F9)</f>
        <v>1.8853567387199999</v>
      </c>
      <c r="G10" s="101">
        <f>+SUM(G6:G9)</f>
        <v>1480.8995</v>
      </c>
      <c r="H10" s="101">
        <f>+SUM(H6:H9)</f>
        <v>4.3484984092800003</v>
      </c>
    </row>
    <row r="13" spans="1:8">
      <c r="A13" s="100" t="s">
        <v>998</v>
      </c>
    </row>
    <row r="22" spans="1:9">
      <c r="I22" s="100" t="s">
        <v>999</v>
      </c>
    </row>
    <row r="28" spans="1:9">
      <c r="A28" s="100" t="s">
        <v>983</v>
      </c>
    </row>
    <row r="29" spans="1:9">
      <c r="A29" s="100" t="s">
        <v>968</v>
      </c>
    </row>
    <row r="30" spans="1:9">
      <c r="B30" s="243" t="s">
        <v>985</v>
      </c>
      <c r="C30" s="243"/>
    </row>
    <row r="31" spans="1:9">
      <c r="A31" s="100" t="s">
        <v>986</v>
      </c>
      <c r="B31" s="100" t="s">
        <v>1000</v>
      </c>
      <c r="C31" s="100" t="s">
        <v>1001</v>
      </c>
      <c r="D31" s="100" t="s">
        <v>989</v>
      </c>
      <c r="E31" s="100" t="s">
        <v>1002</v>
      </c>
      <c r="F31" s="100" t="s">
        <v>1003</v>
      </c>
      <c r="G31" s="100" t="s">
        <v>992</v>
      </c>
      <c r="H31" s="100" t="s">
        <v>993</v>
      </c>
    </row>
    <row r="32" spans="1:9">
      <c r="A32" s="100" t="s">
        <v>1004</v>
      </c>
      <c r="B32" s="100">
        <v>269.55669999999998</v>
      </c>
      <c r="C32" s="100">
        <v>2.184111E-2</v>
      </c>
      <c r="D32" s="100">
        <v>0.48</v>
      </c>
      <c r="E32" s="100">
        <f>+(B32*D32*8760)/1000000</f>
        <v>1.1334320121599999</v>
      </c>
      <c r="F32" s="100">
        <f>+(C32*D32*8760)/1000000</f>
        <v>9.183749932799999E-5</v>
      </c>
      <c r="G32" s="101">
        <f>+B32-C32</f>
        <v>269.53485888999995</v>
      </c>
      <c r="H32" s="100">
        <f>+(G32*D32*8760)/1000000</f>
        <v>1.1333401746606717</v>
      </c>
    </row>
    <row r="33" spans="1:8">
      <c r="A33" s="100" t="s">
        <v>1005</v>
      </c>
      <c r="B33" s="100">
        <v>151.75559999999999</v>
      </c>
      <c r="C33" s="100">
        <v>1.2882E-4</v>
      </c>
      <c r="D33" s="100">
        <v>0.48</v>
      </c>
      <c r="E33" s="100">
        <f t="shared" ref="E33:E39" si="0">+(B33*D33*8760)/1000000</f>
        <v>0.63810194687999999</v>
      </c>
      <c r="F33" s="100">
        <f t="shared" ref="F33:F39" si="1">+(C33*D33*8760)/1000000</f>
        <v>5.41662336E-7</v>
      </c>
      <c r="G33" s="101">
        <f t="shared" ref="G33:G39" si="2">+B33-C33</f>
        <v>151.75547118</v>
      </c>
      <c r="H33" s="100">
        <f t="shared" ref="H33:H39" si="3">+(G33*D33*8760)/1000000</f>
        <v>0.63810140521766401</v>
      </c>
    </row>
    <row r="34" spans="1:8">
      <c r="A34" s="100" t="s">
        <v>1006</v>
      </c>
      <c r="B34" s="100">
        <v>174.94380000000001</v>
      </c>
      <c r="C34" s="100">
        <v>2.7038000000000002E-4</v>
      </c>
      <c r="D34" s="100">
        <v>0.48</v>
      </c>
      <c r="E34" s="100">
        <f t="shared" si="0"/>
        <v>0.73560369023999994</v>
      </c>
      <c r="F34" s="100">
        <f t="shared" si="1"/>
        <v>1.1368938239999999E-6</v>
      </c>
      <c r="G34" s="101">
        <f t="shared" si="2"/>
        <v>174.94352962000002</v>
      </c>
      <c r="H34" s="100">
        <f t="shared" si="3"/>
        <v>0.73560255334617608</v>
      </c>
    </row>
    <row r="35" spans="1:8">
      <c r="A35" s="100" t="s">
        <v>1007</v>
      </c>
      <c r="B35" s="100">
        <v>0.22534180000000001</v>
      </c>
      <c r="C35" s="100">
        <v>319.858</v>
      </c>
      <c r="D35" s="100">
        <v>0.48</v>
      </c>
      <c r="E35" s="100">
        <f t="shared" si="0"/>
        <v>9.475172006400001E-4</v>
      </c>
      <c r="F35" s="100">
        <f t="shared" si="1"/>
        <v>1.3449389183999998</v>
      </c>
      <c r="G35" s="101">
        <f>+B35-C35</f>
        <v>-319.63265819999998</v>
      </c>
      <c r="H35" s="100">
        <f t="shared" si="3"/>
        <v>-1.3439914011993599</v>
      </c>
    </row>
    <row r="36" spans="1:8">
      <c r="A36" s="100" t="s">
        <v>1008</v>
      </c>
      <c r="B36" s="100">
        <v>599.23350000000005</v>
      </c>
      <c r="C36" s="100">
        <v>4.7949110000000003E-2</v>
      </c>
      <c r="D36" s="100">
        <v>0.56999999999999995</v>
      </c>
      <c r="E36" s="100">
        <f t="shared" si="0"/>
        <v>2.9920927121999998</v>
      </c>
      <c r="F36" s="100">
        <f>+(C36*D36*8760)/1000000</f>
        <v>2.3941949605200001E-4</v>
      </c>
      <c r="G36" s="101">
        <f>+B36-C36</f>
        <v>599.18555089000006</v>
      </c>
      <c r="H36" s="100">
        <f>+(G36*D36*8760)/1000000</f>
        <v>2.9918532927039485</v>
      </c>
    </row>
    <row r="37" spans="1:8">
      <c r="A37" s="100" t="s">
        <v>1009</v>
      </c>
      <c r="B37" s="100">
        <v>202.05600000000001</v>
      </c>
      <c r="C37" s="100">
        <v>197.93</v>
      </c>
      <c r="D37" s="100">
        <v>0.56999999999999995</v>
      </c>
      <c r="E37" s="100">
        <f t="shared" si="0"/>
        <v>1.0089060191999999</v>
      </c>
      <c r="F37" s="100">
        <f t="shared" si="1"/>
        <v>0.98830407600000003</v>
      </c>
      <c r="G37" s="101">
        <f t="shared" si="2"/>
        <v>4.1260000000000048</v>
      </c>
      <c r="H37" s="100">
        <f t="shared" si="3"/>
        <v>2.0601943200000025E-2</v>
      </c>
    </row>
    <row r="38" spans="1:8">
      <c r="A38" s="100" t="s">
        <v>1010</v>
      </c>
      <c r="B38" s="100">
        <v>58.111400000000003</v>
      </c>
      <c r="C38" s="100">
        <v>57.28593</v>
      </c>
      <c r="D38" s="100">
        <v>0.56999999999999995</v>
      </c>
      <c r="E38" s="100">
        <f t="shared" si="0"/>
        <v>0.29016184247999999</v>
      </c>
      <c r="F38" s="100">
        <f t="shared" si="1"/>
        <v>0.28604010567600002</v>
      </c>
      <c r="G38" s="101">
        <f t="shared" si="2"/>
        <v>0.82547000000000281</v>
      </c>
      <c r="H38" s="100">
        <f t="shared" si="3"/>
        <v>4.1217368040000141E-3</v>
      </c>
    </row>
    <row r="39" spans="1:8">
      <c r="A39" s="100" t="s">
        <v>1011</v>
      </c>
      <c r="B39" s="100">
        <v>52.634399999999999</v>
      </c>
      <c r="C39" s="100">
        <v>51.986330000000002</v>
      </c>
      <c r="D39" s="100">
        <v>0.56999999999999995</v>
      </c>
      <c r="E39" s="100">
        <f t="shared" si="0"/>
        <v>0.26281408607999995</v>
      </c>
      <c r="F39" s="100">
        <f t="shared" si="1"/>
        <v>0.25957814295600001</v>
      </c>
      <c r="G39" s="101">
        <f t="shared" si="2"/>
        <v>0.64806999999999704</v>
      </c>
      <c r="H39" s="100">
        <f t="shared" si="3"/>
        <v>3.235943123999985E-3</v>
      </c>
    </row>
    <row r="40" spans="1:8">
      <c r="A40" s="100" t="s">
        <v>570</v>
      </c>
      <c r="B40" s="100">
        <f>+SUM(B32:B39)</f>
        <v>1508.5167417999999</v>
      </c>
      <c r="C40" s="100">
        <f>+SUM(C32:C39)</f>
        <v>627.13044941999988</v>
      </c>
      <c r="E40" s="100">
        <f>+SUM(E32:E39)</f>
        <v>7.0620598264406391</v>
      </c>
      <c r="F40" s="100">
        <f>+SUM(F32:F39)</f>
        <v>2.87919417858354</v>
      </c>
      <c r="G40" s="101">
        <f>+SUM(G32:G35)</f>
        <v>276.60120149000005</v>
      </c>
      <c r="H40" s="101">
        <f>+SUM(H32:H39)</f>
        <v>4.1828656478571009</v>
      </c>
    </row>
    <row r="43" spans="1:8">
      <c r="A43" s="100" t="s">
        <v>1012</v>
      </c>
      <c r="B43" s="100" t="s">
        <v>1013</v>
      </c>
      <c r="C43" s="100" t="s">
        <v>1014</v>
      </c>
      <c r="D43" s="100" t="s">
        <v>989</v>
      </c>
      <c r="E43" s="100" t="s">
        <v>1015</v>
      </c>
      <c r="F43" s="100" t="s">
        <v>1016</v>
      </c>
      <c r="G43" s="100" t="s">
        <v>992</v>
      </c>
      <c r="H43" s="100" t="s">
        <v>993</v>
      </c>
    </row>
    <row r="44" spans="1:8">
      <c r="A44" s="100" t="s">
        <v>1017</v>
      </c>
      <c r="B44" s="100">
        <v>707</v>
      </c>
      <c r="C44" s="100">
        <v>155.6</v>
      </c>
      <c r="D44" s="100">
        <v>0.55000000000000004</v>
      </c>
      <c r="E44" s="100">
        <f t="shared" ref="E44:E49" si="4">+(B44*D44*8760)/1000000</f>
        <v>3.406326</v>
      </c>
      <c r="F44" s="100">
        <f t="shared" ref="F44:F49" si="5">+(C44*D44*8760)/1000000</f>
        <v>0.74968079999999993</v>
      </c>
      <c r="G44" s="101">
        <f t="shared" ref="G44:G49" si="6">+B44-C44</f>
        <v>551.4</v>
      </c>
      <c r="H44" s="100">
        <f t="shared" ref="H44:H49" si="7">+(G44*D44*8760)/1000000</f>
        <v>2.6566452000000003</v>
      </c>
    </row>
    <row r="45" spans="1:8">
      <c r="A45" s="100" t="s">
        <v>1018</v>
      </c>
      <c r="B45" s="100">
        <v>496.1</v>
      </c>
      <c r="D45" s="100">
        <v>0.55000000000000004</v>
      </c>
      <c r="E45" s="100">
        <f t="shared" si="4"/>
        <v>2.3902098000000005</v>
      </c>
      <c r="F45" s="100">
        <f t="shared" si="5"/>
        <v>0</v>
      </c>
      <c r="G45" s="101">
        <f t="shared" si="6"/>
        <v>496.1</v>
      </c>
      <c r="H45" s="100">
        <f t="shared" si="7"/>
        <v>2.3902098000000005</v>
      </c>
    </row>
    <row r="46" spans="1:8">
      <c r="A46" s="100" t="s">
        <v>1019</v>
      </c>
      <c r="C46" s="100">
        <v>603.95000000000005</v>
      </c>
      <c r="D46" s="100">
        <v>0.55000000000000004</v>
      </c>
      <c r="E46" s="100">
        <f t="shared" si="4"/>
        <v>0</v>
      </c>
      <c r="F46" s="100">
        <f t="shared" si="5"/>
        <v>2.9098311000000008</v>
      </c>
      <c r="G46" s="101">
        <f t="shared" si="6"/>
        <v>-603.95000000000005</v>
      </c>
      <c r="H46" s="100">
        <f t="shared" si="7"/>
        <v>-2.9098311000000008</v>
      </c>
    </row>
    <row r="47" spans="1:8">
      <c r="A47" s="100" t="s">
        <v>1020</v>
      </c>
      <c r="C47" s="100">
        <v>123.07</v>
      </c>
      <c r="D47" s="100">
        <v>0.55000000000000004</v>
      </c>
      <c r="E47" s="100">
        <f t="shared" si="4"/>
        <v>0</v>
      </c>
      <c r="F47" s="100">
        <f t="shared" si="5"/>
        <v>0.59295125999999998</v>
      </c>
      <c r="G47" s="101">
        <f t="shared" si="6"/>
        <v>-123.07</v>
      </c>
      <c r="H47" s="100">
        <f t="shared" si="7"/>
        <v>-0.59295125999999998</v>
      </c>
    </row>
    <row r="48" spans="1:8">
      <c r="A48" s="100" t="s">
        <v>1021</v>
      </c>
      <c r="C48" s="100">
        <v>4.1500000000000004</v>
      </c>
      <c r="D48" s="100">
        <v>0.55000000000000004</v>
      </c>
      <c r="E48" s="100">
        <f t="shared" si="4"/>
        <v>0</v>
      </c>
      <c r="F48" s="100">
        <f t="shared" si="5"/>
        <v>1.9994700000000001E-2</v>
      </c>
      <c r="G48" s="101">
        <f t="shared" si="6"/>
        <v>-4.1500000000000004</v>
      </c>
      <c r="H48" s="100">
        <f t="shared" si="7"/>
        <v>-1.9994700000000001E-2</v>
      </c>
    </row>
    <row r="49" spans="1:8">
      <c r="A49" s="100" t="s">
        <v>1022</v>
      </c>
      <c r="C49" s="100">
        <v>41.84</v>
      </c>
      <c r="D49" s="100">
        <v>0.55000000000000004</v>
      </c>
      <c r="E49" s="100">
        <f t="shared" si="4"/>
        <v>0</v>
      </c>
      <c r="F49" s="100">
        <f t="shared" si="5"/>
        <v>0.20158512000000003</v>
      </c>
      <c r="G49" s="101">
        <f t="shared" si="6"/>
        <v>-41.84</v>
      </c>
      <c r="H49" s="100">
        <f t="shared" si="7"/>
        <v>-0.20158512000000003</v>
      </c>
    </row>
    <row r="50" spans="1:8">
      <c r="A50" s="100" t="s">
        <v>570</v>
      </c>
      <c r="B50" s="100">
        <f>+SUM(B44:B49)</f>
        <v>1203.0999999999999</v>
      </c>
      <c r="C50" s="100">
        <f>+SUM(C44:C49)</f>
        <v>928.61000000000013</v>
      </c>
      <c r="E50" s="100">
        <f>+SUM(E44:E49)</f>
        <v>5.7965358000000009</v>
      </c>
      <c r="F50" s="100">
        <f>+SUM(F44:F49)</f>
        <v>4.474042980000001</v>
      </c>
      <c r="G50" s="100">
        <f>+SUM(G44:G49)</f>
        <v>274.49</v>
      </c>
      <c r="H50" s="100">
        <f>+SUM(H44:H49)</f>
        <v>1.3224928199999999</v>
      </c>
    </row>
    <row r="53" spans="1:8">
      <c r="A53" s="100" t="s">
        <v>1023</v>
      </c>
    </row>
    <row r="54" spans="1:8">
      <c r="A54" s="100" t="s">
        <v>1024</v>
      </c>
      <c r="B54" s="100" t="s">
        <v>1025</v>
      </c>
      <c r="C54" s="100" t="s">
        <v>1026</v>
      </c>
      <c r="D54" s="100" t="s">
        <v>1027</v>
      </c>
      <c r="E54" s="100" t="s">
        <v>1026</v>
      </c>
      <c r="G54" s="100" t="s">
        <v>1028</v>
      </c>
    </row>
    <row r="55" spans="1:8">
      <c r="A55" s="100" t="s">
        <v>1029</v>
      </c>
      <c r="B55" s="100">
        <v>4.74</v>
      </c>
      <c r="C55" s="100">
        <v>1533</v>
      </c>
      <c r="D55" s="100">
        <v>14.26</v>
      </c>
      <c r="E55" s="100">
        <v>657</v>
      </c>
      <c r="F55" s="100" t="s">
        <v>1030</v>
      </c>
      <c r="G55" s="100">
        <f>+B55*C55+D55*E55+B56*C56+D56*E56+B57*C57+D57*E57</f>
        <v>79049.875</v>
      </c>
      <c r="H55" s="100" t="s">
        <v>1024</v>
      </c>
    </row>
    <row r="56" spans="1:8">
      <c r="A56" s="100" t="s">
        <v>1031</v>
      </c>
      <c r="B56" s="100">
        <v>4.96</v>
      </c>
      <c r="C56" s="100">
        <v>3321.5</v>
      </c>
      <c r="D56" s="100">
        <v>17.27</v>
      </c>
      <c r="E56" s="100">
        <v>1423.5</v>
      </c>
      <c r="F56" s="100" t="s">
        <v>1030</v>
      </c>
      <c r="G56" s="100">
        <v>8427.1200000000008</v>
      </c>
      <c r="H56" s="100" t="s">
        <v>1032</v>
      </c>
    </row>
    <row r="57" spans="1:8">
      <c r="A57" s="100" t="s">
        <v>1033</v>
      </c>
      <c r="B57" s="100">
        <v>7.28</v>
      </c>
      <c r="C57" s="100">
        <v>1277.5</v>
      </c>
      <c r="D57" s="100">
        <v>22.02</v>
      </c>
      <c r="E57" s="100">
        <v>547.5</v>
      </c>
      <c r="F57" s="100" t="s">
        <v>1030</v>
      </c>
      <c r="G57" s="100">
        <f>+G56/G55</f>
        <v>0.10660510215860558</v>
      </c>
    </row>
  </sheetData>
  <mergeCells count="2">
    <mergeCell ref="B4:C4"/>
    <mergeCell ref="B30:C30"/>
  </mergeCell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baseColWidth="10"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M2:S12"/>
  <sheetViews>
    <sheetView topLeftCell="E1" workbookViewId="0">
      <selection activeCell="S10" sqref="S10"/>
    </sheetView>
  </sheetViews>
  <sheetFormatPr baseColWidth="10" defaultRowHeight="12.75"/>
  <cols>
    <col min="18" max="19" width="17.5703125" bestFit="1" customWidth="1"/>
  </cols>
  <sheetData>
    <row r="2" spans="13:19">
      <c r="M2" t="s">
        <v>1257</v>
      </c>
      <c r="O2" t="s">
        <v>1258</v>
      </c>
      <c r="S2" t="s">
        <v>570</v>
      </c>
    </row>
    <row r="3" spans="13:19">
      <c r="M3" t="s">
        <v>1259</v>
      </c>
      <c r="N3">
        <v>500</v>
      </c>
      <c r="O3">
        <v>0</v>
      </c>
    </row>
    <row r="4" spans="13:19">
      <c r="M4" t="s">
        <v>1259</v>
      </c>
      <c r="N4">
        <v>220</v>
      </c>
      <c r="O4">
        <v>4539291740</v>
      </c>
    </row>
    <row r="5" spans="13:19">
      <c r="M5" t="s">
        <v>1259</v>
      </c>
      <c r="N5">
        <v>110</v>
      </c>
      <c r="O5">
        <v>4057387073</v>
      </c>
    </row>
    <row r="6" spans="13:19">
      <c r="M6" t="s">
        <v>1259</v>
      </c>
      <c r="N6">
        <v>66</v>
      </c>
      <c r="O6">
        <v>0</v>
      </c>
      <c r="S6" s="211">
        <f>+SUM(O3:O6)</f>
        <v>8596678813</v>
      </c>
    </row>
    <row r="7" spans="13:19">
      <c r="M7" t="s">
        <v>1260</v>
      </c>
      <c r="N7">
        <v>34.5</v>
      </c>
      <c r="O7">
        <v>106556862</v>
      </c>
      <c r="P7">
        <v>0</v>
      </c>
      <c r="Q7">
        <v>3108150259</v>
      </c>
      <c r="R7">
        <v>502087795</v>
      </c>
      <c r="S7" s="211">
        <f>+SUM(O7:R7)</f>
        <v>3716794916</v>
      </c>
    </row>
    <row r="8" spans="13:19">
      <c r="M8" t="s">
        <v>1261</v>
      </c>
      <c r="O8">
        <v>3451522110</v>
      </c>
      <c r="P8">
        <v>4535530634</v>
      </c>
      <c r="Q8">
        <v>0</v>
      </c>
      <c r="R8">
        <v>257902310</v>
      </c>
      <c r="S8" s="211">
        <f>+SUM(O8:R8)</f>
        <v>8244955054</v>
      </c>
    </row>
    <row r="10" spans="13:19">
      <c r="S10">
        <f>+S6/1000000</f>
        <v>8596.6788130000004</v>
      </c>
    </row>
    <row r="11" spans="13:19">
      <c r="S11">
        <f t="shared" ref="S11:S12" si="0">+S7/1000000</f>
        <v>3716.7949159999998</v>
      </c>
    </row>
    <row r="12" spans="13:19">
      <c r="S12">
        <f t="shared" si="0"/>
        <v>8244.955054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15</vt:i4>
      </vt:variant>
      <vt:variant>
        <vt:lpstr>Rangos con nombre</vt:lpstr>
      </vt:variant>
      <vt:variant>
        <vt:i4>9</vt:i4>
      </vt:variant>
    </vt:vector>
  </HeadingPairs>
  <TitlesOfParts>
    <vt:vector size="24" baseType="lpstr">
      <vt:lpstr>TD</vt:lpstr>
      <vt:lpstr>Hoja1</vt:lpstr>
      <vt:lpstr>Resumen</vt:lpstr>
      <vt:lpstr>TD Circuitos</vt:lpstr>
      <vt:lpstr>TABLA</vt:lpstr>
      <vt:lpstr>Circuitos Nivel II  </vt:lpstr>
      <vt:lpstr>Líneas AT </vt:lpstr>
      <vt:lpstr>Trafos Bidevanados </vt:lpstr>
      <vt:lpstr>Tridevanados</vt:lpstr>
      <vt:lpstr>Trafos STN </vt:lpstr>
      <vt:lpstr>Proyectos SDL</vt:lpstr>
      <vt:lpstr>Proyectos STR</vt:lpstr>
      <vt:lpstr>Delta pérdidas </vt:lpstr>
      <vt:lpstr>Hoja2</vt:lpstr>
      <vt:lpstr>Demanda por nivel de tensión 19</vt:lpstr>
      <vt:lpstr>'Circuitos Nivel II  '!Área_de_impresión</vt:lpstr>
      <vt:lpstr>'Líneas AT '!Área_de_impresión</vt:lpstr>
      <vt:lpstr>'Proyectos SDL'!Área_de_impresión</vt:lpstr>
      <vt:lpstr>Resumen!Área_de_impresión</vt:lpstr>
      <vt:lpstr>'Trafos Bidevanados '!Área_de_impresión</vt:lpstr>
      <vt:lpstr>'Trafos STN '!Área_de_impresión</vt:lpstr>
      <vt:lpstr>Tridevanados!Área_de_impresión</vt:lpstr>
      <vt:lpstr>'Circuitos Nivel II  '!Títulos_a_imprimir</vt:lpstr>
      <vt:lpstr>'Líneas AT '!Títulos_a_imprimir</vt:lpstr>
    </vt:vector>
  </TitlesOfParts>
  <Company>ELECTRICARIBE SA ESP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ELECTRICARIBE S.A E.S.P</dc:creator>
  <cp:lastModifiedBy>Brenier Jose Baldovino Lascarro</cp:lastModifiedBy>
  <cp:lastPrinted>2014-04-07T15:21:59Z</cp:lastPrinted>
  <dcterms:created xsi:type="dcterms:W3CDTF">2010-08-20T13:01:57Z</dcterms:created>
  <dcterms:modified xsi:type="dcterms:W3CDTF">2020-11-25T20:56:58Z</dcterms:modified>
</cp:coreProperties>
</file>