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List1" sheetId="1" r:id="rId1"/>
    <sheet name="List1 (2)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H2" i="2"/>
  <c r="G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J2" i="2"/>
  <c r="W2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2" i="2"/>
  <c r="U2" i="2"/>
  <c r="V2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2" i="2"/>
  <c r="C42" i="2" l="1"/>
  <c r="C41" i="2"/>
  <c r="C40" i="2"/>
  <c r="C39" i="2"/>
  <c r="C38" i="2"/>
  <c r="C37" i="2"/>
  <c r="C36" i="2"/>
  <c r="C35" i="2"/>
  <c r="R35" i="2" s="1"/>
  <c r="S35" i="2" s="1"/>
  <c r="C34" i="2"/>
  <c r="C33" i="2"/>
  <c r="C32" i="2"/>
  <c r="C31" i="2"/>
  <c r="C30" i="2"/>
  <c r="C29" i="2"/>
  <c r="C28" i="2"/>
  <c r="R27" i="2"/>
  <c r="S27" i="2" s="1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J6" i="2" l="1"/>
  <c r="X6" i="2"/>
  <c r="R14" i="2"/>
  <c r="S14" i="2" s="1"/>
  <c r="J14" i="2"/>
  <c r="X14" i="2"/>
  <c r="X17" i="2"/>
  <c r="J17" i="2"/>
  <c r="E19" i="2"/>
  <c r="X19" i="2"/>
  <c r="J19" i="2"/>
  <c r="X21" i="2"/>
  <c r="J21" i="2"/>
  <c r="R31" i="2"/>
  <c r="S31" i="2" s="1"/>
  <c r="X31" i="2"/>
  <c r="J31" i="2"/>
  <c r="X38" i="2"/>
  <c r="J38" i="2"/>
  <c r="R7" i="2"/>
  <c r="S7" i="2" s="1"/>
  <c r="X7" i="2"/>
  <c r="J7" i="2"/>
  <c r="X15" i="2"/>
  <c r="J15" i="2"/>
  <c r="J22" i="2"/>
  <c r="X22" i="2"/>
  <c r="R28" i="2"/>
  <c r="S28" i="2" s="1"/>
  <c r="X28" i="2"/>
  <c r="J28" i="2"/>
  <c r="J8" i="2"/>
  <c r="X8" i="2"/>
  <c r="R19" i="2"/>
  <c r="S19" i="2" s="1"/>
  <c r="J40" i="2"/>
  <c r="X40" i="2"/>
  <c r="I2" i="2"/>
  <c r="J10" i="2"/>
  <c r="X10" i="2"/>
  <c r="X35" i="2"/>
  <c r="J35" i="2"/>
  <c r="J42" i="2"/>
  <c r="X42" i="2"/>
  <c r="R3" i="2"/>
  <c r="S3" i="2" s="1"/>
  <c r="X3" i="2"/>
  <c r="J3" i="2"/>
  <c r="R11" i="2"/>
  <c r="S11" i="2" s="1"/>
  <c r="X11" i="2"/>
  <c r="J11" i="2"/>
  <c r="E18" i="2"/>
  <c r="J18" i="2"/>
  <c r="X18" i="2"/>
  <c r="T19" i="2"/>
  <c r="AH19" i="2" s="1"/>
  <c r="R25" i="2"/>
  <c r="S25" i="2" s="1"/>
  <c r="X25" i="2"/>
  <c r="J25" i="2"/>
  <c r="J32" i="2"/>
  <c r="X32" i="2"/>
  <c r="X39" i="2"/>
  <c r="J39" i="2"/>
  <c r="J4" i="2"/>
  <c r="X4" i="2"/>
  <c r="J12" i="2"/>
  <c r="X12" i="2"/>
  <c r="J16" i="2"/>
  <c r="X16" i="2"/>
  <c r="X23" i="2"/>
  <c r="J23" i="2"/>
  <c r="J26" i="2"/>
  <c r="X26" i="2"/>
  <c r="X29" i="2"/>
  <c r="J29" i="2"/>
  <c r="R33" i="2"/>
  <c r="S33" i="2" s="1"/>
  <c r="X33" i="2"/>
  <c r="J33" i="2"/>
  <c r="R36" i="2"/>
  <c r="S36" i="2" s="1"/>
  <c r="X36" i="2"/>
  <c r="J36" i="2"/>
  <c r="R5" i="2"/>
  <c r="S5" i="2" s="1"/>
  <c r="X5" i="2"/>
  <c r="J5" i="2"/>
  <c r="R9" i="2"/>
  <c r="S9" i="2" s="1"/>
  <c r="X9" i="2"/>
  <c r="J9" i="2"/>
  <c r="X13" i="2"/>
  <c r="J13" i="2"/>
  <c r="R16" i="2"/>
  <c r="S16" i="2" s="1"/>
  <c r="R18" i="2"/>
  <c r="S18" i="2" s="1"/>
  <c r="X20" i="2"/>
  <c r="J20" i="2"/>
  <c r="J24" i="2"/>
  <c r="X24" i="2"/>
  <c r="X27" i="2"/>
  <c r="J27" i="2"/>
  <c r="R30" i="2"/>
  <c r="S30" i="2" s="1"/>
  <c r="J30" i="2"/>
  <c r="X30" i="2"/>
  <c r="E34" i="2"/>
  <c r="J34" i="2"/>
  <c r="X34" i="2"/>
  <c r="X37" i="2"/>
  <c r="J37" i="2"/>
  <c r="X41" i="2"/>
  <c r="J41" i="2"/>
  <c r="E3" i="2"/>
  <c r="E5" i="2"/>
  <c r="E7" i="2"/>
  <c r="E9" i="2"/>
  <c r="E11" i="2"/>
  <c r="E13" i="2"/>
  <c r="R40" i="2"/>
  <c r="S40" i="2" s="1"/>
  <c r="R13" i="2"/>
  <c r="S13" i="2" s="1"/>
  <c r="E24" i="2"/>
  <c r="E15" i="2"/>
  <c r="D32" i="2"/>
  <c r="E37" i="2"/>
  <c r="R15" i="2"/>
  <c r="T15" i="2" s="1"/>
  <c r="E27" i="2"/>
  <c r="E32" i="2"/>
  <c r="E35" i="2"/>
  <c r="D36" i="2"/>
  <c r="D40" i="2"/>
  <c r="R32" i="2"/>
  <c r="S32" i="2" s="1"/>
  <c r="E40" i="2"/>
  <c r="E42" i="2"/>
  <c r="T27" i="2"/>
  <c r="AH27" i="2" s="1"/>
  <c r="D15" i="2"/>
  <c r="D24" i="2"/>
  <c r="D7" i="2"/>
  <c r="P7" i="2" s="1"/>
  <c r="D9" i="2"/>
  <c r="D14" i="2"/>
  <c r="D42" i="2"/>
  <c r="N42" i="2" s="1"/>
  <c r="D3" i="2"/>
  <c r="D11" i="2"/>
  <c r="L11" i="2" s="1"/>
  <c r="D27" i="2"/>
  <c r="D37" i="2"/>
  <c r="D5" i="2"/>
  <c r="D16" i="2"/>
  <c r="D18" i="2"/>
  <c r="Q18" i="2" s="1"/>
  <c r="D19" i="2"/>
  <c r="D35" i="2"/>
  <c r="N32" i="2"/>
  <c r="E2" i="2"/>
  <c r="D2" i="2"/>
  <c r="E4" i="2"/>
  <c r="D4" i="2"/>
  <c r="E6" i="2"/>
  <c r="D6" i="2"/>
  <c r="E8" i="2"/>
  <c r="D8" i="2"/>
  <c r="E10" i="2"/>
  <c r="D10" i="2"/>
  <c r="R17" i="2"/>
  <c r="S17" i="2" s="1"/>
  <c r="E17" i="2"/>
  <c r="D17" i="2"/>
  <c r="AE2" i="2"/>
  <c r="R24" i="2"/>
  <c r="S24" i="2" s="1"/>
  <c r="R4" i="2"/>
  <c r="S4" i="2" s="1"/>
  <c r="R6" i="2"/>
  <c r="S6" i="2" s="1"/>
  <c r="R8" i="2"/>
  <c r="S8" i="2" s="1"/>
  <c r="R10" i="2"/>
  <c r="S10" i="2" s="1"/>
  <c r="D12" i="2"/>
  <c r="R12" i="2"/>
  <c r="S12" i="2" s="1"/>
  <c r="E12" i="2"/>
  <c r="E38" i="2"/>
  <c r="D38" i="2"/>
  <c r="R38" i="2"/>
  <c r="S38" i="2" s="1"/>
  <c r="E20" i="2"/>
  <c r="D21" i="2"/>
  <c r="R21" i="2"/>
  <c r="S21" i="2" s="1"/>
  <c r="D22" i="2"/>
  <c r="D23" i="2"/>
  <c r="R26" i="2"/>
  <c r="S26" i="2" s="1"/>
  <c r="D39" i="2"/>
  <c r="R39" i="2"/>
  <c r="S39" i="2" s="1"/>
  <c r="E14" i="2"/>
  <c r="D20" i="2"/>
  <c r="E21" i="2"/>
  <c r="E22" i="2"/>
  <c r="E23" i="2"/>
  <c r="D25" i="2"/>
  <c r="E25" i="2"/>
  <c r="D26" i="2"/>
  <c r="E28" i="2"/>
  <c r="D29" i="2"/>
  <c r="R29" i="2"/>
  <c r="S29" i="2" s="1"/>
  <c r="D30" i="2"/>
  <c r="D31" i="2"/>
  <c r="R34" i="2"/>
  <c r="S34" i="2" s="1"/>
  <c r="E39" i="2"/>
  <c r="D41" i="2"/>
  <c r="E41" i="2"/>
  <c r="D13" i="2"/>
  <c r="E16" i="2"/>
  <c r="R20" i="2"/>
  <c r="S20" i="2" s="1"/>
  <c r="R22" i="2"/>
  <c r="S22" i="2" s="1"/>
  <c r="R23" i="2"/>
  <c r="S23" i="2" s="1"/>
  <c r="E26" i="2"/>
  <c r="D28" i="2"/>
  <c r="E29" i="2"/>
  <c r="E30" i="2"/>
  <c r="E31" i="2"/>
  <c r="D33" i="2"/>
  <c r="E33" i="2"/>
  <c r="D34" i="2"/>
  <c r="L34" i="2" s="1"/>
  <c r="E36" i="2"/>
  <c r="R41" i="2"/>
  <c r="S41" i="2" s="1"/>
  <c r="R37" i="2"/>
  <c r="S37" i="2" s="1"/>
  <c r="R42" i="2"/>
  <c r="S42" i="2" s="1"/>
  <c r="C35" i="1"/>
  <c r="C42" i="1"/>
  <c r="B3" i="1"/>
  <c r="B4" i="1"/>
  <c r="B5" i="1"/>
  <c r="B6" i="1"/>
  <c r="B7" i="1"/>
  <c r="B8" i="1"/>
  <c r="B9" i="1"/>
  <c r="D9" i="1" s="1"/>
  <c r="B10" i="1"/>
  <c r="B11" i="1"/>
  <c r="B12" i="1"/>
  <c r="B13" i="1"/>
  <c r="D13" i="1" s="1"/>
  <c r="B14" i="1"/>
  <c r="B15" i="1"/>
  <c r="B16" i="1"/>
  <c r="B17" i="1"/>
  <c r="D17" i="1" s="1"/>
  <c r="B18" i="1"/>
  <c r="B19" i="1"/>
  <c r="B20" i="1"/>
  <c r="F20" i="1" s="1"/>
  <c r="I20" i="1" s="1"/>
  <c r="J20" i="1" s="1"/>
  <c r="B21" i="1"/>
  <c r="B22" i="1"/>
  <c r="B23" i="1"/>
  <c r="B24" i="1"/>
  <c r="B25" i="1"/>
  <c r="B26" i="1"/>
  <c r="B27" i="1"/>
  <c r="B28" i="1"/>
  <c r="F28" i="1" s="1"/>
  <c r="B29" i="1"/>
  <c r="B30" i="1"/>
  <c r="B31" i="1"/>
  <c r="B32" i="1"/>
  <c r="F32" i="1" s="1"/>
  <c r="I32" i="1" s="1"/>
  <c r="J32" i="1" s="1"/>
  <c r="B33" i="1"/>
  <c r="B34" i="1"/>
  <c r="B35" i="1"/>
  <c r="B36" i="1"/>
  <c r="B37" i="1"/>
  <c r="B38" i="1"/>
  <c r="B39" i="1"/>
  <c r="B40" i="1"/>
  <c r="B41" i="1"/>
  <c r="F41" i="1" s="1"/>
  <c r="I41" i="1" s="1"/>
  <c r="J41" i="1" s="1"/>
  <c r="B42" i="1"/>
  <c r="B2" i="1"/>
  <c r="F39" i="1"/>
  <c r="I39" i="1" s="1"/>
  <c r="J39" i="1" s="1"/>
  <c r="C38" i="1"/>
  <c r="D36" i="1"/>
  <c r="F35" i="1"/>
  <c r="I35" i="1" s="1"/>
  <c r="J35" i="1" s="1"/>
  <c r="C34" i="1"/>
  <c r="F33" i="1"/>
  <c r="I33" i="1" s="1"/>
  <c r="J33" i="1" s="1"/>
  <c r="C30" i="1"/>
  <c r="F30" i="1"/>
  <c r="I30" i="1" s="1"/>
  <c r="J30" i="1" s="1"/>
  <c r="C27" i="1"/>
  <c r="H27" i="1" s="1"/>
  <c r="N27" i="1" s="1"/>
  <c r="D27" i="1"/>
  <c r="F27" i="1"/>
  <c r="D26" i="1"/>
  <c r="F26" i="1"/>
  <c r="D25" i="1"/>
  <c r="D24" i="1"/>
  <c r="F24" i="1"/>
  <c r="C23" i="1"/>
  <c r="H23" i="1" s="1"/>
  <c r="N23" i="1" s="1"/>
  <c r="D23" i="1"/>
  <c r="F23" i="1"/>
  <c r="C22" i="1"/>
  <c r="D22" i="1"/>
  <c r="F22" i="1"/>
  <c r="I22" i="1"/>
  <c r="J22" i="1" s="1"/>
  <c r="C20" i="1"/>
  <c r="C19" i="1"/>
  <c r="F19" i="1"/>
  <c r="I19" i="1" s="1"/>
  <c r="J19" i="1" s="1"/>
  <c r="D16" i="1"/>
  <c r="F16" i="1"/>
  <c r="C14" i="1"/>
  <c r="F14" i="1"/>
  <c r="I14" i="1" s="1"/>
  <c r="J14" i="1" s="1"/>
  <c r="C11" i="1"/>
  <c r="D11" i="1"/>
  <c r="F11" i="1"/>
  <c r="F10" i="1"/>
  <c r="I10" i="1" s="1"/>
  <c r="J10" i="1" s="1"/>
  <c r="H22" i="1" l="1"/>
  <c r="N22" i="1" s="1"/>
  <c r="H11" i="1"/>
  <c r="N11" i="1" s="1"/>
  <c r="G27" i="1"/>
  <c r="G23" i="1"/>
  <c r="G11" i="1"/>
  <c r="G22" i="1"/>
  <c r="G17" i="1"/>
  <c r="Y34" i="2"/>
  <c r="Z34" i="2"/>
  <c r="Y12" i="2"/>
  <c r="Z12" i="2"/>
  <c r="AF12" i="2" s="1"/>
  <c r="Y11" i="2"/>
  <c r="Z11" i="2"/>
  <c r="Y40" i="2"/>
  <c r="Z40" i="2"/>
  <c r="Y38" i="2"/>
  <c r="Z38" i="2"/>
  <c r="Y41" i="2"/>
  <c r="Z41" i="2"/>
  <c r="Y29" i="2"/>
  <c r="Z29" i="2"/>
  <c r="Y23" i="2"/>
  <c r="AF23" i="2" s="1"/>
  <c r="Z23" i="2"/>
  <c r="Y39" i="2"/>
  <c r="Z39" i="2"/>
  <c r="Y25" i="2"/>
  <c r="AF25" i="2" s="1"/>
  <c r="Z25" i="2"/>
  <c r="Y42" i="2"/>
  <c r="Z42" i="2"/>
  <c r="Y10" i="2"/>
  <c r="Z10" i="2"/>
  <c r="Y7" i="2"/>
  <c r="Z7" i="2"/>
  <c r="Y21" i="2"/>
  <c r="Z21" i="2"/>
  <c r="Y33" i="2"/>
  <c r="Z33" i="2"/>
  <c r="Y26" i="2"/>
  <c r="Z26" i="2"/>
  <c r="AF26" i="2" s="1"/>
  <c r="Y16" i="2"/>
  <c r="Z16" i="2"/>
  <c r="Y4" i="2"/>
  <c r="AF4" i="2" s="1"/>
  <c r="Z4" i="2"/>
  <c r="Y32" i="2"/>
  <c r="Z32" i="2"/>
  <c r="Y28" i="2"/>
  <c r="Z28" i="2"/>
  <c r="Y31" i="2"/>
  <c r="AF31" i="2" s="1"/>
  <c r="Z31" i="2"/>
  <c r="Y17" i="2"/>
  <c r="AF17" i="2" s="1"/>
  <c r="Z17" i="2"/>
  <c r="Y6" i="2"/>
  <c r="AF6" i="2" s="1"/>
  <c r="Z6" i="2"/>
  <c r="Y24" i="2"/>
  <c r="AF24" i="2" s="1"/>
  <c r="Z24" i="2"/>
  <c r="Y5" i="2"/>
  <c r="Z5" i="2"/>
  <c r="Y18" i="2"/>
  <c r="Z18" i="2"/>
  <c r="Y35" i="2"/>
  <c r="Z35" i="2"/>
  <c r="Y22" i="2"/>
  <c r="AF22" i="2" s="1"/>
  <c r="Z22" i="2"/>
  <c r="Y9" i="2"/>
  <c r="Z9" i="2"/>
  <c r="Y37" i="2"/>
  <c r="Z37" i="2"/>
  <c r="Y30" i="2"/>
  <c r="Z30" i="2"/>
  <c r="Y27" i="2"/>
  <c r="AF27" i="2" s="1"/>
  <c r="Z27" i="2"/>
  <c r="Y20" i="2"/>
  <c r="Z20" i="2"/>
  <c r="Y13" i="2"/>
  <c r="AF13" i="2" s="1"/>
  <c r="Z13" i="2"/>
  <c r="Y36" i="2"/>
  <c r="Z36" i="2"/>
  <c r="Y3" i="2"/>
  <c r="AF3" i="2" s="1"/>
  <c r="Z3" i="2"/>
  <c r="Y8" i="2"/>
  <c r="Z8" i="2"/>
  <c r="Y15" i="2"/>
  <c r="AF15" i="2" s="1"/>
  <c r="Z15" i="2"/>
  <c r="Y19" i="2"/>
  <c r="Z19" i="2"/>
  <c r="Y14" i="2"/>
  <c r="AF14" i="2" s="1"/>
  <c r="Z14" i="2"/>
  <c r="U30" i="2"/>
  <c r="W30" i="2" s="1"/>
  <c r="U23" i="2"/>
  <c r="V23" i="2" s="1"/>
  <c r="AE23" i="2" s="1"/>
  <c r="W23" i="2"/>
  <c r="U25" i="2"/>
  <c r="W25" i="2" s="1"/>
  <c r="U7" i="2"/>
  <c r="W7" i="2"/>
  <c r="U21" i="2"/>
  <c r="W21" i="2" s="1"/>
  <c r="U14" i="2"/>
  <c r="W14" i="2"/>
  <c r="U24" i="2"/>
  <c r="W24" i="2" s="1"/>
  <c r="U33" i="2"/>
  <c r="V33" i="2" s="1"/>
  <c r="AE33" i="2" s="1"/>
  <c r="W33" i="2"/>
  <c r="U18" i="2"/>
  <c r="W18" i="2" s="1"/>
  <c r="AE18" i="2" s="1"/>
  <c r="U28" i="2"/>
  <c r="V28" i="2" s="1"/>
  <c r="W28" i="2"/>
  <c r="U22" i="2"/>
  <c r="W22" i="2" s="1"/>
  <c r="U31" i="2"/>
  <c r="V31" i="2" s="1"/>
  <c r="W31" i="2"/>
  <c r="U37" i="2"/>
  <c r="W37" i="2" s="1"/>
  <c r="AE37" i="2" s="1"/>
  <c r="U27" i="2"/>
  <c r="V27" i="2" s="1"/>
  <c r="AE27" i="2" s="1"/>
  <c r="W27" i="2"/>
  <c r="U20" i="2"/>
  <c r="W20" i="2"/>
  <c r="U13" i="2"/>
  <c r="W13" i="2"/>
  <c r="U36" i="2"/>
  <c r="W36" i="2"/>
  <c r="U3" i="2"/>
  <c r="V3" i="2" s="1"/>
  <c r="AE3" i="2" s="1"/>
  <c r="W3" i="2"/>
  <c r="U42" i="2"/>
  <c r="W42" i="2"/>
  <c r="U10" i="2"/>
  <c r="V10" i="2" s="1"/>
  <c r="W10" i="2"/>
  <c r="U15" i="2"/>
  <c r="W15" i="2"/>
  <c r="U19" i="2"/>
  <c r="V19" i="2" s="1"/>
  <c r="AE19" i="2" s="1"/>
  <c r="W19" i="2"/>
  <c r="U41" i="2"/>
  <c r="W41" i="2"/>
  <c r="U9" i="2"/>
  <c r="V9" i="2" s="1"/>
  <c r="AE9" i="2" s="1"/>
  <c r="W9" i="2"/>
  <c r="U29" i="2"/>
  <c r="W29" i="2"/>
  <c r="U39" i="2"/>
  <c r="V39" i="2" s="1"/>
  <c r="W39" i="2"/>
  <c r="U8" i="2"/>
  <c r="W8" i="2"/>
  <c r="U34" i="2"/>
  <c r="W34" i="2"/>
  <c r="U12" i="2"/>
  <c r="W12" i="2"/>
  <c r="U40" i="2"/>
  <c r="V40" i="2" s="1"/>
  <c r="W40" i="2"/>
  <c r="U17" i="2"/>
  <c r="W17" i="2"/>
  <c r="U5" i="2"/>
  <c r="W5" i="2"/>
  <c r="U26" i="2"/>
  <c r="W26" i="2"/>
  <c r="U16" i="2"/>
  <c r="W16" i="2"/>
  <c r="U4" i="2"/>
  <c r="W4" i="2"/>
  <c r="U32" i="2"/>
  <c r="W32" i="2"/>
  <c r="U11" i="2"/>
  <c r="W11" i="2"/>
  <c r="U35" i="2"/>
  <c r="W35" i="2"/>
  <c r="U38" i="2"/>
  <c r="W38" i="2"/>
  <c r="U6" i="2"/>
  <c r="V6" i="2" s="1"/>
  <c r="W6" i="2"/>
  <c r="T18" i="2"/>
  <c r="AH18" i="2" s="1"/>
  <c r="R2" i="2"/>
  <c r="S2" i="2" s="1"/>
  <c r="T2" i="2"/>
  <c r="AD18" i="2"/>
  <c r="AD19" i="2"/>
  <c r="AD27" i="2"/>
  <c r="AF18" i="2"/>
  <c r="AF42" i="2"/>
  <c r="AF16" i="2"/>
  <c r="AF40" i="2"/>
  <c r="AF8" i="2"/>
  <c r="AF34" i="2"/>
  <c r="AF32" i="2"/>
  <c r="AF10" i="2"/>
  <c r="X2" i="2"/>
  <c r="T36" i="2"/>
  <c r="AH36" i="2" s="1"/>
  <c r="AF36" i="2"/>
  <c r="AF21" i="2"/>
  <c r="T31" i="2"/>
  <c r="AH31" i="2" s="1"/>
  <c r="AF7" i="2"/>
  <c r="AF29" i="2"/>
  <c r="V32" i="2"/>
  <c r="V7" i="2"/>
  <c r="V21" i="2"/>
  <c r="T33" i="2"/>
  <c r="AH33" i="2" s="1"/>
  <c r="AF33" i="2"/>
  <c r="T5" i="2"/>
  <c r="AH5" i="2" s="1"/>
  <c r="AF5" i="2"/>
  <c r="V17" i="2"/>
  <c r="AF20" i="2"/>
  <c r="N5" i="2"/>
  <c r="O3" i="2"/>
  <c r="M40" i="2"/>
  <c r="AG40" i="2" s="1"/>
  <c r="O32" i="2"/>
  <c r="T11" i="2"/>
  <c r="AH11" i="2" s="1"/>
  <c r="AF11" i="2"/>
  <c r="T3" i="2"/>
  <c r="AH3" i="2" s="1"/>
  <c r="V41" i="2"/>
  <c r="AF37" i="2"/>
  <c r="V29" i="2"/>
  <c r="AE26" i="2"/>
  <c r="V26" i="2"/>
  <c r="V12" i="2"/>
  <c r="V25" i="2"/>
  <c r="V35" i="2"/>
  <c r="T14" i="2"/>
  <c r="AH14" i="2" s="1"/>
  <c r="AF39" i="2"/>
  <c r="V37" i="2"/>
  <c r="V34" i="2"/>
  <c r="AE36" i="2"/>
  <c r="V36" i="2"/>
  <c r="V4" i="2"/>
  <c r="V42" i="2"/>
  <c r="AE42" i="2" s="1"/>
  <c r="AF35" i="2"/>
  <c r="V22" i="2"/>
  <c r="V14" i="2"/>
  <c r="T25" i="2"/>
  <c r="AH25" i="2" s="1"/>
  <c r="L13" i="2"/>
  <c r="T16" i="2"/>
  <c r="AD16" i="2" s="1"/>
  <c r="V24" i="2"/>
  <c r="V5" i="2"/>
  <c r="AF19" i="2"/>
  <c r="V11" i="2"/>
  <c r="V15" i="2"/>
  <c r="T35" i="2"/>
  <c r="AE41" i="2"/>
  <c r="AF41" i="2"/>
  <c r="T30" i="2"/>
  <c r="AH30" i="2" s="1"/>
  <c r="AF30" i="2"/>
  <c r="T28" i="2"/>
  <c r="AH28" i="2" s="1"/>
  <c r="AF28" i="2"/>
  <c r="T13" i="2"/>
  <c r="AD13" i="2" s="1"/>
  <c r="AF38" i="2"/>
  <c r="T7" i="2"/>
  <c r="AH7" i="2" s="1"/>
  <c r="N19" i="2"/>
  <c r="L24" i="2"/>
  <c r="T9" i="2"/>
  <c r="AH9" i="2" s="1"/>
  <c r="AF9" i="2"/>
  <c r="V30" i="2"/>
  <c r="V20" i="2"/>
  <c r="V13" i="2"/>
  <c r="V16" i="2"/>
  <c r="V18" i="2"/>
  <c r="V8" i="2"/>
  <c r="AE8" i="2" s="1"/>
  <c r="AE15" i="2"/>
  <c r="V38" i="2"/>
  <c r="AE38" i="2" s="1"/>
  <c r="T40" i="2"/>
  <c r="AD40" i="2" s="1"/>
  <c r="S15" i="2"/>
  <c r="P32" i="2"/>
  <c r="P27" i="2"/>
  <c r="L15" i="2"/>
  <c r="P40" i="2"/>
  <c r="AC40" i="2" s="1"/>
  <c r="Q40" i="2"/>
  <c r="L9" i="2"/>
  <c r="Q32" i="2"/>
  <c r="AC32" i="2" s="1"/>
  <c r="L40" i="2"/>
  <c r="L32" i="2"/>
  <c r="M32" i="2"/>
  <c r="AG32" i="2" s="1"/>
  <c r="N40" i="2"/>
  <c r="Q35" i="2"/>
  <c r="O40" i="2"/>
  <c r="AB40" i="2" s="1"/>
  <c r="T39" i="2"/>
  <c r="AH39" i="2" s="1"/>
  <c r="T32" i="2"/>
  <c r="AH32" i="2" s="1"/>
  <c r="O37" i="2"/>
  <c r="L28" i="2"/>
  <c r="L27" i="2"/>
  <c r="O24" i="2"/>
  <c r="M24" i="2"/>
  <c r="AG24" i="2" s="1"/>
  <c r="O18" i="2"/>
  <c r="P24" i="2"/>
  <c r="Q24" i="2"/>
  <c r="M18" i="2"/>
  <c r="AG18" i="2" s="1"/>
  <c r="N27" i="2"/>
  <c r="N24" i="2"/>
  <c r="T29" i="2"/>
  <c r="AH29" i="2" s="1"/>
  <c r="M3" i="2"/>
  <c r="AG3" i="2" s="1"/>
  <c r="O35" i="2"/>
  <c r="N35" i="2"/>
  <c r="P18" i="2"/>
  <c r="AC18" i="2" s="1"/>
  <c r="N18" i="2"/>
  <c r="Q7" i="2"/>
  <c r="AC7" i="2" s="1"/>
  <c r="O27" i="2"/>
  <c r="Q19" i="2"/>
  <c r="O7" i="2"/>
  <c r="Q5" i="2"/>
  <c r="M13" i="2"/>
  <c r="M42" i="2"/>
  <c r="AG42" i="2" s="1"/>
  <c r="L5" i="2"/>
  <c r="M37" i="2"/>
  <c r="AG37" i="2" s="1"/>
  <c r="M35" i="2"/>
  <c r="AG35" i="2" s="1"/>
  <c r="O15" i="2"/>
  <c r="N7" i="2"/>
  <c r="AB7" i="2" s="1"/>
  <c r="L35" i="2"/>
  <c r="M5" i="2"/>
  <c r="AG5" i="2" s="1"/>
  <c r="P5" i="2"/>
  <c r="P35" i="2"/>
  <c r="O42" i="2"/>
  <c r="AB42" i="2" s="1"/>
  <c r="L7" i="2"/>
  <c r="L8" i="2"/>
  <c r="AB32" i="2"/>
  <c r="M15" i="2"/>
  <c r="M11" i="2"/>
  <c r="AG11" i="2" s="1"/>
  <c r="Q11" i="2"/>
  <c r="Q15" i="2"/>
  <c r="N15" i="2"/>
  <c r="O5" i="2"/>
  <c r="P11" i="2"/>
  <c r="O11" i="2"/>
  <c r="P15" i="2"/>
  <c r="M7" i="2"/>
  <c r="AG7" i="2" s="1"/>
  <c r="Q42" i="2"/>
  <c r="N9" i="2"/>
  <c r="N3" i="2"/>
  <c r="AB3" i="2" s="1"/>
  <c r="L37" i="2"/>
  <c r="M19" i="2"/>
  <c r="AG19" i="2" s="1"/>
  <c r="P19" i="2"/>
  <c r="L3" i="2"/>
  <c r="P3" i="2"/>
  <c r="Q37" i="2"/>
  <c r="L19" i="2"/>
  <c r="L18" i="2"/>
  <c r="L42" i="2"/>
  <c r="P9" i="2"/>
  <c r="P42" i="2"/>
  <c r="O19" i="2"/>
  <c r="AB19" i="2" s="1"/>
  <c r="Q9" i="2"/>
  <c r="Q3" i="2"/>
  <c r="Q27" i="2"/>
  <c r="M27" i="2"/>
  <c r="L16" i="2"/>
  <c r="M9" i="2"/>
  <c r="N11" i="2"/>
  <c r="O9" i="2"/>
  <c r="P37" i="2"/>
  <c r="N37" i="2"/>
  <c r="AB37" i="2" s="1"/>
  <c r="M38" i="2"/>
  <c r="AG38" i="2" s="1"/>
  <c r="M17" i="2"/>
  <c r="AG17" i="2" s="1"/>
  <c r="L10" i="2"/>
  <c r="P13" i="2"/>
  <c r="P34" i="2"/>
  <c r="N34" i="2"/>
  <c r="N13" i="2"/>
  <c r="O34" i="2"/>
  <c r="Q34" i="2"/>
  <c r="O13" i="2"/>
  <c r="Q13" i="2"/>
  <c r="AA40" i="2"/>
  <c r="N23" i="2"/>
  <c r="Q23" i="2"/>
  <c r="O23" i="2"/>
  <c r="P23" i="2"/>
  <c r="P2" i="2"/>
  <c r="M2" i="2"/>
  <c r="O2" i="2"/>
  <c r="N2" i="2"/>
  <c r="Q2" i="2"/>
  <c r="AC2" i="2" s="1"/>
  <c r="L2" i="2"/>
  <c r="N31" i="2"/>
  <c r="Q31" i="2"/>
  <c r="O31" i="2"/>
  <c r="P31" i="2"/>
  <c r="M26" i="2"/>
  <c r="AG26" i="2" s="1"/>
  <c r="N26" i="2"/>
  <c r="P26" i="2"/>
  <c r="Q26" i="2"/>
  <c r="O26" i="2"/>
  <c r="N39" i="2"/>
  <c r="Q39" i="2"/>
  <c r="P39" i="2"/>
  <c r="O39" i="2"/>
  <c r="N22" i="2"/>
  <c r="P22" i="2"/>
  <c r="Q22" i="2"/>
  <c r="O22" i="2"/>
  <c r="L14" i="2"/>
  <c r="N14" i="2"/>
  <c r="O14" i="2"/>
  <c r="P14" i="2"/>
  <c r="Q14" i="2"/>
  <c r="M22" i="2"/>
  <c r="N20" i="2"/>
  <c r="O20" i="2"/>
  <c r="P20" i="2"/>
  <c r="Q20" i="2"/>
  <c r="N38" i="2"/>
  <c r="P38" i="2"/>
  <c r="Q38" i="2"/>
  <c r="O38" i="2"/>
  <c r="N12" i="2"/>
  <c r="O12" i="2"/>
  <c r="P12" i="2"/>
  <c r="Q12" i="2"/>
  <c r="N8" i="2"/>
  <c r="O8" i="2"/>
  <c r="P8" i="2"/>
  <c r="Q8" i="2"/>
  <c r="N4" i="2"/>
  <c r="O4" i="2"/>
  <c r="P4" i="2"/>
  <c r="Q4" i="2"/>
  <c r="M39" i="2"/>
  <c r="AG39" i="2" s="1"/>
  <c r="N33" i="2"/>
  <c r="O33" i="2"/>
  <c r="P33" i="2"/>
  <c r="Q33" i="2"/>
  <c r="N30" i="2"/>
  <c r="P30" i="2"/>
  <c r="Q30" i="2"/>
  <c r="O30" i="2"/>
  <c r="M16" i="2"/>
  <c r="N16" i="2"/>
  <c r="O16" i="2"/>
  <c r="P16" i="2"/>
  <c r="Q16" i="2"/>
  <c r="N41" i="2"/>
  <c r="O41" i="2"/>
  <c r="P41" i="2"/>
  <c r="Q41" i="2"/>
  <c r="L30" i="2"/>
  <c r="N25" i="2"/>
  <c r="O25" i="2"/>
  <c r="P25" i="2"/>
  <c r="Q25" i="2"/>
  <c r="N21" i="2"/>
  <c r="O21" i="2"/>
  <c r="P21" i="2"/>
  <c r="Q21" i="2"/>
  <c r="M4" i="2"/>
  <c r="L36" i="2"/>
  <c r="N36" i="2"/>
  <c r="O36" i="2"/>
  <c r="P36" i="2"/>
  <c r="Q36" i="2"/>
  <c r="N29" i="2"/>
  <c r="O29" i="2"/>
  <c r="P29" i="2"/>
  <c r="Q29" i="2"/>
  <c r="M30" i="2"/>
  <c r="AG30" i="2" s="1"/>
  <c r="N28" i="2"/>
  <c r="O28" i="2"/>
  <c r="P28" i="2"/>
  <c r="Q28" i="2"/>
  <c r="M20" i="2"/>
  <c r="N17" i="2"/>
  <c r="O17" i="2"/>
  <c r="P17" i="2"/>
  <c r="Q17" i="2"/>
  <c r="N10" i="2"/>
  <c r="O10" i="2"/>
  <c r="P10" i="2"/>
  <c r="Q10" i="2"/>
  <c r="M6" i="2"/>
  <c r="AG6" i="2" s="1"/>
  <c r="N6" i="2"/>
  <c r="O6" i="2"/>
  <c r="P6" i="2"/>
  <c r="Q6" i="2"/>
  <c r="T26" i="2"/>
  <c r="AH26" i="2" s="1"/>
  <c r="T21" i="2"/>
  <c r="AH21" i="2" s="1"/>
  <c r="T17" i="2"/>
  <c r="AH17" i="2" s="1"/>
  <c r="T34" i="2"/>
  <c r="AH34" i="2" s="1"/>
  <c r="T42" i="2"/>
  <c r="AH42" i="2" s="1"/>
  <c r="T8" i="2"/>
  <c r="AH8" i="2" s="1"/>
  <c r="T23" i="2"/>
  <c r="AH23" i="2" s="1"/>
  <c r="T20" i="2"/>
  <c r="AH20" i="2" s="1"/>
  <c r="L41" i="2"/>
  <c r="M41" i="2"/>
  <c r="T4" i="2"/>
  <c r="AH4" i="2" s="1"/>
  <c r="L25" i="2"/>
  <c r="M25" i="2"/>
  <c r="L20" i="2"/>
  <c r="T22" i="2"/>
  <c r="AH22" i="2" s="1"/>
  <c r="T37" i="2"/>
  <c r="AH37" i="2" s="1"/>
  <c r="M36" i="2"/>
  <c r="M34" i="2"/>
  <c r="AA34" i="2" s="1"/>
  <c r="L31" i="2"/>
  <c r="M31" i="2"/>
  <c r="L23" i="2"/>
  <c r="M23" i="2"/>
  <c r="M14" i="2"/>
  <c r="T38" i="2"/>
  <c r="AH38" i="2" s="1"/>
  <c r="T12" i="2"/>
  <c r="AH12" i="2" s="1"/>
  <c r="T24" i="2"/>
  <c r="AH24" i="2" s="1"/>
  <c r="T10" i="2"/>
  <c r="AH10" i="2" s="1"/>
  <c r="T6" i="2"/>
  <c r="AH6" i="2" s="1"/>
  <c r="M8" i="2"/>
  <c r="L4" i="2"/>
  <c r="M28" i="2"/>
  <c r="L12" i="2"/>
  <c r="M12" i="2"/>
  <c r="L33" i="2"/>
  <c r="M33" i="2"/>
  <c r="T41" i="2"/>
  <c r="AH41" i="2" s="1"/>
  <c r="L29" i="2"/>
  <c r="M29" i="2"/>
  <c r="L26" i="2"/>
  <c r="L39" i="2"/>
  <c r="L22" i="2"/>
  <c r="L21" i="2"/>
  <c r="M21" i="2"/>
  <c r="L38" i="2"/>
  <c r="L17" i="2"/>
  <c r="M10" i="2"/>
  <c r="L6" i="2"/>
  <c r="C31" i="1"/>
  <c r="C39" i="1"/>
  <c r="C37" i="1"/>
  <c r="C33" i="1"/>
  <c r="C29" i="1"/>
  <c r="C25" i="1"/>
  <c r="G25" i="1" s="1"/>
  <c r="C21" i="1"/>
  <c r="C10" i="1"/>
  <c r="C18" i="1"/>
  <c r="C26" i="1"/>
  <c r="G26" i="1" s="1"/>
  <c r="C28" i="1"/>
  <c r="C24" i="1"/>
  <c r="C16" i="1"/>
  <c r="I28" i="1"/>
  <c r="F29" i="1"/>
  <c r="I29" i="1" s="1"/>
  <c r="I16" i="1"/>
  <c r="D21" i="1"/>
  <c r="I24" i="1"/>
  <c r="F25" i="1"/>
  <c r="D28" i="1"/>
  <c r="C32" i="1"/>
  <c r="C41" i="1"/>
  <c r="F21" i="1"/>
  <c r="I21" i="1" s="1"/>
  <c r="I26" i="1"/>
  <c r="I27" i="1"/>
  <c r="I11" i="1"/>
  <c r="I23" i="1"/>
  <c r="F9" i="1"/>
  <c r="F13" i="1"/>
  <c r="F17" i="1"/>
  <c r="D29" i="1"/>
  <c r="D30" i="1"/>
  <c r="F34" i="1"/>
  <c r="I34" i="1" s="1"/>
  <c r="F36" i="1"/>
  <c r="I36" i="1" s="1"/>
  <c r="C9" i="1"/>
  <c r="G9" i="1" s="1"/>
  <c r="C12" i="1"/>
  <c r="C13" i="1"/>
  <c r="G13" i="1" s="1"/>
  <c r="C15" i="1"/>
  <c r="C17" i="1"/>
  <c r="H17" i="1" s="1"/>
  <c r="N17" i="1" s="1"/>
  <c r="D19" i="1"/>
  <c r="D20" i="1"/>
  <c r="D32" i="1"/>
  <c r="D33" i="1"/>
  <c r="D35" i="1"/>
  <c r="D37" i="1"/>
  <c r="D39" i="1"/>
  <c r="D40" i="1"/>
  <c r="D41" i="1"/>
  <c r="D42" i="1"/>
  <c r="D34" i="1"/>
  <c r="C40" i="1"/>
  <c r="F42" i="1"/>
  <c r="F40" i="1"/>
  <c r="F38" i="1"/>
  <c r="D38" i="1"/>
  <c r="F37" i="1"/>
  <c r="C36" i="1"/>
  <c r="F31" i="1"/>
  <c r="D31" i="1"/>
  <c r="F18" i="1"/>
  <c r="D18" i="1"/>
  <c r="D15" i="1"/>
  <c r="F15" i="1"/>
  <c r="D14" i="1"/>
  <c r="F12" i="1"/>
  <c r="D12" i="1"/>
  <c r="D10" i="1"/>
  <c r="C8" i="1"/>
  <c r="C7" i="1"/>
  <c r="E4" i="1"/>
  <c r="D3" i="1"/>
  <c r="D4" i="1"/>
  <c r="D6" i="1"/>
  <c r="D7" i="1"/>
  <c r="D8" i="1"/>
  <c r="C2" i="1"/>
  <c r="H9" i="1" l="1"/>
  <c r="N9" i="1" s="1"/>
  <c r="H25" i="1"/>
  <c r="N25" i="1" s="1"/>
  <c r="H26" i="1"/>
  <c r="N26" i="1" s="1"/>
  <c r="G24" i="1"/>
  <c r="H24" i="1"/>
  <c r="N24" i="1" s="1"/>
  <c r="H13" i="1"/>
  <c r="N13" i="1" s="1"/>
  <c r="H36" i="1"/>
  <c r="N36" i="1" s="1"/>
  <c r="G36" i="1"/>
  <c r="H16" i="1"/>
  <c r="N16" i="1" s="1"/>
  <c r="G16" i="1"/>
  <c r="H18" i="1"/>
  <c r="N18" i="1" s="1"/>
  <c r="G18" i="1"/>
  <c r="H42" i="1"/>
  <c r="N42" i="1" s="1"/>
  <c r="G42" i="1"/>
  <c r="H37" i="1"/>
  <c r="N37" i="1" s="1"/>
  <c r="G37" i="1"/>
  <c r="H20" i="1"/>
  <c r="N20" i="1" s="1"/>
  <c r="G20" i="1"/>
  <c r="H21" i="1"/>
  <c r="N21" i="1" s="1"/>
  <c r="G21" i="1"/>
  <c r="H14" i="1"/>
  <c r="N14" i="1" s="1"/>
  <c r="G14" i="1"/>
  <c r="H41" i="1"/>
  <c r="N41" i="1" s="1"/>
  <c r="G41" i="1"/>
  <c r="H35" i="1"/>
  <c r="N35" i="1" s="1"/>
  <c r="G35" i="1"/>
  <c r="H19" i="1"/>
  <c r="N19" i="1" s="1"/>
  <c r="G19" i="1"/>
  <c r="H30" i="1"/>
  <c r="N30" i="1" s="1"/>
  <c r="G30" i="1"/>
  <c r="H28" i="1"/>
  <c r="N28" i="1" s="1"/>
  <c r="G28" i="1"/>
  <c r="H8" i="1"/>
  <c r="N8" i="1" s="1"/>
  <c r="G8" i="1"/>
  <c r="G3" i="1"/>
  <c r="H10" i="1"/>
  <c r="N10" i="1" s="1"/>
  <c r="G10" i="1"/>
  <c r="G31" i="1"/>
  <c r="H31" i="1"/>
  <c r="N31" i="1" s="1"/>
  <c r="H38" i="1"/>
  <c r="N38" i="1" s="1"/>
  <c r="G38" i="1"/>
  <c r="G40" i="1"/>
  <c r="H40" i="1"/>
  <c r="N40" i="1" s="1"/>
  <c r="H33" i="1"/>
  <c r="N33" i="1" s="1"/>
  <c r="G33" i="1"/>
  <c r="H29" i="1"/>
  <c r="N29" i="1" s="1"/>
  <c r="G29" i="1"/>
  <c r="L29" i="1" s="1"/>
  <c r="G7" i="1"/>
  <c r="H7" i="1"/>
  <c r="N7" i="1" s="1"/>
  <c r="H12" i="1"/>
  <c r="N12" i="1" s="1"/>
  <c r="G12" i="1"/>
  <c r="L12" i="1" s="1"/>
  <c r="G15" i="1"/>
  <c r="H15" i="1"/>
  <c r="N15" i="1" s="1"/>
  <c r="H34" i="1"/>
  <c r="N34" i="1" s="1"/>
  <c r="G34" i="1"/>
  <c r="H39" i="1"/>
  <c r="N39" i="1" s="1"/>
  <c r="G39" i="1"/>
  <c r="H32" i="1"/>
  <c r="N32" i="1" s="1"/>
  <c r="G32" i="1"/>
  <c r="Y2" i="2"/>
  <c r="Z2" i="2"/>
  <c r="AE22" i="2"/>
  <c r="AH13" i="2"/>
  <c r="AD21" i="2"/>
  <c r="AD25" i="2"/>
  <c r="AD20" i="2"/>
  <c r="AE6" i="2"/>
  <c r="AE40" i="2"/>
  <c r="AE32" i="2"/>
  <c r="AE7" i="2"/>
  <c r="AE20" i="2"/>
  <c r="AE30" i="2"/>
  <c r="AE24" i="2"/>
  <c r="AE14" i="2"/>
  <c r="AE35" i="2"/>
  <c r="AE4" i="2"/>
  <c r="AE34" i="2"/>
  <c r="AE10" i="2"/>
  <c r="AE12" i="2"/>
  <c r="AE17" i="2"/>
  <c r="AE5" i="2"/>
  <c r="AE28" i="2"/>
  <c r="AE21" i="2"/>
  <c r="AE13" i="2"/>
  <c r="AE16" i="2"/>
  <c r="AE39" i="2"/>
  <c r="AE25" i="2"/>
  <c r="AE11" i="2"/>
  <c r="AE29" i="2"/>
  <c r="AE31" i="2"/>
  <c r="AD30" i="2"/>
  <c r="AH40" i="2"/>
  <c r="AD11" i="2"/>
  <c r="AD31" i="2"/>
  <c r="AD36" i="2"/>
  <c r="AD26" i="2"/>
  <c r="AD37" i="2"/>
  <c r="AD8" i="2"/>
  <c r="AD7" i="2"/>
  <c r="AD34" i="2"/>
  <c r="AD28" i="2"/>
  <c r="AD22" i="2"/>
  <c r="AD17" i="2"/>
  <c r="AD32" i="2"/>
  <c r="AD3" i="2"/>
  <c r="AD24" i="2"/>
  <c r="AD4" i="2"/>
  <c r="AD9" i="2"/>
  <c r="AH35" i="2"/>
  <c r="AD35" i="2"/>
  <c r="AD5" i="2"/>
  <c r="AD23" i="2"/>
  <c r="AD33" i="2"/>
  <c r="AD10" i="2"/>
  <c r="AD39" i="2"/>
  <c r="AD12" i="2"/>
  <c r="AH15" i="2"/>
  <c r="AD15" i="2"/>
  <c r="AD14" i="2"/>
  <c r="AD41" i="2"/>
  <c r="AD6" i="2"/>
  <c r="AD38" i="2"/>
  <c r="AD42" i="2"/>
  <c r="AD29" i="2"/>
  <c r="AH2" i="2"/>
  <c r="AF2" i="2"/>
  <c r="AH16" i="2"/>
  <c r="AA9" i="2"/>
  <c r="AB5" i="2"/>
  <c r="AA13" i="2"/>
  <c r="AA15" i="2"/>
  <c r="AA28" i="2"/>
  <c r="AC27" i="2"/>
  <c r="AC35" i="2"/>
  <c r="AA32" i="2"/>
  <c r="AB27" i="2"/>
  <c r="AA27" i="2"/>
  <c r="AA18" i="2"/>
  <c r="AA24" i="2"/>
  <c r="AB24" i="2"/>
  <c r="AA11" i="2"/>
  <c r="AC24" i="2"/>
  <c r="AB18" i="2"/>
  <c r="AA3" i="2"/>
  <c r="AB35" i="2"/>
  <c r="AB15" i="2"/>
  <c r="AA42" i="2"/>
  <c r="AA37" i="2"/>
  <c r="AA5" i="2"/>
  <c r="AG13" i="2"/>
  <c r="AC19" i="2"/>
  <c r="AC5" i="2"/>
  <c r="AA35" i="2"/>
  <c r="AA38" i="2"/>
  <c r="AG15" i="2"/>
  <c r="AA8" i="2"/>
  <c r="AB9" i="2"/>
  <c r="AB11" i="2"/>
  <c r="AC15" i="2"/>
  <c r="AG9" i="2"/>
  <c r="AC9" i="2"/>
  <c r="AC3" i="2"/>
  <c r="AC11" i="2"/>
  <c r="AA16" i="2"/>
  <c r="AC42" i="2"/>
  <c r="AA19" i="2"/>
  <c r="AG27" i="2"/>
  <c r="AA7" i="2"/>
  <c r="AC37" i="2"/>
  <c r="AC13" i="2"/>
  <c r="AA10" i="2"/>
  <c r="AA17" i="2"/>
  <c r="AC10" i="2"/>
  <c r="AC17" i="2"/>
  <c r="AC33" i="2"/>
  <c r="AC38" i="2"/>
  <c r="AC14" i="2"/>
  <c r="AC31" i="2"/>
  <c r="AA36" i="2"/>
  <c r="AB34" i="2"/>
  <c r="AB29" i="2"/>
  <c r="AB36" i="2"/>
  <c r="AB21" i="2"/>
  <c r="AB25" i="2"/>
  <c r="AB13" i="2"/>
  <c r="AC34" i="2"/>
  <c r="AA14" i="2"/>
  <c r="AA20" i="2"/>
  <c r="AC41" i="2"/>
  <c r="AC16" i="2"/>
  <c r="AC4" i="2"/>
  <c r="AC8" i="2"/>
  <c r="AC12" i="2"/>
  <c r="AB38" i="2"/>
  <c r="AC20" i="2"/>
  <c r="AC39" i="2"/>
  <c r="AB31" i="2"/>
  <c r="AB2" i="2"/>
  <c r="AB23" i="2"/>
  <c r="AA21" i="2"/>
  <c r="AA33" i="2"/>
  <c r="AA12" i="2"/>
  <c r="AA23" i="2"/>
  <c r="AB6" i="2"/>
  <c r="AC28" i="2"/>
  <c r="AA30" i="2"/>
  <c r="AA4" i="2"/>
  <c r="AA22" i="2"/>
  <c r="AG20" i="2"/>
  <c r="AB30" i="2"/>
  <c r="AA2" i="2"/>
  <c r="AA29" i="2"/>
  <c r="AA31" i="2"/>
  <c r="AA41" i="2"/>
  <c r="AB10" i="2"/>
  <c r="AB17" i="2"/>
  <c r="AC29" i="2"/>
  <c r="AC36" i="2"/>
  <c r="AB41" i="2"/>
  <c r="AB16" i="2"/>
  <c r="AC30" i="2"/>
  <c r="AB4" i="2"/>
  <c r="AB8" i="2"/>
  <c r="AB12" i="2"/>
  <c r="AB20" i="2"/>
  <c r="AB22" i="2"/>
  <c r="AB39" i="2"/>
  <c r="AB26" i="2"/>
  <c r="AA26" i="2"/>
  <c r="AC23" i="2"/>
  <c r="AA39" i="2"/>
  <c r="AA25" i="2"/>
  <c r="AG4" i="2"/>
  <c r="AG22" i="2"/>
  <c r="AG16" i="2"/>
  <c r="AC6" i="2"/>
  <c r="AA6" i="2"/>
  <c r="AB28" i="2"/>
  <c r="AC21" i="2"/>
  <c r="AC25" i="2"/>
  <c r="AB33" i="2"/>
  <c r="AB14" i="2"/>
  <c r="AC22" i="2"/>
  <c r="AC26" i="2"/>
  <c r="AG10" i="2"/>
  <c r="AG8" i="2"/>
  <c r="AG33" i="2"/>
  <c r="AG23" i="2"/>
  <c r="AG2" i="2"/>
  <c r="AG31" i="2"/>
  <c r="AG36" i="2"/>
  <c r="AG29" i="2"/>
  <c r="AG28" i="2"/>
  <c r="AG34" i="2"/>
  <c r="AG21" i="2"/>
  <c r="AG12" i="2"/>
  <c r="AG14" i="2"/>
  <c r="AG25" i="2"/>
  <c r="AG41" i="2"/>
  <c r="J11" i="1"/>
  <c r="K11" i="1"/>
  <c r="J24" i="1"/>
  <c r="K24" i="1"/>
  <c r="J28" i="1"/>
  <c r="K28" i="1"/>
  <c r="J34" i="1"/>
  <c r="J27" i="1"/>
  <c r="J26" i="1"/>
  <c r="J16" i="1"/>
  <c r="K16" i="1"/>
  <c r="J23" i="1"/>
  <c r="K23" i="1"/>
  <c r="J21" i="1"/>
  <c r="J29" i="1"/>
  <c r="J36" i="1"/>
  <c r="L11" i="1"/>
  <c r="L22" i="1"/>
  <c r="L27" i="1"/>
  <c r="L25" i="1"/>
  <c r="L26" i="1"/>
  <c r="L13" i="1"/>
  <c r="L23" i="1"/>
  <c r="I25" i="1"/>
  <c r="L9" i="1"/>
  <c r="E8" i="1"/>
  <c r="E16" i="1"/>
  <c r="E42" i="1"/>
  <c r="E30" i="1"/>
  <c r="K30" i="1" s="1"/>
  <c r="O30" i="1" s="1"/>
  <c r="E29" i="1"/>
  <c r="K29" i="1" s="1"/>
  <c r="C6" i="1"/>
  <c r="H6" i="1" s="1"/>
  <c r="N6" i="1" s="1"/>
  <c r="E41" i="1"/>
  <c r="K41" i="1" s="1"/>
  <c r="O41" i="1" s="1"/>
  <c r="E23" i="1"/>
  <c r="E26" i="1"/>
  <c r="K26" i="1" s="1"/>
  <c r="E28" i="1"/>
  <c r="D5" i="1"/>
  <c r="C5" i="1"/>
  <c r="F5" i="1"/>
  <c r="E9" i="1"/>
  <c r="E10" i="1"/>
  <c r="E12" i="1"/>
  <c r="E36" i="1"/>
  <c r="K36" i="1" s="1"/>
  <c r="E11" i="1"/>
  <c r="E37" i="1"/>
  <c r="I17" i="1"/>
  <c r="E22" i="1"/>
  <c r="K22" i="1" s="1"/>
  <c r="O22" i="1" s="1"/>
  <c r="E24" i="1"/>
  <c r="F8" i="1"/>
  <c r="E18" i="1"/>
  <c r="F7" i="1"/>
  <c r="I7" i="1" s="1"/>
  <c r="F3" i="1"/>
  <c r="I3" i="1" s="1"/>
  <c r="C4" i="1"/>
  <c r="G4" i="1" s="1"/>
  <c r="E13" i="1"/>
  <c r="E14" i="1"/>
  <c r="K14" i="1" s="1"/>
  <c r="O14" i="1" s="1"/>
  <c r="E15" i="1"/>
  <c r="E17" i="1"/>
  <c r="E34" i="1"/>
  <c r="K34" i="1" s="1"/>
  <c r="C3" i="1"/>
  <c r="H3" i="1" s="1"/>
  <c r="N3" i="1" s="1"/>
  <c r="E39" i="1"/>
  <c r="K39" i="1" s="1"/>
  <c r="O39" i="1" s="1"/>
  <c r="E35" i="1"/>
  <c r="K35" i="1" s="1"/>
  <c r="O35" i="1" s="1"/>
  <c r="E19" i="1"/>
  <c r="K19" i="1" s="1"/>
  <c r="O19" i="1" s="1"/>
  <c r="I13" i="1"/>
  <c r="E27" i="1"/>
  <c r="K27" i="1" s="1"/>
  <c r="F6" i="1"/>
  <c r="I6" i="1" s="1"/>
  <c r="E21" i="1"/>
  <c r="K21" i="1" s="1"/>
  <c r="O21" i="1" s="1"/>
  <c r="E31" i="1"/>
  <c r="E32" i="1"/>
  <c r="K32" i="1" s="1"/>
  <c r="O32" i="1" s="1"/>
  <c r="D2" i="1"/>
  <c r="E2" i="1"/>
  <c r="K2" i="1" s="1"/>
  <c r="F2" i="1"/>
  <c r="I2" i="1" s="1"/>
  <c r="E20" i="1"/>
  <c r="K20" i="1" s="1"/>
  <c r="O20" i="1" s="1"/>
  <c r="I9" i="1"/>
  <c r="F4" i="1"/>
  <c r="E38" i="1"/>
  <c r="E40" i="1"/>
  <c r="E33" i="1"/>
  <c r="K33" i="1" s="1"/>
  <c r="O33" i="1" s="1"/>
  <c r="E25" i="1"/>
  <c r="I42" i="1"/>
  <c r="I40" i="1"/>
  <c r="I38" i="1"/>
  <c r="I37" i="1"/>
  <c r="I31" i="1"/>
  <c r="I18" i="1"/>
  <c r="I15" i="1"/>
  <c r="I12" i="1"/>
  <c r="E5" i="1"/>
  <c r="E7" i="1"/>
  <c r="E3" i="1"/>
  <c r="E6" i="1"/>
  <c r="O27" i="1" l="1"/>
  <c r="L20" i="1"/>
  <c r="G6" i="1"/>
  <c r="O36" i="1"/>
  <c r="L28" i="1"/>
  <c r="L41" i="1"/>
  <c r="L31" i="1"/>
  <c r="H4" i="1"/>
  <c r="N4" i="1" s="1"/>
  <c r="L38" i="1"/>
  <c r="L39" i="1"/>
  <c r="L10" i="1"/>
  <c r="L30" i="1"/>
  <c r="O16" i="1"/>
  <c r="H2" i="1"/>
  <c r="G2" i="1"/>
  <c r="L14" i="1"/>
  <c r="L34" i="1"/>
  <c r="H5" i="1"/>
  <c r="N5" i="1" s="1"/>
  <c r="G5" i="1"/>
  <c r="L35" i="1"/>
  <c r="L15" i="1"/>
  <c r="K10" i="1"/>
  <c r="O10" i="1" s="1"/>
  <c r="K37" i="1"/>
  <c r="K42" i="1"/>
  <c r="AD2" i="2"/>
  <c r="O28" i="1"/>
  <c r="O11" i="1"/>
  <c r="J38" i="1"/>
  <c r="K38" i="1"/>
  <c r="J9" i="1"/>
  <c r="K9" i="1"/>
  <c r="J15" i="1"/>
  <c r="K15" i="1"/>
  <c r="J13" i="1"/>
  <c r="K13" i="1"/>
  <c r="J3" i="1"/>
  <c r="K3" i="1"/>
  <c r="J12" i="1"/>
  <c r="K12" i="1"/>
  <c r="J18" i="1"/>
  <c r="K18" i="1"/>
  <c r="J7" i="1"/>
  <c r="K7" i="1"/>
  <c r="J25" i="1"/>
  <c r="K25" i="1"/>
  <c r="O29" i="1"/>
  <c r="O23" i="1"/>
  <c r="O26" i="1"/>
  <c r="O34" i="1"/>
  <c r="O24" i="1"/>
  <c r="J17" i="1"/>
  <c r="K17" i="1"/>
  <c r="J40" i="1"/>
  <c r="K40" i="1"/>
  <c r="J31" i="1"/>
  <c r="K31" i="1"/>
  <c r="J6" i="1"/>
  <c r="K6" i="1"/>
  <c r="L33" i="1"/>
  <c r="L36" i="1"/>
  <c r="L19" i="1"/>
  <c r="L42" i="1"/>
  <c r="L16" i="1"/>
  <c r="L32" i="1"/>
  <c r="L17" i="1"/>
  <c r="L24" i="1"/>
  <c r="L21" i="1"/>
  <c r="L37" i="1"/>
  <c r="L18" i="1"/>
  <c r="L40" i="1"/>
  <c r="M14" i="1"/>
  <c r="L8" i="1"/>
  <c r="M36" i="1"/>
  <c r="M28" i="1"/>
  <c r="M21" i="1"/>
  <c r="I4" i="1"/>
  <c r="K4" i="1" s="1"/>
  <c r="M34" i="1"/>
  <c r="I8" i="1"/>
  <c r="M39" i="1"/>
  <c r="M22" i="1"/>
  <c r="M11" i="1"/>
  <c r="M41" i="1"/>
  <c r="M30" i="1"/>
  <c r="M33" i="1"/>
  <c r="M20" i="1"/>
  <c r="M32" i="1"/>
  <c r="M19" i="1"/>
  <c r="I5" i="1"/>
  <c r="M26" i="1"/>
  <c r="M16" i="1"/>
  <c r="M27" i="1"/>
  <c r="M35" i="1"/>
  <c r="M24" i="1"/>
  <c r="M23" i="1"/>
  <c r="M29" i="1"/>
  <c r="J42" i="1"/>
  <c r="J37" i="1"/>
  <c r="L7" i="1"/>
  <c r="M18" i="1" l="1"/>
  <c r="M31" i="1"/>
  <c r="M3" i="1"/>
  <c r="M15" i="1"/>
  <c r="M38" i="1"/>
  <c r="O6" i="1"/>
  <c r="O40" i="1"/>
  <c r="N2" i="1"/>
  <c r="L2" i="1"/>
  <c r="M17" i="1"/>
  <c r="O37" i="1"/>
  <c r="M7" i="1"/>
  <c r="M13" i="1"/>
  <c r="M12" i="1"/>
  <c r="M9" i="1"/>
  <c r="O42" i="1"/>
  <c r="M10" i="1"/>
  <c r="O25" i="1"/>
  <c r="O18" i="1"/>
  <c r="O3" i="1"/>
  <c r="O15" i="1"/>
  <c r="O38" i="1"/>
  <c r="M40" i="1"/>
  <c r="O9" i="1"/>
  <c r="O31" i="1"/>
  <c r="O17" i="1"/>
  <c r="J5" i="1"/>
  <c r="K5" i="1"/>
  <c r="O5" i="1" s="1"/>
  <c r="M6" i="1"/>
  <c r="M25" i="1"/>
  <c r="J8" i="1"/>
  <c r="K8" i="1"/>
  <c r="O8" i="1" s="1"/>
  <c r="O7" i="1"/>
  <c r="O12" i="1"/>
  <c r="O13" i="1"/>
  <c r="L6" i="1"/>
  <c r="L5" i="1"/>
  <c r="L4" i="1"/>
  <c r="L3" i="1"/>
  <c r="J2" i="1"/>
  <c r="O2" i="1" s="1"/>
  <c r="J4" i="1"/>
  <c r="O4" i="1" s="1"/>
  <c r="M37" i="1"/>
  <c r="M42" i="1"/>
  <c r="M5" i="1" l="1"/>
  <c r="M2" i="1"/>
  <c r="M8" i="1"/>
  <c r="M4" i="1"/>
</calcChain>
</file>

<file path=xl/sharedStrings.xml><?xml version="1.0" encoding="utf-8"?>
<sst xmlns="http://schemas.openxmlformats.org/spreadsheetml/2006/main" count="58" uniqueCount="33">
  <si>
    <t>R</t>
  </si>
  <si>
    <t>C</t>
  </si>
  <si>
    <t>wC</t>
  </si>
  <si>
    <t>ZR</t>
  </si>
  <si>
    <t>ZC</t>
  </si>
  <si>
    <t>Ls</t>
  </si>
  <si>
    <t>Rp</t>
  </si>
  <si>
    <t>(1-w2LC)2 + w2R2C2</t>
  </si>
  <si>
    <t>w*((1-w2LC)L-R2C)</t>
  </si>
  <si>
    <t>Rs+Rp/(1+w2Rp2C2)</t>
  </si>
  <si>
    <t>(1+w2Rp2C2)</t>
  </si>
  <si>
    <t>wL + wRp2C/(1+w2Rp2C2)</t>
  </si>
  <si>
    <t>Rs</t>
  </si>
  <si>
    <t>Cs</t>
  </si>
  <si>
    <t>wCs</t>
  </si>
  <si>
    <t>wLs</t>
  </si>
  <si>
    <t>w*1000</t>
  </si>
  <si>
    <t>f kHz</t>
  </si>
  <si>
    <t>fi R</t>
  </si>
  <si>
    <t>fi C</t>
  </si>
  <si>
    <t>Kondenzátor, C= 100 nF, Ls= 10 nH, Rs= 0,1 ohm, Rp= 1 Mohm</t>
  </si>
  <si>
    <t>Q</t>
  </si>
  <si>
    <t>ZR2</t>
  </si>
  <si>
    <t>ZR3</t>
  </si>
  <si>
    <t>Rezistor, R= 10 ohm, Ls= 20 nH, Cp= 2 pF</t>
  </si>
  <si>
    <t>Rezistor, R= 150 ohm, Ls=20 nH, Cp= 2 pF</t>
  </si>
  <si>
    <t>Rezistor, R= 1000 ohm, Ls= 20 nH, Cp= 2 pF</t>
  </si>
  <si>
    <t>ZC3</t>
  </si>
  <si>
    <t>ZC2</t>
  </si>
  <si>
    <t>Kondenzátor, C= 100 nF, Ls= 40 nH, Rs= 0,1 ohm, Rp= 1 Mohm</t>
  </si>
  <si>
    <t>Kondenzátor, C= 100 nF, Ls= 20 nH, Rs= 0,1 ohm, Rp= 1 Mohm</t>
  </si>
  <si>
    <t>Seriový, R= 10 ohm, Ls= 50 nH</t>
  </si>
  <si>
    <t>Paralelní, R= 10 ohm, Cp= 10 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</si>
</sst>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11" fontId="0" fillId="0" borderId="0" xfId="0" applyNumberFormat="1"/>
    <xf numFmtId="0" fontId="0" fillId="2" borderId="0" xfId="0" applyFill="1"/>
    <xf numFmtId="11" fontId="0" fillId="0" borderId="0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List1!$D$49</c:f>
              <c:strCache>
                <c:ptCount val="1"/>
                <c:pt idx="0">
                  <c:v>Seriový, R= 10 ohm, Ls= 50 nH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List1!$A$2:$A$42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3000</c:v>
                </c:pt>
                <c:pt idx="13">
                  <c:v>3200</c:v>
                </c:pt>
                <c:pt idx="14">
                  <c:v>3500</c:v>
                </c:pt>
                <c:pt idx="15">
                  <c:v>4000</c:v>
                </c:pt>
                <c:pt idx="16">
                  <c:v>4200</c:v>
                </c:pt>
                <c:pt idx="17">
                  <c:v>4500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11000</c:v>
                </c:pt>
                <c:pt idx="25">
                  <c:v>12000</c:v>
                </c:pt>
                <c:pt idx="26">
                  <c:v>13000</c:v>
                </c:pt>
                <c:pt idx="27">
                  <c:v>14000</c:v>
                </c:pt>
                <c:pt idx="28">
                  <c:v>15000</c:v>
                </c:pt>
                <c:pt idx="29">
                  <c:v>16000</c:v>
                </c:pt>
                <c:pt idx="30">
                  <c:v>17000</c:v>
                </c:pt>
                <c:pt idx="31">
                  <c:v>18000</c:v>
                </c:pt>
                <c:pt idx="32">
                  <c:v>19000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100000</c:v>
                </c:pt>
              </c:numCache>
            </c:numRef>
          </c:xVal>
          <c:yVal>
            <c:numRef>
              <c:f>List1!$L$2:$L$42</c:f>
              <c:numCache>
                <c:formatCode>General</c:formatCode>
                <c:ptCount val="41"/>
                <c:pt idx="0">
                  <c:v>10.000049347900244</c:v>
                </c:pt>
                <c:pt idx="1">
                  <c:v>10.000197390139878</c:v>
                </c:pt>
                <c:pt idx="2">
                  <c:v>10.001233624458671</c:v>
                </c:pt>
                <c:pt idx="3">
                  <c:v>10.004933585187404</c:v>
                </c:pt>
                <c:pt idx="4">
                  <c:v>10.019719765344915</c:v>
                </c:pt>
                <c:pt idx="5">
                  <c:v>10.12261829272804</c:v>
                </c:pt>
                <c:pt idx="6">
                  <c:v>10.481870272097884</c:v>
                </c:pt>
                <c:pt idx="7">
                  <c:v>10.687012226884026</c:v>
                </c:pt>
                <c:pt idx="8">
                  <c:v>11.054709851572362</c:v>
                </c:pt>
                <c:pt idx="9">
                  <c:v>11.810098120013967</c:v>
                </c:pt>
                <c:pt idx="10">
                  <c:v>12.156022593812192</c:v>
                </c:pt>
                <c:pt idx="11">
                  <c:v>12.715542753135177</c:v>
                </c:pt>
                <c:pt idx="12">
                  <c:v>13.741413304671548</c:v>
                </c:pt>
                <c:pt idx="13">
                  <c:v>14.179730218419355</c:v>
                </c:pt>
                <c:pt idx="14">
                  <c:v>14.862794283490054</c:v>
                </c:pt>
                <c:pt idx="15">
                  <c:v>16.059690856844963</c:v>
                </c:pt>
                <c:pt idx="16">
                  <c:v>16.555960305437321</c:v>
                </c:pt>
                <c:pt idx="17">
                  <c:v>17.316451400967217</c:v>
                </c:pt>
                <c:pt idx="18">
                  <c:v>18.620958891185868</c:v>
                </c:pt>
                <c:pt idx="19">
                  <c:v>21.337894892402506</c:v>
                </c:pt>
                <c:pt idx="20">
                  <c:v>24.158034184373914</c:v>
                </c:pt>
                <c:pt idx="21">
                  <c:v>27.049116097752968</c:v>
                </c:pt>
                <c:pt idx="22">
                  <c:v>29.9906311452133</c:v>
                </c:pt>
                <c:pt idx="23">
                  <c:v>32.969083094756151</c:v>
                </c:pt>
                <c:pt idx="24">
                  <c:v>35.975298922063338</c:v>
                </c:pt>
                <c:pt idx="25">
                  <c:v>39.00285930232382</c:v>
                </c:pt>
                <c:pt idx="26">
                  <c:v>42.047153813119159</c:v>
                </c:pt>
                <c:pt idx="27">
                  <c:v>45.104794230918671</c:v>
                </c:pt>
                <c:pt idx="28">
                  <c:v>48.173239358020183</c:v>
                </c:pt>
                <c:pt idx="29">
                  <c:v>51.250548550028952</c:v>
                </c:pt>
                <c:pt idx="30">
                  <c:v>54.33521576210795</c:v>
                </c:pt>
                <c:pt idx="31">
                  <c:v>57.426055288109005</c:v>
                </c:pt>
                <c:pt idx="32">
                  <c:v>60.522121482919431</c:v>
                </c:pt>
                <c:pt idx="33">
                  <c:v>63.622651315673281</c:v>
                </c:pt>
                <c:pt idx="34">
                  <c:v>94.776811304139258</c:v>
                </c:pt>
                <c:pt idx="35">
                  <c:v>126.06096557516516</c:v>
                </c:pt>
                <c:pt idx="36">
                  <c:v>157.39762070223105</c:v>
                </c:pt>
                <c:pt idx="37">
                  <c:v>188.76063107523689</c:v>
                </c:pt>
                <c:pt idx="38">
                  <c:v>220.13873254231717</c:v>
                </c:pt>
                <c:pt idx="39">
                  <c:v>251.52627728921664</c:v>
                </c:pt>
                <c:pt idx="40">
                  <c:v>314.31838000806374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List1!$D$50</c:f>
              <c:strCache>
                <c:ptCount val="1"/>
                <c:pt idx="0">
                  <c:v>Paralelní, R= 10 ohm, Cp= 10 nF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List1!$A$2:$A$42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3000</c:v>
                </c:pt>
                <c:pt idx="13">
                  <c:v>3200</c:v>
                </c:pt>
                <c:pt idx="14">
                  <c:v>3500</c:v>
                </c:pt>
                <c:pt idx="15">
                  <c:v>4000</c:v>
                </c:pt>
                <c:pt idx="16">
                  <c:v>4200</c:v>
                </c:pt>
                <c:pt idx="17">
                  <c:v>4500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11000</c:v>
                </c:pt>
                <c:pt idx="25">
                  <c:v>12000</c:v>
                </c:pt>
                <c:pt idx="26">
                  <c:v>13000</c:v>
                </c:pt>
                <c:pt idx="27">
                  <c:v>14000</c:v>
                </c:pt>
                <c:pt idx="28">
                  <c:v>15000</c:v>
                </c:pt>
                <c:pt idx="29">
                  <c:v>16000</c:v>
                </c:pt>
                <c:pt idx="30">
                  <c:v>17000</c:v>
                </c:pt>
                <c:pt idx="31">
                  <c:v>18000</c:v>
                </c:pt>
                <c:pt idx="32">
                  <c:v>19000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100000</c:v>
                </c:pt>
              </c:numCache>
            </c:numRef>
          </c:xVal>
          <c:yVal>
            <c:numRef>
              <c:f>List1!$M$2:$M$42</c:f>
              <c:numCache>
                <c:formatCode>General</c:formatCode>
                <c:ptCount val="41"/>
                <c:pt idx="0">
                  <c:v>9.9998026137563336</c:v>
                </c:pt>
                <c:pt idx="1">
                  <c:v>9.9992105251483352</c:v>
                </c:pt>
                <c:pt idx="2">
                  <c:v>9.9950688476386187</c:v>
                </c:pt>
                <c:pt idx="3">
                  <c:v>9.980319045036449</c:v>
                </c:pt>
                <c:pt idx="4">
                  <c:v>9.9219661539359159</c:v>
                </c:pt>
                <c:pt idx="5">
                  <c:v>9.5402821637846529</c:v>
                </c:pt>
                <c:pt idx="6">
                  <c:v>8.4673301596483039</c:v>
                </c:pt>
                <c:pt idx="7">
                  <c:v>7.9847115509974866</c:v>
                </c:pt>
                <c:pt idx="8">
                  <c:v>7.2772718338952709</c:v>
                </c:pt>
                <c:pt idx="9">
                  <c:v>6.2267699229949978</c:v>
                </c:pt>
                <c:pt idx="10">
                  <c:v>5.8613430887583293</c:v>
                </c:pt>
                <c:pt idx="11">
                  <c:v>5.3702927214631506</c:v>
                </c:pt>
                <c:pt idx="12">
                  <c:v>4.6864979185742284</c:v>
                </c:pt>
                <c:pt idx="13">
                  <c:v>4.4532099677567833</c:v>
                </c:pt>
                <c:pt idx="14">
                  <c:v>4.1394096571269348</c:v>
                </c:pt>
                <c:pt idx="15">
                  <c:v>3.6969784756961883</c:v>
                </c:pt>
                <c:pt idx="16">
                  <c:v>3.5435173934992914</c:v>
                </c:pt>
                <c:pt idx="17">
                  <c:v>3.3343746423943017</c:v>
                </c:pt>
                <c:pt idx="18">
                  <c:v>3.0331447105335285</c:v>
                </c:pt>
                <c:pt idx="19">
                  <c:v>2.5639145895655377</c:v>
                </c:pt>
                <c:pt idx="20">
                  <c:v>2.2170592218654099</c:v>
                </c:pt>
                <c:pt idx="21">
                  <c:v>1.9511986277060736</c:v>
                </c:pt>
                <c:pt idx="22">
                  <c:v>1.7413698276556815</c:v>
                </c:pt>
                <c:pt idx="23">
                  <c:v>1.5717672547758983</c:v>
                </c:pt>
                <c:pt idx="24">
                  <c:v>1.4319524123436445</c:v>
                </c:pt>
                <c:pt idx="25">
                  <c:v>1.3147778146049325</c:v>
                </c:pt>
                <c:pt idx="26">
                  <c:v>1.2151957796957968</c:v>
                </c:pt>
                <c:pt idx="27">
                  <c:v>1.1295455441066324</c:v>
                </c:pt>
                <c:pt idx="28">
                  <c:v>1.05511040753523</c:v>
                </c:pt>
                <c:pt idx="29">
                  <c:v>0.98983342227651028</c:v>
                </c:pt>
                <c:pt idx="30">
                  <c:v>0.93212949143744772</c:v>
                </c:pt>
                <c:pt idx="31">
                  <c:v>0.88075795165500126</c:v>
                </c:pt>
                <c:pt idx="32">
                  <c:v>0.83473417378199843</c:v>
                </c:pt>
                <c:pt idx="33">
                  <c:v>0.79326696843658528</c:v>
                </c:pt>
                <c:pt idx="34">
                  <c:v>0.52977148587801459</c:v>
                </c:pt>
                <c:pt idx="35">
                  <c:v>0.39757277481197462</c:v>
                </c:pt>
                <c:pt idx="36">
                  <c:v>0.31814875094938616</c:v>
                </c:pt>
                <c:pt idx="37">
                  <c:v>0.26516496729203565</c:v>
                </c:pt>
                <c:pt idx="38">
                  <c:v>0.22730545981856076</c:v>
                </c:pt>
                <c:pt idx="39">
                  <c:v>0.19890432099858088</c:v>
                </c:pt>
                <c:pt idx="40">
                  <c:v>0.15913478971147696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70112"/>
        <c:axId val="82972032"/>
      </c:scatterChart>
      <c:valAx>
        <c:axId val="82970112"/>
        <c:scaling>
          <c:logBase val="10"/>
          <c:orientation val="minMax"/>
          <c:min val="100"/>
        </c:scaling>
        <c:delete val="0"/>
        <c:axPos val="b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f (kHz)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cs-CZ"/>
          </a:p>
        </c:txPr>
        <c:crossAx val="82972032"/>
        <c:crossesAt val="1.0000000000000002E-2"/>
        <c:crossBetween val="midCat"/>
      </c:valAx>
      <c:valAx>
        <c:axId val="82972032"/>
        <c:scaling>
          <c:logBase val="10"/>
          <c:orientation val="minMax"/>
          <c:max val="10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|Z| (ohm)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cs-CZ"/>
          </a:p>
        </c:txPr>
        <c:crossAx val="82970112"/>
        <c:crosses val="autoZero"/>
        <c:crossBetween val="midCat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cs-CZ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List1!$D$49</c:f>
              <c:strCache>
                <c:ptCount val="1"/>
                <c:pt idx="0">
                  <c:v>Seriový, R= 10 ohm, Ls= 50 nH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3000</c:v>
                </c:pt>
                <c:pt idx="13">
                  <c:v>3200</c:v>
                </c:pt>
                <c:pt idx="14">
                  <c:v>3500</c:v>
                </c:pt>
                <c:pt idx="15">
                  <c:v>4000</c:v>
                </c:pt>
                <c:pt idx="16">
                  <c:v>4200</c:v>
                </c:pt>
                <c:pt idx="17">
                  <c:v>4500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11000</c:v>
                </c:pt>
                <c:pt idx="25">
                  <c:v>12000</c:v>
                </c:pt>
                <c:pt idx="26">
                  <c:v>13000</c:v>
                </c:pt>
                <c:pt idx="27">
                  <c:v>14000</c:v>
                </c:pt>
                <c:pt idx="28">
                  <c:v>15000</c:v>
                </c:pt>
                <c:pt idx="29">
                  <c:v>16000</c:v>
                </c:pt>
                <c:pt idx="30">
                  <c:v>17000</c:v>
                </c:pt>
                <c:pt idx="31">
                  <c:v>18000</c:v>
                </c:pt>
                <c:pt idx="32">
                  <c:v>19000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100000</c:v>
                </c:pt>
              </c:numCache>
            </c:numRef>
          </c:xVal>
          <c:yVal>
            <c:numRef>
              <c:f>List1!$N$2:$N$42</c:f>
              <c:numCache>
                <c:formatCode>General</c:formatCode>
                <c:ptCount val="41"/>
                <c:pt idx="0">
                  <c:v>0.17999940782724266</c:v>
                </c:pt>
                <c:pt idx="1">
                  <c:v>0.35999526270209964</c:v>
                </c:pt>
                <c:pt idx="2">
                  <c:v>0.89992598892358366</c:v>
                </c:pt>
                <c:pt idx="3">
                  <c:v>1.7994081741616377</c:v>
                </c:pt>
                <c:pt idx="4">
                  <c:v>3.5952737798681755</c:v>
                </c:pt>
                <c:pt idx="5">
                  <c:v>8.9270548689599298</c:v>
                </c:pt>
                <c:pt idx="6">
                  <c:v>17.440594490511867</c:v>
                </c:pt>
                <c:pt idx="7">
                  <c:v>20.655997382339656</c:v>
                </c:pt>
                <c:pt idx="8">
                  <c:v>25.231637200867823</c:v>
                </c:pt>
                <c:pt idx="9">
                  <c:v>32.141907635342051</c:v>
                </c:pt>
                <c:pt idx="10">
                  <c:v>34.65030443708276</c:v>
                </c:pt>
                <c:pt idx="11">
                  <c:v>38.146025987222544</c:v>
                </c:pt>
                <c:pt idx="12">
                  <c:v>43.303807307170665</c:v>
                </c:pt>
                <c:pt idx="13">
                  <c:v>45.151707132165285</c:v>
                </c:pt>
                <c:pt idx="14">
                  <c:v>47.714834500180409</c:v>
                </c:pt>
                <c:pt idx="15">
                  <c:v>51.488112746033423</c:v>
                </c:pt>
                <c:pt idx="16">
                  <c:v>52.842214725054696</c:v>
                </c:pt>
                <c:pt idx="17">
                  <c:v>54.726118609414755</c:v>
                </c:pt>
                <c:pt idx="18">
                  <c:v>57.518363409470247</c:v>
                </c:pt>
                <c:pt idx="19">
                  <c:v>62.053312754521137</c:v>
                </c:pt>
                <c:pt idx="20">
                  <c:v>65.547358259887218</c:v>
                </c:pt>
                <c:pt idx="21">
                  <c:v>68.30301602845995</c:v>
                </c:pt>
                <c:pt idx="22">
                  <c:v>70.522451066057044</c:v>
                </c:pt>
                <c:pt idx="23">
                  <c:v>72.343212848587157</c:v>
                </c:pt>
                <c:pt idx="24">
                  <c:v>73.861004011490408</c:v>
                </c:pt>
                <c:pt idx="25">
                  <c:v>75.143948719088201</c:v>
                </c:pt>
                <c:pt idx="26">
                  <c:v>76.241604126224487</c:v>
                </c:pt>
                <c:pt idx="27">
                  <c:v>77.19075020795394</c:v>
                </c:pt>
                <c:pt idx="28">
                  <c:v>78.019186432313788</c:v>
                </c:pt>
                <c:pt idx="29">
                  <c:v>78.748274275053291</c:v>
                </c:pt>
                <c:pt idx="30">
                  <c:v>79.394674953870918</c:v>
                </c:pt>
                <c:pt idx="31">
                  <c:v>79.971560240179642</c:v>
                </c:pt>
                <c:pt idx="32">
                  <c:v>80.489471426802211</c:v>
                </c:pt>
                <c:pt idx="33">
                  <c:v>80.956938920962315</c:v>
                </c:pt>
                <c:pt idx="34">
                  <c:v>83.943389405769778</c:v>
                </c:pt>
                <c:pt idx="35">
                  <c:v>85.450134690878912</c:v>
                </c:pt>
                <c:pt idx="36">
                  <c:v>86.357353112277423</c:v>
                </c:pt>
                <c:pt idx="37">
                  <c:v>86.963211346564691</c:v>
                </c:pt>
                <c:pt idx="38">
                  <c:v>87.396391708852761</c:v>
                </c:pt>
                <c:pt idx="39">
                  <c:v>87.721475271377997</c:v>
                </c:pt>
                <c:pt idx="40">
                  <c:v>88.176834279185869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List1!$D$50</c:f>
              <c:strCache>
                <c:ptCount val="1"/>
                <c:pt idx="0">
                  <c:v>Paralelní, R= 10 ohm, Cp= 10 nF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List1!$A$2:$A$42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3000</c:v>
                </c:pt>
                <c:pt idx="13">
                  <c:v>3200</c:v>
                </c:pt>
                <c:pt idx="14">
                  <c:v>3500</c:v>
                </c:pt>
                <c:pt idx="15">
                  <c:v>4000</c:v>
                </c:pt>
                <c:pt idx="16">
                  <c:v>4200</c:v>
                </c:pt>
                <c:pt idx="17">
                  <c:v>4500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11000</c:v>
                </c:pt>
                <c:pt idx="25">
                  <c:v>12000</c:v>
                </c:pt>
                <c:pt idx="26">
                  <c:v>13000</c:v>
                </c:pt>
                <c:pt idx="27">
                  <c:v>14000</c:v>
                </c:pt>
                <c:pt idx="28">
                  <c:v>15000</c:v>
                </c:pt>
                <c:pt idx="29">
                  <c:v>16000</c:v>
                </c:pt>
                <c:pt idx="30">
                  <c:v>17000</c:v>
                </c:pt>
                <c:pt idx="31">
                  <c:v>18000</c:v>
                </c:pt>
                <c:pt idx="32">
                  <c:v>19000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100000</c:v>
                </c:pt>
              </c:numCache>
            </c:numRef>
          </c:xVal>
          <c:yVal>
            <c:numRef>
              <c:f>List1!$O$2:$O$42</c:f>
              <c:numCache>
                <c:formatCode>General</c:formatCode>
                <c:ptCount val="41"/>
                <c:pt idx="0">
                  <c:v>-0.35999526270209964</c:v>
                </c:pt>
                <c:pt idx="1">
                  <c:v>-0.71996210430958363</c:v>
                </c:pt>
                <c:pt idx="2">
                  <c:v>-1.7994081741616381</c:v>
                </c:pt>
                <c:pt idx="3">
                  <c:v>-3.5952737798681755</c:v>
                </c:pt>
                <c:pt idx="4">
                  <c:v>-7.1624558067258235</c:v>
                </c:pt>
                <c:pt idx="5">
                  <c:v>-17.440594490511874</c:v>
                </c:pt>
                <c:pt idx="6">
                  <c:v>-32.141907635342058</c:v>
                </c:pt>
                <c:pt idx="7">
                  <c:v>-37.015644573182065</c:v>
                </c:pt>
                <c:pt idx="8">
                  <c:v>-43.303807307170665</c:v>
                </c:pt>
                <c:pt idx="9">
                  <c:v>-51.488112746033423</c:v>
                </c:pt>
                <c:pt idx="10">
                  <c:v>-54.116835785734274</c:v>
                </c:pt>
                <c:pt idx="11">
                  <c:v>-57.518363409470247</c:v>
                </c:pt>
                <c:pt idx="12">
                  <c:v>-62.053312754521137</c:v>
                </c:pt>
                <c:pt idx="13">
                  <c:v>-63.5561221260838</c:v>
                </c:pt>
                <c:pt idx="14">
                  <c:v>-65.547358259887218</c:v>
                </c:pt>
                <c:pt idx="15">
                  <c:v>-68.30301602845995</c:v>
                </c:pt>
                <c:pt idx="16">
                  <c:v>-69.246280779478468</c:v>
                </c:pt>
                <c:pt idx="17">
                  <c:v>-70.522451066057044</c:v>
                </c:pt>
                <c:pt idx="18">
                  <c:v>-72.343212848587129</c:v>
                </c:pt>
                <c:pt idx="19">
                  <c:v>-75.143948719088201</c:v>
                </c:pt>
                <c:pt idx="20">
                  <c:v>-77.19075020795394</c:v>
                </c:pt>
                <c:pt idx="21">
                  <c:v>-78.748274275053291</c:v>
                </c:pt>
                <c:pt idx="22">
                  <c:v>-79.971560240179642</c:v>
                </c:pt>
                <c:pt idx="23">
                  <c:v>-80.956938920962315</c:v>
                </c:pt>
                <c:pt idx="24">
                  <c:v>-81.767216457829832</c:v>
                </c:pt>
                <c:pt idx="25">
                  <c:v>-82.445004000780145</c:v>
                </c:pt>
                <c:pt idx="26">
                  <c:v>-83.020190144435759</c:v>
                </c:pt>
                <c:pt idx="27">
                  <c:v>-83.514339102557145</c:v>
                </c:pt>
                <c:pt idx="28">
                  <c:v>-83.943389405769778</c:v>
                </c:pt>
                <c:pt idx="29">
                  <c:v>-84.319370180532388</c:v>
                </c:pt>
                <c:pt idx="30">
                  <c:v>-84.651527093870286</c:v>
                </c:pt>
                <c:pt idx="31">
                  <c:v>-84.947081370764593</c:v>
                </c:pt>
                <c:pt idx="32">
                  <c:v>-85.211753866055233</c:v>
                </c:pt>
                <c:pt idx="33">
                  <c:v>-85.450134690878912</c:v>
                </c:pt>
                <c:pt idx="34">
                  <c:v>-86.963211346564691</c:v>
                </c:pt>
                <c:pt idx="35">
                  <c:v>-87.721475271377997</c:v>
                </c:pt>
                <c:pt idx="36">
                  <c:v>-88.176834279185869</c:v>
                </c:pt>
                <c:pt idx="37">
                  <c:v>-88.480538552671391</c:v>
                </c:pt>
                <c:pt idx="38">
                  <c:v>-88.697523472687337</c:v>
                </c:pt>
                <c:pt idx="39">
                  <c:v>-88.860287028922116</c:v>
                </c:pt>
                <c:pt idx="40">
                  <c:v>-89.088186330386165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23744"/>
        <c:axId val="83030016"/>
      </c:scatterChart>
      <c:valAx>
        <c:axId val="8302374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f (kHz)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030016"/>
        <c:crossesAt val="-100"/>
        <c:crossBetween val="midCat"/>
      </c:valAx>
      <c:valAx>
        <c:axId val="83030016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Symbol" panose="05050102010706020507" pitchFamily="18" charset="2"/>
                  </a:rPr>
                  <a:t>j </a:t>
                </a:r>
                <a:r>
                  <a:rPr lang="cs-CZ" b="1">
                    <a:solidFill>
                      <a:schemeClr val="tx1"/>
                    </a:solidFill>
                  </a:rPr>
                  <a:t>(°)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02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'List1 (2)'!$E$52</c:f>
              <c:strCache>
                <c:ptCount val="1"/>
                <c:pt idx="0">
                  <c:v>Rezistor, R= 10 ohm, Ls= 20 nH, Cp= 2 pF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'List1 (2)'!$B$2:$B$42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3000</c:v>
                </c:pt>
                <c:pt idx="13">
                  <c:v>3200</c:v>
                </c:pt>
                <c:pt idx="14">
                  <c:v>3500</c:v>
                </c:pt>
                <c:pt idx="15">
                  <c:v>4000</c:v>
                </c:pt>
                <c:pt idx="16">
                  <c:v>4200</c:v>
                </c:pt>
                <c:pt idx="17">
                  <c:v>4500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11000</c:v>
                </c:pt>
                <c:pt idx="25">
                  <c:v>12000</c:v>
                </c:pt>
                <c:pt idx="26">
                  <c:v>13000</c:v>
                </c:pt>
                <c:pt idx="27">
                  <c:v>14000</c:v>
                </c:pt>
                <c:pt idx="28">
                  <c:v>15000</c:v>
                </c:pt>
                <c:pt idx="29">
                  <c:v>16000</c:v>
                </c:pt>
                <c:pt idx="30">
                  <c:v>17000</c:v>
                </c:pt>
                <c:pt idx="31">
                  <c:v>18000</c:v>
                </c:pt>
                <c:pt idx="32">
                  <c:v>19000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100000</c:v>
                </c:pt>
              </c:numCache>
            </c:numRef>
          </c:xVal>
          <c:yVal>
            <c:numRef>
              <c:f>'List1 (2)'!$AA$2:$AA$42</c:f>
              <c:numCache>
                <c:formatCode>General</c:formatCode>
                <c:ptCount val="41"/>
                <c:pt idx="0">
                  <c:v>10.000000080528077</c:v>
                </c:pt>
                <c:pt idx="1">
                  <c:v>10.000000322112301</c:v>
                </c:pt>
                <c:pt idx="2">
                  <c:v>10.000002013201717</c:v>
                </c:pt>
                <c:pt idx="3">
                  <c:v>10.000008052804631</c:v>
                </c:pt>
                <c:pt idx="4">
                  <c:v>10.000032211182642</c:v>
                </c:pt>
                <c:pt idx="5">
                  <c:v>10.000201318321501</c:v>
                </c:pt>
                <c:pt idx="6">
                  <c:v>10.000805250858965</c:v>
                </c:pt>
                <c:pt idx="7">
                  <c:v>10.001159542292362</c:v>
                </c:pt>
                <c:pt idx="8">
                  <c:v>10.001811730344826</c:v>
                </c:pt>
                <c:pt idx="9">
                  <c:v>10.003220644711726</c:v>
                </c:pt>
                <c:pt idx="10">
                  <c:v>10.003896858603106</c:v>
                </c:pt>
                <c:pt idx="11">
                  <c:v>10.005031837160267</c:v>
                </c:pt>
                <c:pt idx="12">
                  <c:v>10.007245106253787</c:v>
                </c:pt>
                <c:pt idx="13">
                  <c:v>10.008242941750972</c:v>
                </c:pt>
                <c:pt idx="14">
                  <c:v>10.009860206039972</c:v>
                </c:pt>
                <c:pt idx="15">
                  <c:v>10.01287684619915</c:v>
                </c:pt>
                <c:pt idx="16">
                  <c:v>10.014195860116944</c:v>
                </c:pt>
                <c:pt idx="17">
                  <c:v>10.016294692219049</c:v>
                </c:pt>
                <c:pt idx="18">
                  <c:v>10.020113365595813</c:v>
                </c:pt>
                <c:pt idx="19">
                  <c:v>10.028951461834094</c:v>
                </c:pt>
                <c:pt idx="20">
                  <c:v>10.039387236314795</c:v>
                </c:pt>
                <c:pt idx="21">
                  <c:v>10.051416103735429</c:v>
                </c:pt>
                <c:pt idx="22">
                  <c:v>10.065032802944183</c:v>
                </c:pt>
                <c:pt idx="23">
                  <c:v>10.080231409303371</c:v>
                </c:pt>
                <c:pt idx="24">
                  <c:v>10.097005348496769</c:v>
                </c:pt>
                <c:pt idx="25">
                  <c:v>10.115347411708273</c:v>
                </c:pt>
                <c:pt idx="26">
                  <c:v>10.13524977209344</c:v>
                </c:pt>
                <c:pt idx="27">
                  <c:v>10.156704002459808</c:v>
                </c:pt>
                <c:pt idx="28">
                  <c:v>10.179701094067402</c:v>
                </c:pt>
                <c:pt idx="29">
                  <c:v>10.204231476456931</c:v>
                </c:pt>
                <c:pt idx="30">
                  <c:v>10.230285038209955</c:v>
                </c:pt>
                <c:pt idx="31">
                  <c:v>10.257851148543141</c:v>
                </c:pt>
                <c:pt idx="32">
                  <c:v>10.28691867963712</c:v>
                </c:pt>
                <c:pt idx="33">
                  <c:v>10.317476029599659</c:v>
                </c:pt>
                <c:pt idx="34">
                  <c:v>10.702146204930173</c:v>
                </c:pt>
                <c:pt idx="35">
                  <c:v>11.220445493797799</c:v>
                </c:pt>
                <c:pt idx="36">
                  <c:v>11.856671415974192</c:v>
                </c:pt>
                <c:pt idx="37">
                  <c:v>12.59517610544858</c:v>
                </c:pt>
                <c:pt idx="38">
                  <c:v>13.421652259114225</c:v>
                </c:pt>
                <c:pt idx="39">
                  <c:v>14.323761772611638</c:v>
                </c:pt>
                <c:pt idx="40">
                  <c:v>16.316034466843725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'List1 (2)'!$E$53</c:f>
              <c:strCache>
                <c:ptCount val="1"/>
                <c:pt idx="0">
                  <c:v>Rezistor, R= 150 ohm, Ls=20 nH, Cp= 2 pF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'List1 (2)'!$B$2:$B$42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3000</c:v>
                </c:pt>
                <c:pt idx="13">
                  <c:v>3200</c:v>
                </c:pt>
                <c:pt idx="14">
                  <c:v>3500</c:v>
                </c:pt>
                <c:pt idx="15">
                  <c:v>4000</c:v>
                </c:pt>
                <c:pt idx="16">
                  <c:v>4200</c:v>
                </c:pt>
                <c:pt idx="17">
                  <c:v>4500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11000</c:v>
                </c:pt>
                <c:pt idx="25">
                  <c:v>12000</c:v>
                </c:pt>
                <c:pt idx="26">
                  <c:v>13000</c:v>
                </c:pt>
                <c:pt idx="27">
                  <c:v>14000</c:v>
                </c:pt>
                <c:pt idx="28">
                  <c:v>15000</c:v>
                </c:pt>
                <c:pt idx="29">
                  <c:v>16000</c:v>
                </c:pt>
                <c:pt idx="30">
                  <c:v>17000</c:v>
                </c:pt>
                <c:pt idx="31">
                  <c:v>18000</c:v>
                </c:pt>
                <c:pt idx="32">
                  <c:v>19000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100000</c:v>
                </c:pt>
              </c:numCache>
            </c:numRef>
          </c:xVal>
          <c:yVal>
            <c:numRef>
              <c:f>'List1 (2)'!$AB$2:$AB$42</c:f>
              <c:numCache>
                <c:formatCode>General</c:formatCode>
                <c:ptCount val="41"/>
                <c:pt idx="0">
                  <c:v>150.0000000023029</c:v>
                </c:pt>
                <c:pt idx="1">
                  <c:v>150.00000000921162</c:v>
                </c:pt>
                <c:pt idx="2">
                  <c:v>150.00000005757266</c:v>
                </c:pt>
                <c:pt idx="3">
                  <c:v>150.00000023029074</c:v>
                </c:pt>
                <c:pt idx="4">
                  <c:v>150.00000092116275</c:v>
                </c:pt>
                <c:pt idx="5">
                  <c:v>150.00000575725687</c:v>
                </c:pt>
                <c:pt idx="6">
                  <c:v>150.00002302887904</c:v>
                </c:pt>
                <c:pt idx="7">
                  <c:v>150.00003316146049</c:v>
                </c:pt>
                <c:pt idx="8">
                  <c:v>150.00005181442131</c:v>
                </c:pt>
                <c:pt idx="9">
                  <c:v>150.00009211314162</c:v>
                </c:pt>
                <c:pt idx="10">
                  <c:v>150.00011145609679</c:v>
                </c:pt>
                <c:pt idx="11">
                  <c:v>150.00014392400101</c:v>
                </c:pt>
                <c:pt idx="12">
                  <c:v>150.00020724566377</c:v>
                </c:pt>
                <c:pt idx="13">
                  <c:v>150.00023579699817</c:v>
                </c:pt>
                <c:pt idx="14">
                  <c:v>150.00028207649746</c:v>
                </c:pt>
                <c:pt idx="15">
                  <c:v>150.00036841457265</c:v>
                </c:pt>
                <c:pt idx="16">
                  <c:v>150.00040617134169</c:v>
                </c:pt>
                <c:pt idx="17">
                  <c:v>150.00046625766322</c:v>
                </c:pt>
                <c:pt idx="18">
                  <c:v>150.00057560324618</c:v>
                </c:pt>
                <c:pt idx="19">
                  <c:v>150.00082879031339</c:v>
                </c:pt>
                <c:pt idx="20">
                  <c:v>150.00112794965446</c:v>
                </c:pt>
                <c:pt idx="21">
                  <c:v>150.0014730504011</c:v>
                </c:pt>
                <c:pt idx="22">
                  <c:v>150.00186405693665</c:v>
                </c:pt>
                <c:pt idx="23">
                  <c:v>150.00230092889635</c:v>
                </c:pt>
                <c:pt idx="24">
                  <c:v>150.00278362116774</c:v>
                </c:pt>
                <c:pt idx="25">
                  <c:v>150.00331208389085</c:v>
                </c:pt>
                <c:pt idx="26">
                  <c:v>150.00388626245888</c:v>
                </c:pt>
                <c:pt idx="27">
                  <c:v>150.00450609751815</c:v>
                </c:pt>
                <c:pt idx="28">
                  <c:v>150.00517152496906</c:v>
                </c:pt>
                <c:pt idx="29">
                  <c:v>150.0058824759663</c:v>
                </c:pt>
                <c:pt idx="30">
                  <c:v>150.00663887691942</c:v>
                </c:pt>
                <c:pt idx="31">
                  <c:v>150.00744064949339</c:v>
                </c:pt>
                <c:pt idx="32">
                  <c:v>150.00828771060932</c:v>
                </c:pt>
                <c:pt idx="33">
                  <c:v>150.00917997244494</c:v>
                </c:pt>
                <c:pt idx="34">
                  <c:v>150.02056591953308</c:v>
                </c:pt>
                <c:pt idx="35">
                  <c:v>150.03634014669154</c:v>
                </c:pt>
                <c:pt idx="36">
                  <c:v>150.05633671308303</c:v>
                </c:pt>
                <c:pt idx="37">
                  <c:v>150.08034249829214</c:v>
                </c:pt>
                <c:pt idx="38">
                  <c:v>150.10809738768614</c:v>
                </c:pt>
                <c:pt idx="39">
                  <c:v>150.13929451142732</c:v>
                </c:pt>
                <c:pt idx="40">
                  <c:v>150.21055607621602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'List1 (2)'!$E$54</c:f>
              <c:strCache>
                <c:ptCount val="1"/>
                <c:pt idx="0">
                  <c:v>Rezistor, R= 1000 ohm, Ls= 20 nH, Cp= 2 pF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'List1 (2)'!$B$2:$B$42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3000</c:v>
                </c:pt>
                <c:pt idx="13">
                  <c:v>3200</c:v>
                </c:pt>
                <c:pt idx="14">
                  <c:v>3500</c:v>
                </c:pt>
                <c:pt idx="15">
                  <c:v>4000</c:v>
                </c:pt>
                <c:pt idx="16">
                  <c:v>4200</c:v>
                </c:pt>
                <c:pt idx="17">
                  <c:v>4500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11000</c:v>
                </c:pt>
                <c:pt idx="25">
                  <c:v>12000</c:v>
                </c:pt>
                <c:pt idx="26">
                  <c:v>13000</c:v>
                </c:pt>
                <c:pt idx="27">
                  <c:v>14000</c:v>
                </c:pt>
                <c:pt idx="28">
                  <c:v>15000</c:v>
                </c:pt>
                <c:pt idx="29">
                  <c:v>16000</c:v>
                </c:pt>
                <c:pt idx="30">
                  <c:v>17000</c:v>
                </c:pt>
                <c:pt idx="31">
                  <c:v>18000</c:v>
                </c:pt>
                <c:pt idx="32">
                  <c:v>19000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100000</c:v>
                </c:pt>
              </c:numCache>
            </c:numRef>
          </c:xVal>
          <c:yVal>
            <c:numRef>
              <c:f>'List1 (2)'!$AC$2:$AC$42</c:f>
              <c:numCache>
                <c:formatCode>General</c:formatCode>
                <c:ptCount val="41"/>
                <c:pt idx="0">
                  <c:v>999.99999226301975</c:v>
                </c:pt>
                <c:pt idx="1">
                  <c:v>999.99996905208036</c:v>
                </c:pt>
                <c:pt idx="2">
                  <c:v>999.99980657554897</c:v>
                </c:pt>
                <c:pt idx="3">
                  <c:v>999.99922630286972</c:v>
                </c:pt>
                <c:pt idx="4">
                  <c:v>999.99690522225376</c:v>
                </c:pt>
                <c:pt idx="5">
                  <c:v>999.9806581104707</c:v>
                </c:pt>
                <c:pt idx="6">
                  <c:v>999.92263917512582</c:v>
                </c:pt>
                <c:pt idx="7">
                  <c:v>999.88860609955225</c:v>
                </c:pt>
                <c:pt idx="8">
                  <c:v>999.82596338718463</c:v>
                </c:pt>
                <c:pt idx="9">
                  <c:v>999.69066438032598</c:v>
                </c:pt>
                <c:pt idx="10">
                  <c:v>999.62574036406625</c:v>
                </c:pt>
                <c:pt idx="11">
                  <c:v>999.51678919619974</c:v>
                </c:pt>
                <c:pt idx="12">
                  <c:v>999.30439823903168</c:v>
                </c:pt>
                <c:pt idx="13">
                  <c:v>999.20867350495234</c:v>
                </c:pt>
                <c:pt idx="14">
                  <c:v>999.05356521740327</c:v>
                </c:pt>
                <c:pt idx="15">
                  <c:v>998.76437707331888</c:v>
                </c:pt>
                <c:pt idx="16">
                  <c:v>998.63798436226614</c:v>
                </c:pt>
                <c:pt idx="17">
                  <c:v>998.43693389869395</c:v>
                </c:pt>
                <c:pt idx="18">
                  <c:v>998.07134883941978</c:v>
                </c:pt>
                <c:pt idx="19">
                  <c:v>997.2262702592526</c:v>
                </c:pt>
                <c:pt idx="20">
                  <c:v>996.2303031694513</c:v>
                </c:pt>
                <c:pt idx="21">
                  <c:v>995.08481011506638</c:v>
                </c:pt>
                <c:pt idx="22">
                  <c:v>993.79134922044705</c:v>
                </c:pt>
                <c:pt idx="23">
                  <c:v>992.35166837477425</c:v>
                </c:pt>
                <c:pt idx="24">
                  <c:v>990.76769877422237</c:v>
                </c:pt>
                <c:pt idx="25">
                  <c:v>989.04154786673109</c:v>
                </c:pt>
                <c:pt idx="26">
                  <c:v>987.17549174886472</c:v>
                </c:pt>
                <c:pt idx="27">
                  <c:v>985.17196706713935</c:v>
                </c:pt>
                <c:pt idx="28">
                  <c:v>983.03356247855561</c:v>
                </c:pt>
                <c:pt idx="29">
                  <c:v>980.76300972681145</c:v>
                </c:pt>
                <c:pt idx="30">
                  <c:v>978.36317439183938</c:v>
                </c:pt>
                <c:pt idx="31">
                  <c:v>975.83704637088158</c:v>
                </c:pt>
                <c:pt idx="32">
                  <c:v>973.18773014932549</c:v>
                </c:pt>
                <c:pt idx="33">
                  <c:v>970.41843491899169</c:v>
                </c:pt>
                <c:pt idx="34">
                  <c:v>936.88760140938757</c:v>
                </c:pt>
                <c:pt idx="35">
                  <c:v>895.29300081643009</c:v>
                </c:pt>
                <c:pt idx="36">
                  <c:v>849.1518495657823</c:v>
                </c:pt>
                <c:pt idx="37">
                  <c:v>801.39545586295844</c:v>
                </c:pt>
                <c:pt idx="38">
                  <c:v>754.15869237562117</c:v>
                </c:pt>
                <c:pt idx="39">
                  <c:v>708.8214512192335</c:v>
                </c:pt>
                <c:pt idx="40">
                  <c:v>626.54365569712809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2912"/>
        <c:axId val="40510592"/>
      </c:scatterChart>
      <c:valAx>
        <c:axId val="40102912"/>
        <c:scaling>
          <c:logBase val="10"/>
          <c:orientation val="minMax"/>
          <c:min val="1000"/>
        </c:scaling>
        <c:delete val="0"/>
        <c:axPos val="b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f (kHz)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cs-CZ"/>
          </a:p>
        </c:txPr>
        <c:crossAx val="40510592"/>
        <c:crossesAt val="1.0000000000000002E-2"/>
        <c:crossBetween val="midCat"/>
      </c:valAx>
      <c:valAx>
        <c:axId val="40510592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|Z| (ohm)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cs-CZ"/>
          </a:p>
        </c:txPr>
        <c:crossAx val="40102912"/>
        <c:crosses val="autoZero"/>
        <c:crossBetween val="midCat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cs-CZ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'List1 (2)'!$E$52</c:f>
              <c:strCache>
                <c:ptCount val="1"/>
                <c:pt idx="0">
                  <c:v>Rezistor, R= 10 ohm, Ls= 20 nH, Cp= 2 pF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'List1 (2)'!$B$2:$B$42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3000</c:v>
                </c:pt>
                <c:pt idx="13">
                  <c:v>3200</c:v>
                </c:pt>
                <c:pt idx="14">
                  <c:v>3500</c:v>
                </c:pt>
                <c:pt idx="15">
                  <c:v>4000</c:v>
                </c:pt>
                <c:pt idx="16">
                  <c:v>4200</c:v>
                </c:pt>
                <c:pt idx="17">
                  <c:v>4500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11000</c:v>
                </c:pt>
                <c:pt idx="25">
                  <c:v>12000</c:v>
                </c:pt>
                <c:pt idx="26">
                  <c:v>13000</c:v>
                </c:pt>
                <c:pt idx="27">
                  <c:v>14000</c:v>
                </c:pt>
                <c:pt idx="28">
                  <c:v>15000</c:v>
                </c:pt>
                <c:pt idx="29">
                  <c:v>16000</c:v>
                </c:pt>
                <c:pt idx="30">
                  <c:v>17000</c:v>
                </c:pt>
                <c:pt idx="31">
                  <c:v>18000</c:v>
                </c:pt>
                <c:pt idx="32">
                  <c:v>19000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100000</c:v>
                </c:pt>
              </c:numCache>
            </c:numRef>
          </c:xVal>
          <c:yVal>
            <c:numRef>
              <c:f>'List1 (2)'!$AG$2:$AG$42</c:f>
              <c:numCache>
                <c:formatCode>General</c:formatCode>
                <c:ptCount val="41"/>
                <c:pt idx="0">
                  <c:v>7.1279999620893885E-3</c:v>
                </c:pt>
                <c:pt idx="1">
                  <c:v>1.4255999696715109E-2</c:v>
                </c:pt>
                <c:pt idx="2">
                  <c:v>3.5639995261174541E-2</c:v>
                </c:pt>
                <c:pt idx="3">
                  <c:v>7.1279962089423152E-2</c:v>
                </c:pt>
                <c:pt idx="4">
                  <c:v>0.1425596967162468</c:v>
                </c:pt>
                <c:pt idx="5">
                  <c:v>0.35639526128561339</c:v>
                </c:pt>
                <c:pt idx="6">
                  <c:v>0.71276209297768089</c:v>
                </c:pt>
                <c:pt idx="7">
                  <c:v>0.85529449939489233</c:v>
                </c:pt>
                <c:pt idx="8">
                  <c:v>1.0690720789431079</c:v>
                </c:pt>
                <c:pt idx="9">
                  <c:v>1.4252968299537701</c:v>
                </c:pt>
                <c:pt idx="10">
                  <c:v>1.5677565127543676</c:v>
                </c:pt>
                <c:pt idx="11">
                  <c:v>1.7814079970991992</c:v>
                </c:pt>
                <c:pt idx="12">
                  <c:v>2.1373772851516071</c:v>
                </c:pt>
                <c:pt idx="13">
                  <c:v>2.2797189485466638</c:v>
                </c:pt>
                <c:pt idx="14">
                  <c:v>2.4931764658675326</c:v>
                </c:pt>
                <c:pt idx="15">
                  <c:v>2.8487773912105121</c:v>
                </c:pt>
                <c:pt idx="16">
                  <c:v>2.9909559621559763</c:v>
                </c:pt>
                <c:pt idx="17">
                  <c:v>3.2041520064793843</c:v>
                </c:pt>
                <c:pt idx="18">
                  <c:v>3.5592723633270027</c:v>
                </c:pt>
                <c:pt idx="19">
                  <c:v>4.2686391173658089</c:v>
                </c:pt>
                <c:pt idx="20">
                  <c:v>4.97665668001311</c:v>
                </c:pt>
                <c:pt idx="21">
                  <c:v>5.683106589113569</c:v>
                </c:pt>
                <c:pt idx="22">
                  <c:v>6.3877732824174505</c:v>
                </c:pt>
                <c:pt idx="23">
                  <c:v>7.0904444730630276</c:v>
                </c:pt>
                <c:pt idx="24">
                  <c:v>7.7909115102314637</c:v>
                </c:pt>
                <c:pt idx="25">
                  <c:v>8.4889697235346606</c:v>
                </c:pt>
                <c:pt idx="26">
                  <c:v>9.1844187498298044</c:v>
                </c:pt>
                <c:pt idx="27">
                  <c:v>9.8770628412957819</c:v>
                </c:pt>
                <c:pt idx="28">
                  <c:v>10.566711153754085</c:v>
                </c:pt>
                <c:pt idx="29">
                  <c:v>11.253178014369276</c:v>
                </c:pt>
                <c:pt idx="30">
                  <c:v>11.936283168018823</c:v>
                </c:pt>
                <c:pt idx="31">
                  <c:v>12.615852001778148</c:v>
                </c:pt>
                <c:pt idx="32">
                  <c:v>13.291715747121708</c:v>
                </c:pt>
                <c:pt idx="33">
                  <c:v>13.9637116595938</c:v>
                </c:pt>
                <c:pt idx="34">
                  <c:v>20.439690988897588</c:v>
                </c:pt>
                <c:pt idx="35">
                  <c:v>26.397883036825341</c:v>
                </c:pt>
                <c:pt idx="36">
                  <c:v>31.780485573155694</c:v>
                </c:pt>
                <c:pt idx="37">
                  <c:v>36.581182985755341</c:v>
                </c:pt>
                <c:pt idx="38">
                  <c:v>40.828425689108649</c:v>
                </c:pt>
                <c:pt idx="39">
                  <c:v>44.569846372452417</c:v>
                </c:pt>
                <c:pt idx="40">
                  <c:v>50.756600285654777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'List1 (2)'!$E$56</c:f>
              <c:strCache>
                <c:ptCount val="1"/>
                <c:pt idx="0">
                  <c:v>Kondenzátor, C= 100 nF, Ls= 10 nH, Rs= 0,1 ohm, Rp= 1 Mohm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'List1 (2)'!$B$2:$B$42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3000</c:v>
                </c:pt>
                <c:pt idx="13">
                  <c:v>3200</c:v>
                </c:pt>
                <c:pt idx="14">
                  <c:v>3500</c:v>
                </c:pt>
                <c:pt idx="15">
                  <c:v>4000</c:v>
                </c:pt>
                <c:pt idx="16">
                  <c:v>4200</c:v>
                </c:pt>
                <c:pt idx="17">
                  <c:v>4500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11000</c:v>
                </c:pt>
                <c:pt idx="25">
                  <c:v>12000</c:v>
                </c:pt>
                <c:pt idx="26">
                  <c:v>13000</c:v>
                </c:pt>
                <c:pt idx="27">
                  <c:v>14000</c:v>
                </c:pt>
                <c:pt idx="28">
                  <c:v>15000</c:v>
                </c:pt>
                <c:pt idx="29">
                  <c:v>16000</c:v>
                </c:pt>
                <c:pt idx="30">
                  <c:v>17000</c:v>
                </c:pt>
                <c:pt idx="31">
                  <c:v>18000</c:v>
                </c:pt>
                <c:pt idx="32">
                  <c:v>19000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100000</c:v>
                </c:pt>
              </c:numCache>
            </c:numRef>
          </c:xVal>
          <c:yVal>
            <c:numRef>
              <c:f>'List1 (2)'!$AH$2:$AH$42</c:f>
              <c:numCache>
                <c:formatCode>General</c:formatCode>
                <c:ptCount val="41"/>
                <c:pt idx="0">
                  <c:v>-89.954880923763682</c:v>
                </c:pt>
                <c:pt idx="1">
                  <c:v>-89.92343938284958</c:v>
                </c:pt>
                <c:pt idx="2">
                  <c:v>-89.81815888198912</c:v>
                </c:pt>
                <c:pt idx="3">
                  <c:v>-89.638950349726088</c:v>
                </c:pt>
                <c:pt idx="4">
                  <c:v>-89.278442704929432</c:v>
                </c:pt>
                <c:pt idx="5">
                  <c:v>-88.182483310683097</c:v>
                </c:pt>
                <c:pt idx="6">
                  <c:v>-86.257273993880446</c:v>
                </c:pt>
                <c:pt idx="7">
                  <c:v>-85.429250003125475</c:v>
                </c:pt>
                <c:pt idx="8">
                  <c:v>-84.094511726225889</c:v>
                </c:pt>
                <c:pt idx="9">
                  <c:v>-81.512388932128999</c:v>
                </c:pt>
                <c:pt idx="10">
                  <c:v>-80.302834655168851</c:v>
                </c:pt>
                <c:pt idx="11">
                  <c:v>-78.220694500275684</c:v>
                </c:pt>
                <c:pt idx="12">
                  <c:v>-73.702104097671025</c:v>
                </c:pt>
                <c:pt idx="13">
                  <c:v>-71.350475196073674</c:v>
                </c:pt>
                <c:pt idx="14">
                  <c:v>-66.932563683520115</c:v>
                </c:pt>
                <c:pt idx="15">
                  <c:v>-55.693666325122301</c:v>
                </c:pt>
                <c:pt idx="16">
                  <c:v>-49.002355463115904</c:v>
                </c:pt>
                <c:pt idx="17">
                  <c:v>-35.349687878048201</c:v>
                </c:pt>
                <c:pt idx="18">
                  <c:v>-2.3767639070528843</c:v>
                </c:pt>
                <c:pt idx="19">
                  <c:v>48.171701278062045</c:v>
                </c:pt>
                <c:pt idx="20">
                  <c:v>64.794581026092757</c:v>
                </c:pt>
                <c:pt idx="21">
                  <c:v>71.775335213222547</c:v>
                </c:pt>
                <c:pt idx="22">
                  <c:v>75.570652158968144</c:v>
                </c:pt>
                <c:pt idx="23">
                  <c:v>77.967728431131007</c:v>
                </c:pt>
                <c:pt idx="24">
                  <c:v>79.629915454502921</c:v>
                </c:pt>
                <c:pt idx="25">
                  <c:v>80.857266830885123</c:v>
                </c:pt>
                <c:pt idx="26">
                  <c:v>81.805069227229822</c:v>
                </c:pt>
                <c:pt idx="27">
                  <c:v>82.561848558211025</c:v>
                </c:pt>
                <c:pt idx="28">
                  <c:v>83.181872401330423</c:v>
                </c:pt>
                <c:pt idx="29">
                  <c:v>83.700338404590397</c:v>
                </c:pt>
                <c:pt idx="30">
                  <c:v>84.141127240651414</c:v>
                </c:pt>
                <c:pt idx="31">
                  <c:v>84.521047583355909</c:v>
                </c:pt>
                <c:pt idx="32">
                  <c:v>84.852296780414875</c:v>
                </c:pt>
                <c:pt idx="33">
                  <c:v>85.143956325389624</c:v>
                </c:pt>
                <c:pt idx="34">
                  <c:v>86.875438154904913</c:v>
                </c:pt>
                <c:pt idx="35">
                  <c:v>87.684862222951182</c:v>
                </c:pt>
                <c:pt idx="36">
                  <c:v>88.158185436245788</c:v>
                </c:pt>
                <c:pt idx="37">
                  <c:v>88.469776660107357</c:v>
                </c:pt>
                <c:pt idx="38">
                  <c:v>88.690757743487524</c:v>
                </c:pt>
                <c:pt idx="39">
                  <c:v>88.855759478974278</c:v>
                </c:pt>
                <c:pt idx="40">
                  <c:v>89.085871204215479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37472"/>
        <c:axId val="40584704"/>
      </c:scatterChart>
      <c:valAx>
        <c:axId val="4053747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f (kHz)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0584704"/>
        <c:crossesAt val="-100"/>
        <c:crossBetween val="midCat"/>
      </c:valAx>
      <c:valAx>
        <c:axId val="40584704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Symbol" panose="05050102010706020507" pitchFamily="18" charset="2"/>
                  </a:rPr>
                  <a:t>j </a:t>
                </a:r>
                <a:r>
                  <a:rPr lang="cs-CZ" b="1">
                    <a:solidFill>
                      <a:schemeClr val="tx1"/>
                    </a:solidFill>
                  </a:rPr>
                  <a:t>(°)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053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'List1 (2)'!$E$56</c:f>
              <c:strCache>
                <c:ptCount val="1"/>
                <c:pt idx="0">
                  <c:v>Kondenzátor, C= 100 nF, Ls= 10 nH, Rs= 0,1 ohm, Rp= 1 Mohm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'List1 (2)'!$B$2:$B$42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3000</c:v>
                </c:pt>
                <c:pt idx="13">
                  <c:v>3200</c:v>
                </c:pt>
                <c:pt idx="14">
                  <c:v>3500</c:v>
                </c:pt>
                <c:pt idx="15">
                  <c:v>4000</c:v>
                </c:pt>
                <c:pt idx="16">
                  <c:v>4200</c:v>
                </c:pt>
                <c:pt idx="17">
                  <c:v>4500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11000</c:v>
                </c:pt>
                <c:pt idx="25">
                  <c:v>12000</c:v>
                </c:pt>
                <c:pt idx="26">
                  <c:v>13000</c:v>
                </c:pt>
                <c:pt idx="27">
                  <c:v>14000</c:v>
                </c:pt>
                <c:pt idx="28">
                  <c:v>15000</c:v>
                </c:pt>
                <c:pt idx="29">
                  <c:v>16000</c:v>
                </c:pt>
                <c:pt idx="30">
                  <c:v>17000</c:v>
                </c:pt>
                <c:pt idx="31">
                  <c:v>18000</c:v>
                </c:pt>
                <c:pt idx="32">
                  <c:v>19000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100000</c:v>
                </c:pt>
              </c:numCache>
            </c:numRef>
          </c:xVal>
          <c:yVal>
            <c:numRef>
              <c:f>'List1 (2)'!$AD$2:$AD$42</c:f>
              <c:numCache>
                <c:formatCode>General</c:formatCode>
                <c:ptCount val="41"/>
                <c:pt idx="0">
                  <c:v>159.15436008925261</c:v>
                </c:pt>
                <c:pt idx="1">
                  <c:v>79.576285447611923</c:v>
                </c:pt>
                <c:pt idx="2">
                  <c:v>31.828007287748218</c:v>
                </c:pt>
                <c:pt idx="3">
                  <c:v>15.909526994249143</c:v>
                </c:pt>
                <c:pt idx="4">
                  <c:v>7.9458108680789783</c:v>
                </c:pt>
                <c:pt idx="5">
                  <c:v>3.153269311523665</c:v>
                </c:pt>
                <c:pt idx="6">
                  <c:v>1.5319849670995107</c:v>
                </c:pt>
                <c:pt idx="7">
                  <c:v>1.2548838874835673</c:v>
                </c:pt>
                <c:pt idx="8">
                  <c:v>0.97194331032084003</c:v>
                </c:pt>
                <c:pt idx="9">
                  <c:v>0.67753146897952954</c:v>
                </c:pt>
                <c:pt idx="10">
                  <c:v>0.59368415852543255</c:v>
                </c:pt>
                <c:pt idx="11">
                  <c:v>0.48985592435831399</c:v>
                </c:pt>
                <c:pt idx="12">
                  <c:v>0.35634023695517802</c:v>
                </c:pt>
                <c:pt idx="13">
                  <c:v>0.31271731660060931</c:v>
                </c:pt>
                <c:pt idx="14">
                  <c:v>0.25522348779375881</c:v>
                </c:pt>
                <c:pt idx="15">
                  <c:v>0.17742561616350994</c:v>
                </c:pt>
                <c:pt idx="16">
                  <c:v>0.15243273657349732</c:v>
                </c:pt>
                <c:pt idx="17">
                  <c:v>0.12260384050400937</c:v>
                </c:pt>
                <c:pt idx="18">
                  <c:v>0.10008620243309307</c:v>
                </c:pt>
                <c:pt idx="19">
                  <c:v>0.14994749258670279</c:v>
                </c:pt>
                <c:pt idx="20">
                  <c:v>0.23481639220980233</c:v>
                </c:pt>
                <c:pt idx="21">
                  <c:v>0.31975063400077819</c:v>
                </c:pt>
                <c:pt idx="22">
                  <c:v>0.40130681418295822</c:v>
                </c:pt>
                <c:pt idx="23">
                  <c:v>0.47970248802796756</c:v>
                </c:pt>
                <c:pt idx="24">
                  <c:v>0.55553846496104742</c:v>
                </c:pt>
                <c:pt idx="25">
                  <c:v>0.62934863175515543</c:v>
                </c:pt>
                <c:pt idx="26">
                  <c:v>0.70155085438391807</c:v>
                </c:pt>
                <c:pt idx="27">
                  <c:v>0.77246398491623891</c:v>
                </c:pt>
                <c:pt idx="28">
                  <c:v>0.84233147135983188</c:v>
                </c:pt>
                <c:pt idx="29">
                  <c:v>0.91134084704382345</c:v>
                </c:pt>
                <c:pt idx="30">
                  <c:v>0.97963823873532607</c:v>
                </c:pt>
                <c:pt idx="31">
                  <c:v>1.0473388775891861</c:v>
                </c:pt>
                <c:pt idx="32">
                  <c:v>1.114534691873228</c:v>
                </c:pt>
                <c:pt idx="33">
                  <c:v>1.1812998262162149</c:v>
                </c:pt>
                <c:pt idx="34">
                  <c:v>1.8346313150817151</c:v>
                </c:pt>
                <c:pt idx="35">
                  <c:v>2.4755060009032959</c:v>
                </c:pt>
                <c:pt idx="36">
                  <c:v>3.1113690898266029</c:v>
                </c:pt>
                <c:pt idx="37">
                  <c:v>3.744720811628051</c:v>
                </c:pt>
                <c:pt idx="38">
                  <c:v>4.3766358737108844</c:v>
                </c:pt>
                <c:pt idx="39">
                  <c:v>5.0076524492761587</c:v>
                </c:pt>
                <c:pt idx="40">
                  <c:v>6.2680675576581972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'List1 (2)'!$E$57</c:f>
              <c:strCache>
                <c:ptCount val="1"/>
                <c:pt idx="0">
                  <c:v>Kondenzátor, C= 100 nF, Ls= 20 nH, Rs= 0,1 ohm, Rp= 1 Mohm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'List1 (2)'!$B$2:$B$42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3000</c:v>
                </c:pt>
                <c:pt idx="13">
                  <c:v>3200</c:v>
                </c:pt>
                <c:pt idx="14">
                  <c:v>3500</c:v>
                </c:pt>
                <c:pt idx="15">
                  <c:v>4000</c:v>
                </c:pt>
                <c:pt idx="16">
                  <c:v>4200</c:v>
                </c:pt>
                <c:pt idx="17">
                  <c:v>4500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11000</c:v>
                </c:pt>
                <c:pt idx="25">
                  <c:v>12000</c:v>
                </c:pt>
                <c:pt idx="26">
                  <c:v>13000</c:v>
                </c:pt>
                <c:pt idx="27">
                  <c:v>14000</c:v>
                </c:pt>
                <c:pt idx="28">
                  <c:v>15000</c:v>
                </c:pt>
                <c:pt idx="29">
                  <c:v>16000</c:v>
                </c:pt>
                <c:pt idx="30">
                  <c:v>17000</c:v>
                </c:pt>
                <c:pt idx="31">
                  <c:v>18000</c:v>
                </c:pt>
                <c:pt idx="32">
                  <c:v>19000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100000</c:v>
                </c:pt>
              </c:numCache>
            </c:numRef>
          </c:xVal>
          <c:yVal>
            <c:numRef>
              <c:f>'List1 (2)'!$AE$2:$AE$42</c:f>
              <c:numCache>
                <c:formatCode>General</c:formatCode>
                <c:ptCount val="41"/>
                <c:pt idx="0">
                  <c:v>159.15373177091672</c:v>
                </c:pt>
                <c:pt idx="1">
                  <c:v>79.575028811672368</c:v>
                </c:pt>
                <c:pt idx="2">
                  <c:v>31.824865710918086</c:v>
                </c:pt>
                <c:pt idx="3">
                  <c:v>15.903243933740237</c:v>
                </c:pt>
                <c:pt idx="4">
                  <c:v>7.9332454955274088</c:v>
                </c:pt>
                <c:pt idx="5">
                  <c:v>3.1218693490149905</c:v>
                </c:pt>
                <c:pt idx="6">
                  <c:v>1.4692928451131526</c:v>
                </c:pt>
                <c:pt idx="7">
                  <c:v>1.1797407543487275</c:v>
                </c:pt>
                <c:pt idx="8">
                  <c:v>0.87824924159409279</c:v>
                </c:pt>
                <c:pt idx="9">
                  <c:v>0.55355486862904102</c:v>
                </c:pt>
                <c:pt idx="10">
                  <c:v>0.45802133405080891</c:v>
                </c:pt>
                <c:pt idx="11">
                  <c:v>0.33761051470176323</c:v>
                </c:pt>
                <c:pt idx="12">
                  <c:v>0.18322142889163856</c:v>
                </c:pt>
                <c:pt idx="13">
                  <c:v>0.13809351535289849</c:v>
                </c:pt>
                <c:pt idx="14">
                  <c:v>0.10110496237903396</c:v>
                </c:pt>
                <c:pt idx="15">
                  <c:v>0.14483181201638159</c:v>
                </c:pt>
                <c:pt idx="16">
                  <c:v>0.17931961728035642</c:v>
                </c:pt>
                <c:pt idx="17">
                  <c:v>0.2342287101378244</c:v>
                </c:pt>
                <c:pt idx="18">
                  <c:v>0.32573820769166623</c:v>
                </c:pt>
                <c:pt idx="19">
                  <c:v>0.49884983778699743</c:v>
                </c:pt>
                <c:pt idx="20">
                  <c:v>0.65990262678253697</c:v>
                </c:pt>
                <c:pt idx="21">
                  <c:v>0.81254297483122107</c:v>
                </c:pt>
                <c:pt idx="22">
                  <c:v>0.9593605718891971</c:v>
                </c:pt>
                <c:pt idx="23">
                  <c:v>1.1020285863583352</c:v>
                </c:pt>
                <c:pt idx="24">
                  <c:v>1.2416479151069579</c:v>
                </c:pt>
                <c:pt idx="25">
                  <c:v>1.3789660404811754</c:v>
                </c:pt>
                <c:pt idx="26">
                  <c:v>1.51450631356483</c:v>
                </c:pt>
                <c:pt idx="27">
                  <c:v>1.6486453721552414</c:v>
                </c:pt>
                <c:pt idx="28">
                  <c:v>1.7816608812951324</c:v>
                </c:pt>
                <c:pt idx="29">
                  <c:v>1.9137619004215771</c:v>
                </c:pt>
                <c:pt idx="30">
                  <c:v>2.045108770968</c:v>
                </c:pt>
                <c:pt idx="31">
                  <c:v>2.1758264902453321</c:v>
                </c:pt>
                <c:pt idx="32">
                  <c:v>2.3060139214542614</c:v>
                </c:pt>
                <c:pt idx="33">
                  <c:v>2.4357502729018328</c:v>
                </c:pt>
                <c:pt idx="34">
                  <c:v>3.7182045150119123</c:v>
                </c:pt>
                <c:pt idx="35">
                  <c:v>4.98776206435309</c:v>
                </c:pt>
                <c:pt idx="36">
                  <c:v>6.2521540941020071</c:v>
                </c:pt>
                <c:pt idx="37">
                  <c:v>7.5139620021494835</c:v>
                </c:pt>
                <c:pt idx="38">
                  <c:v>8.7742928746115183</c:v>
                </c:pt>
                <c:pt idx="39">
                  <c:v>10.033700456616581</c:v>
                </c:pt>
                <c:pt idx="40">
                  <c:v>12.550853505656081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'List1 (2)'!$E$58</c:f>
              <c:strCache>
                <c:ptCount val="1"/>
                <c:pt idx="0">
                  <c:v>Kondenzátor, C= 100 nF, Ls= 40 nH, Rs= 0,1 ohm, Rp= 1 Mohm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'List1 (2)'!$B$2:$B$42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3000</c:v>
                </c:pt>
                <c:pt idx="13">
                  <c:v>3200</c:v>
                </c:pt>
                <c:pt idx="14">
                  <c:v>3500</c:v>
                </c:pt>
                <c:pt idx="15">
                  <c:v>4000</c:v>
                </c:pt>
                <c:pt idx="16">
                  <c:v>4200</c:v>
                </c:pt>
                <c:pt idx="17">
                  <c:v>4500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11000</c:v>
                </c:pt>
                <c:pt idx="25">
                  <c:v>12000</c:v>
                </c:pt>
                <c:pt idx="26">
                  <c:v>13000</c:v>
                </c:pt>
                <c:pt idx="27">
                  <c:v>14000</c:v>
                </c:pt>
                <c:pt idx="28">
                  <c:v>15000</c:v>
                </c:pt>
                <c:pt idx="29">
                  <c:v>16000</c:v>
                </c:pt>
                <c:pt idx="30">
                  <c:v>17000</c:v>
                </c:pt>
                <c:pt idx="31">
                  <c:v>18000</c:v>
                </c:pt>
                <c:pt idx="32">
                  <c:v>19000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100000</c:v>
                </c:pt>
              </c:numCache>
            </c:numRef>
          </c:xVal>
          <c:yVal>
            <c:numRef>
              <c:f>'List1 (2)'!$AF$2:$AF$42</c:f>
              <c:numCache>
                <c:formatCode>General</c:formatCode>
                <c:ptCount val="41"/>
                <c:pt idx="0">
                  <c:v>159.15247513424492</c:v>
                </c:pt>
                <c:pt idx="1">
                  <c:v>79.5725155397934</c:v>
                </c:pt>
                <c:pt idx="2">
                  <c:v>31.818582557267188</c:v>
                </c:pt>
                <c:pt idx="3">
                  <c:v>15.890677813018494</c:v>
                </c:pt>
                <c:pt idx="4">
                  <c:v>7.908114759939707</c:v>
                </c:pt>
                <c:pt idx="5">
                  <c:v>3.0590704074284791</c:v>
                </c:pt>
                <c:pt idx="6">
                  <c:v>1.343947754128465</c:v>
                </c:pt>
                <c:pt idx="7">
                  <c:v>1.0295663908133064</c:v>
                </c:pt>
                <c:pt idx="8">
                  <c:v>0.69131285095303585</c:v>
                </c:pt>
                <c:pt idx="9">
                  <c:v>0.3097085679862342</c:v>
                </c:pt>
                <c:pt idx="10">
                  <c:v>0.19767192995466004</c:v>
                </c:pt>
                <c:pt idx="11">
                  <c:v>0.10034436541247505</c:v>
                </c:pt>
                <c:pt idx="12">
                  <c:v>0.24482034664681487</c:v>
                </c:pt>
                <c:pt idx="13">
                  <c:v>0.32277021935885652</c:v>
                </c:pt>
                <c:pt idx="14">
                  <c:v>0.43652600403847974</c:v>
                </c:pt>
                <c:pt idx="15">
                  <c:v>0.61559879123961458</c:v>
                </c:pt>
                <c:pt idx="16">
                  <c:v>0.68398440697918628</c:v>
                </c:pt>
                <c:pt idx="17">
                  <c:v>0.78370187982342143</c:v>
                </c:pt>
                <c:pt idx="18">
                  <c:v>0.94364077279489278</c:v>
                </c:pt>
                <c:pt idx="19">
                  <c:v>1.2467232255670795</c:v>
                </c:pt>
                <c:pt idx="20">
                  <c:v>1.53518807706767</c:v>
                </c:pt>
                <c:pt idx="21">
                  <c:v>1.8144333986019541</c:v>
                </c:pt>
                <c:pt idx="22">
                  <c:v>2.0875044665914184</c:v>
                </c:pt>
                <c:pt idx="23">
                  <c:v>2.356242160236051</c:v>
                </c:pt>
                <c:pt idx="24">
                  <c:v>2.6218229881596047</c:v>
                </c:pt>
                <c:pt idx="25">
                  <c:v>2.885033431839795</c:v>
                </c:pt>
                <c:pt idx="26">
                  <c:v>3.1464189905337503</c:v>
                </c:pt>
                <c:pt idx="27">
                  <c:v>3.4063698248536913</c:v>
                </c:pt>
                <c:pt idx="28">
                  <c:v>3.6651723355271932</c:v>
                </c:pt>
                <c:pt idx="29">
                  <c:v>3.9230414858326204</c:v>
                </c:pt>
                <c:pt idx="30">
                  <c:v>4.1801417571993174</c:v>
                </c:pt>
                <c:pt idx="31">
                  <c:v>4.4366011405384969</c:v>
                </c:pt>
                <c:pt idx="32">
                  <c:v>4.6925207204815305</c:v>
                </c:pt>
                <c:pt idx="33">
                  <c:v>4.9479813906312264</c:v>
                </c:pt>
                <c:pt idx="34">
                  <c:v>7.4874385358519637</c:v>
                </c:pt>
                <c:pt idx="35">
                  <c:v>10.013807078777086</c:v>
                </c:pt>
                <c:pt idx="36">
                  <c:v>12.534938517179445</c:v>
                </c:pt>
                <c:pt idx="37">
                  <c:v>15.053451066800941</c:v>
                </c:pt>
                <c:pt idx="38">
                  <c:v>17.570467010386494</c:v>
                </c:pt>
                <c:pt idx="39">
                  <c:v>20.086547539449704</c:v>
                </c:pt>
                <c:pt idx="40">
                  <c:v>25.117024803362533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46816"/>
        <c:axId val="127748736"/>
      </c:scatterChart>
      <c:valAx>
        <c:axId val="127746816"/>
        <c:scaling>
          <c:logBase val="10"/>
          <c:orientation val="minMax"/>
          <c:min val="100"/>
        </c:scaling>
        <c:delete val="0"/>
        <c:axPos val="b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f (kHz)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cs-CZ"/>
          </a:p>
        </c:txPr>
        <c:crossAx val="127748736"/>
        <c:crossesAt val="1.0000000000000002E-2"/>
        <c:crossBetween val="midCat"/>
      </c:valAx>
      <c:valAx>
        <c:axId val="127748736"/>
        <c:scaling>
          <c:logBase val="10"/>
          <c:orientation val="minMax"/>
          <c:max val="10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|Z| (ohm)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cs-CZ"/>
          </a:p>
        </c:txPr>
        <c:crossAx val="127746816"/>
        <c:crosses val="autoZero"/>
        <c:crossBetween val="midCat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cs-CZ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781051</xdr:colOff>
      <xdr:row>49</xdr:row>
      <xdr:rowOff>142875</xdr:rowOff>
    </xdr:from>
    <xdr:to>
      <xdr:col>10</xdr:col>
      <xdr:colOff>1543051</xdr:colOff>
      <xdr:row>69</xdr:row>
      <xdr:rowOff>52387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48</xdr:row>
      <xdr:rowOff>114300</xdr:rowOff>
    </xdr:from>
    <xdr:to>
      <xdr:col>21</xdr:col>
      <xdr:colOff>409575</xdr:colOff>
      <xdr:row>68</xdr:row>
      <xdr:rowOff>23812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409577</xdr:colOff>
      <xdr:row>46</xdr:row>
      <xdr:rowOff>28575</xdr:rowOff>
    </xdr:from>
    <xdr:to>
      <xdr:col>18</xdr:col>
      <xdr:colOff>238126</xdr:colOff>
      <xdr:row>67</xdr:row>
      <xdr:rowOff>61912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171450</xdr:colOff>
      <xdr:row>50</xdr:row>
      <xdr:rowOff>114300</xdr:rowOff>
    </xdr:from>
    <xdr:to>
      <xdr:col>40</xdr:col>
      <xdr:colOff>409575</xdr:colOff>
      <xdr:row>70</xdr:row>
      <xdr:rowOff>23812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371475</xdr:colOff>
      <xdr:row>69</xdr:row>
      <xdr:rowOff>0</xdr:rowOff>
    </xdr:from>
    <xdr:to>
      <xdr:col>18</xdr:col>
      <xdr:colOff>200024</xdr:colOff>
      <xdr:row>90</xdr:row>
      <xdr:rowOff>33337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topLeftCell="A32" zoomScaleNormal="100" workbookViewId="0">
      <selection activeCell="E57" sqref="E57"/>
    </sheetView>
  </sheetViews>
  <sheetFormatPr defaultRowHeight="15" x14ac:dyDescent="0.25"/>
  <cols>
    <col min="4" max="4" width="12" bestFit="1" customWidth="1"/>
    <col min="5" max="5" width="11" bestFit="1" customWidth="1"/>
    <col min="6" max="6" width="12" bestFit="1" customWidth="1"/>
    <col min="7" max="7" width="18.7109375" bestFit="1" customWidth="1"/>
    <col min="8" max="8" width="17.85546875" bestFit="1" customWidth="1"/>
    <col min="9" max="10" width="18.85546875" bestFit="1" customWidth="1"/>
    <col min="11" max="11" width="24" bestFit="1" customWidth="1"/>
    <col min="19" max="19" width="11.85546875" bestFit="1" customWidth="1"/>
  </cols>
  <sheetData>
    <row r="1" spans="1:15" x14ac:dyDescent="0.25">
      <c r="A1" t="s">
        <v>17</v>
      </c>
      <c r="B1" t="s">
        <v>16</v>
      </c>
      <c r="C1" t="s">
        <v>15</v>
      </c>
      <c r="D1" t="s">
        <v>14</v>
      </c>
      <c r="E1" t="s">
        <v>15</v>
      </c>
      <c r="F1" t="s">
        <v>2</v>
      </c>
      <c r="G1" t="s">
        <v>7</v>
      </c>
      <c r="H1" t="s">
        <v>8</v>
      </c>
      <c r="I1" s="1" t="s">
        <v>10</v>
      </c>
      <c r="J1" s="2" t="s">
        <v>9</v>
      </c>
      <c r="K1" s="2" t="s">
        <v>11</v>
      </c>
      <c r="L1" t="s">
        <v>3</v>
      </c>
      <c r="M1" t="s">
        <v>4</v>
      </c>
      <c r="N1" t="s">
        <v>18</v>
      </c>
      <c r="O1" t="s">
        <v>19</v>
      </c>
    </row>
    <row r="2" spans="1:15" x14ac:dyDescent="0.25">
      <c r="A2">
        <v>10</v>
      </c>
      <c r="B2">
        <f>2*PI()*A2*1000</f>
        <v>62831.853071795864</v>
      </c>
      <c r="C2">
        <f t="shared" ref="C2:C42" si="0">B2*$E$47</f>
        <v>3.1415926535897934E-2</v>
      </c>
      <c r="D2">
        <f t="shared" ref="D2:D42" si="1">B2*$F$47</f>
        <v>0</v>
      </c>
      <c r="E2">
        <f t="shared" ref="E2:E42" si="2">B2*$E$45</f>
        <v>0</v>
      </c>
      <c r="F2">
        <f t="shared" ref="F2:F42" si="3">B2*$F$45</f>
        <v>6.2831853071795862E-4</v>
      </c>
      <c r="G2">
        <f>(1-C2*D2)^2+D2^2*$D$47^2</f>
        <v>1</v>
      </c>
      <c r="H2">
        <f>B2*((1-C2*D2)*$E$47-$D$47^2*$F$47)</f>
        <v>3.1415926535897934E-2</v>
      </c>
      <c r="I2" s="1">
        <f t="shared" ref="I2:I42" si="4">(1+F2^2*$G$45^2)</f>
        <v>1.0000394784176043</v>
      </c>
      <c r="J2" s="2">
        <f t="shared" ref="J2:J42" si="5">$D$45+$G$45/I2</f>
        <v>9.9996052314087969</v>
      </c>
      <c r="K2" s="2">
        <f>E2-F2*$G$45^2/I2</f>
        <v>-6.2829372667583885E-2</v>
      </c>
      <c r="L2">
        <f t="shared" ref="L2:L42" si="6">SQRT($D$47^2 +H2^2)/G2</f>
        <v>10.000049347900244</v>
      </c>
      <c r="M2">
        <f t="shared" ref="M2:M42" si="7">SQRT(J2^2+K2^2)</f>
        <v>9.9998026137563336</v>
      </c>
      <c r="N2">
        <f>ATAN(H2/$D$47)*180/PI()</f>
        <v>0.17999940782724266</v>
      </c>
      <c r="O2">
        <f>ATAN(K2/J2)*180/PI()</f>
        <v>-0.35999526270209964</v>
      </c>
    </row>
    <row r="3" spans="1:15" x14ac:dyDescent="0.25">
      <c r="A3">
        <v>20</v>
      </c>
      <c r="B3">
        <f t="shared" ref="B3:B42" si="8">2*PI()*A3*1000</f>
        <v>125663.70614359173</v>
      </c>
      <c r="C3">
        <f t="shared" si="0"/>
        <v>6.2831853071795868E-2</v>
      </c>
      <c r="D3">
        <f t="shared" si="1"/>
        <v>0</v>
      </c>
      <c r="E3">
        <f t="shared" si="2"/>
        <v>0</v>
      </c>
      <c r="F3">
        <f t="shared" si="3"/>
        <v>1.2566370614359172E-3</v>
      </c>
      <c r="G3">
        <f t="shared" ref="G3:G42" si="9">(1-C3*D3)^2+D3^2*$D$47^2</f>
        <v>1</v>
      </c>
      <c r="H3">
        <f t="shared" ref="H3:H42" si="10">B3*((1-C3*D3)*$E$47-$D$47^2*$F$47)</f>
        <v>6.2831853071795868E-2</v>
      </c>
      <c r="I3" s="1">
        <f t="shared" si="4"/>
        <v>1.0001579136704175</v>
      </c>
      <c r="J3" s="2">
        <f t="shared" si="5"/>
        <v>9.9984211126237259</v>
      </c>
      <c r="K3" s="2">
        <f t="shared" ref="K3:K42" si="11">E3-F3*$G$45^2/I3</f>
        <v>-0.12564386525966315</v>
      </c>
      <c r="L3">
        <f t="shared" si="6"/>
        <v>10.000197390139878</v>
      </c>
      <c r="M3">
        <f t="shared" si="7"/>
        <v>9.9992105251483352</v>
      </c>
      <c r="N3">
        <f t="shared" ref="N3:N42" si="12">ATAN(H3/$D$47)*180/PI()</f>
        <v>0.35999526270209964</v>
      </c>
      <c r="O3">
        <f t="shared" ref="O3:O42" si="13">ATAN(K3/J3)*180/PI()</f>
        <v>-0.71996210430958363</v>
      </c>
    </row>
    <row r="4" spans="1:15" x14ac:dyDescent="0.25">
      <c r="A4">
        <v>50</v>
      </c>
      <c r="B4">
        <f t="shared" si="8"/>
        <v>314159.26535897935</v>
      </c>
      <c r="C4">
        <f t="shared" si="0"/>
        <v>0.15707963267948966</v>
      </c>
      <c r="D4">
        <f t="shared" si="1"/>
        <v>0</v>
      </c>
      <c r="E4">
        <f t="shared" si="2"/>
        <v>0</v>
      </c>
      <c r="F4">
        <f t="shared" si="3"/>
        <v>3.1415926535897937E-3</v>
      </c>
      <c r="G4">
        <f t="shared" si="9"/>
        <v>1</v>
      </c>
      <c r="H4">
        <f t="shared" si="10"/>
        <v>0.15707963267948966</v>
      </c>
      <c r="I4" s="1">
        <f t="shared" si="4"/>
        <v>1.0009869604401089</v>
      </c>
      <c r="J4" s="2">
        <f t="shared" si="5"/>
        <v>9.9901401269036008</v>
      </c>
      <c r="K4" s="2">
        <f t="shared" si="11"/>
        <v>-0.31384950831012964</v>
      </c>
      <c r="L4">
        <f t="shared" si="6"/>
        <v>10.001233624458671</v>
      </c>
      <c r="M4">
        <f t="shared" si="7"/>
        <v>9.9950688476386187</v>
      </c>
      <c r="N4">
        <f t="shared" si="12"/>
        <v>0.89992598892358366</v>
      </c>
      <c r="O4">
        <f t="shared" si="13"/>
        <v>-1.7994081741616381</v>
      </c>
    </row>
    <row r="5" spans="1:15" x14ac:dyDescent="0.25">
      <c r="A5">
        <v>100</v>
      </c>
      <c r="B5">
        <f t="shared" si="8"/>
        <v>628318.5307179587</v>
      </c>
      <c r="C5">
        <f t="shared" si="0"/>
        <v>0.31415926535897931</v>
      </c>
      <c r="D5">
        <f t="shared" si="1"/>
        <v>0</v>
      </c>
      <c r="E5">
        <f t="shared" si="2"/>
        <v>0</v>
      </c>
      <c r="F5">
        <f t="shared" si="3"/>
        <v>6.2831853071795875E-3</v>
      </c>
      <c r="G5">
        <f t="shared" si="9"/>
        <v>1</v>
      </c>
      <c r="H5">
        <f t="shared" si="10"/>
        <v>0.31415926535897931</v>
      </c>
      <c r="I5" s="1">
        <f t="shared" si="4"/>
        <v>1.0039478417604357</v>
      </c>
      <c r="J5" s="2">
        <f t="shared" si="5"/>
        <v>9.9606768240717258</v>
      </c>
      <c r="K5" s="2">
        <f t="shared" si="11"/>
        <v>-0.62584778270571695</v>
      </c>
      <c r="L5">
        <f t="shared" si="6"/>
        <v>10.004933585187404</v>
      </c>
      <c r="M5">
        <f t="shared" si="7"/>
        <v>9.980319045036449</v>
      </c>
      <c r="N5">
        <f t="shared" si="12"/>
        <v>1.7994081741616377</v>
      </c>
      <c r="O5">
        <f t="shared" si="13"/>
        <v>-3.5952737798681755</v>
      </c>
    </row>
    <row r="6" spans="1:15" x14ac:dyDescent="0.25">
      <c r="A6">
        <v>200</v>
      </c>
      <c r="B6">
        <f t="shared" si="8"/>
        <v>1256637.0614359174</v>
      </c>
      <c r="C6">
        <f t="shared" si="0"/>
        <v>0.62831853071795862</v>
      </c>
      <c r="D6">
        <f t="shared" si="1"/>
        <v>0</v>
      </c>
      <c r="E6">
        <f t="shared" si="2"/>
        <v>0</v>
      </c>
      <c r="F6">
        <f t="shared" si="3"/>
        <v>1.2566370614359175E-2</v>
      </c>
      <c r="G6">
        <f t="shared" si="9"/>
        <v>1</v>
      </c>
      <c r="H6">
        <f t="shared" si="10"/>
        <v>0.62831853071795862</v>
      </c>
      <c r="I6" s="1">
        <f t="shared" si="4"/>
        <v>1.0157913670417429</v>
      </c>
      <c r="J6" s="2">
        <f t="shared" si="5"/>
        <v>9.8445412359849875</v>
      </c>
      <c r="K6" s="2">
        <f t="shared" si="11"/>
        <v>-1.2371015369972891</v>
      </c>
      <c r="L6">
        <f t="shared" si="6"/>
        <v>10.019719765344915</v>
      </c>
      <c r="M6">
        <f t="shared" si="7"/>
        <v>9.9219661539359159</v>
      </c>
      <c r="N6">
        <f t="shared" si="12"/>
        <v>3.5952737798681755</v>
      </c>
      <c r="O6">
        <f t="shared" si="13"/>
        <v>-7.1624558067258235</v>
      </c>
    </row>
    <row r="7" spans="1:15" x14ac:dyDescent="0.25">
      <c r="A7">
        <v>500</v>
      </c>
      <c r="B7">
        <f t="shared" si="8"/>
        <v>3141592.653589793</v>
      </c>
      <c r="C7">
        <f t="shared" si="0"/>
        <v>1.5707963267948963</v>
      </c>
      <c r="D7">
        <f t="shared" si="1"/>
        <v>0</v>
      </c>
      <c r="E7">
        <f t="shared" si="2"/>
        <v>0</v>
      </c>
      <c r="F7">
        <f t="shared" si="3"/>
        <v>3.1415926535897934E-2</v>
      </c>
      <c r="G7">
        <f t="shared" si="9"/>
        <v>1</v>
      </c>
      <c r="H7">
        <f t="shared" si="10"/>
        <v>1.5707963267948963</v>
      </c>
      <c r="I7" s="1">
        <f t="shared" si="4"/>
        <v>1.0986960440108935</v>
      </c>
      <c r="J7" s="2">
        <f t="shared" si="5"/>
        <v>9.101698376462755</v>
      </c>
      <c r="K7" s="2">
        <f t="shared" si="11"/>
        <v>-2.8593828754685542</v>
      </c>
      <c r="L7">
        <f t="shared" si="6"/>
        <v>10.12261829272804</v>
      </c>
      <c r="M7">
        <f t="shared" si="7"/>
        <v>9.5402821637846529</v>
      </c>
      <c r="N7">
        <f t="shared" si="12"/>
        <v>8.9270548689599298</v>
      </c>
      <c r="O7">
        <f t="shared" si="13"/>
        <v>-17.440594490511874</v>
      </c>
    </row>
    <row r="8" spans="1:15" x14ac:dyDescent="0.25">
      <c r="A8">
        <v>1000</v>
      </c>
      <c r="B8">
        <f t="shared" si="8"/>
        <v>6283185.307179586</v>
      </c>
      <c r="C8">
        <f t="shared" si="0"/>
        <v>3.1415926535897927</v>
      </c>
      <c r="D8">
        <f t="shared" si="1"/>
        <v>0</v>
      </c>
      <c r="E8">
        <f t="shared" si="2"/>
        <v>0</v>
      </c>
      <c r="F8">
        <f t="shared" si="3"/>
        <v>6.2831853071795868E-2</v>
      </c>
      <c r="G8">
        <f t="shared" si="9"/>
        <v>1</v>
      </c>
      <c r="H8">
        <f t="shared" si="10"/>
        <v>3.1415926535897927</v>
      </c>
      <c r="I8" s="1">
        <f t="shared" si="4"/>
        <v>1.3947841760435744</v>
      </c>
      <c r="J8" s="2">
        <f t="shared" si="5"/>
        <v>7.169568003248977</v>
      </c>
      <c r="K8" s="2">
        <f t="shared" si="11"/>
        <v>-4.5047724336838861</v>
      </c>
      <c r="L8">
        <f t="shared" si="6"/>
        <v>10.481870272097884</v>
      </c>
      <c r="M8">
        <f t="shared" si="7"/>
        <v>8.4673301596483039</v>
      </c>
      <c r="N8">
        <f t="shared" si="12"/>
        <v>17.440594490511867</v>
      </c>
      <c r="O8">
        <f t="shared" si="13"/>
        <v>-32.141907635342058</v>
      </c>
    </row>
    <row r="9" spans="1:15" x14ac:dyDescent="0.25">
      <c r="A9">
        <v>1200</v>
      </c>
      <c r="B9">
        <f t="shared" si="8"/>
        <v>7539822.3686155034</v>
      </c>
      <c r="C9">
        <f t="shared" si="0"/>
        <v>3.7699111843077517</v>
      </c>
      <c r="D9">
        <f t="shared" si="1"/>
        <v>0</v>
      </c>
      <c r="E9">
        <f t="shared" si="2"/>
        <v>0</v>
      </c>
      <c r="F9">
        <f t="shared" si="3"/>
        <v>7.5398223686155036E-2</v>
      </c>
      <c r="G9">
        <f t="shared" si="9"/>
        <v>1</v>
      </c>
      <c r="H9">
        <f t="shared" si="10"/>
        <v>3.7699111843077517</v>
      </c>
      <c r="I9" s="1">
        <f t="shared" si="4"/>
        <v>1.5684892135027471</v>
      </c>
      <c r="J9" s="2">
        <f t="shared" si="5"/>
        <v>6.3755618552632694</v>
      </c>
      <c r="K9" s="2">
        <f t="shared" si="11"/>
        <v>-4.8070603888805756</v>
      </c>
      <c r="L9">
        <f t="shared" si="6"/>
        <v>10.687012226884026</v>
      </c>
      <c r="M9">
        <f t="shared" si="7"/>
        <v>7.9847115509974866</v>
      </c>
      <c r="N9">
        <f t="shared" si="12"/>
        <v>20.655997382339656</v>
      </c>
      <c r="O9">
        <f t="shared" si="13"/>
        <v>-37.015644573182065</v>
      </c>
    </row>
    <row r="10" spans="1:15" x14ac:dyDescent="0.25">
      <c r="A10">
        <v>1500</v>
      </c>
      <c r="B10">
        <f t="shared" si="8"/>
        <v>9424777.9607693795</v>
      </c>
      <c r="C10">
        <f t="shared" si="0"/>
        <v>4.7123889803846897</v>
      </c>
      <c r="D10">
        <f t="shared" si="1"/>
        <v>0</v>
      </c>
      <c r="E10">
        <f t="shared" si="2"/>
        <v>0</v>
      </c>
      <c r="F10">
        <f t="shared" si="3"/>
        <v>9.4247779607693802E-2</v>
      </c>
      <c r="G10">
        <f t="shared" si="9"/>
        <v>1</v>
      </c>
      <c r="H10">
        <f t="shared" si="10"/>
        <v>4.7123889803846897</v>
      </c>
      <c r="I10" s="1">
        <f t="shared" si="4"/>
        <v>1.8882643960980423</v>
      </c>
      <c r="J10" s="2">
        <f t="shared" si="5"/>
        <v>5.2958685344405447</v>
      </c>
      <c r="K10" s="2">
        <f t="shared" si="11"/>
        <v>-4.9912385046527277</v>
      </c>
      <c r="L10">
        <f t="shared" si="6"/>
        <v>11.054709851572362</v>
      </c>
      <c r="M10">
        <f t="shared" si="7"/>
        <v>7.2772718338952709</v>
      </c>
      <c r="N10">
        <f t="shared" si="12"/>
        <v>25.231637200867823</v>
      </c>
      <c r="O10">
        <f t="shared" si="13"/>
        <v>-43.303807307170665</v>
      </c>
    </row>
    <row r="11" spans="1:15" x14ac:dyDescent="0.25">
      <c r="A11">
        <v>2000</v>
      </c>
      <c r="B11">
        <f t="shared" si="8"/>
        <v>12566370.614359172</v>
      </c>
      <c r="C11">
        <f t="shared" si="0"/>
        <v>6.2831853071795853</v>
      </c>
      <c r="D11">
        <f t="shared" si="1"/>
        <v>0</v>
      </c>
      <c r="E11">
        <f t="shared" si="2"/>
        <v>0</v>
      </c>
      <c r="F11">
        <f t="shared" si="3"/>
        <v>0.12566370614359174</v>
      </c>
      <c r="G11">
        <f t="shared" si="9"/>
        <v>1</v>
      </c>
      <c r="H11">
        <f t="shared" si="10"/>
        <v>6.2831853071795853</v>
      </c>
      <c r="I11" s="1">
        <f t="shared" si="4"/>
        <v>2.5791367041742976</v>
      </c>
      <c r="J11" s="2">
        <f t="shared" si="5"/>
        <v>3.8772663673915138</v>
      </c>
      <c r="K11" s="2">
        <f t="shared" si="11"/>
        <v>-4.8723166143231857</v>
      </c>
      <c r="L11">
        <f t="shared" si="6"/>
        <v>11.810098120013967</v>
      </c>
      <c r="M11">
        <f t="shared" si="7"/>
        <v>6.2267699229949978</v>
      </c>
      <c r="N11">
        <f t="shared" si="12"/>
        <v>32.141907635342051</v>
      </c>
      <c r="O11">
        <f t="shared" si="13"/>
        <v>-51.488112746033423</v>
      </c>
    </row>
    <row r="12" spans="1:15" x14ac:dyDescent="0.25">
      <c r="A12">
        <v>2200</v>
      </c>
      <c r="B12">
        <f t="shared" si="8"/>
        <v>13823007.675795089</v>
      </c>
      <c r="C12">
        <f t="shared" si="0"/>
        <v>6.9115038378975449</v>
      </c>
      <c r="D12">
        <f t="shared" si="1"/>
        <v>0</v>
      </c>
      <c r="E12">
        <f t="shared" si="2"/>
        <v>0</v>
      </c>
      <c r="F12">
        <f t="shared" si="3"/>
        <v>0.1382300767579509</v>
      </c>
      <c r="G12">
        <f t="shared" si="9"/>
        <v>1</v>
      </c>
      <c r="H12">
        <f t="shared" si="10"/>
        <v>6.9115038378975449</v>
      </c>
      <c r="I12" s="1">
        <f t="shared" si="4"/>
        <v>2.9107554120509</v>
      </c>
      <c r="J12" s="2">
        <f t="shared" si="5"/>
        <v>3.4355342804135036</v>
      </c>
      <c r="K12" s="2">
        <f t="shared" si="11"/>
        <v>-4.7489416728613021</v>
      </c>
      <c r="L12">
        <f t="shared" si="6"/>
        <v>12.156022593812192</v>
      </c>
      <c r="M12">
        <f t="shared" si="7"/>
        <v>5.8613430887583293</v>
      </c>
      <c r="N12">
        <f t="shared" si="12"/>
        <v>34.65030443708276</v>
      </c>
      <c r="O12">
        <f t="shared" si="13"/>
        <v>-54.116835785734274</v>
      </c>
    </row>
    <row r="13" spans="1:15" x14ac:dyDescent="0.25">
      <c r="A13">
        <v>2500</v>
      </c>
      <c r="B13">
        <f t="shared" si="8"/>
        <v>15707963.267948966</v>
      </c>
      <c r="C13">
        <f t="shared" si="0"/>
        <v>7.8539816339744828</v>
      </c>
      <c r="D13">
        <f t="shared" si="1"/>
        <v>0</v>
      </c>
      <c r="E13">
        <f t="shared" si="2"/>
        <v>0</v>
      </c>
      <c r="F13">
        <f t="shared" si="3"/>
        <v>0.15707963267948966</v>
      </c>
      <c r="G13">
        <f t="shared" si="9"/>
        <v>1</v>
      </c>
      <c r="H13">
        <f t="shared" si="10"/>
        <v>7.8539816339744828</v>
      </c>
      <c r="I13" s="1">
        <f t="shared" si="4"/>
        <v>3.4674011002723395</v>
      </c>
      <c r="J13" s="2">
        <f t="shared" si="5"/>
        <v>2.8840043914200097</v>
      </c>
      <c r="K13" s="2">
        <f t="shared" si="11"/>
        <v>-4.5301835045029017</v>
      </c>
      <c r="L13">
        <f t="shared" si="6"/>
        <v>12.715542753135177</v>
      </c>
      <c r="M13">
        <f t="shared" si="7"/>
        <v>5.3702927214631506</v>
      </c>
      <c r="N13">
        <f t="shared" si="12"/>
        <v>38.146025987222544</v>
      </c>
      <c r="O13">
        <f t="shared" si="13"/>
        <v>-57.518363409470247</v>
      </c>
    </row>
    <row r="14" spans="1:15" x14ac:dyDescent="0.25">
      <c r="A14">
        <v>3000</v>
      </c>
      <c r="B14">
        <f t="shared" si="8"/>
        <v>18849555.921538759</v>
      </c>
      <c r="C14">
        <f t="shared" si="0"/>
        <v>9.4247779607693793</v>
      </c>
      <c r="D14">
        <f t="shared" si="1"/>
        <v>0</v>
      </c>
      <c r="E14">
        <f t="shared" si="2"/>
        <v>0</v>
      </c>
      <c r="F14">
        <f t="shared" si="3"/>
        <v>0.1884955592153876</v>
      </c>
      <c r="G14">
        <f t="shared" si="9"/>
        <v>1</v>
      </c>
      <c r="H14">
        <f t="shared" si="10"/>
        <v>9.4247779607693793</v>
      </c>
      <c r="I14" s="1">
        <f t="shared" si="4"/>
        <v>4.5530575843921692</v>
      </c>
      <c r="J14" s="2">
        <f t="shared" si="5"/>
        <v>2.1963262740800573</v>
      </c>
      <c r="K14" s="2">
        <f t="shared" si="11"/>
        <v>-4.139977492521691</v>
      </c>
      <c r="L14">
        <f t="shared" si="6"/>
        <v>13.741413304671548</v>
      </c>
      <c r="M14">
        <f t="shared" si="7"/>
        <v>4.6864979185742284</v>
      </c>
      <c r="N14">
        <f t="shared" si="12"/>
        <v>43.303807307170665</v>
      </c>
      <c r="O14">
        <f t="shared" si="13"/>
        <v>-62.053312754521137</v>
      </c>
    </row>
    <row r="15" spans="1:15" x14ac:dyDescent="0.25">
      <c r="A15">
        <v>3200</v>
      </c>
      <c r="B15">
        <f t="shared" si="8"/>
        <v>20106192.982974678</v>
      </c>
      <c r="C15">
        <f t="shared" si="0"/>
        <v>10.053096491487338</v>
      </c>
      <c r="D15">
        <f t="shared" si="1"/>
        <v>0</v>
      </c>
      <c r="E15">
        <f t="shared" si="2"/>
        <v>0</v>
      </c>
      <c r="F15">
        <f t="shared" si="3"/>
        <v>0.2010619298297468</v>
      </c>
      <c r="G15">
        <f t="shared" si="9"/>
        <v>1</v>
      </c>
      <c r="H15">
        <f t="shared" si="10"/>
        <v>10.053096491487338</v>
      </c>
      <c r="I15" s="1">
        <f t="shared" si="4"/>
        <v>5.0425899626862032</v>
      </c>
      <c r="J15" s="2">
        <f t="shared" si="5"/>
        <v>1.9831079016928375</v>
      </c>
      <c r="K15" s="2">
        <f t="shared" si="11"/>
        <v>-3.9872750177498171</v>
      </c>
      <c r="L15">
        <f t="shared" si="6"/>
        <v>14.179730218419355</v>
      </c>
      <c r="M15">
        <f t="shared" si="7"/>
        <v>4.4532099677567833</v>
      </c>
      <c r="N15">
        <f t="shared" si="12"/>
        <v>45.151707132165285</v>
      </c>
      <c r="O15">
        <f t="shared" si="13"/>
        <v>-63.5561221260838</v>
      </c>
    </row>
    <row r="16" spans="1:15" x14ac:dyDescent="0.25">
      <c r="A16">
        <v>3500</v>
      </c>
      <c r="B16">
        <f t="shared" si="8"/>
        <v>21991148.575128552</v>
      </c>
      <c r="C16">
        <f t="shared" si="0"/>
        <v>10.995574287564276</v>
      </c>
      <c r="D16">
        <f t="shared" si="1"/>
        <v>0</v>
      </c>
      <c r="E16">
        <f t="shared" si="2"/>
        <v>0</v>
      </c>
      <c r="F16">
        <f t="shared" si="3"/>
        <v>0.21991148575128552</v>
      </c>
      <c r="G16">
        <f t="shared" si="9"/>
        <v>1</v>
      </c>
      <c r="H16">
        <f t="shared" si="10"/>
        <v>10.995574287564276</v>
      </c>
      <c r="I16" s="1">
        <f t="shared" si="4"/>
        <v>5.8361061565337859</v>
      </c>
      <c r="J16" s="2">
        <f t="shared" si="5"/>
        <v>1.7134712309515729</v>
      </c>
      <c r="K16" s="2">
        <f t="shared" si="11"/>
        <v>-3.7681200419064451</v>
      </c>
      <c r="L16">
        <f t="shared" si="6"/>
        <v>14.862794283490054</v>
      </c>
      <c r="M16">
        <f t="shared" si="7"/>
        <v>4.1394096571269348</v>
      </c>
      <c r="N16">
        <f t="shared" si="12"/>
        <v>47.714834500180409</v>
      </c>
      <c r="O16">
        <f t="shared" si="13"/>
        <v>-65.547358259887218</v>
      </c>
    </row>
    <row r="17" spans="1:15" x14ac:dyDescent="0.25">
      <c r="A17">
        <v>4000</v>
      </c>
      <c r="B17">
        <f t="shared" si="8"/>
        <v>25132741.228718344</v>
      </c>
      <c r="C17">
        <f t="shared" si="0"/>
        <v>12.566370614359171</v>
      </c>
      <c r="D17">
        <f t="shared" si="1"/>
        <v>0</v>
      </c>
      <c r="E17">
        <f t="shared" si="2"/>
        <v>0</v>
      </c>
      <c r="F17">
        <f t="shared" si="3"/>
        <v>0.25132741228718347</v>
      </c>
      <c r="G17">
        <f t="shared" si="9"/>
        <v>1</v>
      </c>
      <c r="H17">
        <f t="shared" si="10"/>
        <v>12.566370614359171</v>
      </c>
      <c r="I17" s="1">
        <f t="shared" si="4"/>
        <v>7.3165468166971896</v>
      </c>
      <c r="J17" s="2">
        <f t="shared" si="5"/>
        <v>1.3667649849760908</v>
      </c>
      <c r="K17" s="2">
        <f t="shared" si="11"/>
        <v>-3.4350550687877215</v>
      </c>
      <c r="L17">
        <f t="shared" si="6"/>
        <v>16.059690856844963</v>
      </c>
      <c r="M17">
        <f t="shared" si="7"/>
        <v>3.6969784756961883</v>
      </c>
      <c r="N17">
        <f t="shared" si="12"/>
        <v>51.488112746033423</v>
      </c>
      <c r="O17">
        <f t="shared" si="13"/>
        <v>-68.30301602845995</v>
      </c>
    </row>
    <row r="18" spans="1:15" x14ac:dyDescent="0.25">
      <c r="A18">
        <v>4200</v>
      </c>
      <c r="B18">
        <f t="shared" si="8"/>
        <v>26389378.290154263</v>
      </c>
      <c r="C18">
        <f t="shared" si="0"/>
        <v>13.194689145077131</v>
      </c>
      <c r="D18">
        <f t="shared" si="1"/>
        <v>0</v>
      </c>
      <c r="E18">
        <f t="shared" si="2"/>
        <v>0</v>
      </c>
      <c r="F18">
        <f t="shared" si="3"/>
        <v>0.26389378290154264</v>
      </c>
      <c r="G18">
        <f t="shared" si="9"/>
        <v>1</v>
      </c>
      <c r="H18">
        <f t="shared" si="10"/>
        <v>13.194689145077131</v>
      </c>
      <c r="I18" s="1">
        <f t="shared" si="4"/>
        <v>7.9639928654086525</v>
      </c>
      <c r="J18" s="2">
        <f t="shared" si="5"/>
        <v>1.2556515518032014</v>
      </c>
      <c r="K18" s="2">
        <f t="shared" si="11"/>
        <v>-3.3135863801153915</v>
      </c>
      <c r="L18">
        <f t="shared" si="6"/>
        <v>16.555960305437321</v>
      </c>
      <c r="M18">
        <f t="shared" si="7"/>
        <v>3.5435173934992914</v>
      </c>
      <c r="N18">
        <f t="shared" si="12"/>
        <v>52.842214725054696</v>
      </c>
      <c r="O18">
        <f t="shared" si="13"/>
        <v>-69.246280779478468</v>
      </c>
    </row>
    <row r="19" spans="1:15" x14ac:dyDescent="0.25">
      <c r="A19">
        <v>4500</v>
      </c>
      <c r="B19">
        <f t="shared" si="8"/>
        <v>28274333.88230814</v>
      </c>
      <c r="C19">
        <f t="shared" si="0"/>
        <v>14.137166941154069</v>
      </c>
      <c r="D19">
        <f t="shared" si="1"/>
        <v>0</v>
      </c>
      <c r="E19">
        <f t="shared" si="2"/>
        <v>0</v>
      </c>
      <c r="F19">
        <f t="shared" si="3"/>
        <v>0.28274333882308139</v>
      </c>
      <c r="G19">
        <f t="shared" si="9"/>
        <v>1</v>
      </c>
      <c r="H19">
        <f t="shared" si="10"/>
        <v>14.137166941154069</v>
      </c>
      <c r="I19" s="1">
        <f t="shared" si="4"/>
        <v>8.9943795648823794</v>
      </c>
      <c r="J19" s="2">
        <f t="shared" si="5"/>
        <v>1.1118054255842127</v>
      </c>
      <c r="K19" s="2">
        <f t="shared" si="11"/>
        <v>-3.1435557815129727</v>
      </c>
      <c r="L19">
        <f t="shared" si="6"/>
        <v>17.316451400967217</v>
      </c>
      <c r="M19">
        <f t="shared" si="7"/>
        <v>3.3343746423943017</v>
      </c>
      <c r="N19">
        <f t="shared" si="12"/>
        <v>54.726118609414755</v>
      </c>
      <c r="O19">
        <f t="shared" si="13"/>
        <v>-70.522451066057044</v>
      </c>
    </row>
    <row r="20" spans="1:15" x14ac:dyDescent="0.25">
      <c r="A20">
        <v>5000</v>
      </c>
      <c r="B20">
        <f t="shared" si="8"/>
        <v>31415926.535897933</v>
      </c>
      <c r="C20">
        <f t="shared" si="0"/>
        <v>15.707963267948966</v>
      </c>
      <c r="D20">
        <f t="shared" si="1"/>
        <v>0</v>
      </c>
      <c r="E20">
        <f t="shared" si="2"/>
        <v>0</v>
      </c>
      <c r="F20">
        <f t="shared" si="3"/>
        <v>0.31415926535897931</v>
      </c>
      <c r="G20">
        <f t="shared" si="9"/>
        <v>1</v>
      </c>
      <c r="H20">
        <f t="shared" si="10"/>
        <v>15.707963267948966</v>
      </c>
      <c r="I20" s="1">
        <f t="shared" si="4"/>
        <v>10.869604401089358</v>
      </c>
      <c r="J20" s="2">
        <f t="shared" si="5"/>
        <v>0.91999668350375241</v>
      </c>
      <c r="K20" s="2">
        <f t="shared" si="11"/>
        <v>-2.8902548222223623</v>
      </c>
      <c r="L20">
        <f t="shared" si="6"/>
        <v>18.620958891185868</v>
      </c>
      <c r="M20">
        <f t="shared" si="7"/>
        <v>3.0331447105335285</v>
      </c>
      <c r="N20">
        <f t="shared" si="12"/>
        <v>57.518363409470247</v>
      </c>
      <c r="O20">
        <f t="shared" si="13"/>
        <v>-72.343212848587129</v>
      </c>
    </row>
    <row r="21" spans="1:15" x14ac:dyDescent="0.25">
      <c r="A21">
        <v>6000</v>
      </c>
      <c r="B21">
        <f t="shared" si="8"/>
        <v>37699111.843077518</v>
      </c>
      <c r="C21">
        <f t="shared" si="0"/>
        <v>18.849555921538759</v>
      </c>
      <c r="D21">
        <f t="shared" si="1"/>
        <v>0</v>
      </c>
      <c r="E21">
        <f t="shared" si="2"/>
        <v>0</v>
      </c>
      <c r="F21">
        <f t="shared" si="3"/>
        <v>0.37699111843077521</v>
      </c>
      <c r="G21">
        <f t="shared" si="9"/>
        <v>1</v>
      </c>
      <c r="H21">
        <f t="shared" si="10"/>
        <v>18.849555921538759</v>
      </c>
      <c r="I21" s="1">
        <f t="shared" si="4"/>
        <v>15.212230337568677</v>
      </c>
      <c r="J21" s="2">
        <f t="shared" si="5"/>
        <v>0.65736580225870211</v>
      </c>
      <c r="K21" s="2">
        <f t="shared" si="11"/>
        <v>-2.4782106901165188</v>
      </c>
      <c r="L21">
        <f t="shared" si="6"/>
        <v>21.337894892402506</v>
      </c>
      <c r="M21">
        <f t="shared" si="7"/>
        <v>2.5639145895655377</v>
      </c>
      <c r="N21">
        <f t="shared" si="12"/>
        <v>62.053312754521137</v>
      </c>
      <c r="O21">
        <f t="shared" si="13"/>
        <v>-75.143948719088201</v>
      </c>
    </row>
    <row r="22" spans="1:15" x14ac:dyDescent="0.25">
      <c r="A22">
        <v>7000</v>
      </c>
      <c r="B22">
        <f t="shared" si="8"/>
        <v>43982297.150257103</v>
      </c>
      <c r="C22">
        <f t="shared" si="0"/>
        <v>21.991148575128552</v>
      </c>
      <c r="D22">
        <f t="shared" si="1"/>
        <v>0</v>
      </c>
      <c r="E22">
        <f t="shared" si="2"/>
        <v>0</v>
      </c>
      <c r="F22">
        <f t="shared" si="3"/>
        <v>0.43982297150257105</v>
      </c>
      <c r="G22">
        <f t="shared" si="9"/>
        <v>1</v>
      </c>
      <c r="H22">
        <f t="shared" si="10"/>
        <v>21.991148575128552</v>
      </c>
      <c r="I22" s="1">
        <f t="shared" si="4"/>
        <v>20.344424626135144</v>
      </c>
      <c r="J22" s="2">
        <f t="shared" si="5"/>
        <v>0.49153515932584585</v>
      </c>
      <c r="K22" s="2">
        <f t="shared" si="11"/>
        <v>-2.1618845437268321</v>
      </c>
      <c r="L22">
        <f t="shared" si="6"/>
        <v>24.158034184373914</v>
      </c>
      <c r="M22">
        <f t="shared" si="7"/>
        <v>2.2170592218654099</v>
      </c>
      <c r="N22">
        <f t="shared" si="12"/>
        <v>65.547358259887218</v>
      </c>
      <c r="O22">
        <f t="shared" si="13"/>
        <v>-77.19075020795394</v>
      </c>
    </row>
    <row r="23" spans="1:15" x14ac:dyDescent="0.25">
      <c r="A23">
        <v>8000</v>
      </c>
      <c r="B23">
        <f t="shared" si="8"/>
        <v>50265482.457436688</v>
      </c>
      <c r="C23">
        <f t="shared" si="0"/>
        <v>25.132741228718341</v>
      </c>
      <c r="D23">
        <f t="shared" si="1"/>
        <v>0</v>
      </c>
      <c r="E23">
        <f t="shared" si="2"/>
        <v>0</v>
      </c>
      <c r="F23">
        <f t="shared" si="3"/>
        <v>0.50265482457436694</v>
      </c>
      <c r="G23">
        <f t="shared" si="9"/>
        <v>1</v>
      </c>
      <c r="H23">
        <f t="shared" si="10"/>
        <v>25.132741228718341</v>
      </c>
      <c r="I23" s="1">
        <f t="shared" si="4"/>
        <v>26.266187266788759</v>
      </c>
      <c r="J23" s="2">
        <f t="shared" si="5"/>
        <v>0.38071760847620639</v>
      </c>
      <c r="K23" s="2">
        <f t="shared" si="11"/>
        <v>-1.9136954270098006</v>
      </c>
      <c r="L23">
        <f t="shared" si="6"/>
        <v>27.049116097752968</v>
      </c>
      <c r="M23">
        <f t="shared" si="7"/>
        <v>1.9511986277060736</v>
      </c>
      <c r="N23">
        <f t="shared" si="12"/>
        <v>68.30301602845995</v>
      </c>
      <c r="O23">
        <f t="shared" si="13"/>
        <v>-78.748274275053291</v>
      </c>
    </row>
    <row r="24" spans="1:15" x14ac:dyDescent="0.25">
      <c r="A24">
        <v>9000</v>
      </c>
      <c r="B24">
        <f t="shared" si="8"/>
        <v>56548667.764616281</v>
      </c>
      <c r="C24">
        <f t="shared" si="0"/>
        <v>28.274333882308138</v>
      </c>
      <c r="D24">
        <f t="shared" si="1"/>
        <v>0</v>
      </c>
      <c r="E24">
        <f t="shared" si="2"/>
        <v>0</v>
      </c>
      <c r="F24">
        <f t="shared" si="3"/>
        <v>0.56548667764616278</v>
      </c>
      <c r="G24">
        <f t="shared" si="9"/>
        <v>1</v>
      </c>
      <c r="H24">
        <f t="shared" si="10"/>
        <v>28.274333882308138</v>
      </c>
      <c r="I24" s="1">
        <f t="shared" si="4"/>
        <v>32.977518259529518</v>
      </c>
      <c r="J24" s="2">
        <f t="shared" si="5"/>
        <v>0.30323688766695772</v>
      </c>
      <c r="K24" s="2">
        <f t="shared" si="11"/>
        <v>-1.714764201465506</v>
      </c>
      <c r="L24">
        <f t="shared" si="6"/>
        <v>29.9906311452133</v>
      </c>
      <c r="M24">
        <f t="shared" si="7"/>
        <v>1.7413698276556815</v>
      </c>
      <c r="N24">
        <f t="shared" si="12"/>
        <v>70.522451066057044</v>
      </c>
      <c r="O24">
        <f t="shared" si="13"/>
        <v>-79.971560240179642</v>
      </c>
    </row>
    <row r="25" spans="1:15" x14ac:dyDescent="0.25">
      <c r="A25">
        <v>10000</v>
      </c>
      <c r="B25">
        <f t="shared" si="8"/>
        <v>62831853.071795866</v>
      </c>
      <c r="C25">
        <f t="shared" si="0"/>
        <v>31.415926535897931</v>
      </c>
      <c r="D25">
        <f t="shared" si="1"/>
        <v>0</v>
      </c>
      <c r="E25">
        <f t="shared" si="2"/>
        <v>0</v>
      </c>
      <c r="F25">
        <f t="shared" si="3"/>
        <v>0.62831853071795862</v>
      </c>
      <c r="G25">
        <f t="shared" si="9"/>
        <v>1</v>
      </c>
      <c r="H25">
        <f t="shared" si="10"/>
        <v>31.415926535897931</v>
      </c>
      <c r="I25" s="1">
        <f t="shared" si="4"/>
        <v>40.478417604357432</v>
      </c>
      <c r="J25" s="2">
        <f t="shared" si="5"/>
        <v>0.24704523031857642</v>
      </c>
      <c r="K25" s="2">
        <f t="shared" si="11"/>
        <v>-1.5522309613464762</v>
      </c>
      <c r="L25">
        <f t="shared" si="6"/>
        <v>32.969083094756151</v>
      </c>
      <c r="M25">
        <f t="shared" si="7"/>
        <v>1.5717672547758983</v>
      </c>
      <c r="N25">
        <f t="shared" si="12"/>
        <v>72.343212848587157</v>
      </c>
      <c r="O25">
        <f t="shared" si="13"/>
        <v>-80.956938920962315</v>
      </c>
    </row>
    <row r="26" spans="1:15" x14ac:dyDescent="0.25">
      <c r="A26">
        <v>11000</v>
      </c>
      <c r="B26">
        <f t="shared" si="8"/>
        <v>69115038.378975436</v>
      </c>
      <c r="C26">
        <f t="shared" si="0"/>
        <v>34.557519189487714</v>
      </c>
      <c r="D26">
        <f t="shared" si="1"/>
        <v>0</v>
      </c>
      <c r="E26">
        <f t="shared" si="2"/>
        <v>0</v>
      </c>
      <c r="F26">
        <f t="shared" si="3"/>
        <v>0.69115038378975435</v>
      </c>
      <c r="G26">
        <f t="shared" si="9"/>
        <v>1</v>
      </c>
      <c r="H26">
        <f t="shared" si="10"/>
        <v>34.557519189487714</v>
      </c>
      <c r="I26" s="1">
        <f t="shared" si="4"/>
        <v>48.768885301272476</v>
      </c>
      <c r="J26" s="2">
        <f t="shared" si="5"/>
        <v>0.20504877112167827</v>
      </c>
      <c r="K26" s="2">
        <f t="shared" si="11"/>
        <v>-1.4171953685636545</v>
      </c>
      <c r="L26">
        <f t="shared" si="6"/>
        <v>35.975298922063338</v>
      </c>
      <c r="M26">
        <f t="shared" si="7"/>
        <v>1.4319524123436445</v>
      </c>
      <c r="N26">
        <f t="shared" si="12"/>
        <v>73.861004011490408</v>
      </c>
      <c r="O26">
        <f t="shared" si="13"/>
        <v>-81.767216457829832</v>
      </c>
    </row>
    <row r="27" spans="1:15" x14ac:dyDescent="0.25">
      <c r="A27">
        <v>12000</v>
      </c>
      <c r="B27">
        <f t="shared" si="8"/>
        <v>75398223.686155036</v>
      </c>
      <c r="C27">
        <f t="shared" si="0"/>
        <v>37.699111843077517</v>
      </c>
      <c r="D27">
        <f t="shared" si="1"/>
        <v>0</v>
      </c>
      <c r="E27">
        <f t="shared" si="2"/>
        <v>0</v>
      </c>
      <c r="F27">
        <f t="shared" si="3"/>
        <v>0.75398223686155041</v>
      </c>
      <c r="G27">
        <f t="shared" si="9"/>
        <v>1</v>
      </c>
      <c r="H27">
        <f t="shared" si="10"/>
        <v>37.699111843077517</v>
      </c>
      <c r="I27" s="1">
        <f t="shared" si="4"/>
        <v>57.848921350274708</v>
      </c>
      <c r="J27" s="2">
        <f t="shared" si="5"/>
        <v>0.17286407017773225</v>
      </c>
      <c r="K27" s="2">
        <f t="shared" si="11"/>
        <v>-1.3033643830559858</v>
      </c>
      <c r="L27">
        <f t="shared" si="6"/>
        <v>39.00285930232382</v>
      </c>
      <c r="M27">
        <f t="shared" si="7"/>
        <v>1.3147778146049325</v>
      </c>
      <c r="N27">
        <f t="shared" si="12"/>
        <v>75.143948719088201</v>
      </c>
      <c r="O27">
        <f t="shared" si="13"/>
        <v>-82.445004000780145</v>
      </c>
    </row>
    <row r="28" spans="1:15" x14ac:dyDescent="0.25">
      <c r="A28">
        <v>13000</v>
      </c>
      <c r="B28">
        <f t="shared" si="8"/>
        <v>81681408.993334621</v>
      </c>
      <c r="C28">
        <f t="shared" si="0"/>
        <v>40.840704496667307</v>
      </c>
      <c r="D28">
        <f t="shared" si="1"/>
        <v>0</v>
      </c>
      <c r="E28">
        <f t="shared" si="2"/>
        <v>0</v>
      </c>
      <c r="F28">
        <f t="shared" si="3"/>
        <v>0.81681408993334625</v>
      </c>
      <c r="G28">
        <f t="shared" si="9"/>
        <v>1</v>
      </c>
      <c r="H28">
        <f t="shared" si="10"/>
        <v>40.840704496667307</v>
      </c>
      <c r="I28" s="1">
        <f t="shared" si="4"/>
        <v>67.718525751364069</v>
      </c>
      <c r="J28" s="2">
        <f t="shared" si="5"/>
        <v>0.14767007829904755</v>
      </c>
      <c r="K28" s="2">
        <f t="shared" si="11"/>
        <v>-1.206190006162225</v>
      </c>
      <c r="L28">
        <f t="shared" si="6"/>
        <v>42.047153813119159</v>
      </c>
      <c r="M28">
        <f t="shared" si="7"/>
        <v>1.2151957796957968</v>
      </c>
      <c r="N28">
        <f t="shared" si="12"/>
        <v>76.241604126224487</v>
      </c>
      <c r="O28">
        <f t="shared" si="13"/>
        <v>-83.020190144435759</v>
      </c>
    </row>
    <row r="29" spans="1:15" x14ac:dyDescent="0.25">
      <c r="A29">
        <v>14000</v>
      </c>
      <c r="B29">
        <f t="shared" si="8"/>
        <v>87964594.300514206</v>
      </c>
      <c r="C29">
        <f t="shared" si="0"/>
        <v>43.982297150257104</v>
      </c>
      <c r="D29">
        <f t="shared" si="1"/>
        <v>0</v>
      </c>
      <c r="E29">
        <f t="shared" si="2"/>
        <v>0</v>
      </c>
      <c r="F29">
        <f t="shared" si="3"/>
        <v>0.87964594300514209</v>
      </c>
      <c r="G29">
        <f t="shared" si="9"/>
        <v>1</v>
      </c>
      <c r="H29">
        <f t="shared" si="10"/>
        <v>43.982297150257104</v>
      </c>
      <c r="I29" s="1">
        <f t="shared" si="4"/>
        <v>78.377698504540575</v>
      </c>
      <c r="J29" s="2">
        <f t="shared" si="5"/>
        <v>0.12758731362111481</v>
      </c>
      <c r="K29" s="2">
        <f t="shared" si="11"/>
        <v>-1.1223166280573835</v>
      </c>
      <c r="L29">
        <f t="shared" si="6"/>
        <v>45.104794230918671</v>
      </c>
      <c r="M29">
        <f t="shared" si="7"/>
        <v>1.1295455441066324</v>
      </c>
      <c r="N29">
        <f t="shared" si="12"/>
        <v>77.19075020795394</v>
      </c>
      <c r="O29">
        <f t="shared" si="13"/>
        <v>-83.514339102557145</v>
      </c>
    </row>
    <row r="30" spans="1:15" x14ac:dyDescent="0.25">
      <c r="A30">
        <v>15000</v>
      </c>
      <c r="B30">
        <f t="shared" si="8"/>
        <v>94247779.607693791</v>
      </c>
      <c r="C30">
        <f t="shared" si="0"/>
        <v>47.123889803846893</v>
      </c>
      <c r="D30">
        <f t="shared" si="1"/>
        <v>0</v>
      </c>
      <c r="E30">
        <f t="shared" si="2"/>
        <v>0</v>
      </c>
      <c r="F30">
        <f t="shared" si="3"/>
        <v>0.94247779607693793</v>
      </c>
      <c r="G30">
        <f t="shared" si="9"/>
        <v>1</v>
      </c>
      <c r="H30">
        <f t="shared" si="10"/>
        <v>47.123889803846893</v>
      </c>
      <c r="I30" s="1">
        <f t="shared" si="4"/>
        <v>89.826439609804225</v>
      </c>
      <c r="J30" s="2">
        <f t="shared" si="5"/>
        <v>0.11132579720891594</v>
      </c>
      <c r="K30" s="2">
        <f t="shared" si="11"/>
        <v>-1.0492209199996723</v>
      </c>
      <c r="L30">
        <f t="shared" si="6"/>
        <v>48.173239358020183</v>
      </c>
      <c r="M30">
        <f t="shared" si="7"/>
        <v>1.05511040753523</v>
      </c>
      <c r="N30">
        <f t="shared" si="12"/>
        <v>78.019186432313788</v>
      </c>
      <c r="O30">
        <f t="shared" si="13"/>
        <v>-83.943389405769778</v>
      </c>
    </row>
    <row r="31" spans="1:15" x14ac:dyDescent="0.25">
      <c r="A31">
        <v>16000</v>
      </c>
      <c r="B31">
        <f t="shared" si="8"/>
        <v>100530964.91487338</v>
      </c>
      <c r="C31">
        <f t="shared" si="0"/>
        <v>50.265482457436683</v>
      </c>
      <c r="D31">
        <f t="shared" si="1"/>
        <v>0</v>
      </c>
      <c r="E31">
        <f t="shared" si="2"/>
        <v>0</v>
      </c>
      <c r="F31">
        <f t="shared" si="3"/>
        <v>1.0053096491487339</v>
      </c>
      <c r="G31">
        <f t="shared" si="9"/>
        <v>1</v>
      </c>
      <c r="H31">
        <f t="shared" si="10"/>
        <v>50.265482457436683</v>
      </c>
      <c r="I31" s="1">
        <f t="shared" si="4"/>
        <v>102.06474906715503</v>
      </c>
      <c r="J31" s="2">
        <f t="shared" si="5"/>
        <v>9.7977020385562788E-2</v>
      </c>
      <c r="K31" s="2">
        <f t="shared" si="11"/>
        <v>-0.98497243988448491</v>
      </c>
      <c r="L31">
        <f t="shared" si="6"/>
        <v>51.250548550028952</v>
      </c>
      <c r="M31">
        <f t="shared" si="7"/>
        <v>0.98983342227651028</v>
      </c>
      <c r="N31">
        <f t="shared" si="12"/>
        <v>78.748274275053291</v>
      </c>
      <c r="O31">
        <f t="shared" si="13"/>
        <v>-84.319370180532388</v>
      </c>
    </row>
    <row r="32" spans="1:15" x14ac:dyDescent="0.25">
      <c r="A32">
        <v>17000</v>
      </c>
      <c r="B32">
        <f t="shared" si="8"/>
        <v>106814150.22205296</v>
      </c>
      <c r="C32">
        <f t="shared" si="0"/>
        <v>53.407075111026479</v>
      </c>
      <c r="D32">
        <f t="shared" si="1"/>
        <v>0</v>
      </c>
      <c r="E32">
        <f t="shared" si="2"/>
        <v>0</v>
      </c>
      <c r="F32">
        <f t="shared" si="3"/>
        <v>1.0681415022205296</v>
      </c>
      <c r="G32">
        <f t="shared" si="9"/>
        <v>1</v>
      </c>
      <c r="H32">
        <f t="shared" si="10"/>
        <v>53.407075111026479</v>
      </c>
      <c r="I32" s="1">
        <f t="shared" si="4"/>
        <v>115.09262687659296</v>
      </c>
      <c r="J32" s="2">
        <f t="shared" si="5"/>
        <v>8.6886538880743519E-2</v>
      </c>
      <c r="K32" s="2">
        <f t="shared" si="11"/>
        <v>-0.92807118162819824</v>
      </c>
      <c r="L32">
        <f t="shared" si="6"/>
        <v>54.33521576210795</v>
      </c>
      <c r="M32">
        <f t="shared" si="7"/>
        <v>0.93212949143744772</v>
      </c>
      <c r="N32">
        <f t="shared" si="12"/>
        <v>79.394674953870918</v>
      </c>
      <c r="O32">
        <f t="shared" si="13"/>
        <v>-84.651527093870286</v>
      </c>
    </row>
    <row r="33" spans="1:15" x14ac:dyDescent="0.25">
      <c r="A33">
        <v>18000</v>
      </c>
      <c r="B33">
        <f t="shared" si="8"/>
        <v>113097335.52923256</v>
      </c>
      <c r="C33">
        <f t="shared" si="0"/>
        <v>56.548667764616276</v>
      </c>
      <c r="D33">
        <f t="shared" si="1"/>
        <v>0</v>
      </c>
      <c r="E33">
        <f t="shared" si="2"/>
        <v>0</v>
      </c>
      <c r="F33">
        <f t="shared" si="3"/>
        <v>1.1309733552923256</v>
      </c>
      <c r="G33">
        <f t="shared" si="9"/>
        <v>1</v>
      </c>
      <c r="H33">
        <f t="shared" si="10"/>
        <v>56.548667764616276</v>
      </c>
      <c r="I33" s="1">
        <f t="shared" si="4"/>
        <v>128.91007303811807</v>
      </c>
      <c r="J33" s="2">
        <f t="shared" si="5"/>
        <v>7.7573456940351351E-2</v>
      </c>
      <c r="K33" s="2">
        <f t="shared" si="11"/>
        <v>-0.87733512877453901</v>
      </c>
      <c r="L33">
        <f t="shared" si="6"/>
        <v>57.426055288109005</v>
      </c>
      <c r="M33">
        <f t="shared" si="7"/>
        <v>0.88075795165500126</v>
      </c>
      <c r="N33">
        <f t="shared" si="12"/>
        <v>79.971560240179642</v>
      </c>
      <c r="O33">
        <f t="shared" si="13"/>
        <v>-84.947081370764593</v>
      </c>
    </row>
    <row r="34" spans="1:15" x14ac:dyDescent="0.25">
      <c r="A34">
        <v>19000</v>
      </c>
      <c r="B34">
        <f t="shared" si="8"/>
        <v>119380520.83641213</v>
      </c>
      <c r="C34">
        <f t="shared" si="0"/>
        <v>59.690260418206066</v>
      </c>
      <c r="D34">
        <f t="shared" si="1"/>
        <v>0</v>
      </c>
      <c r="E34">
        <f t="shared" si="2"/>
        <v>0</v>
      </c>
      <c r="F34">
        <f t="shared" si="3"/>
        <v>1.1938052083641213</v>
      </c>
      <c r="G34">
        <f t="shared" si="9"/>
        <v>1</v>
      </c>
      <c r="H34">
        <f t="shared" si="10"/>
        <v>59.690260418206066</v>
      </c>
      <c r="I34" s="1">
        <f t="shared" si="4"/>
        <v>143.51708755173033</v>
      </c>
      <c r="J34" s="2">
        <f t="shared" si="5"/>
        <v>6.9678114087951576E-2</v>
      </c>
      <c r="K34" s="2">
        <f t="shared" si="11"/>
        <v>-0.83182095507186038</v>
      </c>
      <c r="L34">
        <f t="shared" si="6"/>
        <v>60.522121482919431</v>
      </c>
      <c r="M34">
        <f t="shared" si="7"/>
        <v>0.83473417378199843</v>
      </c>
      <c r="N34">
        <f t="shared" si="12"/>
        <v>80.489471426802211</v>
      </c>
      <c r="O34">
        <f t="shared" si="13"/>
        <v>-85.211753866055233</v>
      </c>
    </row>
    <row r="35" spans="1:15" x14ac:dyDescent="0.25">
      <c r="A35">
        <v>20000</v>
      </c>
      <c r="B35">
        <f t="shared" si="8"/>
        <v>125663706.14359173</v>
      </c>
      <c r="C35">
        <f t="shared" si="0"/>
        <v>62.831853071795862</v>
      </c>
      <c r="D35">
        <f t="shared" si="1"/>
        <v>0</v>
      </c>
      <c r="E35">
        <f t="shared" si="2"/>
        <v>0</v>
      </c>
      <c r="F35">
        <f t="shared" si="3"/>
        <v>1.2566370614359172</v>
      </c>
      <c r="G35">
        <f t="shared" si="9"/>
        <v>1</v>
      </c>
      <c r="H35">
        <f t="shared" si="10"/>
        <v>62.831853071795862</v>
      </c>
      <c r="I35" s="1">
        <f t="shared" si="4"/>
        <v>158.91367041742973</v>
      </c>
      <c r="J35" s="2">
        <f t="shared" si="5"/>
        <v>6.292724832125704E-2</v>
      </c>
      <c r="K35" s="2">
        <f t="shared" si="11"/>
        <v>-0.79076712414672712</v>
      </c>
      <c r="L35">
        <f t="shared" si="6"/>
        <v>63.622651315673281</v>
      </c>
      <c r="M35">
        <f t="shared" si="7"/>
        <v>0.79326696843658528</v>
      </c>
      <c r="N35">
        <f t="shared" si="12"/>
        <v>80.956938920962315</v>
      </c>
      <c r="O35">
        <f t="shared" si="13"/>
        <v>-85.450134690878912</v>
      </c>
    </row>
    <row r="36" spans="1:15" x14ac:dyDescent="0.25">
      <c r="A36">
        <v>30000</v>
      </c>
      <c r="B36">
        <f t="shared" si="8"/>
        <v>188495559.21538758</v>
      </c>
      <c r="C36">
        <f t="shared" si="0"/>
        <v>94.247779607693786</v>
      </c>
      <c r="D36">
        <f t="shared" si="1"/>
        <v>0</v>
      </c>
      <c r="E36">
        <f t="shared" si="2"/>
        <v>0</v>
      </c>
      <c r="F36">
        <f t="shared" si="3"/>
        <v>1.8849555921538759</v>
      </c>
      <c r="G36">
        <f t="shared" si="9"/>
        <v>1</v>
      </c>
      <c r="H36">
        <f t="shared" si="10"/>
        <v>94.247779607693786</v>
      </c>
      <c r="I36" s="1">
        <f t="shared" si="4"/>
        <v>356.3057584392169</v>
      </c>
      <c r="J36" s="2">
        <f t="shared" si="5"/>
        <v>2.8065782724939949E-2</v>
      </c>
      <c r="K36" s="2">
        <f t="shared" si="11"/>
        <v>-0.52902754095551197</v>
      </c>
      <c r="L36">
        <f t="shared" si="6"/>
        <v>94.776811304139258</v>
      </c>
      <c r="M36">
        <f t="shared" si="7"/>
        <v>0.52977148587801459</v>
      </c>
      <c r="N36">
        <f t="shared" si="12"/>
        <v>83.943389405769778</v>
      </c>
      <c r="O36">
        <f t="shared" si="13"/>
        <v>-86.963211346564691</v>
      </c>
    </row>
    <row r="37" spans="1:15" x14ac:dyDescent="0.25">
      <c r="A37">
        <v>40000</v>
      </c>
      <c r="B37">
        <f t="shared" si="8"/>
        <v>251327412.28718346</v>
      </c>
      <c r="C37">
        <f t="shared" si="0"/>
        <v>125.66370614359172</v>
      </c>
      <c r="D37">
        <f t="shared" si="1"/>
        <v>0</v>
      </c>
      <c r="E37">
        <f t="shared" si="2"/>
        <v>0</v>
      </c>
      <c r="F37">
        <f t="shared" si="3"/>
        <v>2.5132741228718345</v>
      </c>
      <c r="G37">
        <f t="shared" si="9"/>
        <v>1</v>
      </c>
      <c r="H37">
        <f t="shared" si="10"/>
        <v>125.66370614359172</v>
      </c>
      <c r="I37" s="1">
        <f t="shared" si="4"/>
        <v>632.65468166971891</v>
      </c>
      <c r="J37" s="2">
        <f t="shared" si="5"/>
        <v>1.5806411127169306E-2</v>
      </c>
      <c r="K37" s="2">
        <f t="shared" si="11"/>
        <v>-0.39725844061388044</v>
      </c>
      <c r="L37">
        <f t="shared" si="6"/>
        <v>126.06096557516516</v>
      </c>
      <c r="M37">
        <f t="shared" si="7"/>
        <v>0.39757277481197462</v>
      </c>
      <c r="N37">
        <f t="shared" si="12"/>
        <v>85.450134690878912</v>
      </c>
      <c r="O37">
        <f t="shared" si="13"/>
        <v>-87.721475271377997</v>
      </c>
    </row>
    <row r="38" spans="1:15" x14ac:dyDescent="0.25">
      <c r="A38">
        <v>50000</v>
      </c>
      <c r="B38">
        <f t="shared" si="8"/>
        <v>314159265.35897928</v>
      </c>
      <c r="C38">
        <f t="shared" si="0"/>
        <v>157.07963267948963</v>
      </c>
      <c r="D38">
        <f t="shared" si="1"/>
        <v>0</v>
      </c>
      <c r="E38">
        <f t="shared" si="2"/>
        <v>0</v>
      </c>
      <c r="F38">
        <f t="shared" si="3"/>
        <v>3.1415926535897931</v>
      </c>
      <c r="G38">
        <f t="shared" si="9"/>
        <v>1</v>
      </c>
      <c r="H38">
        <f t="shared" si="10"/>
        <v>157.07963267948963</v>
      </c>
      <c r="I38" s="1">
        <f t="shared" si="4"/>
        <v>987.96044010893581</v>
      </c>
      <c r="J38" s="2">
        <f t="shared" si="5"/>
        <v>1.0121862773065454E-2</v>
      </c>
      <c r="K38" s="2">
        <f t="shared" si="11"/>
        <v>-0.31798769728506443</v>
      </c>
      <c r="L38">
        <f t="shared" si="6"/>
        <v>157.39762070223105</v>
      </c>
      <c r="M38">
        <f t="shared" si="7"/>
        <v>0.31814875094938616</v>
      </c>
      <c r="N38">
        <f t="shared" si="12"/>
        <v>86.357353112277423</v>
      </c>
      <c r="O38">
        <f t="shared" si="13"/>
        <v>-88.176834279185869</v>
      </c>
    </row>
    <row r="39" spans="1:15" x14ac:dyDescent="0.25">
      <c r="A39">
        <v>60000</v>
      </c>
      <c r="B39">
        <f t="shared" si="8"/>
        <v>376991118.43077517</v>
      </c>
      <c r="C39">
        <f t="shared" si="0"/>
        <v>188.49555921538757</v>
      </c>
      <c r="D39">
        <f t="shared" si="1"/>
        <v>0</v>
      </c>
      <c r="E39">
        <f t="shared" si="2"/>
        <v>0</v>
      </c>
      <c r="F39">
        <f t="shared" si="3"/>
        <v>3.7699111843077517</v>
      </c>
      <c r="G39">
        <f t="shared" si="9"/>
        <v>1</v>
      </c>
      <c r="H39">
        <f t="shared" si="10"/>
        <v>188.49555921538757</v>
      </c>
      <c r="I39" s="1">
        <f t="shared" si="4"/>
        <v>1422.2230337568676</v>
      </c>
      <c r="J39" s="2">
        <f t="shared" si="5"/>
        <v>7.0312459878986346E-3</v>
      </c>
      <c r="K39" s="2">
        <f t="shared" si="11"/>
        <v>-0.26507172889398067</v>
      </c>
      <c r="L39">
        <f t="shared" si="6"/>
        <v>188.76063107523689</v>
      </c>
      <c r="M39">
        <f t="shared" si="7"/>
        <v>0.26516496729203565</v>
      </c>
      <c r="N39">
        <f t="shared" si="12"/>
        <v>86.963211346564691</v>
      </c>
      <c r="O39">
        <f t="shared" si="13"/>
        <v>-88.480538552671391</v>
      </c>
    </row>
    <row r="40" spans="1:15" x14ac:dyDescent="0.25">
      <c r="A40">
        <v>70000</v>
      </c>
      <c r="B40">
        <f t="shared" si="8"/>
        <v>439822971.50257105</v>
      </c>
      <c r="C40">
        <f t="shared" si="0"/>
        <v>219.91148575128551</v>
      </c>
      <c r="D40">
        <f t="shared" si="1"/>
        <v>0</v>
      </c>
      <c r="E40">
        <f t="shared" si="2"/>
        <v>0</v>
      </c>
      <c r="F40">
        <f t="shared" si="3"/>
        <v>4.3982297150257104</v>
      </c>
      <c r="G40">
        <f t="shared" si="9"/>
        <v>1</v>
      </c>
      <c r="H40">
        <f t="shared" si="10"/>
        <v>219.91148575128551</v>
      </c>
      <c r="I40" s="1">
        <f t="shared" si="4"/>
        <v>1935.442462613514</v>
      </c>
      <c r="J40" s="2">
        <f t="shared" si="5"/>
        <v>5.1667772063327348E-3</v>
      </c>
      <c r="K40" s="2">
        <f t="shared" si="11"/>
        <v>-0.22724673039810159</v>
      </c>
      <c r="L40">
        <f t="shared" si="6"/>
        <v>220.13873254231717</v>
      </c>
      <c r="M40">
        <f t="shared" si="7"/>
        <v>0.22730545981856076</v>
      </c>
      <c r="N40">
        <f t="shared" si="12"/>
        <v>87.396391708852761</v>
      </c>
      <c r="O40">
        <f t="shared" si="13"/>
        <v>-88.697523472687337</v>
      </c>
    </row>
    <row r="41" spans="1:15" x14ac:dyDescent="0.25">
      <c r="A41">
        <v>80000</v>
      </c>
      <c r="B41">
        <f t="shared" si="8"/>
        <v>502654824.57436693</v>
      </c>
      <c r="C41">
        <f t="shared" si="0"/>
        <v>251.32741228718345</v>
      </c>
      <c r="D41">
        <f t="shared" si="1"/>
        <v>0</v>
      </c>
      <c r="E41">
        <f t="shared" si="2"/>
        <v>0</v>
      </c>
      <c r="F41">
        <f t="shared" si="3"/>
        <v>5.026548245743669</v>
      </c>
      <c r="G41">
        <f t="shared" si="9"/>
        <v>1</v>
      </c>
      <c r="H41">
        <f t="shared" si="10"/>
        <v>251.32741228718345</v>
      </c>
      <c r="I41" s="1">
        <f t="shared" si="4"/>
        <v>2527.6187266788756</v>
      </c>
      <c r="J41" s="2">
        <f t="shared" si="5"/>
        <v>3.9562928911906509E-3</v>
      </c>
      <c r="K41" s="2">
        <f t="shared" si="11"/>
        <v>-0.19886497091862512</v>
      </c>
      <c r="L41">
        <f t="shared" si="6"/>
        <v>251.52627728921664</v>
      </c>
      <c r="M41">
        <f t="shared" si="7"/>
        <v>0.19890432099858088</v>
      </c>
      <c r="N41">
        <f t="shared" si="12"/>
        <v>87.721475271377997</v>
      </c>
      <c r="O41">
        <f t="shared" si="13"/>
        <v>-88.860287028922116</v>
      </c>
    </row>
    <row r="42" spans="1:15" x14ac:dyDescent="0.25">
      <c r="A42">
        <v>100000</v>
      </c>
      <c r="B42">
        <f t="shared" si="8"/>
        <v>628318530.71795857</v>
      </c>
      <c r="C42">
        <f t="shared" si="0"/>
        <v>314.15926535897927</v>
      </c>
      <c r="D42">
        <f t="shared" si="1"/>
        <v>0</v>
      </c>
      <c r="E42">
        <f t="shared" si="2"/>
        <v>0</v>
      </c>
      <c r="F42">
        <f t="shared" si="3"/>
        <v>6.2831853071795862</v>
      </c>
      <c r="G42">
        <f t="shared" si="9"/>
        <v>1</v>
      </c>
      <c r="H42">
        <f t="shared" si="10"/>
        <v>314.15926535897927</v>
      </c>
      <c r="I42" s="1">
        <f t="shared" si="4"/>
        <v>3948.8417604357433</v>
      </c>
      <c r="J42" s="2">
        <f t="shared" si="5"/>
        <v>2.5323881296515994E-3</v>
      </c>
      <c r="K42" s="2">
        <f t="shared" si="11"/>
        <v>-0.15911463888302921</v>
      </c>
      <c r="L42">
        <f t="shared" si="6"/>
        <v>314.31838000806374</v>
      </c>
      <c r="M42">
        <f t="shared" si="7"/>
        <v>0.15913478971147696</v>
      </c>
      <c r="N42">
        <f t="shared" si="12"/>
        <v>88.176834279185869</v>
      </c>
      <c r="O42">
        <f t="shared" si="13"/>
        <v>-89.088186330386165</v>
      </c>
    </row>
    <row r="44" spans="1:15" x14ac:dyDescent="0.25">
      <c r="D44" t="s">
        <v>12</v>
      </c>
      <c r="E44" t="s">
        <v>5</v>
      </c>
      <c r="F44" t="s">
        <v>1</v>
      </c>
      <c r="G44" t="s">
        <v>6</v>
      </c>
    </row>
    <row r="45" spans="1:15" x14ac:dyDescent="0.25">
      <c r="D45">
        <v>0</v>
      </c>
      <c r="E45">
        <v>0</v>
      </c>
      <c r="F45">
        <v>1E-8</v>
      </c>
      <c r="G45">
        <v>10</v>
      </c>
    </row>
    <row r="46" spans="1:15" x14ac:dyDescent="0.25">
      <c r="D46" t="s">
        <v>0</v>
      </c>
      <c r="E46" t="s">
        <v>5</v>
      </c>
      <c r="F46" t="s">
        <v>13</v>
      </c>
      <c r="G46" t="s">
        <v>21</v>
      </c>
    </row>
    <row r="47" spans="1:15" x14ac:dyDescent="0.25">
      <c r="D47">
        <v>10</v>
      </c>
      <c r="E47">
        <f>0.0000005</f>
        <v>4.9999999999999998E-7</v>
      </c>
      <c r="F47">
        <v>0</v>
      </c>
    </row>
    <row r="49" spans="4:4" x14ac:dyDescent="0.25">
      <c r="D49" t="s">
        <v>31</v>
      </c>
    </row>
    <row r="50" spans="4:4" x14ac:dyDescent="0.25">
      <c r="D50" t="s">
        <v>32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topLeftCell="D49" zoomScaleNormal="100" workbookViewId="0">
      <selection activeCell="J84" sqref="J84"/>
    </sheetView>
  </sheetViews>
  <sheetFormatPr defaultRowHeight="15" x14ac:dyDescent="0.25"/>
  <cols>
    <col min="5" max="6" width="12" bestFit="1" customWidth="1"/>
    <col min="7" max="8" width="12" customWidth="1"/>
    <col min="9" max="9" width="12" bestFit="1" customWidth="1"/>
    <col min="10" max="11" width="12" customWidth="1"/>
    <col min="12" max="12" width="18.7109375" bestFit="1" customWidth="1"/>
    <col min="13" max="13" width="17.85546875" bestFit="1" customWidth="1"/>
    <col min="14" max="17" width="17.85546875" customWidth="1"/>
    <col min="18" max="19" width="18.85546875" bestFit="1" customWidth="1"/>
    <col min="20" max="20" width="24" bestFit="1" customWidth="1"/>
    <col min="21" max="26" width="24" customWidth="1"/>
    <col min="28" max="28" width="10" bestFit="1" customWidth="1"/>
    <col min="30" max="30" width="12" bestFit="1" customWidth="1"/>
    <col min="38" max="38" width="11.85546875" bestFit="1" customWidth="1"/>
  </cols>
  <sheetData>
    <row r="1" spans="1:34" x14ac:dyDescent="0.25">
      <c r="A1" s="4">
        <v>1</v>
      </c>
      <c r="B1" t="s">
        <v>17</v>
      </c>
      <c r="C1" t="s">
        <v>16</v>
      </c>
      <c r="D1" t="s">
        <v>15</v>
      </c>
      <c r="E1" t="s">
        <v>14</v>
      </c>
      <c r="F1" t="s">
        <v>15</v>
      </c>
      <c r="I1" t="s">
        <v>2</v>
      </c>
      <c r="L1" t="s">
        <v>7</v>
      </c>
      <c r="M1" t="s">
        <v>8</v>
      </c>
      <c r="R1" s="1" t="s">
        <v>10</v>
      </c>
      <c r="S1" s="2" t="s">
        <v>9</v>
      </c>
      <c r="T1" s="2" t="s">
        <v>11</v>
      </c>
      <c r="U1" s="2"/>
      <c r="V1" s="2"/>
      <c r="W1" s="2"/>
      <c r="X1" s="2"/>
      <c r="Y1" s="2"/>
      <c r="Z1" s="2"/>
      <c r="AA1" t="s">
        <v>3</v>
      </c>
      <c r="AB1" t="s">
        <v>22</v>
      </c>
      <c r="AC1" t="s">
        <v>23</v>
      </c>
      <c r="AD1" t="s">
        <v>4</v>
      </c>
      <c r="AE1" t="s">
        <v>28</v>
      </c>
      <c r="AF1" t="s">
        <v>27</v>
      </c>
      <c r="AG1" t="s">
        <v>18</v>
      </c>
      <c r="AH1" t="s">
        <v>19</v>
      </c>
    </row>
    <row r="2" spans="1:34" x14ac:dyDescent="0.25">
      <c r="A2">
        <v>10</v>
      </c>
      <c r="B2">
        <f>A2*$A$1</f>
        <v>10</v>
      </c>
      <c r="C2">
        <f>2*PI()*B2*1000</f>
        <v>62831.853071795864</v>
      </c>
      <c r="D2">
        <f t="shared" ref="D2:D42" si="0">C2*$F$49</f>
        <v>1.2566370614359172E-3</v>
      </c>
      <c r="E2">
        <f t="shared" ref="E2:E42" si="1">C2*$I$49</f>
        <v>1.2566370614359172E-7</v>
      </c>
      <c r="F2" s="3">
        <f>$C2*$F$45</f>
        <v>6.2831853071795862E-4</v>
      </c>
      <c r="G2" s="3">
        <f>$C2*$F$46</f>
        <v>1.2566370614359172E-3</v>
      </c>
      <c r="H2" s="3">
        <f>$C2*$F$47</f>
        <v>2.5132741228718345E-3</v>
      </c>
      <c r="I2" s="3">
        <f>$C2*$I$45</f>
        <v>6.2831853071795857E-3</v>
      </c>
      <c r="J2" s="3">
        <f>$C2*$I$46</f>
        <v>6.2831853071795857E-3</v>
      </c>
      <c r="K2" s="3">
        <f>$C2*$I$47</f>
        <v>6.2831853071795857E-3</v>
      </c>
      <c r="L2">
        <f>(1-$D2*$E2)^2+$E2^2*$E$49^2</f>
        <v>0.99999999968575182</v>
      </c>
      <c r="M2">
        <f>$C2*((1-$D2*$E2)*$F$49-$E$49^2*$I$49)</f>
        <v>1.2440706906231181E-3</v>
      </c>
      <c r="N2">
        <f>(1-$D2*$E2)^2+$E2^2*$E$50^2</f>
        <v>1.0000000000394784</v>
      </c>
      <c r="O2">
        <f>$C2*((1-$D2*$E2)*$F$49-$E$50^2*$I$49)</f>
        <v>-1.5707963269933369E-3</v>
      </c>
      <c r="P2">
        <f>(1-$D2*$E2)^2+$E2^2*$E$51^2</f>
        <v>1.0000000154755397</v>
      </c>
      <c r="Q2">
        <f>$C2*((1-$D2*$E2)*$F$49-$E$51^2*$I$49)</f>
        <v>-0.12440706908235424</v>
      </c>
      <c r="R2" s="1">
        <f>(1+$I2^2*$J$46^2)</f>
        <v>39478418.604357421</v>
      </c>
      <c r="S2" s="2">
        <f>$E$46+$J$46/$R2</f>
        <v>0.12533029526896058</v>
      </c>
      <c r="T2" s="5">
        <f>$F2-$I2*$J$46^2/$R2</f>
        <v>-159.15431074192296</v>
      </c>
      <c r="U2" s="1">
        <f>(1+$J2^2*$J$46^2)</f>
        <v>39478418.604357421</v>
      </c>
      <c r="V2" s="2">
        <f>$E$46+$J$46/$U2</f>
        <v>0.12533029526896058</v>
      </c>
      <c r="W2" s="5">
        <f>$G2-$J2*$J$46^2/$U2</f>
        <v>-159.15368242339224</v>
      </c>
      <c r="X2" s="1">
        <f>(1+$K2^2*$J$46^2)</f>
        <v>39478418.604357421</v>
      </c>
      <c r="Y2" s="2">
        <f>$E$46+$J$46/$X2</f>
        <v>0.12533029526896058</v>
      </c>
      <c r="Z2" s="5">
        <f>$H2-$K2*$J$46^2/$X2</f>
        <v>-159.15242578633081</v>
      </c>
      <c r="AA2">
        <f>SQRT($E$49^2 +$M2^2)/$L2</f>
        <v>10.000000080528077</v>
      </c>
      <c r="AB2">
        <f>SQRT($E$50^2 +$O2^2)/$N2</f>
        <v>150.0000000023029</v>
      </c>
      <c r="AC2">
        <f>SQRT($E$51^2 +$Q2^2)/$P2</f>
        <v>999.99999226301975</v>
      </c>
      <c r="AD2">
        <f>SQRT(S2^2+T2^2)</f>
        <v>159.15436008925261</v>
      </c>
      <c r="AE2">
        <f>SQRT(V2^2+W2^2)</f>
        <v>159.15373177091672</v>
      </c>
      <c r="AF2">
        <f>SQRT(Y2^2+Z2^2)</f>
        <v>159.15247513424492</v>
      </c>
      <c r="AG2">
        <f>ATAN(M2/$E$49)*180/PI()</f>
        <v>7.1279999620893885E-3</v>
      </c>
      <c r="AH2">
        <f>ATAN(T2/S2)*180/PI()</f>
        <v>-89.954880923763682</v>
      </c>
    </row>
    <row r="3" spans="1:34" x14ac:dyDescent="0.25">
      <c r="A3">
        <v>20</v>
      </c>
      <c r="B3">
        <f t="shared" ref="B3:B42" si="2">A3*$A$1</f>
        <v>20</v>
      </c>
      <c r="C3">
        <f t="shared" ref="C3:C42" si="3">2*PI()*B3*1000</f>
        <v>125663.70614359173</v>
      </c>
      <c r="D3">
        <f t="shared" si="0"/>
        <v>2.5132741228718345E-3</v>
      </c>
      <c r="E3">
        <f t="shared" si="1"/>
        <v>2.5132741228718345E-7</v>
      </c>
      <c r="F3" s="3">
        <f t="shared" ref="F3:F42" si="4">C3*$F$45</f>
        <v>1.2566370614359172E-3</v>
      </c>
      <c r="G3" s="3">
        <f t="shared" ref="G3:G42" si="5">$C3*$F$46</f>
        <v>2.5132741228718345E-3</v>
      </c>
      <c r="H3" s="3">
        <f t="shared" ref="H3:H42" si="6">$C3*$F$47</f>
        <v>5.0265482457436689E-3</v>
      </c>
      <c r="I3" s="3">
        <f t="shared" ref="I3:I42" si="7">$C3*$I$45</f>
        <v>1.2566370614359171E-2</v>
      </c>
      <c r="J3" s="3">
        <f t="shared" ref="J3:J42" si="8">$C3*$I$46</f>
        <v>1.2566370614359171E-2</v>
      </c>
      <c r="K3" s="3">
        <f t="shared" ref="K3:K42" si="9">$C3*$I$47</f>
        <v>1.2566370614359171E-2</v>
      </c>
      <c r="L3">
        <f t="shared" ref="L3:L42" si="10">(1-D3*E3)^2+E3^2*$E$49^2</f>
        <v>0.99999999874300705</v>
      </c>
      <c r="M3">
        <f t="shared" ref="M3:M42" si="11">C3*((1-D3*E3)*$F$49-$E$49^2*$I$49)</f>
        <v>2.4881413800555948E-3</v>
      </c>
      <c r="N3">
        <f t="shared" ref="N3:N42" si="12">(1-$D3*$E3)^2+$E3^2*$E$50^2</f>
        <v>1.0000000001579137</v>
      </c>
      <c r="O3">
        <f t="shared" ref="O3:O42" si="13">$C3*((1-$D3*$E3)*$F$49-$E$50^2*$I$49)</f>
        <v>-3.1415926551773147E-3</v>
      </c>
      <c r="P3">
        <f t="shared" ref="P3:P42" si="14">(1-$D3*$E3)^2+$E3^2*$E$51^2</f>
        <v>1.0000000619021587</v>
      </c>
      <c r="Q3">
        <f t="shared" ref="Q3:Q42" si="15">$C3*((1-$D3*$E3)*$F$49-$E$51^2*$I$49)</f>
        <v>-0.24881413816589915</v>
      </c>
      <c r="R3" s="1">
        <f>(1+I3^2*$J$46^2)</f>
        <v>157913671.41742969</v>
      </c>
      <c r="S3" s="2">
        <f>$E$46+$J$46/R3</f>
        <v>0.10633257393754462</v>
      </c>
      <c r="T3" s="2">
        <f>F3-I3*$J$46^2/R3</f>
        <v>-79.576214404956033</v>
      </c>
      <c r="U3" s="1">
        <f t="shared" ref="U3:U42" si="16">(1+$J3^2*$J$46^2)</f>
        <v>157913671.41742969</v>
      </c>
      <c r="V3" s="2">
        <f t="shared" ref="V3:V42" si="17">$E$46+$J$46/$U3</f>
        <v>0.10633257393754462</v>
      </c>
      <c r="W3" s="5">
        <f t="shared" ref="W3:W42" si="18">$G3-$J3*$J$46^2/$U3</f>
        <v>-79.574957767894588</v>
      </c>
      <c r="X3" s="1">
        <f t="shared" ref="X3:X42" si="19">(1+$K3^2*$J$46^2)</f>
        <v>157913671.41742969</v>
      </c>
      <c r="Y3" s="2">
        <f t="shared" ref="Y3:Y42" si="20">$E$46+$J$46/$X3</f>
        <v>0.10633257393754462</v>
      </c>
      <c r="Z3" s="5">
        <f t="shared" ref="Z3:Z42" si="21">$H3-$K3*$J$46^2/$X3</f>
        <v>-79.572444493771727</v>
      </c>
      <c r="AA3">
        <f t="shared" ref="AA3:AA42" si="22">SQRT($E$49^2 +$M3^2)/$L3</f>
        <v>10.000000322112301</v>
      </c>
      <c r="AB3">
        <f t="shared" ref="AB3:AB42" si="23">SQRT($E$50^2 +$O3^2)/$N3</f>
        <v>150.00000000921162</v>
      </c>
      <c r="AC3">
        <f t="shared" ref="AC3:AC42" si="24">SQRT($E$51^2 +$Q3^2)/$P3</f>
        <v>999.99996905208036</v>
      </c>
      <c r="AD3">
        <f t="shared" ref="AD3:AD42" si="25">SQRT(S3^2+T3^2)</f>
        <v>79.576285447611923</v>
      </c>
      <c r="AE3">
        <f t="shared" ref="AE3:AE42" si="26">SQRT(V3^2+W3^2)</f>
        <v>79.575028811672368</v>
      </c>
      <c r="AF3">
        <f t="shared" ref="AF3:AF42" si="27">SQRT(Y3^2+Z3^2)</f>
        <v>79.5725155397934</v>
      </c>
      <c r="AG3">
        <f t="shared" ref="AG3:AG42" si="28">ATAN(M3/$E$49)*180/PI()</f>
        <v>1.4255999696715109E-2</v>
      </c>
      <c r="AH3">
        <f t="shared" ref="AH3:AH42" si="29">ATAN(T3/S3)*180/PI()</f>
        <v>-89.92343938284958</v>
      </c>
    </row>
    <row r="4" spans="1:34" x14ac:dyDescent="0.25">
      <c r="A4">
        <v>50</v>
      </c>
      <c r="B4">
        <f t="shared" si="2"/>
        <v>50</v>
      </c>
      <c r="C4">
        <f t="shared" si="3"/>
        <v>314159.26535897935</v>
      </c>
      <c r="D4">
        <f t="shared" si="0"/>
        <v>6.2831853071795875E-3</v>
      </c>
      <c r="E4">
        <f t="shared" si="1"/>
        <v>6.2831853071795864E-7</v>
      </c>
      <c r="F4" s="3">
        <f t="shared" si="4"/>
        <v>3.1415926535897937E-3</v>
      </c>
      <c r="G4" s="3">
        <f t="shared" si="5"/>
        <v>6.2831853071795875E-3</v>
      </c>
      <c r="H4" s="3">
        <f t="shared" si="6"/>
        <v>1.2566370614359175E-2</v>
      </c>
      <c r="I4" s="3">
        <f t="shared" si="7"/>
        <v>3.1415926535897934E-2</v>
      </c>
      <c r="J4" s="3">
        <f t="shared" si="8"/>
        <v>3.1415926535897934E-2</v>
      </c>
      <c r="K4" s="3">
        <f t="shared" si="9"/>
        <v>3.1415926535897934E-2</v>
      </c>
      <c r="L4">
        <f t="shared" si="10"/>
        <v>0.99999999214379498</v>
      </c>
      <c r="M4">
        <f t="shared" si="11"/>
        <v>6.2203534293027709E-3</v>
      </c>
      <c r="N4">
        <f t="shared" si="12"/>
        <v>1.0000000009869605</v>
      </c>
      <c r="O4">
        <f t="shared" si="13"/>
        <v>-7.8539816587795044E-3</v>
      </c>
      <c r="P4">
        <f t="shared" si="14"/>
        <v>1.0000003868884926</v>
      </c>
      <c r="Q4">
        <f t="shared" si="15"/>
        <v>-0.62203534543558414</v>
      </c>
      <c r="R4" s="1">
        <f>(1+I4^2*$J$46^2)</f>
        <v>986960441.10893583</v>
      </c>
      <c r="S4" s="2">
        <f>$E$46+$J$46/R4</f>
        <v>0.10101321183539679</v>
      </c>
      <c r="T4" s="2">
        <f>F4-I4*$J$46^2/R4</f>
        <v>-31.827846993473944</v>
      </c>
      <c r="U4" s="1">
        <f t="shared" si="16"/>
        <v>986960441.10893583</v>
      </c>
      <c r="V4" s="2">
        <f t="shared" si="17"/>
        <v>0.10101321183539679</v>
      </c>
      <c r="W4" s="5">
        <f t="shared" si="18"/>
        <v>-31.824705400820356</v>
      </c>
      <c r="X4" s="1">
        <f t="shared" si="19"/>
        <v>986960441.10893583</v>
      </c>
      <c r="Y4" s="2">
        <f t="shared" si="20"/>
        <v>0.10101321183539679</v>
      </c>
      <c r="Z4" s="5">
        <f t="shared" si="21"/>
        <v>-31.818422215513177</v>
      </c>
      <c r="AA4">
        <f t="shared" si="22"/>
        <v>10.000002013201717</v>
      </c>
      <c r="AB4">
        <f t="shared" si="23"/>
        <v>150.00000005757266</v>
      </c>
      <c r="AC4">
        <f t="shared" si="24"/>
        <v>999.99980657554897</v>
      </c>
      <c r="AD4">
        <f t="shared" si="25"/>
        <v>31.828007287748218</v>
      </c>
      <c r="AE4">
        <f t="shared" si="26"/>
        <v>31.824865710918086</v>
      </c>
      <c r="AF4">
        <f t="shared" si="27"/>
        <v>31.818582557267188</v>
      </c>
      <c r="AG4">
        <f t="shared" si="28"/>
        <v>3.5639995261174541E-2</v>
      </c>
      <c r="AH4">
        <f t="shared" si="29"/>
        <v>-89.81815888198912</v>
      </c>
    </row>
    <row r="5" spans="1:34" x14ac:dyDescent="0.25">
      <c r="A5">
        <v>100</v>
      </c>
      <c r="B5">
        <f t="shared" si="2"/>
        <v>100</v>
      </c>
      <c r="C5">
        <f t="shared" si="3"/>
        <v>628318.5307179587</v>
      </c>
      <c r="D5">
        <f t="shared" si="0"/>
        <v>1.2566370614359175E-2</v>
      </c>
      <c r="E5">
        <f t="shared" si="1"/>
        <v>1.2566370614359173E-6</v>
      </c>
      <c r="F5" s="3">
        <f t="shared" si="4"/>
        <v>6.2831853071795875E-3</v>
      </c>
      <c r="G5" s="3">
        <f t="shared" si="5"/>
        <v>1.2566370614359175E-2</v>
      </c>
      <c r="H5" s="3">
        <f t="shared" si="6"/>
        <v>2.513274122871835E-2</v>
      </c>
      <c r="I5" s="3">
        <f t="shared" si="7"/>
        <v>6.2831853071795868E-2</v>
      </c>
      <c r="J5" s="3">
        <f t="shared" si="8"/>
        <v>6.2831853071795868E-2</v>
      </c>
      <c r="K5" s="3">
        <f t="shared" si="9"/>
        <v>6.2831853071795868E-2</v>
      </c>
      <c r="L5">
        <f t="shared" si="10"/>
        <v>0.99999996857517992</v>
      </c>
      <c r="M5">
        <f t="shared" si="11"/>
        <v>1.2440706709775415E-2</v>
      </c>
      <c r="N5">
        <f t="shared" si="12"/>
        <v>1.0000000039478421</v>
      </c>
      <c r="O5">
        <f t="shared" si="13"/>
        <v>-1.5707963466389138E-2</v>
      </c>
      <c r="P5">
        <f t="shared" si="14"/>
        <v>1.0000015475539703</v>
      </c>
      <c r="Q5">
        <f t="shared" si="15"/>
        <v>-1.2440706910199983</v>
      </c>
      <c r="R5" s="1">
        <f>(1+I5^2*$J$46^2)</f>
        <v>3947841761.4357433</v>
      </c>
      <c r="S5" s="2">
        <f>$E$46+$J$46/R5</f>
        <v>0.10025330295904168</v>
      </c>
      <c r="T5" s="2">
        <f>F5-I5*$J$46^2/R5</f>
        <v>-15.909211119850914</v>
      </c>
      <c r="U5" s="1">
        <f t="shared" si="16"/>
        <v>3947841761.4357433</v>
      </c>
      <c r="V5" s="2">
        <f t="shared" si="17"/>
        <v>0.10025330295904168</v>
      </c>
      <c r="W5" s="5">
        <f t="shared" si="18"/>
        <v>-15.902927934543735</v>
      </c>
      <c r="X5" s="1">
        <f t="shared" si="19"/>
        <v>3947841761.4357433</v>
      </c>
      <c r="Y5" s="2">
        <f t="shared" si="20"/>
        <v>0.10025330295904168</v>
      </c>
      <c r="Z5" s="5">
        <f t="shared" si="21"/>
        <v>-15.890361563929375</v>
      </c>
      <c r="AA5">
        <f t="shared" si="22"/>
        <v>10.000008052804631</v>
      </c>
      <c r="AB5">
        <f t="shared" si="23"/>
        <v>150.00000023029074</v>
      </c>
      <c r="AC5">
        <f t="shared" si="24"/>
        <v>999.99922630286972</v>
      </c>
      <c r="AD5">
        <f t="shared" si="25"/>
        <v>15.909526994249143</v>
      </c>
      <c r="AE5">
        <f t="shared" si="26"/>
        <v>15.903243933740237</v>
      </c>
      <c r="AF5">
        <f t="shared" si="27"/>
        <v>15.890677813018494</v>
      </c>
      <c r="AG5">
        <f t="shared" si="28"/>
        <v>7.1279962089423152E-2</v>
      </c>
      <c r="AH5">
        <f t="shared" si="29"/>
        <v>-89.638950349726088</v>
      </c>
    </row>
    <row r="6" spans="1:34" x14ac:dyDescent="0.25">
      <c r="A6">
        <v>200</v>
      </c>
      <c r="B6">
        <f t="shared" si="2"/>
        <v>200</v>
      </c>
      <c r="C6">
        <f t="shared" si="3"/>
        <v>1256637.0614359174</v>
      </c>
      <c r="D6">
        <f t="shared" si="0"/>
        <v>2.513274122871835E-2</v>
      </c>
      <c r="E6">
        <f t="shared" si="1"/>
        <v>2.5132741228718346E-6</v>
      </c>
      <c r="F6" s="3">
        <f t="shared" si="4"/>
        <v>1.2566370614359175E-2</v>
      </c>
      <c r="G6" s="3">
        <f t="shared" si="5"/>
        <v>2.513274122871835E-2</v>
      </c>
      <c r="H6" s="3">
        <f t="shared" si="6"/>
        <v>5.02654824574367E-2</v>
      </c>
      <c r="I6" s="3">
        <f t="shared" si="7"/>
        <v>0.12566370614359174</v>
      </c>
      <c r="J6" s="3">
        <f t="shared" si="8"/>
        <v>0.12566370614359174</v>
      </c>
      <c r="K6" s="3">
        <f t="shared" si="9"/>
        <v>0.12566370614359174</v>
      </c>
      <c r="L6">
        <f t="shared" si="10"/>
        <v>0.99999987430072235</v>
      </c>
      <c r="M6">
        <f t="shared" si="11"/>
        <v>2.4881412228909799E-2</v>
      </c>
      <c r="N6">
        <f t="shared" si="12"/>
        <v>1.0000000157913711</v>
      </c>
      <c r="O6">
        <f t="shared" si="13"/>
        <v>-3.1415928123419298E-2</v>
      </c>
      <c r="P6">
        <f t="shared" si="14"/>
        <v>1.0000061902158843</v>
      </c>
      <c r="Q6">
        <f t="shared" si="15"/>
        <v>-2.4881413832306376</v>
      </c>
      <c r="R6" s="1">
        <f>(1+I6^2*$J$46^2)</f>
        <v>15791367042.742973</v>
      </c>
      <c r="S6" s="2">
        <f>$E$46+$J$46/R6</f>
        <v>0.10006332573977246</v>
      </c>
      <c r="T6" s="2">
        <f>F6-I6*$J$46^2/R6</f>
        <v>-7.945180783476478</v>
      </c>
      <c r="U6" s="1">
        <f t="shared" si="16"/>
        <v>15791367042.742973</v>
      </c>
      <c r="V6" s="2">
        <f t="shared" si="17"/>
        <v>0.10006332573977246</v>
      </c>
      <c r="W6" s="5">
        <f t="shared" si="18"/>
        <v>-7.9326144128621188</v>
      </c>
      <c r="X6" s="1">
        <f t="shared" si="19"/>
        <v>15791367042.742973</v>
      </c>
      <c r="Y6" s="2">
        <f t="shared" si="20"/>
        <v>0.10006332573977246</v>
      </c>
      <c r="Z6" s="5">
        <f t="shared" si="21"/>
        <v>-7.9074816716334002</v>
      </c>
      <c r="AA6">
        <f t="shared" si="22"/>
        <v>10.000032211182642</v>
      </c>
      <c r="AB6">
        <f t="shared" si="23"/>
        <v>150.00000092116275</v>
      </c>
      <c r="AC6">
        <f t="shared" si="24"/>
        <v>999.99690522225376</v>
      </c>
      <c r="AD6">
        <f t="shared" si="25"/>
        <v>7.9458108680789783</v>
      </c>
      <c r="AE6">
        <f t="shared" si="26"/>
        <v>7.9332454955274088</v>
      </c>
      <c r="AF6">
        <f t="shared" si="27"/>
        <v>7.908114759939707</v>
      </c>
      <c r="AG6">
        <f t="shared" si="28"/>
        <v>0.1425596967162468</v>
      </c>
      <c r="AH6">
        <f t="shared" si="29"/>
        <v>-89.278442704929432</v>
      </c>
    </row>
    <row r="7" spans="1:34" x14ac:dyDescent="0.25">
      <c r="A7">
        <v>500</v>
      </c>
      <c r="B7">
        <f t="shared" si="2"/>
        <v>500</v>
      </c>
      <c r="C7">
        <f t="shared" si="3"/>
        <v>3141592.653589793</v>
      </c>
      <c r="D7">
        <f t="shared" si="0"/>
        <v>6.2831853071795868E-2</v>
      </c>
      <c r="E7">
        <f t="shared" si="1"/>
        <v>6.2831853071795858E-6</v>
      </c>
      <c r="F7" s="3">
        <f t="shared" si="4"/>
        <v>3.1415926535897934E-2</v>
      </c>
      <c r="G7" s="3">
        <f t="shared" si="5"/>
        <v>6.2831853071795868E-2</v>
      </c>
      <c r="H7" s="3">
        <f t="shared" si="6"/>
        <v>0.12566370614359174</v>
      </c>
      <c r="I7" s="3">
        <f t="shared" si="7"/>
        <v>0.31415926535897931</v>
      </c>
      <c r="J7" s="3">
        <f t="shared" si="8"/>
        <v>0.31415926535897931</v>
      </c>
      <c r="K7" s="3">
        <f t="shared" si="9"/>
        <v>0.31415926535897931</v>
      </c>
      <c r="L7">
        <f t="shared" si="10"/>
        <v>0.99999921437964556</v>
      </c>
      <c r="M7">
        <f t="shared" si="11"/>
        <v>6.220350973605656E-2</v>
      </c>
      <c r="N7">
        <f t="shared" si="12"/>
        <v>1.0000000986961999</v>
      </c>
      <c r="O7">
        <f t="shared" si="13"/>
        <v>-7.853984114476617E-2</v>
      </c>
      <c r="P7">
        <f t="shared" si="14"/>
        <v>1.0000386888494082</v>
      </c>
      <c r="Q7">
        <f t="shared" si="15"/>
        <v>-6.220353478912811</v>
      </c>
      <c r="R7" s="1">
        <f>(1+I7^2*$J$46^2)</f>
        <v>98696044011.89357</v>
      </c>
      <c r="S7" s="2">
        <f>$E$46+$J$46/R7</f>
        <v>0.10001013211836414</v>
      </c>
      <c r="T7" s="2">
        <f>F7-I7*$J$46^2/R7</f>
        <v>-3.1516829352697577</v>
      </c>
      <c r="U7" s="1">
        <f t="shared" si="16"/>
        <v>98696044011.89357</v>
      </c>
      <c r="V7" s="2">
        <f t="shared" si="17"/>
        <v>0.10001013211836414</v>
      </c>
      <c r="W7" s="5">
        <f t="shared" si="18"/>
        <v>-3.1202670087338595</v>
      </c>
      <c r="X7" s="1">
        <f t="shared" si="19"/>
        <v>98696044011.89357</v>
      </c>
      <c r="Y7" s="2">
        <f t="shared" si="20"/>
        <v>0.10001013211836414</v>
      </c>
      <c r="Z7" s="5">
        <f t="shared" si="21"/>
        <v>-3.0574351556620636</v>
      </c>
      <c r="AA7">
        <f t="shared" si="22"/>
        <v>10.000201318321501</v>
      </c>
      <c r="AB7">
        <f t="shared" si="23"/>
        <v>150.00000575725687</v>
      </c>
      <c r="AC7">
        <f t="shared" si="24"/>
        <v>999.9806581104707</v>
      </c>
      <c r="AD7">
        <f t="shared" si="25"/>
        <v>3.153269311523665</v>
      </c>
      <c r="AE7">
        <f t="shared" si="26"/>
        <v>3.1218693490149905</v>
      </c>
      <c r="AF7">
        <f t="shared" si="27"/>
        <v>3.0590704074284791</v>
      </c>
      <c r="AG7">
        <f t="shared" si="28"/>
        <v>0.35639526128561339</v>
      </c>
      <c r="AH7">
        <f t="shared" si="29"/>
        <v>-88.182483310683097</v>
      </c>
    </row>
    <row r="8" spans="1:34" x14ac:dyDescent="0.25">
      <c r="A8">
        <v>1000</v>
      </c>
      <c r="B8">
        <f t="shared" si="2"/>
        <v>1000</v>
      </c>
      <c r="C8">
        <f t="shared" si="3"/>
        <v>6283185.307179586</v>
      </c>
      <c r="D8">
        <f t="shared" si="0"/>
        <v>0.12566370614359174</v>
      </c>
      <c r="E8">
        <f t="shared" si="1"/>
        <v>1.2566370614359172E-5</v>
      </c>
      <c r="F8" s="3">
        <f t="shared" si="4"/>
        <v>6.2831853071795868E-2</v>
      </c>
      <c r="G8" s="3">
        <f t="shared" si="5"/>
        <v>0.12566370614359174</v>
      </c>
      <c r="H8" s="3">
        <f t="shared" si="6"/>
        <v>0.25132741228718347</v>
      </c>
      <c r="I8" s="3">
        <f t="shared" si="7"/>
        <v>0.62831853071795862</v>
      </c>
      <c r="J8" s="3">
        <f t="shared" si="8"/>
        <v>0.62831853071795862</v>
      </c>
      <c r="K8" s="3">
        <f t="shared" si="9"/>
        <v>0.62831853071795862</v>
      </c>
      <c r="L8">
        <f t="shared" si="10"/>
        <v>0.99999685752045231</v>
      </c>
      <c r="M8">
        <f t="shared" si="11"/>
        <v>0.12440687064198507</v>
      </c>
      <c r="N8">
        <f t="shared" si="12"/>
        <v>1.0000003947866698</v>
      </c>
      <c r="O8">
        <f t="shared" si="13"/>
        <v>-0.1570798311196604</v>
      </c>
      <c r="P8">
        <f t="shared" si="14"/>
        <v>1.0001547553995027</v>
      </c>
      <c r="Q8">
        <f t="shared" si="15"/>
        <v>-12.440707106655751</v>
      </c>
      <c r="R8" s="1">
        <f>(1+I8^2*$J$46^2)</f>
        <v>394784176044.57428</v>
      </c>
      <c r="S8" s="2">
        <f>$E$46+$J$46/R8</f>
        <v>0.10000253302959106</v>
      </c>
      <c r="T8" s="2">
        <f>F8-I8*$J$46^2/R8</f>
        <v>-1.5287175778431261</v>
      </c>
      <c r="U8" s="1">
        <f t="shared" si="16"/>
        <v>394784176044.57428</v>
      </c>
      <c r="V8" s="2">
        <f t="shared" si="17"/>
        <v>0.10000253302959106</v>
      </c>
      <c r="W8" s="5">
        <f t="shared" si="18"/>
        <v>-1.4658857247713304</v>
      </c>
      <c r="X8" s="1">
        <f t="shared" si="19"/>
        <v>394784176044.57428</v>
      </c>
      <c r="Y8" s="2">
        <f t="shared" si="20"/>
        <v>0.10000253302959106</v>
      </c>
      <c r="Z8" s="5">
        <f t="shared" si="21"/>
        <v>-1.3402220186277387</v>
      </c>
      <c r="AA8">
        <f t="shared" si="22"/>
        <v>10.000805250858965</v>
      </c>
      <c r="AB8">
        <f t="shared" si="23"/>
        <v>150.00002302887904</v>
      </c>
      <c r="AC8">
        <f t="shared" si="24"/>
        <v>999.92263917512582</v>
      </c>
      <c r="AD8">
        <f t="shared" si="25"/>
        <v>1.5319849670995107</v>
      </c>
      <c r="AE8">
        <f t="shared" si="26"/>
        <v>1.4692928451131526</v>
      </c>
      <c r="AF8">
        <f t="shared" si="27"/>
        <v>1.343947754128465</v>
      </c>
      <c r="AG8">
        <f t="shared" si="28"/>
        <v>0.71276209297768089</v>
      </c>
      <c r="AH8">
        <f t="shared" si="29"/>
        <v>-86.257273993880446</v>
      </c>
    </row>
    <row r="9" spans="1:34" x14ac:dyDescent="0.25">
      <c r="A9">
        <v>1200</v>
      </c>
      <c r="B9">
        <f t="shared" si="2"/>
        <v>1200</v>
      </c>
      <c r="C9">
        <f t="shared" si="3"/>
        <v>7539822.3686155034</v>
      </c>
      <c r="D9">
        <f t="shared" si="0"/>
        <v>0.15079644737231007</v>
      </c>
      <c r="E9">
        <f t="shared" si="1"/>
        <v>1.5079644737231007E-5</v>
      </c>
      <c r="F9" s="3">
        <f t="shared" si="4"/>
        <v>7.5398223686155036E-2</v>
      </c>
      <c r="G9" s="3">
        <f t="shared" si="5"/>
        <v>0.15079644737231007</v>
      </c>
      <c r="H9" s="3">
        <f t="shared" si="6"/>
        <v>0.30159289474462014</v>
      </c>
      <c r="I9" s="3">
        <f t="shared" si="7"/>
        <v>0.7539822368615503</v>
      </c>
      <c r="J9" s="3">
        <f t="shared" si="8"/>
        <v>0.7539822368615503</v>
      </c>
      <c r="K9" s="3">
        <f t="shared" si="9"/>
        <v>0.7539822368615503</v>
      </c>
      <c r="L9">
        <f t="shared" si="10"/>
        <v>0.99999547483103135</v>
      </c>
      <c r="M9">
        <f t="shared" si="11"/>
        <v>0.14928813999397192</v>
      </c>
      <c r="N9">
        <f t="shared" si="12"/>
        <v>1.0000005684943842</v>
      </c>
      <c r="O9">
        <f t="shared" si="13"/>
        <v>-0.18849590212000264</v>
      </c>
      <c r="P9">
        <f t="shared" si="14"/>
        <v>1.000222847776864</v>
      </c>
      <c r="Q9">
        <f t="shared" si="15"/>
        <v>-14.928848632763312</v>
      </c>
      <c r="R9" s="1">
        <f>(1+I9^2*$J$46^2)</f>
        <v>568489213503.74695</v>
      </c>
      <c r="S9" s="2">
        <f>$E$46+$J$46/R9</f>
        <v>0.10000175904832713</v>
      </c>
      <c r="T9" s="2">
        <f>F9-I9*$J$46^2/R9</f>
        <v>-1.2508929687439732</v>
      </c>
      <c r="U9" s="1">
        <f t="shared" si="16"/>
        <v>568489213503.74695</v>
      </c>
      <c r="V9" s="2">
        <f t="shared" si="17"/>
        <v>0.10000175904832713</v>
      </c>
      <c r="W9" s="5">
        <f t="shared" si="18"/>
        <v>-1.1754947450578181</v>
      </c>
      <c r="X9" s="1">
        <f t="shared" si="19"/>
        <v>568489213503.74695</v>
      </c>
      <c r="Y9" s="2">
        <f t="shared" si="20"/>
        <v>0.10000175904832713</v>
      </c>
      <c r="Z9" s="5">
        <f t="shared" si="21"/>
        <v>-1.0246982976855081</v>
      </c>
      <c r="AA9">
        <f t="shared" si="22"/>
        <v>10.001159542292362</v>
      </c>
      <c r="AB9">
        <f t="shared" si="23"/>
        <v>150.00003316146049</v>
      </c>
      <c r="AC9">
        <f t="shared" si="24"/>
        <v>999.88860609955225</v>
      </c>
      <c r="AD9">
        <f t="shared" si="25"/>
        <v>1.2548838874835673</v>
      </c>
      <c r="AE9">
        <f t="shared" si="26"/>
        <v>1.1797407543487275</v>
      </c>
      <c r="AF9">
        <f t="shared" si="27"/>
        <v>1.0295663908133064</v>
      </c>
      <c r="AG9">
        <f t="shared" si="28"/>
        <v>0.85529449939489233</v>
      </c>
      <c r="AH9">
        <f t="shared" si="29"/>
        <v>-85.429250003125475</v>
      </c>
    </row>
    <row r="10" spans="1:34" x14ac:dyDescent="0.25">
      <c r="A10">
        <v>1500</v>
      </c>
      <c r="B10">
        <f t="shared" si="2"/>
        <v>1500</v>
      </c>
      <c r="C10">
        <f t="shared" si="3"/>
        <v>9424777.9607693795</v>
      </c>
      <c r="D10">
        <f t="shared" si="0"/>
        <v>0.1884955592153876</v>
      </c>
      <c r="E10">
        <f t="shared" si="1"/>
        <v>1.8849555921538758E-5</v>
      </c>
      <c r="F10" s="3">
        <f t="shared" si="4"/>
        <v>9.4247779607693802E-2</v>
      </c>
      <c r="G10" s="3">
        <f t="shared" si="5"/>
        <v>0.1884955592153876</v>
      </c>
      <c r="H10" s="3">
        <f t="shared" si="6"/>
        <v>0.37699111843077521</v>
      </c>
      <c r="I10" s="3">
        <f t="shared" si="7"/>
        <v>0.94247779607693793</v>
      </c>
      <c r="J10" s="3">
        <f t="shared" si="8"/>
        <v>0.94247779607693793</v>
      </c>
      <c r="K10" s="3">
        <f t="shared" si="9"/>
        <v>0.94247779607693793</v>
      </c>
      <c r="L10">
        <f t="shared" si="10"/>
        <v>0.99999292942803131</v>
      </c>
      <c r="M10">
        <f t="shared" si="11"/>
        <v>0.18660993388765743</v>
      </c>
      <c r="N10">
        <f t="shared" si="12"/>
        <v>1.0000008882770204</v>
      </c>
      <c r="O10">
        <f t="shared" si="13"/>
        <v>-0.23562011875481079</v>
      </c>
      <c r="P10">
        <f t="shared" si="14"/>
        <v>1.0003481996558947</v>
      </c>
      <c r="Q10">
        <f t="shared" si="15"/>
        <v>-18.661061032058946</v>
      </c>
      <c r="R10" s="1">
        <f>(1+I10^2*$J$46^2)</f>
        <v>888264396099.04224</v>
      </c>
      <c r="S10" s="2">
        <f>$E$46+$J$46/R10</f>
        <v>0.10000112579092936</v>
      </c>
      <c r="T10" s="2">
        <f>F10-I10*$J$46^2/R10</f>
        <v>-0.96678517433708067</v>
      </c>
      <c r="U10" s="1">
        <f t="shared" si="16"/>
        <v>888264396099.04224</v>
      </c>
      <c r="V10" s="2">
        <f t="shared" si="17"/>
        <v>0.10000112579092936</v>
      </c>
      <c r="W10" s="5">
        <f t="shared" si="18"/>
        <v>-0.87253739472938685</v>
      </c>
      <c r="X10" s="1">
        <f t="shared" si="19"/>
        <v>888264396099.04224</v>
      </c>
      <c r="Y10" s="2">
        <f t="shared" si="20"/>
        <v>0.10000112579092936</v>
      </c>
      <c r="Z10" s="5">
        <f t="shared" si="21"/>
        <v>-0.68404183551399922</v>
      </c>
      <c r="AA10">
        <f t="shared" si="22"/>
        <v>10.001811730344826</v>
      </c>
      <c r="AB10">
        <f t="shared" si="23"/>
        <v>150.00005181442131</v>
      </c>
      <c r="AC10">
        <f t="shared" si="24"/>
        <v>999.82596338718463</v>
      </c>
      <c r="AD10">
        <f t="shared" si="25"/>
        <v>0.97194331032084003</v>
      </c>
      <c r="AE10">
        <f t="shared" si="26"/>
        <v>0.87824924159409279</v>
      </c>
      <c r="AF10">
        <f t="shared" si="27"/>
        <v>0.69131285095303585</v>
      </c>
      <c r="AG10">
        <f t="shared" si="28"/>
        <v>1.0690720789431079</v>
      </c>
      <c r="AH10">
        <f t="shared" si="29"/>
        <v>-84.094511726225889</v>
      </c>
    </row>
    <row r="11" spans="1:34" x14ac:dyDescent="0.25">
      <c r="A11">
        <v>2000</v>
      </c>
      <c r="B11">
        <f t="shared" si="2"/>
        <v>2000</v>
      </c>
      <c r="C11">
        <f t="shared" si="3"/>
        <v>12566370.614359172</v>
      </c>
      <c r="D11">
        <f t="shared" si="0"/>
        <v>0.25132741228718347</v>
      </c>
      <c r="E11">
        <f t="shared" si="1"/>
        <v>2.5132741228718343E-5</v>
      </c>
      <c r="F11" s="3">
        <f t="shared" si="4"/>
        <v>0.12566370614359174</v>
      </c>
      <c r="G11" s="3">
        <f t="shared" si="5"/>
        <v>0.25132741228718347</v>
      </c>
      <c r="H11" s="3">
        <f t="shared" si="6"/>
        <v>0.50265482457436694</v>
      </c>
      <c r="I11" s="3">
        <f t="shared" si="7"/>
        <v>1.2566370614359172</v>
      </c>
      <c r="J11" s="3">
        <f t="shared" si="8"/>
        <v>1.2566370614359172</v>
      </c>
      <c r="K11" s="3">
        <f t="shared" si="9"/>
        <v>1.2566370614359172</v>
      </c>
      <c r="L11">
        <f t="shared" si="10"/>
        <v>0.99998743011173352</v>
      </c>
      <c r="M11">
        <f t="shared" si="11"/>
        <v>0.24881255064294558</v>
      </c>
      <c r="N11">
        <f t="shared" si="12"/>
        <v>1.0000015791766028</v>
      </c>
      <c r="O11">
        <f t="shared" si="13"/>
        <v>-0.31416085288034534</v>
      </c>
      <c r="P11">
        <f t="shared" si="14"/>
        <v>1.0006190216279351</v>
      </c>
      <c r="Q11">
        <f t="shared" si="15"/>
        <v>-24.881415403952523</v>
      </c>
      <c r="R11" s="1">
        <f>(1+I11^2*$J$46^2)</f>
        <v>1579136704175.2971</v>
      </c>
      <c r="S11" s="2">
        <f>$E$46+$J$46/R11</f>
        <v>0.10000063325739778</v>
      </c>
      <c r="T11" s="2">
        <f>F11-I11*$J$46^2/R11</f>
        <v>-0.67011100931538103</v>
      </c>
      <c r="U11" s="1">
        <f t="shared" si="16"/>
        <v>1579136704175.2971</v>
      </c>
      <c r="V11" s="2">
        <f t="shared" si="17"/>
        <v>0.10000063325739778</v>
      </c>
      <c r="W11" s="5">
        <f t="shared" si="18"/>
        <v>-0.54444730317178935</v>
      </c>
      <c r="X11" s="1">
        <f t="shared" si="19"/>
        <v>1579136704175.2971</v>
      </c>
      <c r="Y11" s="2">
        <f t="shared" si="20"/>
        <v>0.10000063325739778</v>
      </c>
      <c r="Z11" s="5">
        <f t="shared" si="21"/>
        <v>-0.29311989088460588</v>
      </c>
      <c r="AA11">
        <f t="shared" si="22"/>
        <v>10.003220644711726</v>
      </c>
      <c r="AB11">
        <f t="shared" si="23"/>
        <v>150.00009211314162</v>
      </c>
      <c r="AC11">
        <f t="shared" si="24"/>
        <v>999.69066438032598</v>
      </c>
      <c r="AD11">
        <f t="shared" si="25"/>
        <v>0.67753146897952954</v>
      </c>
      <c r="AE11">
        <f t="shared" si="26"/>
        <v>0.55355486862904102</v>
      </c>
      <c r="AF11">
        <f t="shared" si="27"/>
        <v>0.3097085679862342</v>
      </c>
      <c r="AG11">
        <f t="shared" si="28"/>
        <v>1.4252968299537701</v>
      </c>
      <c r="AH11">
        <f t="shared" si="29"/>
        <v>-81.512388932128999</v>
      </c>
    </row>
    <row r="12" spans="1:34" x14ac:dyDescent="0.25">
      <c r="A12">
        <v>2200</v>
      </c>
      <c r="B12">
        <f t="shared" si="2"/>
        <v>2200</v>
      </c>
      <c r="C12">
        <f t="shared" si="3"/>
        <v>13823007.675795089</v>
      </c>
      <c r="D12">
        <f t="shared" si="0"/>
        <v>0.27646015351590181</v>
      </c>
      <c r="E12">
        <f t="shared" si="1"/>
        <v>2.764601535159018E-5</v>
      </c>
      <c r="F12" s="3">
        <f t="shared" si="4"/>
        <v>0.1382300767579509</v>
      </c>
      <c r="G12" s="3">
        <f t="shared" si="5"/>
        <v>0.27646015351590181</v>
      </c>
      <c r="H12" s="3">
        <f t="shared" si="6"/>
        <v>0.55292030703180362</v>
      </c>
      <c r="I12" s="3">
        <f t="shared" si="7"/>
        <v>1.3823007675795089</v>
      </c>
      <c r="J12" s="3">
        <f t="shared" si="8"/>
        <v>1.3823007675795089</v>
      </c>
      <c r="K12" s="3">
        <f t="shared" si="9"/>
        <v>1.3823007675795089</v>
      </c>
      <c r="L12">
        <f t="shared" si="10"/>
        <v>0.99998479044533584</v>
      </c>
      <c r="M12">
        <f t="shared" si="11"/>
        <v>0.27369343898980458</v>
      </c>
      <c r="N12">
        <f t="shared" si="12"/>
        <v>1.0000019108138278</v>
      </c>
      <c r="O12">
        <f t="shared" si="13"/>
        <v>-0.3455773048858154</v>
      </c>
      <c r="P12">
        <f t="shared" si="14"/>
        <v>1.0007490161799397</v>
      </c>
      <c r="Q12">
        <f t="shared" si="15"/>
        <v>-27.369557311065215</v>
      </c>
      <c r="R12" s="1">
        <f>(1+I12^2*$J$46^2)</f>
        <v>1910755412051.8997</v>
      </c>
      <c r="S12" s="2">
        <f>$E$46+$J$46/R12</f>
        <v>0.10000052335322129</v>
      </c>
      <c r="T12" s="2">
        <f>F12-I12*$J$46^2/R12</f>
        <v>-0.58520148275028561</v>
      </c>
      <c r="U12" s="1">
        <f t="shared" si="16"/>
        <v>1910755412051.8997</v>
      </c>
      <c r="V12" s="2">
        <f t="shared" si="17"/>
        <v>0.10000052335322129</v>
      </c>
      <c r="W12" s="5">
        <f t="shared" si="18"/>
        <v>-0.44697140599233476</v>
      </c>
      <c r="X12" s="1">
        <f t="shared" si="19"/>
        <v>1910755412051.8997</v>
      </c>
      <c r="Y12" s="2">
        <f t="shared" si="20"/>
        <v>0.10000052335322129</v>
      </c>
      <c r="Z12" s="5">
        <f t="shared" si="21"/>
        <v>-0.17051125247643295</v>
      </c>
      <c r="AA12">
        <f t="shared" si="22"/>
        <v>10.003896858603106</v>
      </c>
      <c r="AB12">
        <f t="shared" si="23"/>
        <v>150.00011145609679</v>
      </c>
      <c r="AC12">
        <f t="shared" si="24"/>
        <v>999.62574036406625</v>
      </c>
      <c r="AD12">
        <f t="shared" si="25"/>
        <v>0.59368415852543255</v>
      </c>
      <c r="AE12">
        <f t="shared" si="26"/>
        <v>0.45802133405080891</v>
      </c>
      <c r="AF12">
        <f t="shared" si="27"/>
        <v>0.19767192995466004</v>
      </c>
      <c r="AG12">
        <f t="shared" si="28"/>
        <v>1.5677565127543676</v>
      </c>
      <c r="AH12">
        <f t="shared" si="29"/>
        <v>-80.302834655168851</v>
      </c>
    </row>
    <row r="13" spans="1:34" x14ac:dyDescent="0.25">
      <c r="A13">
        <v>2500</v>
      </c>
      <c r="B13">
        <f t="shared" si="2"/>
        <v>2500</v>
      </c>
      <c r="C13">
        <f t="shared" si="3"/>
        <v>15707963.267948966</v>
      </c>
      <c r="D13">
        <f t="shared" si="0"/>
        <v>0.31415926535897931</v>
      </c>
      <c r="E13">
        <f t="shared" si="1"/>
        <v>3.1415926535897935E-5</v>
      </c>
      <c r="F13" s="3">
        <f t="shared" si="4"/>
        <v>0.15707963267948966</v>
      </c>
      <c r="G13" s="3">
        <f t="shared" si="5"/>
        <v>0.31415926535897931</v>
      </c>
      <c r="H13" s="3">
        <f t="shared" si="6"/>
        <v>0.62831853071795862</v>
      </c>
      <c r="I13" s="3">
        <f t="shared" si="7"/>
        <v>1.5707963267948966</v>
      </c>
      <c r="J13" s="3">
        <f t="shared" si="8"/>
        <v>1.5707963267948966</v>
      </c>
      <c r="K13" s="3">
        <f t="shared" si="9"/>
        <v>1.5707963267948966</v>
      </c>
      <c r="L13">
        <f t="shared" si="10"/>
        <v>0.99998035958465092</v>
      </c>
      <c r="M13">
        <f t="shared" si="11"/>
        <v>0.31101457207772154</v>
      </c>
      <c r="N13">
        <f t="shared" si="12"/>
        <v>1.0000024674985093</v>
      </c>
      <c r="O13">
        <f t="shared" si="13"/>
        <v>-0.39270218232639215</v>
      </c>
      <c r="P13">
        <f t="shared" si="14"/>
        <v>1.000967221328716</v>
      </c>
      <c r="Q13">
        <f t="shared" si="15"/>
        <v>-31.101770371166623</v>
      </c>
      <c r="R13" s="1">
        <f>(1+I13^2*$J$46^2)</f>
        <v>2467401100273.3394</v>
      </c>
      <c r="S13" s="2">
        <f>$E$46+$J$46/R13</f>
        <v>0.10000040528473457</v>
      </c>
      <c r="T13" s="2">
        <f>F13-I13*$J$46^2/R13</f>
        <v>-0.47954013968783371</v>
      </c>
      <c r="U13" s="1">
        <f t="shared" si="16"/>
        <v>2467401100273.3394</v>
      </c>
      <c r="V13" s="2">
        <f t="shared" si="17"/>
        <v>0.10000040528473457</v>
      </c>
      <c r="W13" s="5">
        <f t="shared" si="18"/>
        <v>-0.32246050700834406</v>
      </c>
      <c r="X13" s="1">
        <f t="shared" si="19"/>
        <v>2467401100273.3394</v>
      </c>
      <c r="Y13" s="2">
        <f t="shared" si="20"/>
        <v>0.10000040528473457</v>
      </c>
      <c r="Z13" s="5">
        <f t="shared" si="21"/>
        <v>-8.3012416493647434E-3</v>
      </c>
      <c r="AA13">
        <f t="shared" si="22"/>
        <v>10.005031837160267</v>
      </c>
      <c r="AB13">
        <f t="shared" si="23"/>
        <v>150.00014392400101</v>
      </c>
      <c r="AC13">
        <f t="shared" si="24"/>
        <v>999.51678919619974</v>
      </c>
      <c r="AD13">
        <f t="shared" si="25"/>
        <v>0.48985592435831399</v>
      </c>
      <c r="AE13">
        <f t="shared" si="26"/>
        <v>0.33761051470176323</v>
      </c>
      <c r="AF13">
        <f t="shared" si="27"/>
        <v>0.10034436541247505</v>
      </c>
      <c r="AG13">
        <f t="shared" si="28"/>
        <v>1.7814079970991992</v>
      </c>
      <c r="AH13">
        <f t="shared" si="29"/>
        <v>-78.220694500275684</v>
      </c>
    </row>
    <row r="14" spans="1:34" x14ac:dyDescent="0.25">
      <c r="A14">
        <v>3000</v>
      </c>
      <c r="B14">
        <f t="shared" si="2"/>
        <v>3000</v>
      </c>
      <c r="C14">
        <f t="shared" si="3"/>
        <v>18849555.921538759</v>
      </c>
      <c r="D14">
        <f t="shared" si="0"/>
        <v>0.37699111843077521</v>
      </c>
      <c r="E14">
        <f t="shared" si="1"/>
        <v>3.7699111843077517E-5</v>
      </c>
      <c r="F14" s="3">
        <f t="shared" si="4"/>
        <v>0.1884955592153876</v>
      </c>
      <c r="G14" s="3">
        <f t="shared" si="5"/>
        <v>0.37699111843077521</v>
      </c>
      <c r="H14" s="3">
        <f t="shared" si="6"/>
        <v>0.75398223686155041</v>
      </c>
      <c r="I14" s="3">
        <f t="shared" si="7"/>
        <v>1.8849555921538759</v>
      </c>
      <c r="J14" s="3">
        <f t="shared" si="8"/>
        <v>1.8849555921538759</v>
      </c>
      <c r="K14" s="3">
        <f t="shared" si="9"/>
        <v>1.8849555921538759</v>
      </c>
      <c r="L14">
        <f t="shared" si="10"/>
        <v>0.99997171786361572</v>
      </c>
      <c r="M14">
        <f t="shared" si="11"/>
        <v>0.37321584936185709</v>
      </c>
      <c r="N14">
        <f t="shared" si="12"/>
        <v>1.0000035532595719</v>
      </c>
      <c r="O14">
        <f t="shared" si="13"/>
        <v>-0.47124425592307934</v>
      </c>
      <c r="P14">
        <f t="shared" si="14"/>
        <v>1.0013927987750693</v>
      </c>
      <c r="Q14">
        <f t="shared" si="15"/>
        <v>-37.322126082531348</v>
      </c>
      <c r="R14" s="1">
        <f>(1+I14^2*$J$46^2)</f>
        <v>3553057584393.1689</v>
      </c>
      <c r="S14" s="2">
        <f>$E$46+$J$46/R14</f>
        <v>0.10000028144773235</v>
      </c>
      <c r="T14" s="2">
        <f>F14-I14*$J$46^2/R14</f>
        <v>-0.34202091775744758</v>
      </c>
      <c r="U14" s="1">
        <f t="shared" si="16"/>
        <v>3553057584393.1689</v>
      </c>
      <c r="V14" s="2">
        <f t="shared" si="17"/>
        <v>0.10000028144773235</v>
      </c>
      <c r="W14" s="5">
        <f t="shared" si="18"/>
        <v>-0.15352535854206001</v>
      </c>
      <c r="X14" s="1">
        <f t="shared" si="19"/>
        <v>3553057584393.1689</v>
      </c>
      <c r="Y14" s="2">
        <f t="shared" si="20"/>
        <v>0.10000028144773235</v>
      </c>
      <c r="Z14" s="5">
        <f t="shared" si="21"/>
        <v>0.2234657598887152</v>
      </c>
      <c r="AA14">
        <f t="shared" si="22"/>
        <v>10.007245106253787</v>
      </c>
      <c r="AB14">
        <f t="shared" si="23"/>
        <v>150.00020724566377</v>
      </c>
      <c r="AC14">
        <f t="shared" si="24"/>
        <v>999.30439823903168</v>
      </c>
      <c r="AD14">
        <f t="shared" si="25"/>
        <v>0.35634023695517802</v>
      </c>
      <c r="AE14">
        <f t="shared" si="26"/>
        <v>0.18322142889163856</v>
      </c>
      <c r="AF14">
        <f t="shared" si="27"/>
        <v>0.24482034664681487</v>
      </c>
      <c r="AG14">
        <f t="shared" si="28"/>
        <v>2.1373772851516071</v>
      </c>
      <c r="AH14">
        <f t="shared" si="29"/>
        <v>-73.702104097671025</v>
      </c>
    </row>
    <row r="15" spans="1:34" x14ac:dyDescent="0.25">
      <c r="A15">
        <v>3200</v>
      </c>
      <c r="B15">
        <f t="shared" si="2"/>
        <v>3200</v>
      </c>
      <c r="C15">
        <f t="shared" si="3"/>
        <v>20106192.982974678</v>
      </c>
      <c r="D15">
        <f t="shared" si="0"/>
        <v>0.4021238596594936</v>
      </c>
      <c r="E15">
        <f t="shared" si="1"/>
        <v>4.0212385965949353E-5</v>
      </c>
      <c r="F15" s="3">
        <f t="shared" si="4"/>
        <v>0.2010619298297468</v>
      </c>
      <c r="G15" s="3">
        <f t="shared" si="5"/>
        <v>0.4021238596594936</v>
      </c>
      <c r="H15" s="3">
        <f t="shared" si="6"/>
        <v>0.8042477193189872</v>
      </c>
      <c r="I15" s="3">
        <f t="shared" si="7"/>
        <v>2.0106192982974678</v>
      </c>
      <c r="J15" s="3">
        <f t="shared" si="8"/>
        <v>2.0106192982974678</v>
      </c>
      <c r="K15" s="3">
        <f t="shared" si="9"/>
        <v>2.0106192982974678</v>
      </c>
      <c r="L15">
        <f t="shared" si="10"/>
        <v>0.99996782124537742</v>
      </c>
      <c r="M15">
        <f t="shared" si="11"/>
        <v>0.39809611857538341</v>
      </c>
      <c r="N15">
        <f t="shared" si="12"/>
        <v>1.0000040428514432</v>
      </c>
      <c r="O15">
        <f t="shared" si="13"/>
        <v>-0.50266132706188216</v>
      </c>
      <c r="P15">
        <f t="shared" si="14"/>
        <v>1.0015846955268535</v>
      </c>
      <c r="Q15">
        <f t="shared" si="15"/>
        <v>-39.810268608777371</v>
      </c>
      <c r="R15" s="1">
        <f>(1+I15^2*$J$46^2)</f>
        <v>4042589962687.2012</v>
      </c>
      <c r="S15" s="2">
        <f>$E$46+$J$46/R15</f>
        <v>0.10000024736617101</v>
      </c>
      <c r="T15" s="2">
        <f>F15-I15*$J$46^2/R15</f>
        <v>-0.29629726733230316</v>
      </c>
      <c r="U15" s="1">
        <f t="shared" si="16"/>
        <v>4042589962687.2012</v>
      </c>
      <c r="V15" s="2">
        <f t="shared" si="17"/>
        <v>0.10000024736617101</v>
      </c>
      <c r="W15" s="5">
        <f t="shared" si="18"/>
        <v>-9.5235337502556361E-2</v>
      </c>
      <c r="X15" s="1">
        <f t="shared" si="19"/>
        <v>4042589962687.2012</v>
      </c>
      <c r="Y15" s="2">
        <f t="shared" si="20"/>
        <v>0.10000024736617101</v>
      </c>
      <c r="Z15" s="5">
        <f t="shared" si="21"/>
        <v>0.30688852215693724</v>
      </c>
      <c r="AA15">
        <f t="shared" si="22"/>
        <v>10.008242941750972</v>
      </c>
      <c r="AB15">
        <f t="shared" si="23"/>
        <v>150.00023579699817</v>
      </c>
      <c r="AC15">
        <f t="shared" si="24"/>
        <v>999.20867350495234</v>
      </c>
      <c r="AD15">
        <f t="shared" si="25"/>
        <v>0.31271731660060931</v>
      </c>
      <c r="AE15">
        <f t="shared" si="26"/>
        <v>0.13809351535289849</v>
      </c>
      <c r="AF15">
        <f t="shared" si="27"/>
        <v>0.32277021935885652</v>
      </c>
      <c r="AG15">
        <f t="shared" si="28"/>
        <v>2.2797189485466638</v>
      </c>
      <c r="AH15">
        <f t="shared" si="29"/>
        <v>-71.350475196073674</v>
      </c>
    </row>
    <row r="16" spans="1:34" x14ac:dyDescent="0.25">
      <c r="A16">
        <v>3500</v>
      </c>
      <c r="B16">
        <f t="shared" si="2"/>
        <v>3500</v>
      </c>
      <c r="C16">
        <f t="shared" si="3"/>
        <v>21991148.575128552</v>
      </c>
      <c r="D16">
        <f t="shared" si="0"/>
        <v>0.43982297150257105</v>
      </c>
      <c r="E16">
        <f t="shared" si="1"/>
        <v>4.3982297150257105E-5</v>
      </c>
      <c r="F16" s="3">
        <f t="shared" si="4"/>
        <v>0.21991148575128552</v>
      </c>
      <c r="G16" s="3">
        <f t="shared" si="5"/>
        <v>0.43982297150257105</v>
      </c>
      <c r="H16" s="3">
        <f t="shared" si="6"/>
        <v>0.87964594300514209</v>
      </c>
      <c r="I16" s="3">
        <f t="shared" si="7"/>
        <v>2.1991148575128552</v>
      </c>
      <c r="J16" s="3">
        <f t="shared" si="8"/>
        <v>2.1991148575128552</v>
      </c>
      <c r="K16" s="3">
        <f t="shared" si="9"/>
        <v>2.1991148575128552</v>
      </c>
      <c r="L16">
        <f t="shared" si="10"/>
        <v>0.99996150496920078</v>
      </c>
      <c r="M16">
        <f t="shared" si="11"/>
        <v>0.43541623366522425</v>
      </c>
      <c r="N16">
        <f t="shared" si="12"/>
        <v>1.0000048364803633</v>
      </c>
      <c r="O16">
        <f t="shared" si="13"/>
        <v>-0.54978722250053491</v>
      </c>
      <c r="P16">
        <f t="shared" si="14"/>
        <v>1.0018957539875679</v>
      </c>
      <c r="Q16">
        <f t="shared" si="15"/>
        <v>-43.542482686876845</v>
      </c>
      <c r="R16" s="1">
        <f>(1+I16^2*$J$46^2)</f>
        <v>4836106156534.7852</v>
      </c>
      <c r="S16" s="2">
        <f>$E$46+$J$46/R16</f>
        <v>0.1000002067779258</v>
      </c>
      <c r="T16" s="2">
        <f>F16-I16*$J$46^2/R16</f>
        <v>-0.23481692308260713</v>
      </c>
      <c r="U16" s="1">
        <f t="shared" si="16"/>
        <v>4836106156534.7852</v>
      </c>
      <c r="V16" s="2">
        <f t="shared" si="17"/>
        <v>0.1000002067779258</v>
      </c>
      <c r="W16" s="5">
        <f t="shared" si="18"/>
        <v>-1.4905437331321603E-2</v>
      </c>
      <c r="X16" s="1">
        <f t="shared" si="19"/>
        <v>4836106156534.7852</v>
      </c>
      <c r="Y16" s="2">
        <f t="shared" si="20"/>
        <v>0.1000002067779258</v>
      </c>
      <c r="Z16" s="5">
        <f t="shared" si="21"/>
        <v>0.42491753417124944</v>
      </c>
      <c r="AA16">
        <f t="shared" si="22"/>
        <v>10.009860206039972</v>
      </c>
      <c r="AB16">
        <f t="shared" si="23"/>
        <v>150.00028207649746</v>
      </c>
      <c r="AC16">
        <f t="shared" si="24"/>
        <v>999.05356521740327</v>
      </c>
      <c r="AD16">
        <f t="shared" si="25"/>
        <v>0.25522348779375881</v>
      </c>
      <c r="AE16">
        <f t="shared" si="26"/>
        <v>0.10110496237903396</v>
      </c>
      <c r="AF16">
        <f t="shared" si="27"/>
        <v>0.43652600403847974</v>
      </c>
      <c r="AG16">
        <f t="shared" si="28"/>
        <v>2.4931764658675326</v>
      </c>
      <c r="AH16">
        <f t="shared" si="29"/>
        <v>-66.932563683520115</v>
      </c>
    </row>
    <row r="17" spans="1:34" x14ac:dyDescent="0.25">
      <c r="A17">
        <v>4000</v>
      </c>
      <c r="B17">
        <f t="shared" si="2"/>
        <v>4000</v>
      </c>
      <c r="C17">
        <f t="shared" si="3"/>
        <v>25132741.228718344</v>
      </c>
      <c r="D17">
        <f t="shared" si="0"/>
        <v>0.50265482457436694</v>
      </c>
      <c r="E17">
        <f t="shared" si="1"/>
        <v>5.0265482457436686E-5</v>
      </c>
      <c r="F17" s="3">
        <f t="shared" si="4"/>
        <v>0.25132741228718347</v>
      </c>
      <c r="G17" s="3">
        <f t="shared" si="5"/>
        <v>0.50265482457436694</v>
      </c>
      <c r="H17" s="3">
        <f t="shared" si="6"/>
        <v>1.0053096491487339</v>
      </c>
      <c r="I17" s="3">
        <f t="shared" si="7"/>
        <v>2.5132741228718345</v>
      </c>
      <c r="J17" s="3">
        <f t="shared" si="8"/>
        <v>2.5132741228718345</v>
      </c>
      <c r="K17" s="3">
        <f t="shared" si="9"/>
        <v>2.5132741228718345</v>
      </c>
      <c r="L17">
        <f t="shared" si="10"/>
        <v>0.99994972092571921</v>
      </c>
      <c r="M17">
        <f t="shared" si="11"/>
        <v>0.49761557615769503</v>
      </c>
      <c r="N17">
        <f t="shared" si="12"/>
        <v>1.0000063171851969</v>
      </c>
      <c r="O17">
        <f t="shared" si="13"/>
        <v>-0.62833123088888676</v>
      </c>
      <c r="P17">
        <f t="shared" si="14"/>
        <v>1.0024760869905254</v>
      </c>
      <c r="Q17">
        <f t="shared" si="15"/>
        <v>-49.762840333033253</v>
      </c>
      <c r="R17" s="1">
        <f>(1+I17^2*$J$46^2)</f>
        <v>6316546816698.1885</v>
      </c>
      <c r="S17" s="2">
        <f>$E$46+$J$46/R17</f>
        <v>0.10000015831434944</v>
      </c>
      <c r="T17" s="2">
        <f>F17-I17*$J$46^2/R17</f>
        <v>-0.1465599454424919</v>
      </c>
      <c r="U17" s="1">
        <f t="shared" si="16"/>
        <v>6316546816698.1885</v>
      </c>
      <c r="V17" s="2">
        <f t="shared" si="17"/>
        <v>0.10000015831434944</v>
      </c>
      <c r="W17" s="5">
        <f t="shared" si="18"/>
        <v>0.10476746684469157</v>
      </c>
      <c r="X17" s="1">
        <f t="shared" si="19"/>
        <v>6316546816698.1885</v>
      </c>
      <c r="Y17" s="2">
        <f t="shared" si="20"/>
        <v>0.10000015831434944</v>
      </c>
      <c r="Z17" s="5">
        <f t="shared" si="21"/>
        <v>0.60742229141905857</v>
      </c>
      <c r="AA17">
        <f t="shared" si="22"/>
        <v>10.01287684619915</v>
      </c>
      <c r="AB17">
        <f t="shared" si="23"/>
        <v>150.00036841457265</v>
      </c>
      <c r="AC17">
        <f t="shared" si="24"/>
        <v>998.76437707331888</v>
      </c>
      <c r="AD17">
        <f t="shared" si="25"/>
        <v>0.17742561616350994</v>
      </c>
      <c r="AE17">
        <f t="shared" si="26"/>
        <v>0.14483181201638159</v>
      </c>
      <c r="AF17">
        <f t="shared" si="27"/>
        <v>0.61559879123961458</v>
      </c>
      <c r="AG17">
        <f t="shared" si="28"/>
        <v>2.8487773912105121</v>
      </c>
      <c r="AH17">
        <f t="shared" si="29"/>
        <v>-55.693666325122301</v>
      </c>
    </row>
    <row r="18" spans="1:34" x14ac:dyDescent="0.25">
      <c r="A18">
        <v>4200</v>
      </c>
      <c r="B18">
        <f t="shared" si="2"/>
        <v>4200</v>
      </c>
      <c r="C18">
        <f t="shared" si="3"/>
        <v>26389378.290154263</v>
      </c>
      <c r="D18">
        <f t="shared" si="0"/>
        <v>0.52778756580308528</v>
      </c>
      <c r="E18">
        <f t="shared" si="1"/>
        <v>5.2778756580308523E-5</v>
      </c>
      <c r="F18" s="3">
        <f t="shared" si="4"/>
        <v>0.26389378290154264</v>
      </c>
      <c r="G18" s="3">
        <f t="shared" si="5"/>
        <v>0.52778756580308528</v>
      </c>
      <c r="H18" s="3">
        <f t="shared" si="6"/>
        <v>1.0555751316061706</v>
      </c>
      <c r="I18" s="3">
        <f t="shared" si="7"/>
        <v>2.6389378290154264</v>
      </c>
      <c r="J18" s="3">
        <f t="shared" si="8"/>
        <v>2.6389378290154264</v>
      </c>
      <c r="K18" s="3">
        <f t="shared" si="9"/>
        <v>2.6389378290154264</v>
      </c>
      <c r="L18">
        <f t="shared" si="10"/>
        <v>0.99994456739274662</v>
      </c>
      <c r="M18">
        <f t="shared" si="11"/>
        <v>0.52249498810968364</v>
      </c>
      <c r="N18">
        <f t="shared" si="12"/>
        <v>1.0000069647688206</v>
      </c>
      <c r="O18">
        <f t="shared" si="13"/>
        <v>-0.65974915928922739</v>
      </c>
      <c r="P18">
        <f t="shared" si="14"/>
        <v>1.0027298859791955</v>
      </c>
      <c r="Q18">
        <f t="shared" si="15"/>
        <v>-52.250983716540809</v>
      </c>
      <c r="R18" s="1">
        <f>(1+I18^2*$J$46^2)</f>
        <v>6963992865409.6514</v>
      </c>
      <c r="S18" s="2">
        <f>$E$46+$J$46/R18</f>
        <v>0.10000014359578181</v>
      </c>
      <c r="T18" s="2">
        <f>F18-I18*$J$46^2/R18</f>
        <v>-0.11504655779339185</v>
      </c>
      <c r="U18" s="1">
        <f t="shared" si="16"/>
        <v>6963992865409.6514</v>
      </c>
      <c r="V18" s="2">
        <f t="shared" si="17"/>
        <v>0.10000014359578181</v>
      </c>
      <c r="W18" s="5">
        <f t="shared" si="18"/>
        <v>0.14884722510815079</v>
      </c>
      <c r="X18" s="1">
        <f t="shared" si="19"/>
        <v>6963992865409.6514</v>
      </c>
      <c r="Y18" s="2">
        <f t="shared" si="20"/>
        <v>0.10000014359578181</v>
      </c>
      <c r="Z18" s="5">
        <f t="shared" si="21"/>
        <v>0.67663479091123602</v>
      </c>
      <c r="AA18">
        <f t="shared" si="22"/>
        <v>10.014195860116944</v>
      </c>
      <c r="AB18">
        <f t="shared" si="23"/>
        <v>150.00040617134169</v>
      </c>
      <c r="AC18">
        <f t="shared" si="24"/>
        <v>998.63798436226614</v>
      </c>
      <c r="AD18">
        <f t="shared" si="25"/>
        <v>0.15243273657349732</v>
      </c>
      <c r="AE18">
        <f t="shared" si="26"/>
        <v>0.17931961728035642</v>
      </c>
      <c r="AF18">
        <f t="shared" si="27"/>
        <v>0.68398440697918628</v>
      </c>
      <c r="AG18">
        <f t="shared" si="28"/>
        <v>2.9909559621559763</v>
      </c>
      <c r="AH18">
        <f t="shared" si="29"/>
        <v>-49.002355463115904</v>
      </c>
    </row>
    <row r="19" spans="1:34" x14ac:dyDescent="0.25">
      <c r="A19">
        <v>4500</v>
      </c>
      <c r="B19">
        <f t="shared" si="2"/>
        <v>4500</v>
      </c>
      <c r="C19">
        <f t="shared" si="3"/>
        <v>28274333.88230814</v>
      </c>
      <c r="D19">
        <f t="shared" si="0"/>
        <v>0.56548667764616278</v>
      </c>
      <c r="E19">
        <f t="shared" si="1"/>
        <v>5.6548667764616282E-5</v>
      </c>
      <c r="F19" s="3">
        <f t="shared" si="4"/>
        <v>0.28274333882308139</v>
      </c>
      <c r="G19" s="3">
        <f t="shared" si="5"/>
        <v>0.56548667764616278</v>
      </c>
      <c r="H19" s="3">
        <f t="shared" si="6"/>
        <v>1.1309733552923256</v>
      </c>
      <c r="I19" s="3">
        <f t="shared" si="7"/>
        <v>2.8274333882308138</v>
      </c>
      <c r="J19" s="3">
        <f t="shared" si="8"/>
        <v>2.8274333882308138</v>
      </c>
      <c r="K19" s="3">
        <f t="shared" si="9"/>
        <v>2.8274333882308138</v>
      </c>
      <c r="L19">
        <f t="shared" si="10"/>
        <v>0.99993636576122513</v>
      </c>
      <c r="M19">
        <f t="shared" si="11"/>
        <v>0.55981372800914131</v>
      </c>
      <c r="N19">
        <f t="shared" si="12"/>
        <v>1.0000079954021266</v>
      </c>
      <c r="O19">
        <f t="shared" si="13"/>
        <v>-0.70687642991826349</v>
      </c>
      <c r="P19">
        <f t="shared" si="14"/>
        <v>1.0031337978119956</v>
      </c>
      <c r="Q19">
        <f t="shared" si="15"/>
        <v>-55.983199169830677</v>
      </c>
      <c r="R19" s="1">
        <f>(1+I19^2*$J$46^2)</f>
        <v>7994379564883.3799</v>
      </c>
      <c r="S19" s="2">
        <f>$E$46+$J$46/R19</f>
        <v>0.10000012508788104</v>
      </c>
      <c r="T19" s="2">
        <f>F19-I19*$J$46^2/R19</f>
        <v>-7.0934312492197393E-2</v>
      </c>
      <c r="U19" s="1">
        <f t="shared" si="16"/>
        <v>7994379564883.3799</v>
      </c>
      <c r="V19" s="2">
        <f t="shared" si="17"/>
        <v>0.10000012508788104</v>
      </c>
      <c r="W19" s="5">
        <f t="shared" si="18"/>
        <v>0.211809026330884</v>
      </c>
      <c r="X19" s="1">
        <f t="shared" si="19"/>
        <v>7994379564883.3799</v>
      </c>
      <c r="Y19" s="2">
        <f t="shared" si="20"/>
        <v>0.10000012508788104</v>
      </c>
      <c r="Z19" s="5">
        <f t="shared" si="21"/>
        <v>0.77729570397704673</v>
      </c>
      <c r="AA19">
        <f t="shared" si="22"/>
        <v>10.016294692219049</v>
      </c>
      <c r="AB19">
        <f t="shared" si="23"/>
        <v>150.00046625766322</v>
      </c>
      <c r="AC19">
        <f t="shared" si="24"/>
        <v>998.43693389869395</v>
      </c>
      <c r="AD19">
        <f t="shared" si="25"/>
        <v>0.12260384050400937</v>
      </c>
      <c r="AE19">
        <f t="shared" si="26"/>
        <v>0.2342287101378244</v>
      </c>
      <c r="AF19">
        <f t="shared" si="27"/>
        <v>0.78370187982342143</v>
      </c>
      <c r="AG19">
        <f t="shared" si="28"/>
        <v>3.2041520064793843</v>
      </c>
      <c r="AH19">
        <f t="shared" si="29"/>
        <v>-35.349687878048201</v>
      </c>
    </row>
    <row r="20" spans="1:34" x14ac:dyDescent="0.25">
      <c r="A20">
        <v>5000</v>
      </c>
      <c r="B20">
        <f t="shared" si="2"/>
        <v>5000</v>
      </c>
      <c r="C20">
        <f t="shared" si="3"/>
        <v>31415926.535897933</v>
      </c>
      <c r="D20">
        <f t="shared" si="0"/>
        <v>0.62831853071795862</v>
      </c>
      <c r="E20">
        <f t="shared" si="1"/>
        <v>6.283185307179587E-5</v>
      </c>
      <c r="F20" s="3">
        <f t="shared" si="4"/>
        <v>0.31415926535897931</v>
      </c>
      <c r="G20" s="3">
        <f t="shared" si="5"/>
        <v>0.62831853071795862</v>
      </c>
      <c r="H20" s="3">
        <f t="shared" si="6"/>
        <v>1.2566370614359172</v>
      </c>
      <c r="I20" s="3">
        <f t="shared" si="7"/>
        <v>3.1415926535897931</v>
      </c>
      <c r="J20" s="3">
        <f t="shared" si="8"/>
        <v>3.1415926535897931</v>
      </c>
      <c r="K20" s="3">
        <f t="shared" si="9"/>
        <v>3.1415926535897931</v>
      </c>
      <c r="L20">
        <f t="shared" si="10"/>
        <v>0.99992143950751278</v>
      </c>
      <c r="M20">
        <f t="shared" si="11"/>
        <v>0.62201054038943493</v>
      </c>
      <c r="N20">
        <f t="shared" si="12"/>
        <v>1.0000098711629466</v>
      </c>
      <c r="O20">
        <f t="shared" si="13"/>
        <v>-0.78542296841879256</v>
      </c>
      <c r="P20">
        <f t="shared" si="14"/>
        <v>1.0038688864837726</v>
      </c>
      <c r="Q20">
        <f t="shared" si="15"/>
        <v>-62.20355934609924</v>
      </c>
      <c r="R20" s="1">
        <f>(1+I20^2*$J$46^2)</f>
        <v>9869604401090.3574</v>
      </c>
      <c r="S20" s="2">
        <f>$E$46+$J$46/R20</f>
        <v>0.10000010132118364</v>
      </c>
      <c r="T20" s="2">
        <f>F20-I20*$J$46^2/R20</f>
        <v>-4.1506208247791276E-3</v>
      </c>
      <c r="U20" s="1">
        <f t="shared" si="16"/>
        <v>9869604401090.3574</v>
      </c>
      <c r="V20" s="2">
        <f t="shared" si="17"/>
        <v>0.10000010132118364</v>
      </c>
      <c r="W20" s="5">
        <f t="shared" si="18"/>
        <v>0.31000864453420018</v>
      </c>
      <c r="X20" s="1">
        <f t="shared" si="19"/>
        <v>9869604401090.3574</v>
      </c>
      <c r="Y20" s="2">
        <f t="shared" si="20"/>
        <v>0.10000010132118364</v>
      </c>
      <c r="Z20" s="5">
        <f t="shared" si="21"/>
        <v>0.93832717525215881</v>
      </c>
      <c r="AA20">
        <f t="shared" si="22"/>
        <v>10.020113365595813</v>
      </c>
      <c r="AB20">
        <f t="shared" si="23"/>
        <v>150.00057560324618</v>
      </c>
      <c r="AC20">
        <f t="shared" si="24"/>
        <v>998.07134883941978</v>
      </c>
      <c r="AD20">
        <f t="shared" si="25"/>
        <v>0.10008620243309307</v>
      </c>
      <c r="AE20">
        <f t="shared" si="26"/>
        <v>0.32573820769166623</v>
      </c>
      <c r="AF20">
        <f t="shared" si="27"/>
        <v>0.94364077279489278</v>
      </c>
      <c r="AG20">
        <f t="shared" si="28"/>
        <v>3.5592723633270027</v>
      </c>
      <c r="AH20">
        <f t="shared" si="29"/>
        <v>-2.3767639070528843</v>
      </c>
    </row>
    <row r="21" spans="1:34" x14ac:dyDescent="0.25">
      <c r="A21">
        <v>6000</v>
      </c>
      <c r="B21">
        <f t="shared" si="2"/>
        <v>6000</v>
      </c>
      <c r="C21">
        <f t="shared" si="3"/>
        <v>37699111.843077518</v>
      </c>
      <c r="D21">
        <f t="shared" si="0"/>
        <v>0.75398223686155041</v>
      </c>
      <c r="E21">
        <f t="shared" si="1"/>
        <v>7.5398223686155033E-5</v>
      </c>
      <c r="F21" s="3">
        <f t="shared" si="4"/>
        <v>0.37699111843077521</v>
      </c>
      <c r="G21" s="3">
        <f t="shared" si="5"/>
        <v>0.75398223686155041</v>
      </c>
      <c r="H21" s="3">
        <f t="shared" si="6"/>
        <v>1.5079644737231008</v>
      </c>
      <c r="I21" s="3">
        <f t="shared" si="7"/>
        <v>3.7699111843077517</v>
      </c>
      <c r="J21" s="3">
        <f t="shared" si="8"/>
        <v>3.7699111843077517</v>
      </c>
      <c r="K21" s="3">
        <f t="shared" si="9"/>
        <v>3.7699111843077517</v>
      </c>
      <c r="L21">
        <f t="shared" si="10"/>
        <v>0.99988687387831277</v>
      </c>
      <c r="M21">
        <f t="shared" si="11"/>
        <v>0.74639955141605208</v>
      </c>
      <c r="N21">
        <f t="shared" si="12"/>
        <v>1.0000142154621374</v>
      </c>
      <c r="O21">
        <f t="shared" si="13"/>
        <v>-0.94252065915382077</v>
      </c>
      <c r="P21">
        <f t="shared" si="14"/>
        <v>1.0055711975241268</v>
      </c>
      <c r="Q21">
        <f t="shared" si="15"/>
        <v>-74.64428431237036</v>
      </c>
      <c r="R21" s="1">
        <f>(1+I21^2*$J$46^2)</f>
        <v>14212230337569.676</v>
      </c>
      <c r="S21" s="2">
        <f>$E$46+$J$46/R21</f>
        <v>0.10000007036193309</v>
      </c>
      <c r="T21" s="2">
        <f>F21-I21*$J$46^2/R21</f>
        <v>0.11173287994430164</v>
      </c>
      <c r="U21" s="1">
        <f t="shared" si="16"/>
        <v>14212230337569.676</v>
      </c>
      <c r="V21" s="2">
        <f t="shared" si="17"/>
        <v>0.10000007036193309</v>
      </c>
      <c r="W21" s="5">
        <f t="shared" si="18"/>
        <v>0.48872399837507685</v>
      </c>
      <c r="X21" s="1">
        <f t="shared" si="19"/>
        <v>14212230337569.676</v>
      </c>
      <c r="Y21" s="2">
        <f t="shared" si="20"/>
        <v>0.10000007036193309</v>
      </c>
      <c r="Z21" s="5">
        <f t="shared" si="21"/>
        <v>1.2427062352366272</v>
      </c>
      <c r="AA21">
        <f t="shared" si="22"/>
        <v>10.028951461834094</v>
      </c>
      <c r="AB21">
        <f t="shared" si="23"/>
        <v>150.00082879031339</v>
      </c>
      <c r="AC21">
        <f t="shared" si="24"/>
        <v>997.2262702592526</v>
      </c>
      <c r="AD21">
        <f t="shared" si="25"/>
        <v>0.14994749258670279</v>
      </c>
      <c r="AE21">
        <f t="shared" si="26"/>
        <v>0.49884983778699743</v>
      </c>
      <c r="AF21">
        <f t="shared" si="27"/>
        <v>1.2467232255670795</v>
      </c>
      <c r="AG21">
        <f t="shared" si="28"/>
        <v>4.2686391173658089</v>
      </c>
      <c r="AH21">
        <f t="shared" si="29"/>
        <v>48.171701278062045</v>
      </c>
    </row>
    <row r="22" spans="1:34" x14ac:dyDescent="0.25">
      <c r="A22">
        <v>7000</v>
      </c>
      <c r="B22">
        <f t="shared" si="2"/>
        <v>7000</v>
      </c>
      <c r="C22">
        <f t="shared" si="3"/>
        <v>43982297.150257103</v>
      </c>
      <c r="D22">
        <f t="shared" si="0"/>
        <v>0.87964594300514209</v>
      </c>
      <c r="E22">
        <f t="shared" si="1"/>
        <v>8.796459430051421E-5</v>
      </c>
      <c r="F22" s="3">
        <f t="shared" si="4"/>
        <v>0.43982297150257105</v>
      </c>
      <c r="G22" s="3">
        <f t="shared" si="5"/>
        <v>0.87964594300514209</v>
      </c>
      <c r="H22" s="3">
        <f t="shared" si="6"/>
        <v>1.7592918860102842</v>
      </c>
      <c r="I22" s="3">
        <f t="shared" si="7"/>
        <v>4.3982297150257104</v>
      </c>
      <c r="J22" s="3">
        <f t="shared" si="8"/>
        <v>4.3982297150257104</v>
      </c>
      <c r="K22" s="3">
        <f t="shared" si="9"/>
        <v>4.3982297150257104</v>
      </c>
      <c r="L22">
        <f t="shared" si="10"/>
        <v>0.99984602436728409</v>
      </c>
      <c r="M22">
        <f t="shared" si="11"/>
        <v>0.87078141859652203</v>
      </c>
      <c r="N22">
        <f t="shared" si="12"/>
        <v>1.0000193504119343</v>
      </c>
      <c r="O22">
        <f t="shared" si="13"/>
        <v>-1.0996254937349963</v>
      </c>
      <c r="P22">
        <f t="shared" si="14"/>
        <v>1.0075830204407532</v>
      </c>
      <c r="Q22">
        <f t="shared" si="15"/>
        <v>-87.085016422487627</v>
      </c>
      <c r="R22" s="1">
        <f>(1+I22^2*$J$46^2)</f>
        <v>19344424626136.141</v>
      </c>
      <c r="S22" s="2">
        <f>$E$46+$J$46/R22</f>
        <v>0.10000005169448145</v>
      </c>
      <c r="T22" s="2">
        <f>F22-I22*$J$46^2/R22</f>
        <v>0.21245876708558947</v>
      </c>
      <c r="U22" s="1">
        <f t="shared" si="16"/>
        <v>19344424626136.141</v>
      </c>
      <c r="V22" s="2">
        <f t="shared" si="17"/>
        <v>0.10000005169448145</v>
      </c>
      <c r="W22" s="5">
        <f t="shared" si="18"/>
        <v>0.65228173858816052</v>
      </c>
      <c r="X22" s="1">
        <f t="shared" si="19"/>
        <v>19344424626136.141</v>
      </c>
      <c r="Y22" s="2">
        <f t="shared" si="20"/>
        <v>0.10000005169448145</v>
      </c>
      <c r="Z22" s="5">
        <f t="shared" si="21"/>
        <v>1.5319276815933027</v>
      </c>
      <c r="AA22">
        <f t="shared" si="22"/>
        <v>10.039387236314795</v>
      </c>
      <c r="AB22">
        <f t="shared" si="23"/>
        <v>150.00112794965446</v>
      </c>
      <c r="AC22">
        <f t="shared" si="24"/>
        <v>996.2303031694513</v>
      </c>
      <c r="AD22">
        <f t="shared" si="25"/>
        <v>0.23481639220980233</v>
      </c>
      <c r="AE22">
        <f t="shared" si="26"/>
        <v>0.65990262678253697</v>
      </c>
      <c r="AF22">
        <f t="shared" si="27"/>
        <v>1.53518807706767</v>
      </c>
      <c r="AG22">
        <f t="shared" si="28"/>
        <v>4.97665668001311</v>
      </c>
      <c r="AH22">
        <f t="shared" si="29"/>
        <v>64.794581026092757</v>
      </c>
    </row>
    <row r="23" spans="1:34" x14ac:dyDescent="0.25">
      <c r="A23">
        <v>8000</v>
      </c>
      <c r="B23">
        <f t="shared" si="2"/>
        <v>8000</v>
      </c>
      <c r="C23">
        <f t="shared" si="3"/>
        <v>50265482.457436688</v>
      </c>
      <c r="D23">
        <f t="shared" si="0"/>
        <v>1.0053096491487339</v>
      </c>
      <c r="E23">
        <f t="shared" si="1"/>
        <v>1.0053096491487337E-4</v>
      </c>
      <c r="F23" s="3">
        <f t="shared" si="4"/>
        <v>0.50265482457436694</v>
      </c>
      <c r="G23" s="3">
        <f t="shared" si="5"/>
        <v>1.0053096491487339</v>
      </c>
      <c r="H23" s="3">
        <f t="shared" si="6"/>
        <v>2.0106192982974678</v>
      </c>
      <c r="I23" s="3">
        <f t="shared" si="7"/>
        <v>5.026548245743669</v>
      </c>
      <c r="J23" s="3">
        <f t="shared" si="8"/>
        <v>5.026548245743669</v>
      </c>
      <c r="K23" s="3">
        <f t="shared" si="9"/>
        <v>5.026548245743669</v>
      </c>
      <c r="L23">
        <f t="shared" si="10"/>
        <v>0.99979889136343991</v>
      </c>
      <c r="M23">
        <f t="shared" si="11"/>
        <v>0.99515495128982046</v>
      </c>
      <c r="N23">
        <f t="shared" si="12"/>
        <v>1.0000252764013504</v>
      </c>
      <c r="O23">
        <f t="shared" si="13"/>
        <v>-1.2567386628033432</v>
      </c>
      <c r="P23">
        <f t="shared" si="14"/>
        <v>1.0099043556226648</v>
      </c>
      <c r="Q23">
        <f t="shared" si="15"/>
        <v>-99.525756867092056</v>
      </c>
      <c r="R23" s="1">
        <f>(1+I23^2*$J$46^2)</f>
        <v>25266187266789.754</v>
      </c>
      <c r="S23" s="2">
        <f>$E$46+$J$46/R23</f>
        <v>0.10000003957858737</v>
      </c>
      <c r="T23" s="2">
        <f>F23-I23*$J$46^2/R23</f>
        <v>0.30371114570950564</v>
      </c>
      <c r="U23" s="1">
        <f t="shared" si="16"/>
        <v>25266187266789.754</v>
      </c>
      <c r="V23" s="2">
        <f t="shared" si="17"/>
        <v>0.10000003957858737</v>
      </c>
      <c r="W23" s="5">
        <f t="shared" si="18"/>
        <v>0.80636597028387258</v>
      </c>
      <c r="X23" s="1">
        <f t="shared" si="19"/>
        <v>25266187266789.754</v>
      </c>
      <c r="Y23" s="2">
        <f t="shared" si="20"/>
        <v>0.10000003957858737</v>
      </c>
      <c r="Z23" s="5">
        <f t="shared" si="21"/>
        <v>1.8116756194326065</v>
      </c>
      <c r="AA23">
        <f t="shared" si="22"/>
        <v>10.051416103735429</v>
      </c>
      <c r="AB23">
        <f t="shared" si="23"/>
        <v>150.0014730504011</v>
      </c>
      <c r="AC23">
        <f t="shared" si="24"/>
        <v>995.08481011506638</v>
      </c>
      <c r="AD23">
        <f t="shared" si="25"/>
        <v>0.31975063400077819</v>
      </c>
      <c r="AE23">
        <f t="shared" si="26"/>
        <v>0.81254297483122107</v>
      </c>
      <c r="AF23">
        <f t="shared" si="27"/>
        <v>1.8144333986019541</v>
      </c>
      <c r="AG23">
        <f t="shared" si="28"/>
        <v>5.683106589113569</v>
      </c>
      <c r="AH23">
        <f t="shared" si="29"/>
        <v>71.775335213222547</v>
      </c>
    </row>
    <row r="24" spans="1:34" x14ac:dyDescent="0.25">
      <c r="A24">
        <v>9000</v>
      </c>
      <c r="B24">
        <f t="shared" si="2"/>
        <v>9000</v>
      </c>
      <c r="C24">
        <f t="shared" si="3"/>
        <v>56548667.764616281</v>
      </c>
      <c r="D24">
        <f t="shared" si="0"/>
        <v>1.1309733552923256</v>
      </c>
      <c r="E24">
        <f t="shared" si="1"/>
        <v>1.1309733552923256E-4</v>
      </c>
      <c r="F24" s="3">
        <f t="shared" si="4"/>
        <v>0.56548667764616278</v>
      </c>
      <c r="G24" s="3">
        <f t="shared" si="5"/>
        <v>1.1309733552923256</v>
      </c>
      <c r="H24" s="3">
        <f t="shared" si="6"/>
        <v>2.2619467105846511</v>
      </c>
      <c r="I24" s="3">
        <f t="shared" si="7"/>
        <v>5.6548667764616276</v>
      </c>
      <c r="J24" s="3">
        <f t="shared" si="8"/>
        <v>5.6548667764616276</v>
      </c>
      <c r="K24" s="3">
        <f t="shared" si="9"/>
        <v>5.6548667764616276</v>
      </c>
      <c r="L24">
        <f t="shared" si="10"/>
        <v>0.99974547531564084</v>
      </c>
      <c r="M24">
        <f t="shared" si="11"/>
        <v>1.1195189588549228</v>
      </c>
      <c r="N24">
        <f t="shared" si="12"/>
        <v>1.0000319938792464</v>
      </c>
      <c r="O24">
        <f t="shared" si="13"/>
        <v>-1.4138613569998866</v>
      </c>
      <c r="P24">
        <f t="shared" si="14"/>
        <v>1.0125352035187223</v>
      </c>
      <c r="Q24">
        <f t="shared" si="15"/>
        <v>-111.96650683682471</v>
      </c>
      <c r="R24" s="1">
        <f>(1+I24^2*$J$46^2)</f>
        <v>31977518259530.52</v>
      </c>
      <c r="S24" s="2">
        <f>$E$46+$J$46/R24</f>
        <v>0.10000003127197027</v>
      </c>
      <c r="T24" s="2">
        <f>F24-I24*$J$46^2/R24</f>
        <v>0.38864785198850682</v>
      </c>
      <c r="U24" s="1">
        <f t="shared" si="16"/>
        <v>31977518259530.52</v>
      </c>
      <c r="V24" s="2">
        <f t="shared" si="17"/>
        <v>0.10000003127197027</v>
      </c>
      <c r="W24" s="5">
        <f t="shared" si="18"/>
        <v>0.9541345296346696</v>
      </c>
      <c r="X24" s="1">
        <f t="shared" si="19"/>
        <v>31977518259530.52</v>
      </c>
      <c r="Y24" s="2">
        <f t="shared" si="20"/>
        <v>0.10000003127197027</v>
      </c>
      <c r="Z24" s="5">
        <f t="shared" si="21"/>
        <v>2.0851078849269951</v>
      </c>
      <c r="AA24">
        <f t="shared" si="22"/>
        <v>10.065032802944183</v>
      </c>
      <c r="AB24">
        <f t="shared" si="23"/>
        <v>150.00186405693665</v>
      </c>
      <c r="AC24">
        <f t="shared" si="24"/>
        <v>993.79134922044705</v>
      </c>
      <c r="AD24">
        <f t="shared" si="25"/>
        <v>0.40130681418295822</v>
      </c>
      <c r="AE24">
        <f t="shared" si="26"/>
        <v>0.9593605718891971</v>
      </c>
      <c r="AF24">
        <f t="shared" si="27"/>
        <v>2.0875044665914184</v>
      </c>
      <c r="AG24">
        <f t="shared" si="28"/>
        <v>6.3877732824174505</v>
      </c>
      <c r="AH24">
        <f t="shared" si="29"/>
        <v>75.570652158968144</v>
      </c>
    </row>
    <row r="25" spans="1:34" x14ac:dyDescent="0.25">
      <c r="A25">
        <v>10000</v>
      </c>
      <c r="B25">
        <f t="shared" si="2"/>
        <v>10000</v>
      </c>
      <c r="C25">
        <f t="shared" si="3"/>
        <v>62831853.071795866</v>
      </c>
      <c r="D25">
        <f t="shared" si="0"/>
        <v>1.2566370614359172</v>
      </c>
      <c r="E25">
        <f t="shared" si="1"/>
        <v>1.2566370614359174E-4</v>
      </c>
      <c r="F25" s="3">
        <f t="shared" si="4"/>
        <v>0.62831853071795862</v>
      </c>
      <c r="G25" s="3">
        <f t="shared" si="5"/>
        <v>1.2566370614359172</v>
      </c>
      <c r="H25" s="3">
        <f t="shared" si="6"/>
        <v>2.5132741228718345</v>
      </c>
      <c r="I25" s="3">
        <f t="shared" si="7"/>
        <v>6.2831853071795862</v>
      </c>
      <c r="J25" s="3">
        <f t="shared" si="8"/>
        <v>6.2831853071795862</v>
      </c>
      <c r="K25" s="3">
        <f t="shared" si="9"/>
        <v>6.2831853071795862</v>
      </c>
      <c r="L25">
        <f t="shared" si="10"/>
        <v>0.99968577673259673</v>
      </c>
      <c r="M25">
        <f t="shared" si="11"/>
        <v>1.2438722506508042</v>
      </c>
      <c r="N25">
        <f t="shared" si="12"/>
        <v>1.0000395033543317</v>
      </c>
      <c r="O25">
        <f t="shared" si="13"/>
        <v>-1.5709947669656505</v>
      </c>
      <c r="P25">
        <f t="shared" si="14"/>
        <v>1.0154755646376354</v>
      </c>
      <c r="Q25">
        <f t="shared" si="15"/>
        <v>-124.40726752232656</v>
      </c>
      <c r="R25" s="1">
        <f>(1+I25^2*$J$46^2)</f>
        <v>39478417604358.43</v>
      </c>
      <c r="S25" s="2">
        <f>$E$46+$J$46/R25</f>
        <v>0.10000002533029592</v>
      </c>
      <c r="T25" s="2">
        <f>F25-I25*$J$46^2/R25</f>
        <v>0.4691635876260673</v>
      </c>
      <c r="U25" s="1">
        <f t="shared" si="16"/>
        <v>39478417604358.43</v>
      </c>
      <c r="V25" s="2">
        <f t="shared" si="17"/>
        <v>0.10000002533029592</v>
      </c>
      <c r="W25" s="5">
        <f t="shared" si="18"/>
        <v>1.097482118344026</v>
      </c>
      <c r="X25" s="1">
        <f t="shared" si="19"/>
        <v>39478417604358.43</v>
      </c>
      <c r="Y25" s="2">
        <f t="shared" si="20"/>
        <v>0.10000002533029592</v>
      </c>
      <c r="Z25" s="5">
        <f t="shared" si="21"/>
        <v>2.3541191797799432</v>
      </c>
      <c r="AA25">
        <f t="shared" si="22"/>
        <v>10.080231409303371</v>
      </c>
      <c r="AB25">
        <f t="shared" si="23"/>
        <v>150.00230092889635</v>
      </c>
      <c r="AC25">
        <f t="shared" si="24"/>
        <v>992.35166837477425</v>
      </c>
      <c r="AD25">
        <f t="shared" si="25"/>
        <v>0.47970248802796756</v>
      </c>
      <c r="AE25">
        <f t="shared" si="26"/>
        <v>1.1020285863583352</v>
      </c>
      <c r="AF25">
        <f t="shared" si="27"/>
        <v>2.356242160236051</v>
      </c>
      <c r="AG25">
        <f t="shared" si="28"/>
        <v>7.0904444730630276</v>
      </c>
      <c r="AH25">
        <f t="shared" si="29"/>
        <v>77.967728431131007</v>
      </c>
    </row>
    <row r="26" spans="1:34" x14ac:dyDescent="0.25">
      <c r="A26">
        <v>11000</v>
      </c>
      <c r="B26">
        <f t="shared" si="2"/>
        <v>11000</v>
      </c>
      <c r="C26">
        <f t="shared" si="3"/>
        <v>69115038.378975436</v>
      </c>
      <c r="D26">
        <f t="shared" si="0"/>
        <v>1.3823007675795087</v>
      </c>
      <c r="E26">
        <f t="shared" si="1"/>
        <v>1.3823007675795086E-4</v>
      </c>
      <c r="F26" s="3">
        <f t="shared" si="4"/>
        <v>0.69115038378975435</v>
      </c>
      <c r="G26" s="3">
        <f t="shared" si="5"/>
        <v>1.3823007675795087</v>
      </c>
      <c r="H26" s="3">
        <f t="shared" si="6"/>
        <v>2.7646015351590174</v>
      </c>
      <c r="I26" s="3">
        <f t="shared" si="7"/>
        <v>6.9115038378975431</v>
      </c>
      <c r="J26" s="3">
        <f t="shared" si="8"/>
        <v>6.9115038378975431</v>
      </c>
      <c r="K26" s="3">
        <f t="shared" si="9"/>
        <v>6.9115038378975431</v>
      </c>
      <c r="L26">
        <f t="shared" si="10"/>
        <v>0.99961979618286423</v>
      </c>
      <c r="M26">
        <f t="shared" si="11"/>
        <v>1.3682136360364401</v>
      </c>
      <c r="N26">
        <f t="shared" si="12"/>
        <v>1.0000478053951636</v>
      </c>
      <c r="O26">
        <f t="shared" si="13"/>
        <v>-1.7281400833416594</v>
      </c>
      <c r="P26">
        <f t="shared" si="14"/>
        <v>1.0187254395479612</v>
      </c>
      <c r="Q26">
        <f t="shared" si="15"/>
        <v>-136.84804011423861</v>
      </c>
      <c r="R26" s="1">
        <f>(1+I26^2*$J$46^2)</f>
        <v>47768885301273.469</v>
      </c>
      <c r="S26" s="2">
        <f>$E$46+$J$46/R26</f>
        <v>0.10000002093412885</v>
      </c>
      <c r="T26" s="2">
        <f>F26-I26*$J$46^2/R26</f>
        <v>0.54646407188803425</v>
      </c>
      <c r="U26" s="1">
        <f t="shared" si="16"/>
        <v>47768885301273.469</v>
      </c>
      <c r="V26" s="2">
        <f t="shared" si="17"/>
        <v>0.10000002093412885</v>
      </c>
      <c r="W26" s="5">
        <f t="shared" si="18"/>
        <v>1.2376144556777886</v>
      </c>
      <c r="X26" s="1">
        <f t="shared" si="19"/>
        <v>47768885301273.469</v>
      </c>
      <c r="Y26" s="2">
        <f t="shared" si="20"/>
        <v>0.10000002093412885</v>
      </c>
      <c r="Z26" s="5">
        <f t="shared" si="21"/>
        <v>2.6199152232572973</v>
      </c>
      <c r="AA26">
        <f t="shared" si="22"/>
        <v>10.097005348496769</v>
      </c>
      <c r="AB26">
        <f t="shared" si="23"/>
        <v>150.00278362116774</v>
      </c>
      <c r="AC26">
        <f t="shared" si="24"/>
        <v>990.76769877422237</v>
      </c>
      <c r="AD26">
        <f t="shared" si="25"/>
        <v>0.55553846496104742</v>
      </c>
      <c r="AE26">
        <f t="shared" si="26"/>
        <v>1.2416479151069579</v>
      </c>
      <c r="AF26">
        <f t="shared" si="27"/>
        <v>2.6218229881596047</v>
      </c>
      <c r="AG26">
        <f t="shared" si="28"/>
        <v>7.7909115102314637</v>
      </c>
      <c r="AH26">
        <f t="shared" si="29"/>
        <v>79.629915454502921</v>
      </c>
    </row>
    <row r="27" spans="1:34" x14ac:dyDescent="0.25">
      <c r="A27">
        <v>12000</v>
      </c>
      <c r="B27">
        <f t="shared" si="2"/>
        <v>12000</v>
      </c>
      <c r="C27">
        <f t="shared" si="3"/>
        <v>75398223.686155036</v>
      </c>
      <c r="D27">
        <f t="shared" si="0"/>
        <v>1.5079644737231008</v>
      </c>
      <c r="E27">
        <f t="shared" si="1"/>
        <v>1.5079644737231007E-4</v>
      </c>
      <c r="F27" s="3">
        <f t="shared" si="4"/>
        <v>0.75398223686155041</v>
      </c>
      <c r="G27" s="3">
        <f t="shared" si="5"/>
        <v>1.5079644737231008</v>
      </c>
      <c r="H27" s="3">
        <f t="shared" si="6"/>
        <v>3.0159289474462017</v>
      </c>
      <c r="I27" s="3">
        <f t="shared" si="7"/>
        <v>7.5398223686155035</v>
      </c>
      <c r="J27" s="3">
        <f t="shared" si="8"/>
        <v>7.5398223686155035</v>
      </c>
      <c r="K27" s="3">
        <f t="shared" si="9"/>
        <v>7.5398223686155035</v>
      </c>
      <c r="L27">
        <f t="shared" si="10"/>
        <v>0.99954753429484955</v>
      </c>
      <c r="M27">
        <f t="shared" si="11"/>
        <v>1.4925419243708071</v>
      </c>
      <c r="N27">
        <f t="shared" si="12"/>
        <v>1.0000569006301481</v>
      </c>
      <c r="O27">
        <f t="shared" si="13"/>
        <v>-1.8852984967689386</v>
      </c>
      <c r="P27">
        <f t="shared" si="14"/>
        <v>1.0222848288781055</v>
      </c>
      <c r="Q27">
        <f t="shared" si="15"/>
        <v>-149.288825803202</v>
      </c>
      <c r="R27" s="1">
        <f>(1+I27^2*$J$46^2)</f>
        <v>56848921350275.703</v>
      </c>
      <c r="S27" s="2">
        <f>$E$46+$J$46/R27</f>
        <v>0.10000001759048327</v>
      </c>
      <c r="T27" s="2">
        <f>F27-I27*$J$46^2/R27</f>
        <v>0.62135311761830669</v>
      </c>
      <c r="U27" s="1">
        <f t="shared" si="16"/>
        <v>56848921350275.703</v>
      </c>
      <c r="V27" s="2">
        <f t="shared" si="17"/>
        <v>0.10000001759048327</v>
      </c>
      <c r="W27" s="5">
        <f t="shared" si="18"/>
        <v>1.375335354479857</v>
      </c>
      <c r="X27" s="1">
        <f t="shared" si="19"/>
        <v>56848921350275.703</v>
      </c>
      <c r="Y27" s="2">
        <f t="shared" si="20"/>
        <v>0.10000001759048327</v>
      </c>
      <c r="Z27" s="5">
        <f t="shared" si="21"/>
        <v>2.8832998282029578</v>
      </c>
      <c r="AA27">
        <f t="shared" si="22"/>
        <v>10.115347411708273</v>
      </c>
      <c r="AB27">
        <f t="shared" si="23"/>
        <v>150.00331208389085</v>
      </c>
      <c r="AC27">
        <f t="shared" si="24"/>
        <v>989.04154786673109</v>
      </c>
      <c r="AD27">
        <f t="shared" si="25"/>
        <v>0.62934863175515543</v>
      </c>
      <c r="AE27">
        <f t="shared" si="26"/>
        <v>1.3789660404811754</v>
      </c>
      <c r="AF27">
        <f t="shared" si="27"/>
        <v>2.885033431839795</v>
      </c>
      <c r="AG27">
        <f t="shared" si="28"/>
        <v>8.4889697235346606</v>
      </c>
      <c r="AH27">
        <f t="shared" si="29"/>
        <v>80.857266830885123</v>
      </c>
    </row>
    <row r="28" spans="1:34" x14ac:dyDescent="0.25">
      <c r="A28">
        <v>13000</v>
      </c>
      <c r="B28">
        <f t="shared" si="2"/>
        <v>13000</v>
      </c>
      <c r="C28">
        <f t="shared" si="3"/>
        <v>81681408.993334621</v>
      </c>
      <c r="D28">
        <f t="shared" si="0"/>
        <v>1.6336281798666925</v>
      </c>
      <c r="E28">
        <f t="shared" si="1"/>
        <v>1.6336281798666924E-4</v>
      </c>
      <c r="F28" s="3">
        <f t="shared" si="4"/>
        <v>0.81681408993334625</v>
      </c>
      <c r="G28" s="3">
        <f t="shared" si="5"/>
        <v>1.6336281798666925</v>
      </c>
      <c r="H28" s="3">
        <f t="shared" si="6"/>
        <v>3.267256359733385</v>
      </c>
      <c r="I28" s="3">
        <f t="shared" si="7"/>
        <v>8.1681408993334621</v>
      </c>
      <c r="J28" s="3">
        <f t="shared" si="8"/>
        <v>8.1681408993334621</v>
      </c>
      <c r="K28" s="3">
        <f t="shared" si="9"/>
        <v>8.1681408993334621</v>
      </c>
      <c r="L28">
        <f t="shared" si="10"/>
        <v>0.99946899175680604</v>
      </c>
      <c r="M28">
        <f t="shared" si="11"/>
        <v>1.6168559250128793</v>
      </c>
      <c r="N28">
        <f t="shared" si="12"/>
        <v>1.0000667897475382</v>
      </c>
      <c r="O28">
        <f t="shared" si="13"/>
        <v>-2.0424711978885117</v>
      </c>
      <c r="P28">
        <f t="shared" si="14"/>
        <v>1.0261537333163215</v>
      </c>
      <c r="Q28">
        <f t="shared" si="15"/>
        <v>-161.72962577985768</v>
      </c>
      <c r="R28" s="1">
        <f>(1+I28^2*$J$46^2)</f>
        <v>66718525751365.055</v>
      </c>
      <c r="S28" s="2">
        <f>$E$46+$J$46/R28</f>
        <v>0.10000001498834078</v>
      </c>
      <c r="T28" s="2">
        <f>F28-I28*$J$46^2/R28</f>
        <v>0.69438721063189013</v>
      </c>
      <c r="U28" s="1">
        <f t="shared" si="16"/>
        <v>66718525751365.055</v>
      </c>
      <c r="V28" s="2">
        <f t="shared" si="17"/>
        <v>0.10000001498834078</v>
      </c>
      <c r="W28" s="5">
        <f t="shared" si="18"/>
        <v>1.5112013005652365</v>
      </c>
      <c r="X28" s="1">
        <f t="shared" si="19"/>
        <v>66718525751365.055</v>
      </c>
      <c r="Y28" s="2">
        <f t="shared" si="20"/>
        <v>0.10000001498834078</v>
      </c>
      <c r="Z28" s="5">
        <f t="shared" si="21"/>
        <v>3.144829480431929</v>
      </c>
      <c r="AA28">
        <f t="shared" si="22"/>
        <v>10.13524977209344</v>
      </c>
      <c r="AB28">
        <f t="shared" si="23"/>
        <v>150.00388626245888</v>
      </c>
      <c r="AC28">
        <f t="shared" si="24"/>
        <v>987.17549174886472</v>
      </c>
      <c r="AD28">
        <f t="shared" si="25"/>
        <v>0.70155085438391807</v>
      </c>
      <c r="AE28">
        <f t="shared" si="26"/>
        <v>1.51450631356483</v>
      </c>
      <c r="AF28">
        <f t="shared" si="27"/>
        <v>3.1464189905337503</v>
      </c>
      <c r="AG28">
        <f t="shared" si="28"/>
        <v>9.1844187498298044</v>
      </c>
      <c r="AH28">
        <f t="shared" si="29"/>
        <v>81.805069227229822</v>
      </c>
    </row>
    <row r="29" spans="1:34" x14ac:dyDescent="0.25">
      <c r="A29">
        <v>14000</v>
      </c>
      <c r="B29">
        <f t="shared" si="2"/>
        <v>14000</v>
      </c>
      <c r="C29">
        <f t="shared" si="3"/>
        <v>87964594.300514206</v>
      </c>
      <c r="D29">
        <f t="shared" si="0"/>
        <v>1.7592918860102842</v>
      </c>
      <c r="E29">
        <f t="shared" si="1"/>
        <v>1.7592918860102842E-4</v>
      </c>
      <c r="F29" s="3">
        <f t="shared" si="4"/>
        <v>0.87964594300514209</v>
      </c>
      <c r="G29" s="3">
        <f t="shared" si="5"/>
        <v>1.7592918860102842</v>
      </c>
      <c r="H29" s="3">
        <f t="shared" si="6"/>
        <v>3.5185837720205684</v>
      </c>
      <c r="I29" s="3">
        <f t="shared" si="7"/>
        <v>8.7964594300514207</v>
      </c>
      <c r="J29" s="3">
        <f t="shared" si="8"/>
        <v>8.7964594300514207</v>
      </c>
      <c r="K29" s="3">
        <f t="shared" si="9"/>
        <v>8.7964594300514207</v>
      </c>
      <c r="L29">
        <f t="shared" si="10"/>
        <v>0.99938416931683538</v>
      </c>
      <c r="M29">
        <f t="shared" si="11"/>
        <v>1.7411544473216327</v>
      </c>
      <c r="N29">
        <f t="shared" si="12"/>
        <v>1.0000774734954361</v>
      </c>
      <c r="O29">
        <f t="shared" si="13"/>
        <v>-2.1996593773414039</v>
      </c>
      <c r="P29">
        <f t="shared" si="14"/>
        <v>1.0303321536107115</v>
      </c>
      <c r="Q29">
        <f t="shared" si="15"/>
        <v>-174.17044123484666</v>
      </c>
      <c r="R29" s="1">
        <f>(1+I29^2*$J$46^2)</f>
        <v>77377698504541.562</v>
      </c>
      <c r="S29" s="2">
        <f>$E$46+$J$46/R29</f>
        <v>0.10000001292362037</v>
      </c>
      <c r="T29" s="2">
        <f>F29-I29*$J$46^2/R29</f>
        <v>0.76596384079664692</v>
      </c>
      <c r="U29" s="1">
        <f t="shared" si="16"/>
        <v>77377698504541.562</v>
      </c>
      <c r="V29" s="2">
        <f t="shared" si="17"/>
        <v>0.10000001292362037</v>
      </c>
      <c r="W29" s="5">
        <f t="shared" si="18"/>
        <v>1.6456097838017889</v>
      </c>
      <c r="X29" s="1">
        <f t="shared" si="19"/>
        <v>77377698504541.562</v>
      </c>
      <c r="Y29" s="2">
        <f t="shared" si="20"/>
        <v>0.10000001292362037</v>
      </c>
      <c r="Z29" s="5">
        <f t="shared" si="21"/>
        <v>3.4049016698120731</v>
      </c>
      <c r="AA29">
        <f t="shared" si="22"/>
        <v>10.156704002459808</v>
      </c>
      <c r="AB29">
        <f t="shared" si="23"/>
        <v>150.00450609751815</v>
      </c>
      <c r="AC29">
        <f t="shared" si="24"/>
        <v>985.17196706713935</v>
      </c>
      <c r="AD29">
        <f t="shared" si="25"/>
        <v>0.77246398491623891</v>
      </c>
      <c r="AE29">
        <f t="shared" si="26"/>
        <v>1.6486453721552414</v>
      </c>
      <c r="AF29">
        <f t="shared" si="27"/>
        <v>3.4063698248536913</v>
      </c>
      <c r="AG29">
        <f t="shared" si="28"/>
        <v>9.8770628412957819</v>
      </c>
      <c r="AH29">
        <f t="shared" si="29"/>
        <v>82.561848558211025</v>
      </c>
    </row>
    <row r="30" spans="1:34" x14ac:dyDescent="0.25">
      <c r="A30">
        <v>15000</v>
      </c>
      <c r="B30">
        <f t="shared" si="2"/>
        <v>15000</v>
      </c>
      <c r="C30">
        <f t="shared" si="3"/>
        <v>94247779.607693791</v>
      </c>
      <c r="D30">
        <f t="shared" si="0"/>
        <v>1.8849555921538759</v>
      </c>
      <c r="E30">
        <f t="shared" si="1"/>
        <v>1.8849555921538757E-4</v>
      </c>
      <c r="F30" s="3">
        <f t="shared" si="4"/>
        <v>0.94247779607693793</v>
      </c>
      <c r="G30" s="3">
        <f t="shared" si="5"/>
        <v>1.8849555921538759</v>
      </c>
      <c r="H30" s="3">
        <f t="shared" si="6"/>
        <v>3.7699111843077517</v>
      </c>
      <c r="I30" s="3">
        <f t="shared" si="7"/>
        <v>9.4247779607693793</v>
      </c>
      <c r="J30" s="3">
        <f t="shared" si="8"/>
        <v>9.4247779607693793</v>
      </c>
      <c r="K30" s="3">
        <f t="shared" si="9"/>
        <v>9.4247779607693793</v>
      </c>
      <c r="L30">
        <f t="shared" si="10"/>
        <v>0.99929306778288784</v>
      </c>
      <c r="M30">
        <f t="shared" si="11"/>
        <v>1.8654363006560426</v>
      </c>
      <c r="N30">
        <f t="shared" si="12"/>
        <v>1.0000889526817918</v>
      </c>
      <c r="O30">
        <f t="shared" si="13"/>
        <v>-2.3568642257686392</v>
      </c>
      <c r="P30">
        <f t="shared" si="14"/>
        <v>1.0348200905692251</v>
      </c>
      <c r="Q30">
        <f t="shared" si="15"/>
        <v>-186.61127335881</v>
      </c>
      <c r="R30" s="1">
        <f>(1+I30^2*$J$46^2)</f>
        <v>88826439609805.219</v>
      </c>
      <c r="S30" s="2">
        <f>$E$46+$J$46/R30</f>
        <v>0.1000000112579093</v>
      </c>
      <c r="T30" s="2">
        <f>F30-I30*$J$46^2/R30</f>
        <v>0.8363745006823422</v>
      </c>
      <c r="U30" s="1">
        <f t="shared" si="16"/>
        <v>88826439609805.219</v>
      </c>
      <c r="V30" s="2">
        <f t="shared" si="17"/>
        <v>0.1000000112579093</v>
      </c>
      <c r="W30" s="5">
        <f t="shared" si="18"/>
        <v>1.7788522967592801</v>
      </c>
      <c r="X30" s="1">
        <f t="shared" si="19"/>
        <v>88826439609805.219</v>
      </c>
      <c r="Y30" s="2">
        <f t="shared" si="20"/>
        <v>0.1000000112579093</v>
      </c>
      <c r="Z30" s="5">
        <f t="shared" si="21"/>
        <v>3.6638078889131562</v>
      </c>
      <c r="AA30">
        <f t="shared" si="22"/>
        <v>10.179701094067402</v>
      </c>
      <c r="AB30">
        <f t="shared" si="23"/>
        <v>150.00517152496906</v>
      </c>
      <c r="AC30">
        <f t="shared" si="24"/>
        <v>983.03356247855561</v>
      </c>
      <c r="AD30">
        <f t="shared" si="25"/>
        <v>0.84233147135983188</v>
      </c>
      <c r="AE30">
        <f t="shared" si="26"/>
        <v>1.7816608812951324</v>
      </c>
      <c r="AF30">
        <f t="shared" si="27"/>
        <v>3.6651723355271932</v>
      </c>
      <c r="AG30">
        <f t="shared" si="28"/>
        <v>10.566711153754085</v>
      </c>
      <c r="AH30">
        <f t="shared" si="29"/>
        <v>83.181872401330423</v>
      </c>
    </row>
    <row r="31" spans="1:34" x14ac:dyDescent="0.25">
      <c r="A31">
        <v>16000</v>
      </c>
      <c r="B31">
        <f t="shared" si="2"/>
        <v>16000</v>
      </c>
      <c r="C31">
        <f t="shared" si="3"/>
        <v>100530964.91487338</v>
      </c>
      <c r="D31">
        <f t="shared" si="0"/>
        <v>2.0106192982974678</v>
      </c>
      <c r="E31">
        <f t="shared" si="1"/>
        <v>2.0106192982974675E-4</v>
      </c>
      <c r="F31" s="3">
        <f t="shared" si="4"/>
        <v>1.0053096491487339</v>
      </c>
      <c r="G31" s="3">
        <f t="shared" si="5"/>
        <v>2.0106192982974678</v>
      </c>
      <c r="H31" s="3">
        <f t="shared" si="6"/>
        <v>4.0212385965949355</v>
      </c>
      <c r="I31" s="3">
        <f t="shared" si="7"/>
        <v>10.053096491487338</v>
      </c>
      <c r="J31" s="3">
        <f t="shared" si="8"/>
        <v>10.053096491487338</v>
      </c>
      <c r="K31" s="3">
        <f t="shared" si="9"/>
        <v>10.053096491487338</v>
      </c>
      <c r="L31">
        <f t="shared" si="10"/>
        <v>0.99919568802276149</v>
      </c>
      <c r="M31">
        <f t="shared" si="11"/>
        <v>1.989700294375085</v>
      </c>
      <c r="N31">
        <f t="shared" si="12"/>
        <v>1.0001012281744033</v>
      </c>
      <c r="O31">
        <f t="shared" si="13"/>
        <v>-2.5140869338112424</v>
      </c>
      <c r="P31">
        <f t="shared" si="14"/>
        <v>1.0396175450596608</v>
      </c>
      <c r="Q31">
        <f t="shared" si="15"/>
        <v>-199.05212334238868</v>
      </c>
      <c r="R31" s="1">
        <f>(1+I31^2*$J$46^2)</f>
        <v>101064749067156.02</v>
      </c>
      <c r="S31" s="2">
        <f>$E$46+$J$46/R31</f>
        <v>0.10000000989464684</v>
      </c>
      <c r="T31" s="2">
        <f>F31-I31*$J$46^2/R31</f>
        <v>0.90583780971630024</v>
      </c>
      <c r="U31" s="1">
        <f t="shared" si="16"/>
        <v>101064749067156.02</v>
      </c>
      <c r="V31" s="2">
        <f t="shared" si="17"/>
        <v>0.10000000989464684</v>
      </c>
      <c r="W31" s="5">
        <f t="shared" si="18"/>
        <v>1.9111474588650341</v>
      </c>
      <c r="X31" s="1">
        <f t="shared" si="19"/>
        <v>101064749067156.02</v>
      </c>
      <c r="Y31" s="2">
        <f t="shared" si="20"/>
        <v>0.10000000989464684</v>
      </c>
      <c r="Z31" s="5">
        <f t="shared" si="21"/>
        <v>3.9217667571625019</v>
      </c>
      <c r="AA31">
        <f t="shared" si="22"/>
        <v>10.204231476456931</v>
      </c>
      <c r="AB31">
        <f t="shared" si="23"/>
        <v>150.0058824759663</v>
      </c>
      <c r="AC31">
        <f t="shared" si="24"/>
        <v>980.76300972681145</v>
      </c>
      <c r="AD31">
        <f t="shared" si="25"/>
        <v>0.91134084704382345</v>
      </c>
      <c r="AE31">
        <f t="shared" si="26"/>
        <v>1.9137619004215771</v>
      </c>
      <c r="AF31">
        <f t="shared" si="27"/>
        <v>3.9230414858326204</v>
      </c>
      <c r="AG31">
        <f t="shared" si="28"/>
        <v>11.253178014369276</v>
      </c>
      <c r="AH31">
        <f t="shared" si="29"/>
        <v>83.700338404590397</v>
      </c>
    </row>
    <row r="32" spans="1:34" x14ac:dyDescent="0.25">
      <c r="A32">
        <v>17000</v>
      </c>
      <c r="B32">
        <f t="shared" si="2"/>
        <v>17000</v>
      </c>
      <c r="C32">
        <f t="shared" si="3"/>
        <v>106814150.22205296</v>
      </c>
      <c r="D32">
        <f t="shared" si="0"/>
        <v>2.1362830044410592</v>
      </c>
      <c r="E32">
        <f t="shared" si="1"/>
        <v>2.1362830044410592E-4</v>
      </c>
      <c r="F32" s="3">
        <f t="shared" si="4"/>
        <v>1.0681415022205296</v>
      </c>
      <c r="G32" s="3">
        <f t="shared" si="5"/>
        <v>2.1362830044410592</v>
      </c>
      <c r="H32" s="3">
        <f t="shared" si="6"/>
        <v>4.2725660088821185</v>
      </c>
      <c r="I32" s="3">
        <f t="shared" si="7"/>
        <v>10.681415022205295</v>
      </c>
      <c r="J32" s="3">
        <f t="shared" si="8"/>
        <v>10.681415022205295</v>
      </c>
      <c r="K32" s="3">
        <f t="shared" si="9"/>
        <v>10.681415022205295</v>
      </c>
      <c r="L32">
        <f t="shared" si="10"/>
        <v>0.99909203096410248</v>
      </c>
      <c r="M32">
        <f t="shared" si="11"/>
        <v>2.113945237837735</v>
      </c>
      <c r="N32">
        <f t="shared" si="12"/>
        <v>1.0001143009009168</v>
      </c>
      <c r="O32">
        <f t="shared" si="13"/>
        <v>-2.6713286921102379</v>
      </c>
      <c r="P32">
        <f t="shared" si="14"/>
        <v>1.0447245180096647</v>
      </c>
      <c r="Q32">
        <f t="shared" si="15"/>
        <v>-211.49299237622378</v>
      </c>
      <c r="R32" s="1">
        <f>(1+I32^2*$J$46^2)</f>
        <v>114092626876593.94</v>
      </c>
      <c r="S32" s="2">
        <f>$E$46+$J$46/R32</f>
        <v>0.10000000876480827</v>
      </c>
      <c r="T32" s="2">
        <f>F32-I32*$J$46^2/R32</f>
        <v>0.97452094746059204</v>
      </c>
      <c r="U32" s="1">
        <f t="shared" si="16"/>
        <v>114092626876593.94</v>
      </c>
      <c r="V32" s="2">
        <f t="shared" si="17"/>
        <v>0.10000000876480827</v>
      </c>
      <c r="W32" s="5">
        <f t="shared" si="18"/>
        <v>2.0426624496811217</v>
      </c>
      <c r="X32" s="1">
        <f t="shared" si="19"/>
        <v>114092626876593.94</v>
      </c>
      <c r="Y32" s="2">
        <f t="shared" si="20"/>
        <v>0.10000000876480827</v>
      </c>
      <c r="Z32" s="5">
        <f t="shared" si="21"/>
        <v>4.1789454541221804</v>
      </c>
      <c r="AA32">
        <f t="shared" si="22"/>
        <v>10.230285038209955</v>
      </c>
      <c r="AB32">
        <f t="shared" si="23"/>
        <v>150.00663887691942</v>
      </c>
      <c r="AC32">
        <f t="shared" si="24"/>
        <v>978.36317439183938</v>
      </c>
      <c r="AD32">
        <f t="shared" si="25"/>
        <v>0.97963823873532607</v>
      </c>
      <c r="AE32">
        <f t="shared" si="26"/>
        <v>2.045108770968</v>
      </c>
      <c r="AF32">
        <f t="shared" si="27"/>
        <v>4.1801417571993174</v>
      </c>
      <c r="AG32">
        <f t="shared" si="28"/>
        <v>11.936283168018823</v>
      </c>
      <c r="AH32">
        <f t="shared" si="29"/>
        <v>84.141127240651414</v>
      </c>
    </row>
    <row r="33" spans="1:34" x14ac:dyDescent="0.25">
      <c r="A33">
        <v>18000</v>
      </c>
      <c r="B33">
        <f t="shared" si="2"/>
        <v>18000</v>
      </c>
      <c r="C33">
        <f t="shared" si="3"/>
        <v>113097335.52923256</v>
      </c>
      <c r="D33">
        <f t="shared" si="0"/>
        <v>2.2619467105846511</v>
      </c>
      <c r="E33">
        <f t="shared" si="1"/>
        <v>2.2619467105846513E-4</v>
      </c>
      <c r="F33" s="3">
        <f t="shared" si="4"/>
        <v>1.1309733552923256</v>
      </c>
      <c r="G33" s="3">
        <f t="shared" si="5"/>
        <v>2.2619467105846511</v>
      </c>
      <c r="H33" s="3">
        <f t="shared" si="6"/>
        <v>4.5238934211693023</v>
      </c>
      <c r="I33" s="3">
        <f t="shared" si="7"/>
        <v>11.309733552923255</v>
      </c>
      <c r="J33" s="3">
        <f t="shared" si="8"/>
        <v>11.309733552923255</v>
      </c>
      <c r="K33" s="3">
        <f t="shared" si="9"/>
        <v>11.309733552923255</v>
      </c>
      <c r="L33">
        <f t="shared" si="10"/>
        <v>0.99898209759440526</v>
      </c>
      <c r="M33">
        <f t="shared" si="11"/>
        <v>2.2381699404029685</v>
      </c>
      <c r="N33">
        <f t="shared" si="12"/>
        <v>1.0001281718488269</v>
      </c>
      <c r="O33">
        <f t="shared" si="13"/>
        <v>-2.8285906913066508</v>
      </c>
      <c r="P33">
        <f t="shared" si="14"/>
        <v>1.050141010406731</v>
      </c>
      <c r="Q33">
        <f t="shared" si="15"/>
        <v>-223.93388165095629</v>
      </c>
      <c r="R33" s="1">
        <f>(1+I33^2*$J$46^2)</f>
        <v>127910073038119.08</v>
      </c>
      <c r="S33" s="2">
        <f>$E$46+$J$46/R33</f>
        <v>0.10000000781799256</v>
      </c>
      <c r="T33" s="2">
        <f>F33-I33*$J$46^2/R33</f>
        <v>1.0425539424634955</v>
      </c>
      <c r="U33" s="1">
        <f t="shared" si="16"/>
        <v>127910073038119.08</v>
      </c>
      <c r="V33" s="2">
        <f t="shared" si="17"/>
        <v>0.10000000781799256</v>
      </c>
      <c r="W33" s="5">
        <f t="shared" si="18"/>
        <v>2.1735272977558209</v>
      </c>
      <c r="X33" s="1">
        <f t="shared" si="19"/>
        <v>127910073038119.08</v>
      </c>
      <c r="Y33" s="2">
        <f t="shared" si="20"/>
        <v>0.10000000781799256</v>
      </c>
      <c r="Z33" s="5">
        <f t="shared" si="21"/>
        <v>4.4354740083404725</v>
      </c>
      <c r="AA33">
        <f t="shared" si="22"/>
        <v>10.257851148543141</v>
      </c>
      <c r="AB33">
        <f t="shared" si="23"/>
        <v>150.00744064949339</v>
      </c>
      <c r="AC33">
        <f t="shared" si="24"/>
        <v>975.83704637088158</v>
      </c>
      <c r="AD33">
        <f t="shared" si="25"/>
        <v>1.0473388775891861</v>
      </c>
      <c r="AE33">
        <f t="shared" si="26"/>
        <v>2.1758264902453321</v>
      </c>
      <c r="AF33">
        <f t="shared" si="27"/>
        <v>4.4366011405384969</v>
      </c>
      <c r="AG33">
        <f t="shared" si="28"/>
        <v>12.615852001778148</v>
      </c>
      <c r="AH33">
        <f t="shared" si="29"/>
        <v>84.521047583355909</v>
      </c>
    </row>
    <row r="34" spans="1:34" x14ac:dyDescent="0.25">
      <c r="A34">
        <v>19000</v>
      </c>
      <c r="B34">
        <f t="shared" si="2"/>
        <v>19000</v>
      </c>
      <c r="C34">
        <f t="shared" si="3"/>
        <v>119380520.83641213</v>
      </c>
      <c r="D34">
        <f t="shared" si="0"/>
        <v>2.3876104167282426</v>
      </c>
      <c r="E34">
        <f t="shared" si="1"/>
        <v>2.3876104167282425E-4</v>
      </c>
      <c r="F34" s="3">
        <f t="shared" si="4"/>
        <v>1.1938052083641213</v>
      </c>
      <c r="G34" s="3">
        <f t="shared" si="5"/>
        <v>2.3876104167282426</v>
      </c>
      <c r="H34" s="3">
        <f t="shared" si="6"/>
        <v>4.7752208334564852</v>
      </c>
      <c r="I34" s="3">
        <f t="shared" si="7"/>
        <v>11.938052083641212</v>
      </c>
      <c r="J34" s="3">
        <f t="shared" si="8"/>
        <v>11.938052083641212</v>
      </c>
      <c r="K34" s="3">
        <f t="shared" si="9"/>
        <v>11.938052083641212</v>
      </c>
      <c r="L34">
        <f t="shared" si="10"/>
        <v>0.99886588896101214</v>
      </c>
      <c r="M34">
        <f t="shared" si="11"/>
        <v>2.3623732114297593</v>
      </c>
      <c r="N34">
        <f t="shared" si="12"/>
        <v>1.0001428420654757</v>
      </c>
      <c r="O34">
        <f t="shared" si="13"/>
        <v>-2.9858741220415044</v>
      </c>
      <c r="P34">
        <f t="shared" si="14"/>
        <v>1.0558670232982021</v>
      </c>
      <c r="Q34">
        <f t="shared" si="15"/>
        <v>-236.37479235722719</v>
      </c>
      <c r="R34" s="1">
        <f>(1+I34^2*$J$46^2)</f>
        <v>142517087551731.31</v>
      </c>
      <c r="S34" s="2">
        <f>$E$46+$J$46/R34</f>
        <v>0.10000000701670247</v>
      </c>
      <c r="T34" s="2">
        <f>F34-I34*$J$46^2/R34</f>
        <v>1.1100394488420717</v>
      </c>
      <c r="U34" s="1">
        <f t="shared" si="16"/>
        <v>142517087551731.31</v>
      </c>
      <c r="V34" s="2">
        <f t="shared" si="17"/>
        <v>0.10000000701670247</v>
      </c>
      <c r="W34" s="5">
        <f t="shared" si="18"/>
        <v>2.3038446572061928</v>
      </c>
      <c r="X34" s="1">
        <f t="shared" si="19"/>
        <v>142517087551731.31</v>
      </c>
      <c r="Y34" s="2">
        <f t="shared" si="20"/>
        <v>0.10000000701670247</v>
      </c>
      <c r="Z34" s="5">
        <f t="shared" si="21"/>
        <v>4.6914550739344358</v>
      </c>
      <c r="AA34">
        <f t="shared" si="22"/>
        <v>10.28691867963712</v>
      </c>
      <c r="AB34">
        <f t="shared" si="23"/>
        <v>150.00828771060932</v>
      </c>
      <c r="AC34">
        <f t="shared" si="24"/>
        <v>973.18773014932549</v>
      </c>
      <c r="AD34">
        <f t="shared" si="25"/>
        <v>1.114534691873228</v>
      </c>
      <c r="AE34">
        <f t="shared" si="26"/>
        <v>2.3060139214542614</v>
      </c>
      <c r="AF34">
        <f t="shared" si="27"/>
        <v>4.6925207204815305</v>
      </c>
      <c r="AG34">
        <f t="shared" si="28"/>
        <v>13.291715747121708</v>
      </c>
      <c r="AH34">
        <f t="shared" si="29"/>
        <v>84.852296780414875</v>
      </c>
    </row>
    <row r="35" spans="1:34" x14ac:dyDescent="0.25">
      <c r="A35">
        <v>20000</v>
      </c>
      <c r="B35">
        <f t="shared" si="2"/>
        <v>20000</v>
      </c>
      <c r="C35">
        <f t="shared" si="3"/>
        <v>125663706.14359173</v>
      </c>
      <c r="D35">
        <f t="shared" si="0"/>
        <v>2.5132741228718345</v>
      </c>
      <c r="E35">
        <f t="shared" si="1"/>
        <v>2.5132741228718348E-4</v>
      </c>
      <c r="F35" s="3">
        <f t="shared" si="4"/>
        <v>1.2566370614359172</v>
      </c>
      <c r="G35" s="3">
        <f t="shared" si="5"/>
        <v>2.5132741228718345</v>
      </c>
      <c r="H35" s="3">
        <f t="shared" si="6"/>
        <v>5.026548245743669</v>
      </c>
      <c r="I35" s="3">
        <f t="shared" si="7"/>
        <v>12.566370614359172</v>
      </c>
      <c r="J35" s="3">
        <f t="shared" si="8"/>
        <v>12.566370614359172</v>
      </c>
      <c r="K35" s="3">
        <f t="shared" si="9"/>
        <v>12.566370614359172</v>
      </c>
      <c r="L35">
        <f t="shared" si="10"/>
        <v>0.99874340617111423</v>
      </c>
      <c r="M35">
        <f t="shared" si="11"/>
        <v>2.4865538602770854</v>
      </c>
      <c r="N35">
        <f t="shared" si="12"/>
        <v>1.0001583126580544</v>
      </c>
      <c r="O35">
        <f t="shared" si="13"/>
        <v>-3.1431801749558246</v>
      </c>
      <c r="P35">
        <f t="shared" si="14"/>
        <v>1.0619025577912695</v>
      </c>
      <c r="Q35">
        <f t="shared" si="15"/>
        <v>-248.81572568567765</v>
      </c>
      <c r="R35" s="1">
        <f>(1+I35^2*$J$46^2)</f>
        <v>157913670417430.72</v>
      </c>
      <c r="S35" s="2">
        <f>$E$46+$J$46/R35</f>
        <v>0.10000000633257398</v>
      </c>
      <c r="T35" s="2">
        <f>F35-I35*$J$46^2/R35</f>
        <v>1.1770595898899701</v>
      </c>
      <c r="U35" s="1">
        <f t="shared" si="16"/>
        <v>157913670417430.72</v>
      </c>
      <c r="V35" s="2">
        <f t="shared" si="17"/>
        <v>0.10000000633257398</v>
      </c>
      <c r="W35" s="5">
        <f t="shared" si="18"/>
        <v>2.4336966513258873</v>
      </c>
      <c r="X35" s="1">
        <f t="shared" si="19"/>
        <v>157913670417430.72</v>
      </c>
      <c r="Y35" s="2">
        <f t="shared" si="20"/>
        <v>0.10000000633257398</v>
      </c>
      <c r="Z35" s="5">
        <f t="shared" si="21"/>
        <v>4.9469707741977222</v>
      </c>
      <c r="AA35">
        <f t="shared" si="22"/>
        <v>10.317476029599659</v>
      </c>
      <c r="AB35">
        <f t="shared" si="23"/>
        <v>150.00917997244494</v>
      </c>
      <c r="AC35">
        <f t="shared" si="24"/>
        <v>970.41843491899169</v>
      </c>
      <c r="AD35">
        <f t="shared" si="25"/>
        <v>1.1812998262162149</v>
      </c>
      <c r="AE35">
        <f t="shared" si="26"/>
        <v>2.4357502729018328</v>
      </c>
      <c r="AF35">
        <f t="shared" si="27"/>
        <v>4.9479813906312264</v>
      </c>
      <c r="AG35">
        <f t="shared" si="28"/>
        <v>13.9637116595938</v>
      </c>
      <c r="AH35">
        <f t="shared" si="29"/>
        <v>85.143956325389624</v>
      </c>
    </row>
    <row r="36" spans="1:34" x14ac:dyDescent="0.25">
      <c r="A36">
        <v>30000</v>
      </c>
      <c r="B36">
        <f t="shared" si="2"/>
        <v>30000</v>
      </c>
      <c r="C36">
        <f t="shared" si="3"/>
        <v>188495559.21538758</v>
      </c>
      <c r="D36">
        <f t="shared" si="0"/>
        <v>3.7699111843077517</v>
      </c>
      <c r="E36">
        <f t="shared" si="1"/>
        <v>3.7699111843077514E-4</v>
      </c>
      <c r="F36" s="3">
        <f t="shared" si="4"/>
        <v>1.8849555921538759</v>
      </c>
      <c r="G36" s="3">
        <f t="shared" si="5"/>
        <v>3.7699111843077517</v>
      </c>
      <c r="H36" s="3">
        <f t="shared" si="6"/>
        <v>7.5398223686155035</v>
      </c>
      <c r="I36" s="3">
        <f t="shared" si="7"/>
        <v>18.849555921538759</v>
      </c>
      <c r="J36" s="3">
        <f t="shared" si="8"/>
        <v>18.849555921538759</v>
      </c>
      <c r="K36" s="3">
        <f t="shared" si="9"/>
        <v>18.849555921538759</v>
      </c>
      <c r="L36">
        <f t="shared" si="10"/>
        <v>0.99717378603773543</v>
      </c>
      <c r="M36">
        <f t="shared" si="11"/>
        <v>3.7268541878543182</v>
      </c>
      <c r="N36">
        <f t="shared" si="12"/>
        <v>1.0003573256333509</v>
      </c>
      <c r="O36">
        <f t="shared" si="13"/>
        <v>-4.7177468649950454</v>
      </c>
      <c r="P36">
        <f t="shared" si="14"/>
        <v>1.1392818771830846</v>
      </c>
      <c r="Q36">
        <f t="shared" si="15"/>
        <v>-373.22656513107779</v>
      </c>
      <c r="R36" s="1">
        <f>(1+I36^2*$J$46^2)</f>
        <v>355305758439217.87</v>
      </c>
      <c r="S36" s="2">
        <f>$E$46+$J$46/R36</f>
        <v>0.10000000281447732</v>
      </c>
      <c r="T36" s="2">
        <f>F36-I36*$J$46^2/R36</f>
        <v>1.8319039444565777</v>
      </c>
      <c r="U36" s="1">
        <f t="shared" si="16"/>
        <v>355305758439217.87</v>
      </c>
      <c r="V36" s="2">
        <f t="shared" si="17"/>
        <v>0.10000000281447732</v>
      </c>
      <c r="W36" s="5">
        <f t="shared" si="18"/>
        <v>3.7168595366104533</v>
      </c>
      <c r="X36" s="1">
        <f t="shared" si="19"/>
        <v>355305758439217.87</v>
      </c>
      <c r="Y36" s="2">
        <f t="shared" si="20"/>
        <v>0.10000000281447732</v>
      </c>
      <c r="Z36" s="5">
        <f t="shared" si="21"/>
        <v>7.4867707209182051</v>
      </c>
      <c r="AA36">
        <f t="shared" si="22"/>
        <v>10.702146204930173</v>
      </c>
      <c r="AB36">
        <f t="shared" si="23"/>
        <v>150.02056591953308</v>
      </c>
      <c r="AC36">
        <f t="shared" si="24"/>
        <v>936.88760140938757</v>
      </c>
      <c r="AD36">
        <f t="shared" si="25"/>
        <v>1.8346313150817151</v>
      </c>
      <c r="AE36">
        <f t="shared" si="26"/>
        <v>3.7182045150119123</v>
      </c>
      <c r="AF36">
        <f t="shared" si="27"/>
        <v>7.4874385358519637</v>
      </c>
      <c r="AG36">
        <f t="shared" si="28"/>
        <v>20.439690988897588</v>
      </c>
      <c r="AH36">
        <f t="shared" si="29"/>
        <v>86.875438154904913</v>
      </c>
    </row>
    <row r="37" spans="1:34" x14ac:dyDescent="0.25">
      <c r="A37">
        <v>40000</v>
      </c>
      <c r="B37">
        <f t="shared" si="2"/>
        <v>40000</v>
      </c>
      <c r="C37">
        <f t="shared" si="3"/>
        <v>251327412.28718346</v>
      </c>
      <c r="D37">
        <f t="shared" si="0"/>
        <v>5.026548245743669</v>
      </c>
      <c r="E37">
        <f t="shared" si="1"/>
        <v>5.0265482457436696E-4</v>
      </c>
      <c r="F37" s="3">
        <f t="shared" si="4"/>
        <v>2.5132741228718345</v>
      </c>
      <c r="G37" s="3">
        <f t="shared" si="5"/>
        <v>5.026548245743669</v>
      </c>
      <c r="H37" s="3">
        <f t="shared" si="6"/>
        <v>10.053096491487338</v>
      </c>
      <c r="I37" s="3">
        <f t="shared" si="7"/>
        <v>25.132741228718345</v>
      </c>
      <c r="J37" s="3">
        <f t="shared" si="8"/>
        <v>25.132741228718345</v>
      </c>
      <c r="K37" s="3">
        <f t="shared" si="9"/>
        <v>25.132741228718345</v>
      </c>
      <c r="L37">
        <f t="shared" si="10"/>
        <v>0.99497841253609898</v>
      </c>
      <c r="M37">
        <f t="shared" si="11"/>
        <v>4.9635825923579819</v>
      </c>
      <c r="N37">
        <f t="shared" si="12"/>
        <v>1.0006380384838596</v>
      </c>
      <c r="O37">
        <f t="shared" si="13"/>
        <v>-6.2958854781078371</v>
      </c>
      <c r="P37">
        <f t="shared" si="14"/>
        <v>1.2476150190167197</v>
      </c>
      <c r="Q37">
        <f t="shared" si="15"/>
        <v>-497.64097649955147</v>
      </c>
      <c r="R37" s="1">
        <f>(1+I37^2*$J$46^2)</f>
        <v>631654681669719.87</v>
      </c>
      <c r="S37" s="2">
        <f>$E$46+$J$46/R37</f>
        <v>0.1000000015831435</v>
      </c>
      <c r="T37" s="2">
        <f>F37-I37*$J$46^2/R37</f>
        <v>2.4734853870988607</v>
      </c>
      <c r="U37" s="1">
        <f t="shared" si="16"/>
        <v>631654681669719.87</v>
      </c>
      <c r="V37" s="2">
        <f t="shared" si="17"/>
        <v>0.1000000015831435</v>
      </c>
      <c r="W37" s="5">
        <f t="shared" si="18"/>
        <v>4.9867595099706952</v>
      </c>
      <c r="X37" s="1">
        <f t="shared" si="19"/>
        <v>631654681669719.87</v>
      </c>
      <c r="Y37" s="2">
        <f t="shared" si="20"/>
        <v>0.1000000015831435</v>
      </c>
      <c r="Z37" s="5">
        <f t="shared" si="21"/>
        <v>10.013307755714365</v>
      </c>
      <c r="AA37">
        <f t="shared" si="22"/>
        <v>11.220445493797799</v>
      </c>
      <c r="AB37">
        <f t="shared" si="23"/>
        <v>150.03634014669154</v>
      </c>
      <c r="AC37">
        <f t="shared" si="24"/>
        <v>895.29300081643009</v>
      </c>
      <c r="AD37">
        <f t="shared" si="25"/>
        <v>2.4755060009032959</v>
      </c>
      <c r="AE37">
        <f t="shared" si="26"/>
        <v>4.98776206435309</v>
      </c>
      <c r="AF37">
        <f t="shared" si="27"/>
        <v>10.013807078777086</v>
      </c>
      <c r="AG37">
        <f t="shared" si="28"/>
        <v>26.397883036825341</v>
      </c>
      <c r="AH37">
        <f t="shared" si="29"/>
        <v>87.684862222951182</v>
      </c>
    </row>
    <row r="38" spans="1:34" x14ac:dyDescent="0.25">
      <c r="A38">
        <v>50000</v>
      </c>
      <c r="B38">
        <f t="shared" si="2"/>
        <v>50000</v>
      </c>
      <c r="C38">
        <f t="shared" si="3"/>
        <v>314159265.35897928</v>
      </c>
      <c r="D38">
        <f t="shared" si="0"/>
        <v>6.2831853071795862</v>
      </c>
      <c r="E38">
        <f t="shared" si="1"/>
        <v>6.2831853071795851E-4</v>
      </c>
      <c r="F38" s="3">
        <f t="shared" si="4"/>
        <v>3.1415926535897931</v>
      </c>
      <c r="G38" s="3">
        <f t="shared" si="5"/>
        <v>6.2831853071795862</v>
      </c>
      <c r="H38" s="3">
        <f t="shared" si="6"/>
        <v>12.566370614359172</v>
      </c>
      <c r="I38" s="3">
        <f t="shared" si="7"/>
        <v>31.415926535897928</v>
      </c>
      <c r="J38" s="3">
        <f t="shared" si="8"/>
        <v>31.415926535897928</v>
      </c>
      <c r="K38" s="3">
        <f t="shared" si="9"/>
        <v>31.415926535897928</v>
      </c>
      <c r="L38">
        <f t="shared" si="10"/>
        <v>0.99215938035129836</v>
      </c>
      <c r="M38">
        <f t="shared" si="11"/>
        <v>6.1955484327635508</v>
      </c>
      <c r="N38">
        <f t="shared" si="12"/>
        <v>1.0010025458946745</v>
      </c>
      <c r="O38">
        <f t="shared" si="13"/>
        <v>-7.8787866553187218</v>
      </c>
      <c r="P38">
        <f t="shared" si="14"/>
        <v>1.3869040779772681</v>
      </c>
      <c r="Q38">
        <f t="shared" si="15"/>
        <v>-622.06015043212324</v>
      </c>
      <c r="R38" s="1">
        <f>(1+I38^2*$J$46^2)</f>
        <v>986960440108936.62</v>
      </c>
      <c r="S38" s="2">
        <f>$E$46+$J$46/R38</f>
        <v>0.10000000101321184</v>
      </c>
      <c r="T38" s="2">
        <f>F38-I38*$J$46^2/R38</f>
        <v>3.1097616649714142</v>
      </c>
      <c r="U38" s="1">
        <f t="shared" si="16"/>
        <v>986960440108936.62</v>
      </c>
      <c r="V38" s="2">
        <f t="shared" si="17"/>
        <v>0.10000000101321184</v>
      </c>
      <c r="W38" s="5">
        <f t="shared" si="18"/>
        <v>6.2513543185612068</v>
      </c>
      <c r="X38" s="1">
        <f t="shared" si="19"/>
        <v>986960440108936.62</v>
      </c>
      <c r="Y38" s="2">
        <f t="shared" si="20"/>
        <v>0.10000000101321184</v>
      </c>
      <c r="Z38" s="5">
        <f t="shared" si="21"/>
        <v>12.534539625740793</v>
      </c>
      <c r="AA38">
        <f t="shared" si="22"/>
        <v>11.856671415974192</v>
      </c>
      <c r="AB38">
        <f t="shared" si="23"/>
        <v>150.05633671308303</v>
      </c>
      <c r="AC38">
        <f t="shared" si="24"/>
        <v>849.1518495657823</v>
      </c>
      <c r="AD38">
        <f t="shared" si="25"/>
        <v>3.1113690898266029</v>
      </c>
      <c r="AE38">
        <f t="shared" si="26"/>
        <v>6.2521540941020071</v>
      </c>
      <c r="AF38">
        <f t="shared" si="27"/>
        <v>12.534938517179445</v>
      </c>
      <c r="AG38">
        <f t="shared" si="28"/>
        <v>31.780485573155694</v>
      </c>
      <c r="AH38">
        <f t="shared" si="29"/>
        <v>88.158185436245788</v>
      </c>
    </row>
    <row r="39" spans="1:34" x14ac:dyDescent="0.25">
      <c r="A39">
        <v>60000</v>
      </c>
      <c r="B39">
        <f t="shared" si="2"/>
        <v>60000</v>
      </c>
      <c r="C39">
        <f t="shared" si="3"/>
        <v>376991118.43077517</v>
      </c>
      <c r="D39">
        <f t="shared" si="0"/>
        <v>7.5398223686155035</v>
      </c>
      <c r="E39">
        <f t="shared" si="1"/>
        <v>7.5398223686155028E-4</v>
      </c>
      <c r="F39" s="3">
        <f t="shared" si="4"/>
        <v>3.7699111843077517</v>
      </c>
      <c r="G39" s="3">
        <f t="shared" si="5"/>
        <v>7.5398223686155035</v>
      </c>
      <c r="H39" s="3">
        <f t="shared" si="6"/>
        <v>15.079644737231007</v>
      </c>
      <c r="I39" s="3">
        <f t="shared" si="7"/>
        <v>37.699111843077517</v>
      </c>
      <c r="J39" s="3">
        <f t="shared" si="8"/>
        <v>37.699111843077517</v>
      </c>
      <c r="K39" s="3">
        <f t="shared" si="9"/>
        <v>37.699111843077517</v>
      </c>
      <c r="L39">
        <f t="shared" si="10"/>
        <v>0.98871938264988235</v>
      </c>
      <c r="M39">
        <f t="shared" si="11"/>
        <v>7.4215610680465032</v>
      </c>
      <c r="N39">
        <f t="shared" si="12"/>
        <v>1.001453541032344</v>
      </c>
      <c r="O39">
        <f t="shared" si="13"/>
        <v>-9.4676410376522249</v>
      </c>
      <c r="P39">
        <f t="shared" si="14"/>
        <v>1.5571517472312788</v>
      </c>
      <c r="Q39">
        <f t="shared" si="15"/>
        <v>-746.48527756981753</v>
      </c>
      <c r="R39" s="1">
        <f>(1+I39^2*$J$46^2)</f>
        <v>1421223033756868.5</v>
      </c>
      <c r="S39" s="2">
        <f>$E$46+$J$46/R39</f>
        <v>0.10000000070361934</v>
      </c>
      <c r="T39" s="2">
        <f>F39-I39*$J$46^2/R39</f>
        <v>3.7433853604591025</v>
      </c>
      <c r="U39" s="1">
        <f t="shared" si="16"/>
        <v>1421223033756868.5</v>
      </c>
      <c r="V39" s="2">
        <f t="shared" si="17"/>
        <v>0.10000000070361934</v>
      </c>
      <c r="W39" s="5">
        <f t="shared" si="18"/>
        <v>7.5132965447668543</v>
      </c>
      <c r="X39" s="1">
        <f t="shared" si="19"/>
        <v>1421223033756868.5</v>
      </c>
      <c r="Y39" s="2">
        <f t="shared" si="20"/>
        <v>0.10000000070361934</v>
      </c>
      <c r="Z39" s="5">
        <f t="shared" si="21"/>
        <v>15.053118913382358</v>
      </c>
      <c r="AA39">
        <f t="shared" si="22"/>
        <v>12.59517610544858</v>
      </c>
      <c r="AB39">
        <f t="shared" si="23"/>
        <v>150.08034249829214</v>
      </c>
      <c r="AC39">
        <f t="shared" si="24"/>
        <v>801.39545586295844</v>
      </c>
      <c r="AD39">
        <f t="shared" si="25"/>
        <v>3.744720811628051</v>
      </c>
      <c r="AE39">
        <f t="shared" si="26"/>
        <v>7.5139620021494835</v>
      </c>
      <c r="AF39">
        <f t="shared" si="27"/>
        <v>15.053451066800941</v>
      </c>
      <c r="AG39">
        <f t="shared" si="28"/>
        <v>36.581182985755341</v>
      </c>
      <c r="AH39">
        <f t="shared" si="29"/>
        <v>88.469776660107357</v>
      </c>
    </row>
    <row r="40" spans="1:34" x14ac:dyDescent="0.25">
      <c r="A40">
        <v>70000</v>
      </c>
      <c r="B40">
        <f t="shared" si="2"/>
        <v>70000</v>
      </c>
      <c r="C40">
        <f t="shared" si="3"/>
        <v>439822971.50257105</v>
      </c>
      <c r="D40">
        <f t="shared" si="0"/>
        <v>8.7964594300514207</v>
      </c>
      <c r="E40">
        <f t="shared" si="1"/>
        <v>8.7964594300514204E-4</v>
      </c>
      <c r="F40" s="3">
        <f t="shared" si="4"/>
        <v>4.3982297150257104</v>
      </c>
      <c r="G40" s="3">
        <f t="shared" si="5"/>
        <v>8.7964594300514207</v>
      </c>
      <c r="H40" s="3">
        <f t="shared" si="6"/>
        <v>17.592918860102841</v>
      </c>
      <c r="I40" s="3">
        <f t="shared" si="7"/>
        <v>43.982297150257104</v>
      </c>
      <c r="J40" s="3">
        <f t="shared" si="8"/>
        <v>43.982297150257104</v>
      </c>
      <c r="K40" s="3">
        <f t="shared" si="9"/>
        <v>43.982297150257104</v>
      </c>
      <c r="L40">
        <f t="shared" si="10"/>
        <v>0.98466171107985512</v>
      </c>
      <c r="M40">
        <f t="shared" si="11"/>
        <v>8.6404298571823137</v>
      </c>
      <c r="N40">
        <f t="shared" si="12"/>
        <v>1.0019943155448721</v>
      </c>
      <c r="O40">
        <f t="shared" si="13"/>
        <v>-11.063639266132871</v>
      </c>
      <c r="P40">
        <f t="shared" si="14"/>
        <v>1.7583613184267561</v>
      </c>
      <c r="Q40">
        <f t="shared" si="15"/>
        <v>-870.91754855365923</v>
      </c>
      <c r="R40" s="1">
        <f>(1+I40^2*$J$46^2)</f>
        <v>1934442462613515.2</v>
      </c>
      <c r="S40" s="2">
        <f>$E$46+$J$46/R40</f>
        <v>0.10000000051694483</v>
      </c>
      <c r="T40" s="2">
        <f>F40-I40*$J$46^2/R40</f>
        <v>4.375493294584011</v>
      </c>
      <c r="U40" s="1">
        <f t="shared" si="16"/>
        <v>1934442462613515.2</v>
      </c>
      <c r="V40" s="2">
        <f t="shared" si="17"/>
        <v>0.10000000051694483</v>
      </c>
      <c r="W40" s="5">
        <f t="shared" si="18"/>
        <v>8.7737230096097214</v>
      </c>
      <c r="X40" s="1">
        <f t="shared" si="19"/>
        <v>1934442462613515.2</v>
      </c>
      <c r="Y40" s="2">
        <f t="shared" si="20"/>
        <v>0.10000000051694483</v>
      </c>
      <c r="Z40" s="5">
        <f t="shared" si="21"/>
        <v>17.570182439661142</v>
      </c>
      <c r="AA40">
        <f t="shared" si="22"/>
        <v>13.421652259114225</v>
      </c>
      <c r="AB40">
        <f t="shared" si="23"/>
        <v>150.10809738768614</v>
      </c>
      <c r="AC40">
        <f t="shared" si="24"/>
        <v>754.15869237562117</v>
      </c>
      <c r="AD40">
        <f t="shared" si="25"/>
        <v>4.3766358737108844</v>
      </c>
      <c r="AE40">
        <f t="shared" si="26"/>
        <v>8.7742928746115183</v>
      </c>
      <c r="AF40">
        <f t="shared" si="27"/>
        <v>17.570467010386494</v>
      </c>
      <c r="AG40">
        <f t="shared" si="28"/>
        <v>40.828425689108649</v>
      </c>
      <c r="AH40">
        <f t="shared" si="29"/>
        <v>88.690757743487524</v>
      </c>
    </row>
    <row r="41" spans="1:34" x14ac:dyDescent="0.25">
      <c r="A41">
        <v>80000</v>
      </c>
      <c r="B41">
        <f t="shared" si="2"/>
        <v>80000</v>
      </c>
      <c r="C41">
        <f t="shared" si="3"/>
        <v>502654824.57436693</v>
      </c>
      <c r="D41">
        <f t="shared" si="0"/>
        <v>10.053096491487338</v>
      </c>
      <c r="E41">
        <f t="shared" si="1"/>
        <v>1.0053096491487339E-3</v>
      </c>
      <c r="F41" s="3">
        <f t="shared" si="4"/>
        <v>5.026548245743669</v>
      </c>
      <c r="G41" s="3">
        <f t="shared" si="5"/>
        <v>10.053096491487338</v>
      </c>
      <c r="H41" s="3">
        <f t="shared" si="6"/>
        <v>20.106192982974676</v>
      </c>
      <c r="I41" s="3">
        <f t="shared" si="7"/>
        <v>50.26548245743669</v>
      </c>
      <c r="J41" s="3">
        <f t="shared" si="8"/>
        <v>50.26548245743669</v>
      </c>
      <c r="K41" s="3">
        <f t="shared" si="9"/>
        <v>50.26548245743669</v>
      </c>
      <c r="L41">
        <f t="shared" si="10"/>
        <v>0.97999025577067633</v>
      </c>
      <c r="M41">
        <f t="shared" si="11"/>
        <v>9.8509641591464607</v>
      </c>
      <c r="N41">
        <f t="shared" si="12"/>
        <v>1.0026287595617192</v>
      </c>
      <c r="O41">
        <f t="shared" si="13"/>
        <v>-12.667971981785177</v>
      </c>
      <c r="P41">
        <f t="shared" si="14"/>
        <v>1.9905366816931596</v>
      </c>
      <c r="Q41">
        <f t="shared" si="15"/>
        <v>-995.35815402467244</v>
      </c>
      <c r="R41" s="1">
        <f>(1+I41^2*$J$46^2)</f>
        <v>2526618726678876.5</v>
      </c>
      <c r="S41" s="2">
        <f>$E$46+$J$46/R41</f>
        <v>0.10000000039578588</v>
      </c>
      <c r="T41" s="2">
        <f>F41-I41*$J$46^2/R41</f>
        <v>5.0066538778571816</v>
      </c>
      <c r="U41" s="1">
        <f t="shared" si="16"/>
        <v>2526618726678876.5</v>
      </c>
      <c r="V41" s="2">
        <f t="shared" si="17"/>
        <v>0.10000000039578588</v>
      </c>
      <c r="W41" s="5">
        <f t="shared" si="18"/>
        <v>10.033202123600852</v>
      </c>
      <c r="X41" s="1">
        <f t="shared" si="19"/>
        <v>2526618726678876.5</v>
      </c>
      <c r="Y41" s="2">
        <f t="shared" si="20"/>
        <v>0.10000000039578588</v>
      </c>
      <c r="Z41" s="5">
        <f t="shared" si="21"/>
        <v>20.086298615088189</v>
      </c>
      <c r="AA41">
        <f t="shared" si="22"/>
        <v>14.323761772611638</v>
      </c>
      <c r="AB41">
        <f t="shared" si="23"/>
        <v>150.13929451142732</v>
      </c>
      <c r="AC41">
        <f t="shared" si="24"/>
        <v>708.8214512192335</v>
      </c>
      <c r="AD41">
        <f t="shared" si="25"/>
        <v>5.0076524492761587</v>
      </c>
      <c r="AE41">
        <f t="shared" si="26"/>
        <v>10.033700456616581</v>
      </c>
      <c r="AF41">
        <f t="shared" si="27"/>
        <v>20.086547539449704</v>
      </c>
      <c r="AG41">
        <f t="shared" si="28"/>
        <v>44.569846372452417</v>
      </c>
      <c r="AH41">
        <f t="shared" si="29"/>
        <v>88.855759478974278</v>
      </c>
    </row>
    <row r="42" spans="1:34" x14ac:dyDescent="0.25">
      <c r="A42">
        <v>100000</v>
      </c>
      <c r="B42">
        <f t="shared" si="2"/>
        <v>100000</v>
      </c>
      <c r="C42">
        <f t="shared" si="3"/>
        <v>628318530.71795857</v>
      </c>
      <c r="D42">
        <f t="shared" si="0"/>
        <v>12.566370614359172</v>
      </c>
      <c r="E42">
        <f t="shared" si="1"/>
        <v>1.256637061435917E-3</v>
      </c>
      <c r="F42" s="3">
        <f t="shared" si="4"/>
        <v>6.2831853071795862</v>
      </c>
      <c r="G42" s="3">
        <f t="shared" si="5"/>
        <v>12.566370614359172</v>
      </c>
      <c r="H42" s="3">
        <f t="shared" si="6"/>
        <v>25.132741228718345</v>
      </c>
      <c r="I42" s="3">
        <f t="shared" si="7"/>
        <v>62.831853071795855</v>
      </c>
      <c r="J42" s="3">
        <f t="shared" si="8"/>
        <v>62.831853071795855</v>
      </c>
      <c r="K42" s="3">
        <f t="shared" si="9"/>
        <v>62.831853071795855</v>
      </c>
      <c r="L42">
        <f t="shared" si="10"/>
        <v>0.96882454685997843</v>
      </c>
      <c r="M42">
        <f t="shared" si="11"/>
        <v>12.242266737461662</v>
      </c>
      <c r="N42">
        <f t="shared" si="12"/>
        <v>1.0041972090334828</v>
      </c>
      <c r="O42">
        <f t="shared" si="13"/>
        <v>-15.906403438702883</v>
      </c>
      <c r="P42">
        <f t="shared" si="14"/>
        <v>2.5478033373638578</v>
      </c>
      <c r="Q42">
        <f t="shared" si="15"/>
        <v>-1244.2691309923118</v>
      </c>
      <c r="R42" s="1">
        <f>(1+I42^2*$J$46^2)</f>
        <v>3947841760435743.5</v>
      </c>
      <c r="S42" s="2">
        <f>$E$46+$J$46/R42</f>
        <v>0.10000000025330297</v>
      </c>
      <c r="T42" s="2">
        <f>F42-I42*$J$46^2/R42</f>
        <v>6.2672698128703965</v>
      </c>
      <c r="U42" s="1">
        <f t="shared" si="16"/>
        <v>3947841760435743.5</v>
      </c>
      <c r="V42" s="2">
        <f t="shared" si="17"/>
        <v>0.10000000025330297</v>
      </c>
      <c r="W42" s="5">
        <f t="shared" si="18"/>
        <v>12.550455120049984</v>
      </c>
      <c r="X42" s="1">
        <f t="shared" si="19"/>
        <v>3947841760435743.5</v>
      </c>
      <c r="Y42" s="2">
        <f t="shared" si="20"/>
        <v>0.10000000025330297</v>
      </c>
      <c r="Z42" s="5">
        <f t="shared" si="21"/>
        <v>25.116825734409154</v>
      </c>
      <c r="AA42">
        <f t="shared" si="22"/>
        <v>16.316034466843725</v>
      </c>
      <c r="AB42">
        <f t="shared" si="23"/>
        <v>150.21055607621602</v>
      </c>
      <c r="AC42">
        <f t="shared" si="24"/>
        <v>626.54365569712809</v>
      </c>
      <c r="AD42">
        <f t="shared" si="25"/>
        <v>6.2680675576581972</v>
      </c>
      <c r="AE42">
        <f t="shared" si="26"/>
        <v>12.550853505656081</v>
      </c>
      <c r="AF42">
        <f t="shared" si="27"/>
        <v>25.117024803362533</v>
      </c>
      <c r="AG42">
        <f t="shared" si="28"/>
        <v>50.756600285654777</v>
      </c>
      <c r="AH42">
        <f t="shared" si="29"/>
        <v>89.085871204215479</v>
      </c>
    </row>
    <row r="44" spans="1:34" x14ac:dyDescent="0.25">
      <c r="E44" t="s">
        <v>12</v>
      </c>
      <c r="F44" t="s">
        <v>5</v>
      </c>
      <c r="I44" t="s">
        <v>1</v>
      </c>
      <c r="J44" t="s">
        <v>6</v>
      </c>
    </row>
    <row r="45" spans="1:34" x14ac:dyDescent="0.25">
      <c r="F45" s="3">
        <v>1E-8</v>
      </c>
      <c r="G45" s="3"/>
      <c r="H45" s="3"/>
      <c r="I45" s="3">
        <v>9.9999999999999995E-8</v>
      </c>
      <c r="K45" s="3"/>
    </row>
    <row r="46" spans="1:34" x14ac:dyDescent="0.25">
      <c r="E46">
        <v>0.1</v>
      </c>
      <c r="F46" s="3">
        <v>2E-8</v>
      </c>
      <c r="G46" s="3"/>
      <c r="H46" s="3"/>
      <c r="I46" s="3">
        <v>9.9999999999999995E-8</v>
      </c>
      <c r="J46">
        <v>1000000</v>
      </c>
      <c r="K46" s="3"/>
    </row>
    <row r="47" spans="1:34" x14ac:dyDescent="0.25">
      <c r="F47" s="3">
        <v>4.0000000000000001E-8</v>
      </c>
      <c r="G47" s="3"/>
      <c r="H47" s="3"/>
      <c r="I47" s="3">
        <v>9.9999999999999995E-8</v>
      </c>
      <c r="K47" s="3"/>
    </row>
    <row r="48" spans="1:34" x14ac:dyDescent="0.25">
      <c r="E48" t="s">
        <v>0</v>
      </c>
      <c r="F48" t="s">
        <v>5</v>
      </c>
      <c r="I48" t="s">
        <v>13</v>
      </c>
      <c r="J48" t="s">
        <v>21</v>
      </c>
    </row>
    <row r="49" spans="5:11" x14ac:dyDescent="0.25">
      <c r="E49">
        <v>10</v>
      </c>
      <c r="F49" s="3">
        <v>2E-8</v>
      </c>
      <c r="G49" s="3"/>
      <c r="H49" s="3"/>
      <c r="I49" s="3">
        <v>2E-12</v>
      </c>
      <c r="J49" s="3"/>
      <c r="K49" s="3"/>
    </row>
    <row r="50" spans="5:11" x14ac:dyDescent="0.25">
      <c r="E50">
        <v>150</v>
      </c>
    </row>
    <row r="51" spans="5:11" x14ac:dyDescent="0.25">
      <c r="E51">
        <v>1000</v>
      </c>
    </row>
    <row r="52" spans="5:11" x14ac:dyDescent="0.25">
      <c r="E52" t="s">
        <v>24</v>
      </c>
    </row>
    <row r="53" spans="5:11" x14ac:dyDescent="0.25">
      <c r="E53" t="s">
        <v>25</v>
      </c>
    </row>
    <row r="54" spans="5:11" x14ac:dyDescent="0.25">
      <c r="E54" t="s">
        <v>26</v>
      </c>
    </row>
    <row r="56" spans="5:11" x14ac:dyDescent="0.25">
      <c r="E56" t="s">
        <v>20</v>
      </c>
    </row>
    <row r="57" spans="5:11" x14ac:dyDescent="0.25">
      <c r="E57" t="s">
        <v>30</v>
      </c>
    </row>
    <row r="58" spans="5:11" x14ac:dyDescent="0.25">
      <c r="E58" t="s">
        <v>29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List1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brejcmic</dc:creator>
  <cp:lastModifiedBy>brejmic</cp:lastModifiedBy>
  <dcterms:created xsi:type="dcterms:W3CDTF">2015-10-15T13:58:22Z</dcterms:created>
  <dcterms:modified xsi:type="dcterms:W3CDTF">2017-04-23T09:36:43Z</dcterms:modified>
</cp:coreProperties>
</file>