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2375" activeTab="2"/>
  </bookViews>
  <sheets>
    <sheet name="List1" sheetId="1" r:id="rId1"/>
    <sheet name="List2" sheetId="3" r:id="rId2"/>
    <sheet name="List3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L12" i="4" l="1"/>
  <c r="M12" i="4" s="1"/>
  <c r="L13" i="4"/>
  <c r="M13" i="4"/>
  <c r="L3" i="1"/>
  <c r="A42" i="4"/>
  <c r="A42" i="1" s="1"/>
  <c r="A2" i="4"/>
  <c r="A2" i="1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A41" i="4" s="1"/>
  <c r="A41" i="1" s="1"/>
  <c r="J3" i="1"/>
  <c r="J3" i="3"/>
  <c r="L3" i="4"/>
  <c r="K3" i="1" s="1"/>
  <c r="A2" i="3" l="1"/>
  <c r="B2" i="3" s="1"/>
  <c r="A42" i="3"/>
  <c r="B42" i="3" s="1"/>
  <c r="A41" i="3"/>
  <c r="B41" i="3" s="1"/>
  <c r="K3" i="3"/>
  <c r="A3" i="4"/>
  <c r="A40" i="4"/>
  <c r="A36" i="4"/>
  <c r="A32" i="4"/>
  <c r="A28" i="4"/>
  <c r="A24" i="4"/>
  <c r="A20" i="4"/>
  <c r="A16" i="4"/>
  <c r="A12" i="4"/>
  <c r="A8" i="4"/>
  <c r="B8" i="4" s="1"/>
  <c r="A39" i="4"/>
  <c r="A35" i="4"/>
  <c r="A31" i="4"/>
  <c r="A27" i="4"/>
  <c r="A23" i="4"/>
  <c r="B23" i="4" s="1"/>
  <c r="A19" i="4"/>
  <c r="A15" i="4"/>
  <c r="A11" i="4"/>
  <c r="A7" i="4"/>
  <c r="B7" i="4" s="1"/>
  <c r="A38" i="4"/>
  <c r="A34" i="4"/>
  <c r="A30" i="4"/>
  <c r="A26" i="4"/>
  <c r="A22" i="4"/>
  <c r="A18" i="4"/>
  <c r="A14" i="4"/>
  <c r="A10" i="4"/>
  <c r="A6" i="4"/>
  <c r="A37" i="4"/>
  <c r="A33" i="4"/>
  <c r="A29" i="4"/>
  <c r="A25" i="4"/>
  <c r="A21" i="4"/>
  <c r="A17" i="4"/>
  <c r="A13" i="4"/>
  <c r="B13" i="4" s="1"/>
  <c r="A9" i="4"/>
  <c r="A5" i="4"/>
  <c r="A4" i="4"/>
  <c r="L3" i="3"/>
  <c r="B42" i="4"/>
  <c r="B41" i="4"/>
  <c r="B2" i="4"/>
  <c r="B21" i="4" l="1"/>
  <c r="A21" i="1"/>
  <c r="B21" i="1" s="1"/>
  <c r="A21" i="3"/>
  <c r="B21" i="3" s="1"/>
  <c r="D21" i="3" s="1"/>
  <c r="B18" i="4"/>
  <c r="A18" i="1"/>
  <c r="B18" i="1" s="1"/>
  <c r="A18" i="3"/>
  <c r="B18" i="3" s="1"/>
  <c r="C18" i="3" s="1"/>
  <c r="B31" i="4"/>
  <c r="A31" i="3"/>
  <c r="B31" i="3" s="1"/>
  <c r="C31" i="3" s="1"/>
  <c r="A31" i="1"/>
  <c r="B31" i="1" s="1"/>
  <c r="B28" i="4"/>
  <c r="A28" i="3"/>
  <c r="B28" i="3" s="1"/>
  <c r="C28" i="3" s="1"/>
  <c r="A28" i="1"/>
  <c r="B28" i="1" s="1"/>
  <c r="B25" i="4"/>
  <c r="A25" i="1"/>
  <c r="B25" i="1" s="1"/>
  <c r="A25" i="3"/>
  <c r="B25" i="3" s="1"/>
  <c r="C25" i="3" s="1"/>
  <c r="B22" i="4"/>
  <c r="D22" i="4" s="1"/>
  <c r="A22" i="1"/>
  <c r="B22" i="1" s="1"/>
  <c r="A22" i="3"/>
  <c r="B22" i="3" s="1"/>
  <c r="D22" i="3" s="1"/>
  <c r="B19" i="4"/>
  <c r="C19" i="4" s="1"/>
  <c r="A19" i="3"/>
  <c r="B19" i="3" s="1"/>
  <c r="C19" i="3" s="1"/>
  <c r="A19" i="1"/>
  <c r="B19" i="1" s="1"/>
  <c r="A32" i="3"/>
  <c r="B32" i="3" s="1"/>
  <c r="D32" i="3" s="1"/>
  <c r="A32" i="1"/>
  <c r="B32" i="1" s="1"/>
  <c r="A13" i="1"/>
  <c r="B13" i="1" s="1"/>
  <c r="A13" i="3"/>
  <c r="B13" i="3" s="1"/>
  <c r="C13" i="3" s="1"/>
  <c r="B29" i="4"/>
  <c r="C29" i="4" s="1"/>
  <c r="A29" i="1"/>
  <c r="B29" i="1" s="1"/>
  <c r="A29" i="3"/>
  <c r="B29" i="3" s="1"/>
  <c r="D29" i="3" s="1"/>
  <c r="B10" i="4"/>
  <c r="A10" i="1"/>
  <c r="B10" i="1" s="1"/>
  <c r="A10" i="3"/>
  <c r="B10" i="3" s="1"/>
  <c r="C10" i="3" s="1"/>
  <c r="B26" i="4"/>
  <c r="A26" i="1"/>
  <c r="B26" i="1" s="1"/>
  <c r="A26" i="3"/>
  <c r="B26" i="3" s="1"/>
  <c r="C26" i="3" s="1"/>
  <c r="A7" i="3"/>
  <c r="B7" i="3" s="1"/>
  <c r="C7" i="3" s="1"/>
  <c r="A7" i="1"/>
  <c r="B7" i="1" s="1"/>
  <c r="A23" i="3"/>
  <c r="B23" i="3" s="1"/>
  <c r="C23" i="3" s="1"/>
  <c r="A23" i="1"/>
  <c r="B23" i="1" s="1"/>
  <c r="C23" i="1" s="1"/>
  <c r="B39" i="4"/>
  <c r="D39" i="4" s="1"/>
  <c r="A39" i="3"/>
  <c r="B39" i="3" s="1"/>
  <c r="D39" i="3" s="1"/>
  <c r="A39" i="1"/>
  <c r="B39" i="1" s="1"/>
  <c r="B20" i="4"/>
  <c r="A20" i="3"/>
  <c r="B20" i="3" s="1"/>
  <c r="C20" i="3" s="1"/>
  <c r="A20" i="1"/>
  <c r="B20" i="1" s="1"/>
  <c r="B36" i="4"/>
  <c r="A36" i="3"/>
  <c r="B36" i="3" s="1"/>
  <c r="C36" i="3" s="1"/>
  <c r="A36" i="1"/>
  <c r="B36" i="1" s="1"/>
  <c r="D36" i="1" s="1"/>
  <c r="B5" i="4"/>
  <c r="A5" i="1"/>
  <c r="B5" i="1" s="1"/>
  <c r="A5" i="3"/>
  <c r="B5" i="3" s="1"/>
  <c r="C5" i="3" s="1"/>
  <c r="B37" i="4"/>
  <c r="C37" i="4" s="1"/>
  <c r="A37" i="1"/>
  <c r="B37" i="1" s="1"/>
  <c r="A37" i="3"/>
  <c r="B37" i="3" s="1"/>
  <c r="D37" i="3" s="1"/>
  <c r="B34" i="4"/>
  <c r="D34" i="4" s="1"/>
  <c r="A34" i="1"/>
  <c r="B34" i="1" s="1"/>
  <c r="A34" i="3"/>
  <c r="B34" i="3" s="1"/>
  <c r="C34" i="3" s="1"/>
  <c r="B15" i="4"/>
  <c r="A15" i="3"/>
  <c r="B15" i="3" s="1"/>
  <c r="D15" i="3" s="1"/>
  <c r="A15" i="1"/>
  <c r="B15" i="1" s="1"/>
  <c r="B12" i="4"/>
  <c r="A12" i="3"/>
  <c r="B12" i="3" s="1"/>
  <c r="C12" i="3" s="1"/>
  <c r="A12" i="1"/>
  <c r="B12" i="1" s="1"/>
  <c r="B3" i="4"/>
  <c r="A3" i="3"/>
  <c r="B3" i="3" s="1"/>
  <c r="D3" i="3" s="1"/>
  <c r="A3" i="1"/>
  <c r="B3" i="1" s="1"/>
  <c r="B9" i="4"/>
  <c r="D9" i="4" s="1"/>
  <c r="A9" i="1"/>
  <c r="B9" i="1" s="1"/>
  <c r="A9" i="3"/>
  <c r="B9" i="3" s="1"/>
  <c r="C9" i="3" s="1"/>
  <c r="B6" i="4"/>
  <c r="A6" i="1"/>
  <c r="B6" i="1" s="1"/>
  <c r="A6" i="3"/>
  <c r="B6" i="3" s="1"/>
  <c r="D6" i="3" s="1"/>
  <c r="B38" i="4"/>
  <c r="A38" i="1"/>
  <c r="B38" i="1" s="1"/>
  <c r="A38" i="3"/>
  <c r="B38" i="3" s="1"/>
  <c r="D38" i="3" s="1"/>
  <c r="B35" i="4"/>
  <c r="C35" i="4" s="1"/>
  <c r="A35" i="3"/>
  <c r="B35" i="3" s="1"/>
  <c r="D35" i="3" s="1"/>
  <c r="A35" i="1"/>
  <c r="B35" i="1" s="1"/>
  <c r="B16" i="4"/>
  <c r="D16" i="4" s="1"/>
  <c r="A16" i="3"/>
  <c r="B16" i="3" s="1"/>
  <c r="D16" i="3" s="1"/>
  <c r="A16" i="1"/>
  <c r="B16" i="1" s="1"/>
  <c r="B32" i="4"/>
  <c r="B4" i="4"/>
  <c r="C4" i="4" s="1"/>
  <c r="A4" i="3"/>
  <c r="B4" i="3" s="1"/>
  <c r="C4" i="3" s="1"/>
  <c r="A4" i="1"/>
  <c r="B4" i="1" s="1"/>
  <c r="B17" i="4"/>
  <c r="C17" i="4" s="1"/>
  <c r="A17" i="1"/>
  <c r="B17" i="1" s="1"/>
  <c r="A17" i="3"/>
  <c r="B17" i="3" s="1"/>
  <c r="C17" i="3" s="1"/>
  <c r="B33" i="4"/>
  <c r="A33" i="1"/>
  <c r="B33" i="1" s="1"/>
  <c r="A33" i="3"/>
  <c r="B33" i="3" s="1"/>
  <c r="D33" i="3" s="1"/>
  <c r="B14" i="4"/>
  <c r="A14" i="1"/>
  <c r="B14" i="1" s="1"/>
  <c r="A14" i="3"/>
  <c r="B14" i="3" s="1"/>
  <c r="C14" i="3" s="1"/>
  <c r="B30" i="4"/>
  <c r="A30" i="1"/>
  <c r="B30" i="1" s="1"/>
  <c r="A30" i="3"/>
  <c r="B30" i="3" s="1"/>
  <c r="C30" i="3" s="1"/>
  <c r="B11" i="4"/>
  <c r="A11" i="3"/>
  <c r="B11" i="3" s="1"/>
  <c r="D11" i="3" s="1"/>
  <c r="A11" i="1"/>
  <c r="B11" i="1" s="1"/>
  <c r="C11" i="1" s="1"/>
  <c r="B27" i="4"/>
  <c r="C27" i="4" s="1"/>
  <c r="A27" i="3"/>
  <c r="B27" i="3" s="1"/>
  <c r="D27" i="3" s="1"/>
  <c r="A27" i="1"/>
  <c r="B27" i="1" s="1"/>
  <c r="D27" i="1" s="1"/>
  <c r="A8" i="3"/>
  <c r="B8" i="3" s="1"/>
  <c r="C8" i="3" s="1"/>
  <c r="A8" i="1"/>
  <c r="B8" i="1" s="1"/>
  <c r="B24" i="4"/>
  <c r="A24" i="3"/>
  <c r="B24" i="3" s="1"/>
  <c r="D24" i="3" s="1"/>
  <c r="A24" i="1"/>
  <c r="B24" i="1" s="1"/>
  <c r="B40" i="4"/>
  <c r="A40" i="3"/>
  <c r="B40" i="3" s="1"/>
  <c r="C40" i="3" s="1"/>
  <c r="A40" i="1"/>
  <c r="B40" i="1" s="1"/>
  <c r="D10" i="3"/>
  <c r="D7" i="4"/>
  <c r="D13" i="4"/>
  <c r="D42" i="4"/>
  <c r="D41" i="3"/>
  <c r="D42" i="3"/>
  <c r="C13" i="4"/>
  <c r="C7" i="4"/>
  <c r="C8" i="4"/>
  <c r="C41" i="4"/>
  <c r="C42" i="4"/>
  <c r="C39" i="4"/>
  <c r="D2" i="4"/>
  <c r="C2" i="4"/>
  <c r="D8" i="4"/>
  <c r="C23" i="4"/>
  <c r="D23" i="4"/>
  <c r="D41" i="4"/>
  <c r="C2" i="3"/>
  <c r="D2" i="3"/>
  <c r="C41" i="3"/>
  <c r="C42" i="3"/>
  <c r="B41" i="1"/>
  <c r="B42" i="1"/>
  <c r="B2" i="1"/>
  <c r="C33" i="3" l="1"/>
  <c r="F33" i="3" s="1"/>
  <c r="C24" i="3"/>
  <c r="E24" i="3" s="1"/>
  <c r="D28" i="3"/>
  <c r="F28" i="3" s="1"/>
  <c r="H28" i="3" s="1"/>
  <c r="D18" i="3"/>
  <c r="F18" i="3" s="1"/>
  <c r="H18" i="3" s="1"/>
  <c r="C38" i="3"/>
  <c r="F38" i="3" s="1"/>
  <c r="H38" i="3" s="1"/>
  <c r="C22" i="3"/>
  <c r="E22" i="3" s="1"/>
  <c r="D4" i="4"/>
  <c r="F4" i="4" s="1"/>
  <c r="H4" i="4" s="1"/>
  <c r="D36" i="3"/>
  <c r="F36" i="3" s="1"/>
  <c r="H36" i="3" s="1"/>
  <c r="D5" i="3"/>
  <c r="F5" i="3" s="1"/>
  <c r="H5" i="3" s="1"/>
  <c r="C32" i="3"/>
  <c r="F32" i="3" s="1"/>
  <c r="H32" i="3" s="1"/>
  <c r="C22" i="4"/>
  <c r="E22" i="4" s="1"/>
  <c r="D20" i="3"/>
  <c r="F20" i="3" s="1"/>
  <c r="H20" i="3" s="1"/>
  <c r="C21" i="3"/>
  <c r="E21" i="3" s="1"/>
  <c r="C30" i="4"/>
  <c r="C16" i="4"/>
  <c r="F16" i="4" s="1"/>
  <c r="D17" i="4"/>
  <c r="F17" i="4" s="1"/>
  <c r="H17" i="4" s="1"/>
  <c r="C5" i="4"/>
  <c r="C3" i="3"/>
  <c r="E3" i="3" s="1"/>
  <c r="C29" i="3"/>
  <c r="F29" i="3" s="1"/>
  <c r="D7" i="3"/>
  <c r="F7" i="3" s="1"/>
  <c r="C16" i="3"/>
  <c r="F16" i="3" s="1"/>
  <c r="H16" i="3" s="1"/>
  <c r="D19" i="3"/>
  <c r="F19" i="3" s="1"/>
  <c r="D8" i="3"/>
  <c r="F8" i="3" s="1"/>
  <c r="C6" i="3"/>
  <c r="F6" i="3" s="1"/>
  <c r="H6" i="3" s="1"/>
  <c r="D31" i="4"/>
  <c r="D25" i="3"/>
  <c r="E25" i="3" s="1"/>
  <c r="D17" i="3"/>
  <c r="E17" i="3" s="1"/>
  <c r="D26" i="3"/>
  <c r="F26" i="3" s="1"/>
  <c r="H26" i="3" s="1"/>
  <c r="C15" i="3"/>
  <c r="E15" i="3" s="1"/>
  <c r="D27" i="4"/>
  <c r="E27" i="4" s="1"/>
  <c r="D33" i="4"/>
  <c r="D14" i="4"/>
  <c r="C31" i="4"/>
  <c r="C34" i="4"/>
  <c r="E34" i="4" s="1"/>
  <c r="D30" i="4"/>
  <c r="D3" i="4"/>
  <c r="D37" i="4"/>
  <c r="E37" i="4" s="1"/>
  <c r="C3" i="4"/>
  <c r="C14" i="4"/>
  <c r="D4" i="3"/>
  <c r="E4" i="3" s="1"/>
  <c r="C11" i="3"/>
  <c r="E11" i="3" s="1"/>
  <c r="D35" i="4"/>
  <c r="E35" i="4" s="1"/>
  <c r="D19" i="4"/>
  <c r="E19" i="4" s="1"/>
  <c r="C9" i="4"/>
  <c r="E9" i="4" s="1"/>
  <c r="D28" i="4"/>
  <c r="D40" i="3"/>
  <c r="E40" i="3" s="1"/>
  <c r="C39" i="3"/>
  <c r="F39" i="3" s="1"/>
  <c r="D29" i="4"/>
  <c r="E29" i="4" s="1"/>
  <c r="C33" i="4"/>
  <c r="C28" i="4"/>
  <c r="C38" i="4"/>
  <c r="C20" i="4"/>
  <c r="D20" i="4"/>
  <c r="C26" i="4"/>
  <c r="C25" i="4"/>
  <c r="C27" i="3"/>
  <c r="F27" i="3" s="1"/>
  <c r="C10" i="4"/>
  <c r="D38" i="4"/>
  <c r="D26" i="4"/>
  <c r="C6" i="4"/>
  <c r="C24" i="4"/>
  <c r="D14" i="3"/>
  <c r="F14" i="3" s="1"/>
  <c r="H14" i="3" s="1"/>
  <c r="D23" i="3"/>
  <c r="E23" i="3" s="1"/>
  <c r="D36" i="4"/>
  <c r="C37" i="3"/>
  <c r="F37" i="3" s="1"/>
  <c r="C35" i="3"/>
  <c r="E35" i="3" s="1"/>
  <c r="D34" i="3"/>
  <c r="F34" i="3" s="1"/>
  <c r="D30" i="3"/>
  <c r="E30" i="3" s="1"/>
  <c r="C21" i="4"/>
  <c r="D12" i="4"/>
  <c r="D10" i="4"/>
  <c r="D6" i="4"/>
  <c r="C18" i="4"/>
  <c r="D12" i="3"/>
  <c r="E12" i="3" s="1"/>
  <c r="D31" i="3"/>
  <c r="F31" i="3" s="1"/>
  <c r="D15" i="4"/>
  <c r="D11" i="4"/>
  <c r="D13" i="3"/>
  <c r="E13" i="3" s="1"/>
  <c r="D21" i="4"/>
  <c r="C32" i="4"/>
  <c r="D32" i="4"/>
  <c r="D9" i="3"/>
  <c r="F9" i="3" s="1"/>
  <c r="H9" i="3" s="1"/>
  <c r="D25" i="4"/>
  <c r="C12" i="4"/>
  <c r="C15" i="4"/>
  <c r="C40" i="4"/>
  <c r="C11" i="4"/>
  <c r="C36" i="4"/>
  <c r="E36" i="4" s="1"/>
  <c r="D40" i="4"/>
  <c r="D24" i="4"/>
  <c r="D5" i="4"/>
  <c r="D18" i="4"/>
  <c r="D13" i="1"/>
  <c r="D16" i="1"/>
  <c r="C35" i="1"/>
  <c r="C27" i="1"/>
  <c r="E27" i="1" s="1"/>
  <c r="D23" i="1"/>
  <c r="F23" i="1" s="1"/>
  <c r="H23" i="1" s="1"/>
  <c r="C19" i="1"/>
  <c r="D11" i="1"/>
  <c r="F11" i="1" s="1"/>
  <c r="H11" i="1" s="1"/>
  <c r="D25" i="1"/>
  <c r="D17" i="1"/>
  <c r="D9" i="1"/>
  <c r="C42" i="1"/>
  <c r="C38" i="1"/>
  <c r="C34" i="1"/>
  <c r="D26" i="1"/>
  <c r="C22" i="1"/>
  <c r="C14" i="1"/>
  <c r="D24" i="1"/>
  <c r="C30" i="1"/>
  <c r="C20" i="1"/>
  <c r="E10" i="3"/>
  <c r="D22" i="1"/>
  <c r="F42" i="4"/>
  <c r="H42" i="4" s="1"/>
  <c r="E16" i="4"/>
  <c r="F7" i="4"/>
  <c r="H7" i="4" s="1"/>
  <c r="F13" i="4"/>
  <c r="H13" i="4" s="1"/>
  <c r="E7" i="4"/>
  <c r="E23" i="4"/>
  <c r="E2" i="4"/>
  <c r="F41" i="4"/>
  <c r="H41" i="4" s="1"/>
  <c r="E8" i="4"/>
  <c r="E39" i="4"/>
  <c r="F8" i="4"/>
  <c r="H8" i="4" s="1"/>
  <c r="E42" i="4"/>
  <c r="E13" i="4"/>
  <c r="E41" i="4"/>
  <c r="F39" i="4"/>
  <c r="F23" i="4"/>
  <c r="F2" i="4"/>
  <c r="E32" i="3"/>
  <c r="E34" i="3"/>
  <c r="E2" i="3"/>
  <c r="F10" i="3"/>
  <c r="H10" i="3" s="1"/>
  <c r="E28" i="3"/>
  <c r="E6" i="3"/>
  <c r="E41" i="3"/>
  <c r="F41" i="3"/>
  <c r="E29" i="3"/>
  <c r="E42" i="3"/>
  <c r="F42" i="3"/>
  <c r="F2" i="3"/>
  <c r="E36" i="3"/>
  <c r="C31" i="1"/>
  <c r="C39" i="1"/>
  <c r="C37" i="1"/>
  <c r="C33" i="1"/>
  <c r="C29" i="1"/>
  <c r="C25" i="1"/>
  <c r="C21" i="1"/>
  <c r="C10" i="1"/>
  <c r="C18" i="1"/>
  <c r="C26" i="1"/>
  <c r="C28" i="1"/>
  <c r="C24" i="1"/>
  <c r="C16" i="1"/>
  <c r="D21" i="1"/>
  <c r="D28" i="1"/>
  <c r="C32" i="1"/>
  <c r="C41" i="1"/>
  <c r="D29" i="1"/>
  <c r="D30" i="1"/>
  <c r="C9" i="1"/>
  <c r="C12" i="1"/>
  <c r="C13" i="1"/>
  <c r="C15" i="1"/>
  <c r="C17" i="1"/>
  <c r="D19" i="1"/>
  <c r="D20" i="1"/>
  <c r="D32" i="1"/>
  <c r="D33" i="1"/>
  <c r="D35" i="1"/>
  <c r="D37" i="1"/>
  <c r="D39" i="1"/>
  <c r="D40" i="1"/>
  <c r="D41" i="1"/>
  <c r="D42" i="1"/>
  <c r="D34" i="1"/>
  <c r="C40" i="1"/>
  <c r="D38" i="1"/>
  <c r="C36" i="1"/>
  <c r="D31" i="1"/>
  <c r="D18" i="1"/>
  <c r="D15" i="1"/>
  <c r="D14" i="1"/>
  <c r="D12" i="1"/>
  <c r="D10" i="1"/>
  <c r="C8" i="1"/>
  <c r="C7" i="1"/>
  <c r="D3" i="1"/>
  <c r="D4" i="1"/>
  <c r="D6" i="1"/>
  <c r="D7" i="1"/>
  <c r="D8" i="1"/>
  <c r="C2" i="1"/>
  <c r="E38" i="3" l="1"/>
  <c r="G2" i="4"/>
  <c r="E18" i="3"/>
  <c r="G18" i="3" s="1"/>
  <c r="F22" i="4"/>
  <c r="H22" i="4" s="1"/>
  <c r="E33" i="3"/>
  <c r="G33" i="3" s="1"/>
  <c r="E19" i="3"/>
  <c r="G19" i="3" s="1"/>
  <c r="F22" i="3"/>
  <c r="H22" i="3" s="1"/>
  <c r="F24" i="3"/>
  <c r="H24" i="3" s="1"/>
  <c r="E39" i="3"/>
  <c r="G39" i="3" s="1"/>
  <c r="E27" i="3"/>
  <c r="G27" i="3" s="1"/>
  <c r="E4" i="4"/>
  <c r="G4" i="4" s="1"/>
  <c r="E20" i="3"/>
  <c r="G20" i="3" s="1"/>
  <c r="F30" i="3"/>
  <c r="H30" i="3" s="1"/>
  <c r="F15" i="4"/>
  <c r="H15" i="4" s="1"/>
  <c r="E9" i="3"/>
  <c r="G9" i="3" s="1"/>
  <c r="E26" i="3"/>
  <c r="E5" i="3"/>
  <c r="G5" i="3" s="1"/>
  <c r="E14" i="4"/>
  <c r="F21" i="3"/>
  <c r="H21" i="3" s="1"/>
  <c r="F9" i="4"/>
  <c r="H9" i="4" s="1"/>
  <c r="F27" i="4"/>
  <c r="H27" i="4" s="1"/>
  <c r="F12" i="4"/>
  <c r="H12" i="4" s="1"/>
  <c r="F3" i="3"/>
  <c r="H3" i="3" s="1"/>
  <c r="F30" i="4"/>
  <c r="H30" i="4" s="1"/>
  <c r="E18" i="4"/>
  <c r="E7" i="3"/>
  <c r="G7" i="3" s="1"/>
  <c r="E16" i="3"/>
  <c r="G16" i="3" s="1"/>
  <c r="E28" i="4"/>
  <c r="F35" i="4"/>
  <c r="H35" i="4" s="1"/>
  <c r="E17" i="4"/>
  <c r="G17" i="4" s="1"/>
  <c r="E33" i="4"/>
  <c r="E30" i="4"/>
  <c r="G30" i="4" s="1"/>
  <c r="F14" i="4"/>
  <c r="H14" i="4" s="1"/>
  <c r="E37" i="3"/>
  <c r="G37" i="3" s="1"/>
  <c r="F11" i="3"/>
  <c r="H11" i="3" s="1"/>
  <c r="F33" i="4"/>
  <c r="F3" i="4"/>
  <c r="F31" i="4"/>
  <c r="H31" i="4" s="1"/>
  <c r="E5" i="4"/>
  <c r="E40" i="4"/>
  <c r="F28" i="4"/>
  <c r="H28" i="4" s="1"/>
  <c r="F23" i="3"/>
  <c r="G23" i="3" s="1"/>
  <c r="E3" i="4"/>
  <c r="E38" i="4"/>
  <c r="E31" i="3"/>
  <c r="G31" i="3" s="1"/>
  <c r="F17" i="3"/>
  <c r="G17" i="3" s="1"/>
  <c r="F37" i="4"/>
  <c r="G37" i="4" s="1"/>
  <c r="F11" i="4"/>
  <c r="H11" i="4" s="1"/>
  <c r="F35" i="3"/>
  <c r="H35" i="3" s="1"/>
  <c r="E31" i="4"/>
  <c r="F10" i="4"/>
  <c r="H10" i="4" s="1"/>
  <c r="F25" i="3"/>
  <c r="H25" i="3" s="1"/>
  <c r="F4" i="3"/>
  <c r="H4" i="3" s="1"/>
  <c r="F34" i="4"/>
  <c r="H34" i="4" s="1"/>
  <c r="E8" i="3"/>
  <c r="G8" i="3" s="1"/>
  <c r="F36" i="4"/>
  <c r="H36" i="4" s="1"/>
  <c r="F5" i="4"/>
  <c r="H5" i="4" s="1"/>
  <c r="F19" i="4"/>
  <c r="G19" i="4" s="1"/>
  <c r="E14" i="3"/>
  <c r="G14" i="3" s="1"/>
  <c r="F15" i="3"/>
  <c r="H15" i="3" s="1"/>
  <c r="E11" i="1"/>
  <c r="G11" i="1" s="1"/>
  <c r="E10" i="4"/>
  <c r="F6" i="4"/>
  <c r="H6" i="4" s="1"/>
  <c r="F38" i="4"/>
  <c r="H38" i="4" s="1"/>
  <c r="E20" i="4"/>
  <c r="F13" i="3"/>
  <c r="G13" i="3" s="1"/>
  <c r="F40" i="3"/>
  <c r="H40" i="3" s="1"/>
  <c r="E26" i="4"/>
  <c r="F29" i="4"/>
  <c r="H29" i="4" s="1"/>
  <c r="E6" i="4"/>
  <c r="E11" i="4"/>
  <c r="F25" i="4"/>
  <c r="H25" i="4" s="1"/>
  <c r="E32" i="4"/>
  <c r="E12" i="4"/>
  <c r="G12" i="4" s="1"/>
  <c r="F24" i="4"/>
  <c r="H24" i="4" s="1"/>
  <c r="E15" i="4"/>
  <c r="G9" i="4"/>
  <c r="F20" i="4"/>
  <c r="H20" i="4" s="1"/>
  <c r="F26" i="4"/>
  <c r="H26" i="4" s="1"/>
  <c r="F22" i="1"/>
  <c r="H22" i="1" s="1"/>
  <c r="F40" i="4"/>
  <c r="F18" i="4"/>
  <c r="H18" i="4" s="1"/>
  <c r="E21" i="4"/>
  <c r="G42" i="4"/>
  <c r="E25" i="4"/>
  <c r="F32" i="4"/>
  <c r="F21" i="4"/>
  <c r="H21" i="4" s="1"/>
  <c r="F12" i="3"/>
  <c r="H12" i="3" s="1"/>
  <c r="E19" i="1"/>
  <c r="E24" i="4"/>
  <c r="E34" i="1"/>
  <c r="F27" i="1"/>
  <c r="H27" i="1" s="1"/>
  <c r="E22" i="1"/>
  <c r="E35" i="1"/>
  <c r="E23" i="1"/>
  <c r="G23" i="1" s="1"/>
  <c r="E30" i="1"/>
  <c r="F14" i="1"/>
  <c r="H14" i="1" s="1"/>
  <c r="F42" i="1"/>
  <c r="H42" i="1" s="1"/>
  <c r="F20" i="1"/>
  <c r="H20" i="1" s="1"/>
  <c r="F38" i="1"/>
  <c r="H38" i="1" s="1"/>
  <c r="G7" i="4"/>
  <c r="G13" i="4"/>
  <c r="G16" i="4"/>
  <c r="H16" i="4"/>
  <c r="G8" i="4"/>
  <c r="E14" i="1"/>
  <c r="G41" i="4"/>
  <c r="G6" i="3"/>
  <c r="F30" i="1"/>
  <c r="H30" i="1" s="1"/>
  <c r="F35" i="1"/>
  <c r="H35" i="1" s="1"/>
  <c r="G38" i="3"/>
  <c r="H2" i="4"/>
  <c r="H39" i="4"/>
  <c r="G39" i="4"/>
  <c r="G23" i="4"/>
  <c r="H23" i="4"/>
  <c r="F37" i="1"/>
  <c r="H37" i="1" s="1"/>
  <c r="E37" i="1"/>
  <c r="F15" i="1"/>
  <c r="H15" i="1" s="1"/>
  <c r="E15" i="1"/>
  <c r="F41" i="1"/>
  <c r="H41" i="1" s="1"/>
  <c r="E41" i="1"/>
  <c r="F26" i="1"/>
  <c r="H26" i="1" s="1"/>
  <c r="E26" i="1"/>
  <c r="F25" i="1"/>
  <c r="H25" i="1" s="1"/>
  <c r="E25" i="1"/>
  <c r="F39" i="1"/>
  <c r="H39" i="1" s="1"/>
  <c r="E39" i="1"/>
  <c r="E42" i="1"/>
  <c r="E20" i="1"/>
  <c r="F34" i="1"/>
  <c r="H34" i="1" s="1"/>
  <c r="F17" i="1"/>
  <c r="H17" i="1" s="1"/>
  <c r="E17" i="1"/>
  <c r="F21" i="1"/>
  <c r="H21" i="1" s="1"/>
  <c r="E21" i="1"/>
  <c r="E38" i="1"/>
  <c r="F7" i="1"/>
  <c r="H7" i="1" s="1"/>
  <c r="E7" i="1"/>
  <c r="E36" i="1"/>
  <c r="F36" i="1"/>
  <c r="H36" i="1" s="1"/>
  <c r="F13" i="1"/>
  <c r="H13" i="1" s="1"/>
  <c r="E13" i="1"/>
  <c r="F32" i="1"/>
  <c r="H32" i="1" s="1"/>
  <c r="E32" i="1"/>
  <c r="F16" i="1"/>
  <c r="H16" i="1" s="1"/>
  <c r="E16" i="1"/>
  <c r="F18" i="1"/>
  <c r="H18" i="1" s="1"/>
  <c r="E18" i="1"/>
  <c r="F29" i="1"/>
  <c r="H29" i="1" s="1"/>
  <c r="E29" i="1"/>
  <c r="F31" i="1"/>
  <c r="H31" i="1" s="1"/>
  <c r="E31" i="1"/>
  <c r="F19" i="1"/>
  <c r="H19" i="1" s="1"/>
  <c r="F40" i="1"/>
  <c r="H40" i="1" s="1"/>
  <c r="E40" i="1"/>
  <c r="F9" i="1"/>
  <c r="H9" i="1" s="1"/>
  <c r="E9" i="1"/>
  <c r="F28" i="1"/>
  <c r="H28" i="1" s="1"/>
  <c r="E28" i="1"/>
  <c r="F8" i="1"/>
  <c r="H8" i="1" s="1"/>
  <c r="E8" i="1"/>
  <c r="E12" i="1"/>
  <c r="F12" i="1"/>
  <c r="H12" i="1" s="1"/>
  <c r="F24" i="1"/>
  <c r="H24" i="1" s="1"/>
  <c r="E24" i="1"/>
  <c r="F10" i="1"/>
  <c r="H10" i="1" s="1"/>
  <c r="E10" i="1"/>
  <c r="F33" i="1"/>
  <c r="H33" i="1" s="1"/>
  <c r="E33" i="1"/>
  <c r="G28" i="3"/>
  <c r="G26" i="3"/>
  <c r="G32" i="3"/>
  <c r="G10" i="3"/>
  <c r="G36" i="3"/>
  <c r="H41" i="3"/>
  <c r="G41" i="3"/>
  <c r="G34" i="3"/>
  <c r="H34" i="3"/>
  <c r="H33" i="3"/>
  <c r="H37" i="3"/>
  <c r="H19" i="3"/>
  <c r="H31" i="3"/>
  <c r="G2" i="3"/>
  <c r="H2" i="3"/>
  <c r="H7" i="3"/>
  <c r="H39" i="3"/>
  <c r="G22" i="3"/>
  <c r="H27" i="3"/>
  <c r="H42" i="3"/>
  <c r="G42" i="3"/>
  <c r="H29" i="3"/>
  <c r="G29" i="3"/>
  <c r="H8" i="3"/>
  <c r="C6" i="1"/>
  <c r="D5" i="1"/>
  <c r="C5" i="1"/>
  <c r="C4" i="1"/>
  <c r="C3" i="1"/>
  <c r="D2" i="1"/>
  <c r="E2" i="1" s="1"/>
  <c r="G24" i="3" l="1"/>
  <c r="G22" i="4"/>
  <c r="G15" i="4"/>
  <c r="G30" i="3"/>
  <c r="H23" i="3"/>
  <c r="G21" i="3"/>
  <c r="H37" i="4"/>
  <c r="H17" i="3"/>
  <c r="G27" i="4"/>
  <c r="G34" i="4"/>
  <c r="G26" i="4"/>
  <c r="G33" i="4"/>
  <c r="G31" i="4"/>
  <c r="G35" i="4"/>
  <c r="G38" i="4"/>
  <c r="H33" i="4"/>
  <c r="G3" i="3"/>
  <c r="G10" i="4"/>
  <c r="G12" i="3"/>
  <c r="G25" i="3"/>
  <c r="G3" i="4"/>
  <c r="G14" i="4"/>
  <c r="G28" i="4"/>
  <c r="G6" i="4"/>
  <c r="H19" i="4"/>
  <c r="G36" i="4"/>
  <c r="G22" i="1"/>
  <c r="G40" i="4"/>
  <c r="H3" i="4"/>
  <c r="G11" i="3"/>
  <c r="G35" i="3"/>
  <c r="G11" i="4"/>
  <c r="G29" i="4"/>
  <c r="G40" i="3"/>
  <c r="G15" i="3"/>
  <c r="G5" i="4"/>
  <c r="G20" i="4"/>
  <c r="G4" i="3"/>
  <c r="G18" i="4"/>
  <c r="G24" i="4"/>
  <c r="H40" i="4"/>
  <c r="G32" i="4"/>
  <c r="H13" i="3"/>
  <c r="H32" i="4"/>
  <c r="G25" i="4"/>
  <c r="G21" i="4"/>
  <c r="G27" i="1"/>
  <c r="G38" i="1"/>
  <c r="G14" i="1"/>
  <c r="G20" i="1"/>
  <c r="G35" i="1"/>
  <c r="G13" i="1"/>
  <c r="G25" i="1"/>
  <c r="G30" i="1"/>
  <c r="F2" i="1"/>
  <c r="G2" i="1" s="1"/>
  <c r="G29" i="1"/>
  <c r="G26" i="1"/>
  <c r="G41" i="1"/>
  <c r="G31" i="1"/>
  <c r="G39" i="1"/>
  <c r="G15" i="1"/>
  <c r="G12" i="1"/>
  <c r="G34" i="1"/>
  <c r="G28" i="1"/>
  <c r="F5" i="1"/>
  <c r="H5" i="1" s="1"/>
  <c r="E5" i="1"/>
  <c r="G9" i="1"/>
  <c r="F4" i="1"/>
  <c r="H4" i="1" s="1"/>
  <c r="E4" i="1"/>
  <c r="G10" i="1"/>
  <c r="F3" i="1"/>
  <c r="H3" i="1" s="1"/>
  <c r="E3" i="1"/>
  <c r="F6" i="1"/>
  <c r="H6" i="1" s="1"/>
  <c r="E6" i="1"/>
  <c r="G33" i="1"/>
  <c r="G36" i="1"/>
  <c r="G19" i="1"/>
  <c r="G42" i="1"/>
  <c r="G16" i="1"/>
  <c r="G32" i="1"/>
  <c r="G17" i="1"/>
  <c r="G24" i="1"/>
  <c r="G21" i="1"/>
  <c r="G37" i="1"/>
  <c r="G18" i="1"/>
  <c r="G40" i="1"/>
  <c r="G8" i="1"/>
  <c r="G7" i="1"/>
  <c r="H2" i="1" l="1"/>
  <c r="G6" i="1"/>
  <c r="G5" i="1"/>
  <c r="G4" i="1"/>
  <c r="G3" i="1"/>
</calcChain>
</file>

<file path=xl/sharedStrings.xml><?xml version="1.0" encoding="utf-8"?>
<sst xmlns="http://schemas.openxmlformats.org/spreadsheetml/2006/main" count="36" uniqueCount="14">
  <si>
    <t>R</t>
  </si>
  <si>
    <t>ZR</t>
  </si>
  <si>
    <t>Ls</t>
  </si>
  <si>
    <t>(1-w2LC)2 + w2R2C2</t>
  </si>
  <si>
    <t>w*((1-w2LC)L-R2C)</t>
  </si>
  <si>
    <t>Cs</t>
  </si>
  <si>
    <t>wCs</t>
  </si>
  <si>
    <t>wLs</t>
  </si>
  <si>
    <t>w*1000</t>
  </si>
  <si>
    <t>f kHz</t>
  </si>
  <si>
    <t>fi R</t>
  </si>
  <si>
    <t>L =  10 mH</t>
  </si>
  <si>
    <t>L =  1 mH</t>
  </si>
  <si>
    <t>L =  0,1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</si>
</sst>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List3!$K$5</c:f>
              <c:strCache>
                <c:ptCount val="1"/>
                <c:pt idx="0">
                  <c:v>L =  10 mH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118.85022274370192</c:v>
                </c:pt>
                <c:pt idx="2">
                  <c:v>141.25375446227565</c:v>
                </c:pt>
                <c:pt idx="3">
                  <c:v>167.88040181225634</c:v>
                </c:pt>
                <c:pt idx="4">
                  <c:v>199.52623149688836</c:v>
                </c:pt>
                <c:pt idx="5">
                  <c:v>237.13737056616606</c:v>
                </c:pt>
                <c:pt idx="6">
                  <c:v>281.83829312644627</c:v>
                </c:pt>
                <c:pt idx="7">
                  <c:v>334.96543915782883</c:v>
                </c:pt>
                <c:pt idx="8">
                  <c:v>398.10717055349869</c:v>
                </c:pt>
                <c:pt idx="9">
                  <c:v>473.15125896148265</c:v>
                </c:pt>
                <c:pt idx="10">
                  <c:v>562.34132519035177</c:v>
                </c:pt>
                <c:pt idx="11">
                  <c:v>668.34391756861794</c:v>
                </c:pt>
                <c:pt idx="12">
                  <c:v>794.32823472428561</c:v>
                </c:pt>
                <c:pt idx="13">
                  <c:v>944.06087628592923</c:v>
                </c:pt>
                <c:pt idx="14">
                  <c:v>1122.0184543019707</c:v>
                </c:pt>
                <c:pt idx="15">
                  <c:v>1333.5214321633327</c:v>
                </c:pt>
                <c:pt idx="16">
                  <c:v>1584.8931924611256</c:v>
                </c:pt>
                <c:pt idx="17">
                  <c:v>1883.6490894898152</c:v>
                </c:pt>
                <c:pt idx="18">
                  <c:v>2238.7211385683572</c:v>
                </c:pt>
                <c:pt idx="19">
                  <c:v>2660.7250597988314</c:v>
                </c:pt>
                <c:pt idx="20">
                  <c:v>3162.2776601684086</c:v>
                </c:pt>
                <c:pt idx="21">
                  <c:v>3758.3740428844735</c:v>
                </c:pt>
                <c:pt idx="22">
                  <c:v>4466.8359215096734</c:v>
                </c:pt>
                <c:pt idx="23">
                  <c:v>5308.84444230994</c:v>
                </c:pt>
                <c:pt idx="24">
                  <c:v>6309.5734448019948</c:v>
                </c:pt>
                <c:pt idx="25">
                  <c:v>7498.9420933246402</c:v>
                </c:pt>
                <c:pt idx="26">
                  <c:v>8912.5093813375624</c:v>
                </c:pt>
                <c:pt idx="27">
                  <c:v>10592.537251773008</c:v>
                </c:pt>
                <c:pt idx="28">
                  <c:v>12589.254117941828</c:v>
                </c:pt>
                <c:pt idx="29">
                  <c:v>14962.356560944534</c:v>
                </c:pt>
                <c:pt idx="30">
                  <c:v>17782.794100389452</c:v>
                </c:pt>
                <c:pt idx="31">
                  <c:v>21134.890398366759</c:v>
                </c:pt>
                <c:pt idx="32">
                  <c:v>25118.864315096173</c:v>
                </c:pt>
                <c:pt idx="33">
                  <c:v>29853.826189180018</c:v>
                </c:pt>
                <c:pt idx="34">
                  <c:v>35481.338923358082</c:v>
                </c:pt>
                <c:pt idx="35">
                  <c:v>42169.650342858833</c:v>
                </c:pt>
                <c:pt idx="36">
                  <c:v>50118.723362728007</c:v>
                </c:pt>
                <c:pt idx="37">
                  <c:v>59566.214352902032</c:v>
                </c:pt>
                <c:pt idx="38">
                  <c:v>70794.578438414916</c:v>
                </c:pt>
                <c:pt idx="39">
                  <c:v>84139.514164520937</c:v>
                </c:pt>
                <c:pt idx="40">
                  <c:v>100000</c:v>
                </c:pt>
              </c:numCache>
            </c:numRef>
          </c:xVal>
          <c:yVal>
            <c:numRef>
              <c:f>List3!$G$2:$G$42</c:f>
              <c:numCache>
                <c:formatCode>General</c:formatCode>
                <c:ptCount val="41"/>
                <c:pt idx="0">
                  <c:v>6678.6812769766248</c:v>
                </c:pt>
                <c:pt idx="1">
                  <c:v>8149.2405016357643</c:v>
                </c:pt>
                <c:pt idx="2">
                  <c:v>10064.390376539297</c:v>
                </c:pt>
                <c:pt idx="3">
                  <c:v>12661.398313172054</c:v>
                </c:pt>
                <c:pt idx="4">
                  <c:v>16403.790281139351</c:v>
                </c:pt>
                <c:pt idx="5">
                  <c:v>22338.675193182178</c:v>
                </c:pt>
                <c:pt idx="6">
                  <c:v>33436.23737082666</c:v>
                </c:pt>
                <c:pt idx="7">
                  <c:v>62719.158747148256</c:v>
                </c:pt>
                <c:pt idx="8">
                  <c:v>406967.41912711371</c:v>
                </c:pt>
                <c:pt idx="9">
                  <c:v>91272.245120582927</c:v>
                </c:pt>
                <c:pt idx="10">
                  <c:v>40490.378007853746</c:v>
                </c:pt>
                <c:pt idx="11">
                  <c:v>25525.441047097589</c:v>
                </c:pt>
                <c:pt idx="12">
                  <c:v>18239.104817938627</c:v>
                </c:pt>
                <c:pt idx="13">
                  <c:v>13866.337834334834</c:v>
                </c:pt>
                <c:pt idx="14">
                  <c:v>10921.436249411519</c:v>
                </c:pt>
                <c:pt idx="15">
                  <c:v>8791.4795280709532</c:v>
                </c:pt>
                <c:pt idx="16">
                  <c:v>7177.1708746774921</c:v>
                </c:pt>
                <c:pt idx="17">
                  <c:v>5914.3441192008995</c:v>
                </c:pt>
                <c:pt idx="18">
                  <c:v>4904.7183346879228</c:v>
                </c:pt>
                <c:pt idx="19">
                  <c:v>4085.2044396063588</c:v>
                </c:pt>
                <c:pt idx="20">
                  <c:v>3412.9142251196977</c:v>
                </c:pt>
                <c:pt idx="21">
                  <c:v>2857.2756549671244</c:v>
                </c:pt>
                <c:pt idx="22">
                  <c:v>2395.6322901830067</c:v>
                </c:pt>
                <c:pt idx="23">
                  <c:v>2010.6610058684862</c:v>
                </c:pt>
                <c:pt idx="24">
                  <c:v>1688.7873844912667</c:v>
                </c:pt>
                <c:pt idx="25">
                  <c:v>1419.1718954238463</c:v>
                </c:pt>
                <c:pt idx="26">
                  <c:v>1193.0348638131995</c:v>
                </c:pt>
                <c:pt idx="27">
                  <c:v>1003.189544005289</c:v>
                </c:pt>
                <c:pt idx="28">
                  <c:v>843.70739430992603</c:v>
                </c:pt>
                <c:pt idx="29">
                  <c:v>709.67023140057665</c:v>
                </c:pt>
                <c:pt idx="30">
                  <c:v>596.98147118499071</c:v>
                </c:pt>
                <c:pt idx="31">
                  <c:v>502.21894172594313</c:v>
                </c:pt>
                <c:pt idx="32">
                  <c:v>422.51790932750981</c:v>
                </c:pt>
                <c:pt idx="33">
                  <c:v>355.47672287996193</c:v>
                </c:pt>
                <c:pt idx="34">
                  <c:v>299.07983440113816</c:v>
                </c:pt>
                <c:pt idx="35">
                  <c:v>251.63446044774099</c:v>
                </c:pt>
                <c:pt idx="36">
                  <c:v>211.71814014306472</c:v>
                </c:pt>
                <c:pt idx="37">
                  <c:v>178.13511674472863</c:v>
                </c:pt>
                <c:pt idx="38">
                  <c:v>149.87993836622661</c:v>
                </c:pt>
                <c:pt idx="39">
                  <c:v>126.10701098694769</c:v>
                </c:pt>
                <c:pt idx="40">
                  <c:v>106.10508717676747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List3!$K$6</c:f>
              <c:strCache>
                <c:ptCount val="1"/>
                <c:pt idx="0">
                  <c:v>L =  1 mH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118.85022274370192</c:v>
                </c:pt>
                <c:pt idx="2">
                  <c:v>141.25375446227565</c:v>
                </c:pt>
                <c:pt idx="3">
                  <c:v>167.88040181225634</c:v>
                </c:pt>
                <c:pt idx="4">
                  <c:v>199.52623149688836</c:v>
                </c:pt>
                <c:pt idx="5">
                  <c:v>237.13737056616606</c:v>
                </c:pt>
                <c:pt idx="6">
                  <c:v>281.83829312644627</c:v>
                </c:pt>
                <c:pt idx="7">
                  <c:v>334.96543915782883</c:v>
                </c:pt>
                <c:pt idx="8">
                  <c:v>398.10717055349869</c:v>
                </c:pt>
                <c:pt idx="9">
                  <c:v>473.15125896148265</c:v>
                </c:pt>
                <c:pt idx="10">
                  <c:v>562.34132519035177</c:v>
                </c:pt>
                <c:pt idx="11">
                  <c:v>668.34391756861794</c:v>
                </c:pt>
                <c:pt idx="12">
                  <c:v>794.32823472428561</c:v>
                </c:pt>
                <c:pt idx="13">
                  <c:v>944.06087628592923</c:v>
                </c:pt>
                <c:pt idx="14">
                  <c:v>1122.0184543019707</c:v>
                </c:pt>
                <c:pt idx="15">
                  <c:v>1333.5214321633327</c:v>
                </c:pt>
                <c:pt idx="16">
                  <c:v>1584.8931924611256</c:v>
                </c:pt>
                <c:pt idx="17">
                  <c:v>1883.6490894898152</c:v>
                </c:pt>
                <c:pt idx="18">
                  <c:v>2238.7211385683572</c:v>
                </c:pt>
                <c:pt idx="19">
                  <c:v>2660.7250597988314</c:v>
                </c:pt>
                <c:pt idx="20">
                  <c:v>3162.2776601684086</c:v>
                </c:pt>
                <c:pt idx="21">
                  <c:v>3758.3740428844735</c:v>
                </c:pt>
                <c:pt idx="22">
                  <c:v>4466.8359215096734</c:v>
                </c:pt>
                <c:pt idx="23">
                  <c:v>5308.84444230994</c:v>
                </c:pt>
                <c:pt idx="24">
                  <c:v>6309.5734448019948</c:v>
                </c:pt>
                <c:pt idx="25">
                  <c:v>7498.9420933246402</c:v>
                </c:pt>
                <c:pt idx="26">
                  <c:v>8912.5093813375624</c:v>
                </c:pt>
                <c:pt idx="27">
                  <c:v>10592.537251773008</c:v>
                </c:pt>
                <c:pt idx="28">
                  <c:v>12589.254117941828</c:v>
                </c:pt>
                <c:pt idx="29">
                  <c:v>14962.356560944534</c:v>
                </c:pt>
                <c:pt idx="30">
                  <c:v>17782.794100389452</c:v>
                </c:pt>
                <c:pt idx="31">
                  <c:v>21134.890398366759</c:v>
                </c:pt>
                <c:pt idx="32">
                  <c:v>25118.864315096173</c:v>
                </c:pt>
                <c:pt idx="33">
                  <c:v>29853.826189180018</c:v>
                </c:pt>
                <c:pt idx="34">
                  <c:v>35481.338923358082</c:v>
                </c:pt>
                <c:pt idx="35">
                  <c:v>42169.650342858833</c:v>
                </c:pt>
                <c:pt idx="36">
                  <c:v>50118.723362728007</c:v>
                </c:pt>
                <c:pt idx="37">
                  <c:v>59566.214352902032</c:v>
                </c:pt>
                <c:pt idx="38">
                  <c:v>70794.578438414916</c:v>
                </c:pt>
                <c:pt idx="39">
                  <c:v>84139.514164520937</c:v>
                </c:pt>
                <c:pt idx="40">
                  <c:v>100000</c:v>
                </c:pt>
              </c:numCache>
            </c:numRef>
          </c:xVal>
          <c:yVal>
            <c:numRef>
              <c:f>List2!$G$2:$G$42</c:f>
              <c:numCache>
                <c:formatCode>General</c:formatCode>
                <c:ptCount val="41"/>
                <c:pt idx="0">
                  <c:v>632.06465052978569</c:v>
                </c:pt>
                <c:pt idx="1">
                  <c:v>753.05977956704305</c:v>
                </c:pt>
                <c:pt idx="2">
                  <c:v>898.13768650031818</c:v>
                </c:pt>
                <c:pt idx="3">
                  <c:v>1072.7291996984097</c:v>
                </c:pt>
                <c:pt idx="4">
                  <c:v>1283.9304927213971</c:v>
                </c:pt>
                <c:pt idx="5">
                  <c:v>1541.3056609208622</c:v>
                </c:pt>
                <c:pt idx="6">
                  <c:v>1858.2522507146</c:v>
                </c:pt>
                <c:pt idx="7">
                  <c:v>2254.4434663323041</c:v>
                </c:pt>
                <c:pt idx="8">
                  <c:v>2760.4611699344537</c:v>
                </c:pt>
                <c:pt idx="9">
                  <c:v>3427.2548793596748</c:v>
                </c:pt>
                <c:pt idx="10">
                  <c:v>4347.4007574635916</c:v>
                </c:pt>
                <c:pt idx="11">
                  <c:v>5709.6086261261134</c:v>
                </c:pt>
                <c:pt idx="12">
                  <c:v>7968.0942603834028</c:v>
                </c:pt>
                <c:pt idx="13">
                  <c:v>12561.263468632143</c:v>
                </c:pt>
                <c:pt idx="14">
                  <c:v>27701.40242934474</c:v>
                </c:pt>
                <c:pt idx="15">
                  <c:v>157924.62493758358</c:v>
                </c:pt>
                <c:pt idx="16">
                  <c:v>20427.885656877861</c:v>
                </c:pt>
                <c:pt idx="17">
                  <c:v>10748.42760595431</c:v>
                </c:pt>
                <c:pt idx="18">
                  <c:v>7147.8301648024017</c:v>
                </c:pt>
                <c:pt idx="19">
                  <c:v>5236.9442509021937</c:v>
                </c:pt>
                <c:pt idx="20">
                  <c:v>4037.0042070729623</c:v>
                </c:pt>
                <c:pt idx="21">
                  <c:v>3206.4472239145512</c:v>
                </c:pt>
                <c:pt idx="22">
                  <c:v>2594.9827650366801</c:v>
                </c:pt>
                <c:pt idx="23">
                  <c:v>2125.9967974644514</c:v>
                </c:pt>
                <c:pt idx="24">
                  <c:v>1756.1145703342543</c:v>
                </c:pt>
                <c:pt idx="25">
                  <c:v>1458.7147499107048</c:v>
                </c:pt>
                <c:pt idx="26">
                  <c:v>1216.3574657921463</c:v>
                </c:pt>
                <c:pt idx="27">
                  <c:v>1016.9857768881398</c:v>
                </c:pt>
                <c:pt idx="28">
                  <c:v>851.88517684397425</c:v>
                </c:pt>
                <c:pt idx="29">
                  <c:v>714.52464124287462</c:v>
                </c:pt>
                <c:pt idx="30">
                  <c:v>599.86601907601312</c:v>
                </c:pt>
                <c:pt idx="31">
                  <c:v>503.93420015762706</c:v>
                </c:pt>
                <c:pt idx="32">
                  <c:v>423.53838001499872</c:v>
                </c:pt>
                <c:pt idx="33">
                  <c:v>356.08405511968709</c:v>
                </c:pt>
                <c:pt idx="34">
                  <c:v>299.44137875722652</c:v>
                </c:pt>
                <c:pt idx="35">
                  <c:v>251.84972585217676</c:v>
                </c:pt>
                <c:pt idx="36">
                  <c:v>211.84632645387603</c:v>
                </c:pt>
                <c:pt idx="37">
                  <c:v>178.21145597948976</c:v>
                </c:pt>
                <c:pt idx="38">
                  <c:v>149.92540380368476</c:v>
                </c:pt>
                <c:pt idx="39">
                  <c:v>126.13409009478737</c:v>
                </c:pt>
                <c:pt idx="40">
                  <c:v>106.12121593994439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List3!$K$7</c:f>
              <c:strCache>
                <c:ptCount val="1"/>
                <c:pt idx="0">
                  <c:v>L =  0,1 mH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118.85022274370192</c:v>
                </c:pt>
                <c:pt idx="2">
                  <c:v>141.25375446227565</c:v>
                </c:pt>
                <c:pt idx="3">
                  <c:v>167.88040181225634</c:v>
                </c:pt>
                <c:pt idx="4">
                  <c:v>199.52623149688836</c:v>
                </c:pt>
                <c:pt idx="5">
                  <c:v>237.13737056616606</c:v>
                </c:pt>
                <c:pt idx="6">
                  <c:v>281.83829312644627</c:v>
                </c:pt>
                <c:pt idx="7">
                  <c:v>334.96543915782883</c:v>
                </c:pt>
                <c:pt idx="8">
                  <c:v>398.10717055349869</c:v>
                </c:pt>
                <c:pt idx="9">
                  <c:v>473.15125896148265</c:v>
                </c:pt>
                <c:pt idx="10">
                  <c:v>562.34132519035177</c:v>
                </c:pt>
                <c:pt idx="11">
                  <c:v>668.34391756861794</c:v>
                </c:pt>
                <c:pt idx="12">
                  <c:v>794.32823472428561</c:v>
                </c:pt>
                <c:pt idx="13">
                  <c:v>944.06087628592923</c:v>
                </c:pt>
                <c:pt idx="14">
                  <c:v>1122.0184543019707</c:v>
                </c:pt>
                <c:pt idx="15">
                  <c:v>1333.5214321633327</c:v>
                </c:pt>
                <c:pt idx="16">
                  <c:v>1584.8931924611256</c:v>
                </c:pt>
                <c:pt idx="17">
                  <c:v>1883.6490894898152</c:v>
                </c:pt>
                <c:pt idx="18">
                  <c:v>2238.7211385683572</c:v>
                </c:pt>
                <c:pt idx="19">
                  <c:v>2660.7250597988314</c:v>
                </c:pt>
                <c:pt idx="20">
                  <c:v>3162.2776601684086</c:v>
                </c:pt>
                <c:pt idx="21">
                  <c:v>3758.3740428844735</c:v>
                </c:pt>
                <c:pt idx="22">
                  <c:v>4466.8359215096734</c:v>
                </c:pt>
                <c:pt idx="23">
                  <c:v>5308.84444230994</c:v>
                </c:pt>
                <c:pt idx="24">
                  <c:v>6309.5734448019948</c:v>
                </c:pt>
                <c:pt idx="25">
                  <c:v>7498.9420933246402</c:v>
                </c:pt>
                <c:pt idx="26">
                  <c:v>8912.5093813375624</c:v>
                </c:pt>
                <c:pt idx="27">
                  <c:v>10592.537251773008</c:v>
                </c:pt>
                <c:pt idx="28">
                  <c:v>12589.254117941828</c:v>
                </c:pt>
                <c:pt idx="29">
                  <c:v>14962.356560944534</c:v>
                </c:pt>
                <c:pt idx="30">
                  <c:v>17782.794100389452</c:v>
                </c:pt>
                <c:pt idx="31">
                  <c:v>21134.890398366759</c:v>
                </c:pt>
                <c:pt idx="32">
                  <c:v>25118.864315096173</c:v>
                </c:pt>
                <c:pt idx="33">
                  <c:v>29853.826189180018</c:v>
                </c:pt>
                <c:pt idx="34">
                  <c:v>35481.338923358082</c:v>
                </c:pt>
                <c:pt idx="35">
                  <c:v>42169.650342858833</c:v>
                </c:pt>
                <c:pt idx="36">
                  <c:v>50118.723362728007</c:v>
                </c:pt>
                <c:pt idx="37">
                  <c:v>59566.214352902032</c:v>
                </c:pt>
                <c:pt idx="38">
                  <c:v>70794.578438414916</c:v>
                </c:pt>
                <c:pt idx="39">
                  <c:v>84139.514164520937</c:v>
                </c:pt>
                <c:pt idx="40">
                  <c:v>100000</c:v>
                </c:pt>
              </c:numCache>
            </c:numRef>
          </c:xVal>
          <c:yVal>
            <c:numRef>
              <c:f>List1!$G$2:$G$42</c:f>
              <c:numCache>
                <c:formatCode>General</c:formatCode>
                <c:ptCount val="41"/>
                <c:pt idx="0">
                  <c:v>62.900924424863781</c:v>
                </c:pt>
                <c:pt idx="1">
                  <c:v>74.765113814112809</c:v>
                </c:pt>
                <c:pt idx="2">
                  <c:v>88.879898961214778</c:v>
                </c:pt>
                <c:pt idx="3">
                  <c:v>105.67770007353428</c:v>
                </c:pt>
                <c:pt idx="4">
                  <c:v>125.67826682756474</c:v>
                </c:pt>
                <c:pt idx="5">
                  <c:v>149.50909956834732</c:v>
                </c:pt>
                <c:pt idx="6">
                  <c:v>177.9324786183015</c:v>
                </c:pt>
                <c:pt idx="7">
                  <c:v>211.88231004728141</c:v>
                </c:pt>
                <c:pt idx="8">
                  <c:v>252.51606167983812</c:v>
                </c:pt>
                <c:pt idx="9">
                  <c:v>301.29069350234971</c:v>
                </c:pt>
                <c:pt idx="10">
                  <c:v>360.07804785686983</c:v>
                </c:pt>
                <c:pt idx="11">
                  <c:v>431.34743217825502</c:v>
                </c:pt>
                <c:pt idx="12">
                  <c:v>518.46704774270836</c:v>
                </c:pt>
                <c:pt idx="13">
                  <c:v>626.2250632070494</c:v>
                </c:pt>
                <c:pt idx="14">
                  <c:v>761.77885674128709</c:v>
                </c:pt>
                <c:pt idx="15">
                  <c:v>936.49683496336149</c:v>
                </c:pt>
                <c:pt idx="16">
                  <c:v>1169.8294433102753</c:v>
                </c:pt>
                <c:pt idx="17">
                  <c:v>1498.3558420782688</c:v>
                </c:pt>
                <c:pt idx="18">
                  <c:v>2000.3036256771977</c:v>
                </c:pt>
                <c:pt idx="19">
                  <c:v>2878.5571940217769</c:v>
                </c:pt>
                <c:pt idx="20">
                  <c:v>4871.998273691328</c:v>
                </c:pt>
                <c:pt idx="21">
                  <c:v>14440.482845184715</c:v>
                </c:pt>
                <c:pt idx="22">
                  <c:v>15459.173477833672</c:v>
                </c:pt>
                <c:pt idx="23">
                  <c:v>4986.1652449232661</c:v>
                </c:pt>
                <c:pt idx="24">
                  <c:v>2920.3919599694777</c:v>
                </c:pt>
                <c:pt idx="25">
                  <c:v>2022.1540708858222</c:v>
                </c:pt>
                <c:pt idx="26">
                  <c:v>1511.9227296325309</c:v>
                </c:pt>
                <c:pt idx="27">
                  <c:v>1179.1463124286818</c:v>
                </c:pt>
                <c:pt idx="28">
                  <c:v>943.3179211466985</c:v>
                </c:pt>
                <c:pt idx="29">
                  <c:v>766.98959588906689</c:v>
                </c:pt>
                <c:pt idx="30">
                  <c:v>630.32249812167163</c:v>
                </c:pt>
                <c:pt idx="31">
                  <c:v>521.75397573845328</c:v>
                </c:pt>
                <c:pt idx="32">
                  <c:v>434.02090862035385</c:v>
                </c:pt>
                <c:pt idx="33">
                  <c:v>362.27350043281331</c:v>
                </c:pt>
                <c:pt idx="34">
                  <c:v>303.1054866108081</c:v>
                </c:pt>
                <c:pt idx="35">
                  <c:v>254.02281147834518</c:v>
                </c:pt>
                <c:pt idx="36">
                  <c:v>213.13677880877253</c:v>
                </c:pt>
                <c:pt idx="37">
                  <c:v>178.97846245577071</c:v>
                </c:pt>
                <c:pt idx="38">
                  <c:v>150.38157988531714</c:v>
                </c:pt>
                <c:pt idx="39">
                  <c:v>126.4055221693545</c:v>
                </c:pt>
                <c:pt idx="40">
                  <c:v>106.28277366822917</c:v>
                </c:pt>
              </c:numCache>
            </c:numRef>
          </c:yVal>
          <c:smooth val="1"/>
        </c:ser>
        <c:ser>
          <c:idx val="4"/>
          <c:order val="3"/>
          <c:tx>
            <c:v>Cs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List3!$K$12:$K$13</c:f>
              <c:numCache>
                <c:formatCode>General</c:formatCode>
                <c:ptCount val="2"/>
                <c:pt idx="0">
                  <c:v>10</c:v>
                </c:pt>
                <c:pt idx="1">
                  <c:v>100000</c:v>
                </c:pt>
              </c:numCache>
            </c:numRef>
          </c:xVal>
          <c:yVal>
            <c:numRef>
              <c:f>List3!$M$12:$M$13</c:f>
              <c:numCache>
                <c:formatCode>General</c:formatCode>
                <c:ptCount val="2"/>
                <c:pt idx="0">
                  <c:v>1061032.953945969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5728"/>
        <c:axId val="48187648"/>
      </c:scatterChart>
      <c:valAx>
        <c:axId val="4818572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87648"/>
        <c:crossesAt val="1.0000000000000002E-2"/>
        <c:crossBetween val="midCat"/>
      </c:valAx>
      <c:valAx>
        <c:axId val="48187648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561976</xdr:colOff>
      <xdr:row>13</xdr:row>
      <xdr:rowOff>85725</xdr:rowOff>
    </xdr:from>
    <xdr:to>
      <xdr:col>20</xdr:col>
      <xdr:colOff>190501</xdr:colOff>
      <xdr:row>32</xdr:row>
      <xdr:rowOff>185737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L12" sqref="L1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>B2*$K$3</f>
        <v>62.831853071795869</v>
      </c>
      <c r="D2">
        <f>B2*$L$3</f>
        <v>9.4247779607693808E-6</v>
      </c>
      <c r="E2">
        <f>(1-C2*D2)^2+D2^2*$J$3^2</f>
        <v>0.99881599849990277</v>
      </c>
      <c r="F2">
        <f>B2*((1-C2*D2)*$K$3-$J$3^2*$L$3)</f>
        <v>62.794607840667666</v>
      </c>
      <c r="G2">
        <f>SQRT($J$3^2 +F2^2)/E2</f>
        <v>62.900924424863781</v>
      </c>
      <c r="H2">
        <f>ATAN(F2/$J$3)*180/PI()</f>
        <v>88.175753639256683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118.85022274370192</v>
      </c>
      <c r="B3">
        <f t="shared" ref="B3:B42" si="0">2*PI()*A3*1000</f>
        <v>746757.97329824895</v>
      </c>
      <c r="C3">
        <f>B3*$K$3</f>
        <v>74.675797329824903</v>
      </c>
      <c r="D3">
        <f>B3*$L$3</f>
        <v>1.1201369599473734E-5</v>
      </c>
      <c r="E3">
        <f>(1-C3*D3)^2+D3^2*$J$3^2</f>
        <v>0.9983277577739077</v>
      </c>
      <c r="F3">
        <f>B3*((1-C3*D3)*$K$3-$J$3^2*$L$3)</f>
        <v>74.613288370093002</v>
      </c>
      <c r="G3">
        <f>SQRT($J$3^2 +F3^2)/E3</f>
        <v>74.765113814112809</v>
      </c>
      <c r="H3">
        <f>ATAN(F3/$J$3)*180/PI()</f>
        <v>88.464561358685643</v>
      </c>
      <c r="J3">
        <f>List3!K3</f>
        <v>2</v>
      </c>
      <c r="K3">
        <f>List3!L3/100</f>
        <v>1E-4</v>
      </c>
      <c r="L3">
        <f>List3!M3</f>
        <v>1.5E-11</v>
      </c>
    </row>
    <row r="4" spans="1:12" x14ac:dyDescent="0.25">
      <c r="A4">
        <f>List3!A4</f>
        <v>141.25375446227565</v>
      </c>
      <c r="B4">
        <f t="shared" si="0"/>
        <v>887523.51462132332</v>
      </c>
      <c r="C4">
        <f>B4*$K$3</f>
        <v>88.752351462132339</v>
      </c>
      <c r="D4">
        <f>B4*$L$3</f>
        <v>1.331285271931985E-5</v>
      </c>
      <c r="E4">
        <f>(1-C4*D4)^2+D4^2*$J$3^2</f>
        <v>0.99763830279518495</v>
      </c>
      <c r="F4">
        <f>B4*((1-C4*D4)*$K$3-$J$3^2*$L$3)</f>
        <v>88.647433137572079</v>
      </c>
      <c r="G4">
        <f>SQRT($J$3^2 +F4^2)/E4</f>
        <v>88.879898961214778</v>
      </c>
      <c r="H4">
        <f>ATAN(F4/$J$3)*180/PI()</f>
        <v>88.707552851823294</v>
      </c>
    </row>
    <row r="5" spans="1:12" x14ac:dyDescent="0.25">
      <c r="A5">
        <f>List3!A5</f>
        <v>167.88040181225634</v>
      </c>
      <c r="B5">
        <f t="shared" si="0"/>
        <v>1054823.6740301743</v>
      </c>
      <c r="C5">
        <f>B5*$K$3</f>
        <v>105.48236740301743</v>
      </c>
      <c r="D5">
        <f>B5*$L$3</f>
        <v>1.5822355110452615E-5</v>
      </c>
      <c r="E5">
        <f>(1-C5*D5)^2+D5^2*$J$3^2</f>
        <v>0.99666482754399177</v>
      </c>
      <c r="F5">
        <f>B5*((1-C5*D5)*$K$3-$J$3^2*$L$3)</f>
        <v>105.30625620743308</v>
      </c>
      <c r="G5">
        <f>SQRT($J$3^2 +F5^2)/E5</f>
        <v>105.67770007353428</v>
      </c>
      <c r="H5">
        <f>ATAN(F5/$J$3)*180/PI()</f>
        <v>88.911956532935022</v>
      </c>
    </row>
    <row r="6" spans="1:12" x14ac:dyDescent="0.25">
      <c r="A6">
        <f>List3!A6</f>
        <v>199.52623149688836</v>
      </c>
      <c r="B6">
        <f t="shared" si="0"/>
        <v>1253660.2861381616</v>
      </c>
      <c r="C6">
        <f>B6*$K$3</f>
        <v>125.36602861381616</v>
      </c>
      <c r="D6">
        <f>B6*$L$3</f>
        <v>1.8804904292072425E-5</v>
      </c>
      <c r="E6">
        <f>(1-C6*D6)^2+D6^2*$J$3^2</f>
        <v>0.99529056686356709</v>
      </c>
      <c r="F6">
        <f>B6*((1-C6*D6)*$K$3-$J$3^2*$L$3)</f>
        <v>125.07040346194896</v>
      </c>
      <c r="G6">
        <f>SQRT($J$3^2 +F6^2)/E6</f>
        <v>125.67826682756474</v>
      </c>
      <c r="H6">
        <f>ATAN(F6/$J$3)*180/PI()</f>
        <v>89.083861650087627</v>
      </c>
    </row>
    <row r="7" spans="1:12" x14ac:dyDescent="0.25">
      <c r="A7">
        <f>List3!A7</f>
        <v>237.13737056616606</v>
      </c>
      <c r="B7">
        <f t="shared" si="0"/>
        <v>1489978.0425245354</v>
      </c>
      <c r="C7">
        <f>B7*$K$3</f>
        <v>148.99780425245356</v>
      </c>
      <c r="D7">
        <f>B7*$L$3</f>
        <v>2.2349670637868032E-5</v>
      </c>
      <c r="E7">
        <f>(1-C7*D7)^2+D7^2*$J$3^2</f>
        <v>0.99335098754174433</v>
      </c>
      <c r="F7">
        <f>B7*((1-C7*D7)*$K$3-$J$3^2*$L$3)</f>
        <v>148.50154443995379</v>
      </c>
      <c r="G7">
        <f>SQRT($J$3^2 +F7^2)/E7</f>
        <v>149.50909956834732</v>
      </c>
      <c r="H7">
        <f>ATAN(F7/$J$3)*180/PI()</f>
        <v>89.228394345200144</v>
      </c>
    </row>
    <row r="8" spans="1:12" x14ac:dyDescent="0.25">
      <c r="A8">
        <f>List3!A8</f>
        <v>281.83829312644627</v>
      </c>
      <c r="B8">
        <f t="shared" si="0"/>
        <v>1770842.2223726606</v>
      </c>
      <c r="C8">
        <f>B8*$K$3</f>
        <v>177.08422223726606</v>
      </c>
      <c r="D8">
        <f>B8*$L$3</f>
        <v>2.6562633335589909E-5</v>
      </c>
      <c r="E8">
        <f>(1-C8*D8)^2+D8^2*$J$3^2</f>
        <v>0.99061448224598736</v>
      </c>
      <c r="F8">
        <f>B8*((1-C8*D8)*$K$3-$J$3^2*$L$3)</f>
        <v>176.25114310234289</v>
      </c>
      <c r="G8">
        <f>SQRT($J$3^2 +F8^2)/E8</f>
        <v>177.9324786183015</v>
      </c>
      <c r="H8">
        <f>ATAN(F8/$J$3)*180/PI()</f>
        <v>89.349867246543596</v>
      </c>
    </row>
    <row r="9" spans="1:12" x14ac:dyDescent="0.25">
      <c r="A9">
        <f>List3!A9</f>
        <v>334.96543915782883</v>
      </c>
      <c r="B9">
        <f t="shared" si="0"/>
        <v>2104649.9257294275</v>
      </c>
      <c r="C9">
        <f>B9*$K$3</f>
        <v>210.46499257294275</v>
      </c>
      <c r="D9">
        <f>B9*$L$3</f>
        <v>3.1569748885941414E-5</v>
      </c>
      <c r="E9">
        <f>(1-C9*D9)^2+D9^2*$J$3^2</f>
        <v>0.98675549713779276</v>
      </c>
      <c r="F9">
        <f>B9*((1-C9*D9)*$K$3-$J$3^2*$L$3)</f>
        <v>209.0664680686464</v>
      </c>
      <c r="G9">
        <f>SQRT($J$3^2 +F9^2)/E9</f>
        <v>211.88231004728141</v>
      </c>
      <c r="H9">
        <f>ATAN(F9/$J$3)*180/PI()</f>
        <v>89.451906062843747</v>
      </c>
    </row>
    <row r="10" spans="1:12" x14ac:dyDescent="0.25">
      <c r="A10">
        <f>List3!A10</f>
        <v>398.10717055349869</v>
      </c>
      <c r="B10">
        <f t="shared" si="0"/>
        <v>2501381.1247045808</v>
      </c>
      <c r="C10">
        <f>B10*$K$3</f>
        <v>250.13811247045808</v>
      </c>
      <c r="D10">
        <f>B10*$L$3</f>
        <v>3.7520716870568712E-5</v>
      </c>
      <c r="E10">
        <f>(1-C10*D10)^2+D10^2*$J$3^2</f>
        <v>0.98131736804479841</v>
      </c>
      <c r="F10">
        <f>B10*((1-C10*D10)*$K$3-$J$3^2*$L$3)</f>
        <v>247.79032582802014</v>
      </c>
      <c r="G10">
        <f>SQRT($J$3^2 +F10^2)/E10</f>
        <v>252.51606167983812</v>
      </c>
      <c r="H10">
        <f>ATAN(F10/$J$3)*180/PI()</f>
        <v>89.537556317720174</v>
      </c>
    </row>
    <row r="11" spans="1:12" x14ac:dyDescent="0.25">
      <c r="A11">
        <f>List3!A11</f>
        <v>473.15125896148265</v>
      </c>
      <c r="B11">
        <f t="shared" si="0"/>
        <v>2972897.0383803113</v>
      </c>
      <c r="C11">
        <f>B11*$K$3</f>
        <v>297.28970383803113</v>
      </c>
      <c r="D11">
        <f>B11*$L$3</f>
        <v>4.4593455575704668E-5</v>
      </c>
      <c r="E11">
        <f>(1-C11*D11)^2+D11^2*$J$3^2</f>
        <v>0.97366141024618957</v>
      </c>
      <c r="F11">
        <f>B11*((1-C11*D11)*$K$3-$J$3^2*$L$3)</f>
        <v>293.34830377491056</v>
      </c>
      <c r="G11">
        <f>SQRT($J$3^2 +F11^2)/E11</f>
        <v>301.29069350234971</v>
      </c>
      <c r="H11">
        <f>ATAN(F11/$J$3)*180/PI()</f>
        <v>89.609372946471183</v>
      </c>
    </row>
    <row r="12" spans="1:12" x14ac:dyDescent="0.25">
      <c r="A12">
        <f>List3!A12</f>
        <v>562.34132519035177</v>
      </c>
      <c r="B12">
        <f t="shared" si="0"/>
        <v>3533294.752055916</v>
      </c>
      <c r="C12">
        <f>B12*$K$3</f>
        <v>353.32947520559162</v>
      </c>
      <c r="D12">
        <f>B12*$L$3</f>
        <v>5.2999421280838738E-5</v>
      </c>
      <c r="E12">
        <f>(1-C12*D12)^2+D12^2*$J$3^2</f>
        <v>0.96289816854875943</v>
      </c>
      <c r="F12">
        <f>B12*((1-C12*D12)*$K$3-$J$3^2*$L$3)</f>
        <v>346.71272439960069</v>
      </c>
      <c r="G12">
        <f>SQRT($J$3^2 +F12^2)/E12</f>
        <v>360.07804785686983</v>
      </c>
      <c r="H12">
        <f>ATAN(F12/$J$3)*180/PI()</f>
        <v>89.66949500272402</v>
      </c>
    </row>
    <row r="13" spans="1:12" x14ac:dyDescent="0.25">
      <c r="A13">
        <f>List3!A13</f>
        <v>668.34391756861794</v>
      </c>
      <c r="B13">
        <f t="shared" si="0"/>
        <v>4199328.6830099849</v>
      </c>
      <c r="C13">
        <f>B13*$K$3</f>
        <v>419.93286830099851</v>
      </c>
      <c r="D13">
        <f>B13*$L$3</f>
        <v>6.2989930245149767E-5</v>
      </c>
      <c r="E13">
        <f>(1-C13*D13)^2+D13^2*$J$3^2</f>
        <v>0.94779661578558594</v>
      </c>
      <c r="F13">
        <f>B13*((1-C13*D13)*$K$3-$J$3^2*$L$3)</f>
        <v>408.82474440382992</v>
      </c>
      <c r="G13">
        <f>SQRT($J$3^2 +F13^2)/E13</f>
        <v>431.34743217825502</v>
      </c>
      <c r="H13">
        <f>ATAN(F13/$J$3)*180/PI()</f>
        <v>89.719707169248451</v>
      </c>
    </row>
    <row r="14" spans="1:12" x14ac:dyDescent="0.25">
      <c r="A14">
        <f>List3!A14</f>
        <v>794.32823472428561</v>
      </c>
      <c r="B14">
        <f t="shared" si="0"/>
        <v>4990911.4934975291</v>
      </c>
      <c r="C14">
        <f>B14*$K$3</f>
        <v>499.09114934975292</v>
      </c>
      <c r="D14">
        <f>B14*$L$3</f>
        <v>7.4863672402462937E-5</v>
      </c>
      <c r="E14">
        <f>(1-C14*D14)^2+D14^2*$J$3^2</f>
        <v>0.92666848308473904</v>
      </c>
      <c r="F14">
        <f>B14*((1-C14*D14)*$K$3-$J$3^2*$L$3)</f>
        <v>480.44290985368548</v>
      </c>
      <c r="G14">
        <f>SQRT($J$3^2 +F14^2)/E14</f>
        <v>518.46704774270836</v>
      </c>
      <c r="H14">
        <f>ATAN(F14/$J$3)*180/PI()</f>
        <v>89.761489045296841</v>
      </c>
    </row>
    <row r="15" spans="1:12" x14ac:dyDescent="0.25">
      <c r="A15">
        <f>List3!A15</f>
        <v>944.06087628592923</v>
      </c>
      <c r="B15">
        <f t="shared" si="0"/>
        <v>5931709.4269628357</v>
      </c>
      <c r="C15">
        <f>B15*$K$3</f>
        <v>593.17094269628365</v>
      </c>
      <c r="D15">
        <f>B15*$L$3</f>
        <v>8.8975641404442533E-5</v>
      </c>
      <c r="E15">
        <f>(1-C15*D15)^2+D15^2*$J$3^2</f>
        <v>0.89722999397667669</v>
      </c>
      <c r="F15">
        <f>B15*((1-C15*D15)*$K$3-$J$3^2*$L$3)</f>
        <v>561.86435012254424</v>
      </c>
      <c r="G15">
        <f>SQRT($J$3^2 +F15^2)/E15</f>
        <v>626.2250632070494</v>
      </c>
      <c r="H15">
        <f>ATAN(F15/$J$3)*180/PI()</f>
        <v>89.796052063058028</v>
      </c>
    </row>
    <row r="16" spans="1:12" x14ac:dyDescent="0.25">
      <c r="A16">
        <f>List3!A16</f>
        <v>1122.0184543019707</v>
      </c>
      <c r="B16">
        <f t="shared" si="0"/>
        <v>7049849.8664544923</v>
      </c>
      <c r="C16">
        <f>B16*$K$3</f>
        <v>704.98498664544923</v>
      </c>
      <c r="D16">
        <f>B16*$L$3</f>
        <v>1.0574774799681739E-4</v>
      </c>
      <c r="E16">
        <f>(1-C16*D16)^2+D16^2*$J$3^2</f>
        <v>0.85645668350118975</v>
      </c>
      <c r="F16">
        <f>B16*((1-C16*D16)*$K$3-$J$3^2*$L$3)</f>
        <v>652.42752773859479</v>
      </c>
      <c r="G16">
        <f>SQRT($J$3^2 +F16^2)/E16</f>
        <v>761.77885674128709</v>
      </c>
      <c r="H16">
        <f>ATAN(F16/$J$3)*180/PI()</f>
        <v>89.82436179466356</v>
      </c>
    </row>
    <row r="17" spans="1:8" x14ac:dyDescent="0.25">
      <c r="A17">
        <f>List3!A17</f>
        <v>1333.5214321633327</v>
      </c>
      <c r="B17">
        <f t="shared" si="0"/>
        <v>8378762.2693777317</v>
      </c>
      <c r="C17">
        <f>B17*$K$3</f>
        <v>837.87622693777325</v>
      </c>
      <c r="D17">
        <f>B17*$L$3</f>
        <v>1.2568143404066598E-4</v>
      </c>
      <c r="E17">
        <f>(1-C17*D17)^2+D17^2*$J$3^2</f>
        <v>0.80047833701211679</v>
      </c>
      <c r="F17">
        <f>B17*((1-C17*D17)*$K$3-$J$3^2*$L$3)</f>
        <v>749.64276113587539</v>
      </c>
      <c r="G17">
        <f>SQRT($J$3^2 +F17^2)/E17</f>
        <v>936.49683496336149</v>
      </c>
      <c r="H17">
        <f>ATAN(F17/$J$3)*180/PI()</f>
        <v>89.847138806529244</v>
      </c>
    </row>
    <row r="18" spans="1:8" x14ac:dyDescent="0.25">
      <c r="A18">
        <f>List3!A18</f>
        <v>1584.8931924611256</v>
      </c>
      <c r="B18">
        <f t="shared" si="0"/>
        <v>9958177.6203206927</v>
      </c>
      <c r="C18">
        <f>B18*$K$3</f>
        <v>995.81776203206937</v>
      </c>
      <c r="D18">
        <f>B18*$L$3</f>
        <v>1.493726643048104E-4</v>
      </c>
      <c r="E18">
        <f>(1-C18*D18)^2+D18^2*$J$3^2</f>
        <v>0.72463013800174003</v>
      </c>
      <c r="F18">
        <f>B18*((1-C18*D18)*$K$3-$J$3^2*$L$3)</f>
        <v>847.69131159829215</v>
      </c>
      <c r="G18">
        <f>SQRT($J$3^2 +F18^2)/E18</f>
        <v>1169.8294433102753</v>
      </c>
      <c r="H18">
        <f>ATAN(F18/$J$3)*180/PI()</f>
        <v>89.864819486960357</v>
      </c>
    </row>
    <row r="19" spans="1:8" x14ac:dyDescent="0.25">
      <c r="A19">
        <f>List3!A19</f>
        <v>1883.6490894898152</v>
      </c>
      <c r="B19">
        <f t="shared" si="0"/>
        <v>11835316.282964611</v>
      </c>
      <c r="C19">
        <f>B19*$K$3</f>
        <v>1183.5316282964611</v>
      </c>
      <c r="D19">
        <f>B19*$L$3</f>
        <v>1.7752974424446917E-4</v>
      </c>
      <c r="E19">
        <f>(1-C19*D19)^2+D19^2*$J$3^2</f>
        <v>0.62392307232911148</v>
      </c>
      <c r="F19">
        <f>B19*((1-C19*D19)*$K$3-$J$3^2*$L$3)</f>
        <v>934.85664106874287</v>
      </c>
      <c r="G19">
        <f>SQRT($J$3^2 +F19^2)/E19</f>
        <v>1498.3558420782688</v>
      </c>
      <c r="H19">
        <f>ATAN(F19/$J$3)*180/PI()</f>
        <v>89.87742357579927</v>
      </c>
    </row>
    <row r="20" spans="1:8" x14ac:dyDescent="0.25">
      <c r="A20">
        <f>List3!A20</f>
        <v>2238.7211385683572</v>
      </c>
      <c r="B20">
        <f t="shared" si="0"/>
        <v>14066299.764725056</v>
      </c>
      <c r="C20">
        <f>B20*$K$3</f>
        <v>1406.6299764725056</v>
      </c>
      <c r="D20">
        <f>B20*$L$3</f>
        <v>2.1099449647087582E-4</v>
      </c>
      <c r="E20">
        <f>(1-C20*D20)^2+D20^2*$J$3^2</f>
        <v>0.4945028175280376</v>
      </c>
      <c r="F20">
        <f>B20*((1-C20*D20)*$K$3-$J$3^2*$L$3)</f>
        <v>989.15375688064171</v>
      </c>
      <c r="G20">
        <f>SQRT($J$3^2 +F20^2)/E20</f>
        <v>2000.3036256771977</v>
      </c>
      <c r="H20">
        <f>ATAN(F20/$J$3)*180/PI()</f>
        <v>89.884152082452687</v>
      </c>
    </row>
    <row r="21" spans="1:8" x14ac:dyDescent="0.25">
      <c r="A21">
        <f>List3!A21</f>
        <v>2660.7250597988314</v>
      </c>
      <c r="B21">
        <f t="shared" si="0"/>
        <v>16717828.602172544</v>
      </c>
      <c r="C21">
        <f>B21*$K$3</f>
        <v>1671.7828602172544</v>
      </c>
      <c r="D21">
        <f>B21*$L$3</f>
        <v>2.5076742903258815E-4</v>
      </c>
      <c r="E21">
        <f>(1-C21*D21)^2+D21^2*$J$3^2</f>
        <v>0.33729556633808816</v>
      </c>
      <c r="F21">
        <f>B21*((1-C21*D21)*$K$3-$J$3^2*$L$3)</f>
        <v>970.92251909973413</v>
      </c>
      <c r="G21">
        <f>SQRT($J$3^2 +F21^2)/E21</f>
        <v>2878.5571940217769</v>
      </c>
      <c r="H21">
        <f>ATAN(F21/$J$3)*180/PI()</f>
        <v>89.881976785278894</v>
      </c>
    </row>
    <row r="22" spans="1:8" x14ac:dyDescent="0.25">
      <c r="A22">
        <f>List3!A22</f>
        <v>3162.2776601684086</v>
      </c>
      <c r="B22">
        <f t="shared" si="0"/>
        <v>19869176.531592384</v>
      </c>
      <c r="C22">
        <f>B22*$K$3</f>
        <v>1986.9176531592384</v>
      </c>
      <c r="D22">
        <f>B22*$L$3</f>
        <v>2.9803764797388578E-4</v>
      </c>
      <c r="E22">
        <f>(1-C22*D22)^2+D22^2*$J$3^2</f>
        <v>0.1663205548974353</v>
      </c>
      <c r="F22">
        <f>B22*((1-C22*D22)*$K$3-$J$3^2*$L$3)</f>
        <v>810.31098815527139</v>
      </c>
      <c r="G22">
        <f>SQRT($J$3^2 +F22^2)/E22</f>
        <v>4871.998273691328</v>
      </c>
      <c r="H22">
        <f>ATAN(F22/$J$3)*180/PI()</f>
        <v>89.858583521627381</v>
      </c>
    </row>
    <row r="23" spans="1:8" x14ac:dyDescent="0.25">
      <c r="A23">
        <f>List3!A23</f>
        <v>3758.3740428844735</v>
      </c>
      <c r="B23">
        <f t="shared" si="0"/>
        <v>23614560.565136865</v>
      </c>
      <c r="C23">
        <f>B23*$K$3</f>
        <v>2361.4560565136867</v>
      </c>
      <c r="D23">
        <f>B23*$L$3</f>
        <v>3.5421840847705297E-4</v>
      </c>
      <c r="E23">
        <f>(1-C23*D23)^2+D23^2*$J$3^2</f>
        <v>2.674216834106085E-2</v>
      </c>
      <c r="F23">
        <f>B23*((1-C23*D23)*$K$3-$J$3^2*$L$3)</f>
        <v>386.16464406881545</v>
      </c>
      <c r="G23">
        <f>SQRT($J$3^2 +F23^2)/E23</f>
        <v>14440.482845184715</v>
      </c>
      <c r="H23">
        <f>ATAN(F23/$J$3)*180/PI()</f>
        <v>89.703259901646717</v>
      </c>
    </row>
    <row r="24" spans="1:8" x14ac:dyDescent="0.25">
      <c r="A24">
        <f>List3!A24</f>
        <v>4466.8359215096734</v>
      </c>
      <c r="B24">
        <f t="shared" si="0"/>
        <v>28065957.831611566</v>
      </c>
      <c r="C24">
        <f>B24*$K$3</f>
        <v>2806.5957831611568</v>
      </c>
      <c r="D24">
        <f>B24*$L$3</f>
        <v>4.2098936747417352E-4</v>
      </c>
      <c r="E24">
        <f>(1-C24*D24)^2+D24^2*$J$3^2</f>
        <v>3.2960016149297576E-2</v>
      </c>
      <c r="F24">
        <f>B24*((1-C24*D24)*$K$3-$J$3^2*$L$3)</f>
        <v>-509.53068231860988</v>
      </c>
      <c r="G24">
        <f>SQRT($J$3^2 +F24^2)/E24</f>
        <v>15459.173477833672</v>
      </c>
      <c r="H24">
        <f>ATAN(F24/$J$3)*180/PI()</f>
        <v>-89.775104867081907</v>
      </c>
    </row>
    <row r="25" spans="1:8" x14ac:dyDescent="0.25">
      <c r="A25">
        <f>List3!A25</f>
        <v>5308.84444230994</v>
      </c>
      <c r="B25">
        <f t="shared" si="0"/>
        <v>33356453.398023818</v>
      </c>
      <c r="C25">
        <f>B25*$K$3</f>
        <v>3335.6453398023818</v>
      </c>
      <c r="D25">
        <f>B25*$L$3</f>
        <v>5.0034680097035724E-4</v>
      </c>
      <c r="E25">
        <f>(1-C25*D25)^2+D25^2*$J$3^2</f>
        <v>0.44753453928109416</v>
      </c>
      <c r="F25">
        <f>B25*((1-C25*D25)*$K$3-$J$3^2*$L$3)</f>
        <v>-2231.4802694002706</v>
      </c>
      <c r="G25">
        <f>SQRT($J$3^2 +F25^2)/E25</f>
        <v>4986.1652449232661</v>
      </c>
      <c r="H25">
        <f>ATAN(F25/$J$3)*180/PI()</f>
        <v>-89.94864775193669</v>
      </c>
    </row>
    <row r="26" spans="1:8" x14ac:dyDescent="0.25">
      <c r="A26">
        <f>List3!A26</f>
        <v>6309.5734448019948</v>
      </c>
      <c r="B26">
        <f t="shared" si="0"/>
        <v>39644219.162950382</v>
      </c>
      <c r="C26">
        <f>B26*$K$3</f>
        <v>3964.4219162950385</v>
      </c>
      <c r="D26">
        <f>B26*$L$3</f>
        <v>5.9466328744425573E-4</v>
      </c>
      <c r="E26">
        <f>(1-C26*D26)^2+D26^2*$J$3^2</f>
        <v>1.8427972648679465</v>
      </c>
      <c r="F26">
        <f>B26*((1-C26*D26)*$K$3-$J$3^2*$L$3)</f>
        <v>-5381.6899445436311</v>
      </c>
      <c r="G26">
        <f>SQRT($J$3^2 +F26^2)/E26</f>
        <v>2920.3919599694777</v>
      </c>
      <c r="H26">
        <f>ATAN(F26/$J$3)*180/PI()</f>
        <v>-89.978707143122037</v>
      </c>
    </row>
    <row r="27" spans="1:8" x14ac:dyDescent="0.25">
      <c r="A27">
        <f>List3!A27</f>
        <v>7498.9420933246402</v>
      </c>
      <c r="B27">
        <f t="shared" si="0"/>
        <v>47117242.780167907</v>
      </c>
      <c r="C27">
        <f>B27*$K$3</f>
        <v>4711.7242780167908</v>
      </c>
      <c r="D27">
        <f>B27*$L$3</f>
        <v>7.0675864170251864E-4</v>
      </c>
      <c r="E27">
        <f>(1-C27*D27)^2+D27^2*$J$3^2</f>
        <v>5.4291436254845582</v>
      </c>
      <c r="F27">
        <f>B27*((1-C27*D27)*$K$3-$J$3^2*$L$3)</f>
        <v>-10978.564701524236</v>
      </c>
      <c r="G27">
        <f>SQRT($J$3^2 +F27^2)/E27</f>
        <v>2022.1540708858222</v>
      </c>
      <c r="H27">
        <f>ATAN(F27/$J$3)*180/PI()</f>
        <v>-89.989562245988083</v>
      </c>
    </row>
    <row r="28" spans="1:8" x14ac:dyDescent="0.25">
      <c r="A28">
        <f>List3!A28</f>
        <v>8912.5093813375624</v>
      </c>
      <c r="B28">
        <f t="shared" si="0"/>
        <v>55998947.994920395</v>
      </c>
      <c r="C28">
        <f>B28*$K$3</f>
        <v>5599.89479949204</v>
      </c>
      <c r="D28">
        <f>B28*$L$3</f>
        <v>8.3998421992380595E-4</v>
      </c>
      <c r="E28">
        <f>(1-C28*D28)^2+D28^2*$J$3^2</f>
        <v>13.718309599217315</v>
      </c>
      <c r="F28">
        <f>B28*((1-C28*D28)*$K$3-$J$3^2*$L$3)</f>
        <v>-20741.02399876554</v>
      </c>
      <c r="G28">
        <f>SQRT($J$3^2 +F28^2)/E28</f>
        <v>1511.9227296325309</v>
      </c>
      <c r="H28">
        <f>ATAN(F28/$J$3)*180/PI()</f>
        <v>-89.994475125303481</v>
      </c>
    </row>
    <row r="29" spans="1:8" x14ac:dyDescent="0.25">
      <c r="A29">
        <f>List3!A29</f>
        <v>10592.537251773008</v>
      </c>
      <c r="B29">
        <f t="shared" si="0"/>
        <v>66554874.426092602</v>
      </c>
      <c r="C29">
        <f>B29*$K$3</f>
        <v>6655.4874426092601</v>
      </c>
      <c r="D29">
        <f>B29*$L$3</f>
        <v>9.9832311639138911E-4</v>
      </c>
      <c r="E29">
        <f>(1-C29*D29)^2+D29^2*$J$3^2</f>
        <v>31.858430872271043</v>
      </c>
      <c r="F29">
        <f>B29*((1-C29*D29)*$K$3-$J$3^2*$L$3)</f>
        <v>-37565.751229562484</v>
      </c>
      <c r="G29">
        <f>SQRT($J$3^2 +F29^2)/E29</f>
        <v>1179.1463124286818</v>
      </c>
      <c r="H29">
        <f>ATAN(F29/$J$3)*180/PI()</f>
        <v>-89.996949573609825</v>
      </c>
    </row>
    <row r="30" spans="1:8" x14ac:dyDescent="0.25">
      <c r="A30">
        <f>List3!A30</f>
        <v>12589.254117941828</v>
      </c>
      <c r="B30">
        <f t="shared" si="0"/>
        <v>79100616.502202183</v>
      </c>
      <c r="C30">
        <f>B30*$K$3</f>
        <v>7910.0616502202183</v>
      </c>
      <c r="D30">
        <f>B30*$L$3</f>
        <v>1.1865092475330328E-3</v>
      </c>
      <c r="E30">
        <f>(1-C30*D30)^2+D30^2*$J$3^2</f>
        <v>70.314289704772889</v>
      </c>
      <c r="F30">
        <f>B30*((1-C30*D30)*$K$3-$J$3^2*$L$3)</f>
        <v>-66328.729561060216</v>
      </c>
      <c r="G30">
        <f>SQRT($J$3^2 +F30^2)/E30</f>
        <v>943.3179211466985</v>
      </c>
      <c r="H30">
        <f>ATAN(F30/$J$3)*180/PI()</f>
        <v>-89.998272369156624</v>
      </c>
    </row>
    <row r="31" spans="1:8" x14ac:dyDescent="0.25">
      <c r="A31">
        <f>List3!A31</f>
        <v>14962.356560944534</v>
      </c>
      <c r="B31">
        <f t="shared" si="0"/>
        <v>94011258.904508784</v>
      </c>
      <c r="C31">
        <f>B31*$K$3</f>
        <v>9401.1258904508795</v>
      </c>
      <c r="D31">
        <f>B31*$L$3</f>
        <v>1.4101688835676317E-3</v>
      </c>
      <c r="E31">
        <f>(1-C31*D31)^2+D31^2*$J$3^2</f>
        <v>150.23835186760653</v>
      </c>
      <c r="F31">
        <f>B31*((1-C31*D31)*$K$3-$J$3^2*$L$3)</f>
        <v>-115231.25276861856</v>
      </c>
      <c r="G31">
        <f>SQRT($J$3^2 +F31^2)/E31</f>
        <v>766.98959588906689</v>
      </c>
      <c r="H31">
        <f>ATAN(F31/$J$3)*180/PI()</f>
        <v>-89.999005551391136</v>
      </c>
    </row>
    <row r="32" spans="1:8" x14ac:dyDescent="0.25">
      <c r="A32">
        <f>List3!A32</f>
        <v>17782.794100389452</v>
      </c>
      <c r="B32">
        <f t="shared" si="0"/>
        <v>111732590.61216684</v>
      </c>
      <c r="C32">
        <f>B32*$K$3</f>
        <v>11173.259061216684</v>
      </c>
      <c r="D32">
        <f>B32*$L$3</f>
        <v>1.6759888591825025E-3</v>
      </c>
      <c r="E32">
        <f>(1-C32*D32)^2+D32^2*$J$3^2</f>
        <v>314.22022354346291</v>
      </c>
      <c r="F32">
        <f>B32*((1-C32*D32)*$K$3-$J$3^2*$L$3)</f>
        <v>-198060.07625416771</v>
      </c>
      <c r="G32">
        <f>SQRT($J$3^2 +F32^2)/E32</f>
        <v>630.32249812167163</v>
      </c>
      <c r="H32">
        <f>ATAN(F32/$J$3)*180/PI()</f>
        <v>-89.999421430299407</v>
      </c>
    </row>
    <row r="33" spans="1:8" x14ac:dyDescent="0.25">
      <c r="A33">
        <f>List3!A33</f>
        <v>21134.890398366759</v>
      </c>
      <c r="B33">
        <f t="shared" si="0"/>
        <v>132794432.81986894</v>
      </c>
      <c r="C33">
        <f>B33*$K$3</f>
        <v>13279.443281986894</v>
      </c>
      <c r="D33">
        <f>B33*$L$3</f>
        <v>1.9919164922980342E-3</v>
      </c>
      <c r="E33">
        <f>(1-C33*D33)^2+D33^2*$J$3^2</f>
        <v>647.7810102189768</v>
      </c>
      <c r="F33">
        <f>B33*((1-C33*D33)*$K$3-$J$3^2*$L$3)</f>
        <v>-337982.31748370529</v>
      </c>
      <c r="G33">
        <f>SQRT($J$3^2 +F33^2)/E33</f>
        <v>521.75397573845328</v>
      </c>
      <c r="H33">
        <f>ATAN(F33/$J$3)*180/PI()</f>
        <v>-89.999660953981632</v>
      </c>
    </row>
    <row r="34" spans="1:8" x14ac:dyDescent="0.25">
      <c r="A34">
        <f>List3!A34</f>
        <v>25118.864315096173</v>
      </c>
      <c r="B34">
        <f t="shared" si="0"/>
        <v>157826479.1976499</v>
      </c>
      <c r="C34">
        <f>B34*$K$3</f>
        <v>15782.64791976499</v>
      </c>
      <c r="D34">
        <f>B34*$L$3</f>
        <v>2.3673971879647486E-3</v>
      </c>
      <c r="E34">
        <f>(1-C34*D34)^2+D34^2*$J$3^2</f>
        <v>1322.3257040490325</v>
      </c>
      <c r="F34">
        <f>B34*((1-C34*D34)*$K$3-$J$3^2*$L$3)</f>
        <v>-573917.00355992548</v>
      </c>
      <c r="G34">
        <f>SQRT($J$3^2 +F34^2)/E34</f>
        <v>434.02090862035385</v>
      </c>
      <c r="H34">
        <f>ATAN(F34/$J$3)*180/PI()</f>
        <v>-89.999800334267292</v>
      </c>
    </row>
    <row r="35" spans="1:8" x14ac:dyDescent="0.25">
      <c r="A35">
        <f>List3!A35</f>
        <v>29853.826189180018</v>
      </c>
      <c r="B35">
        <f t="shared" si="0"/>
        <v>187577122.07494903</v>
      </c>
      <c r="C35">
        <f>B35*$K$3</f>
        <v>18757.712207494904</v>
      </c>
      <c r="D35">
        <f>B35*$L$3</f>
        <v>2.8136568311242353E-3</v>
      </c>
      <c r="E35">
        <f>(1-C35*D35)^2+D35^2*$J$3^2</f>
        <v>2680.9369892659506</v>
      </c>
      <c r="F35">
        <f>B35*((1-C35*D35)*$K$3-$J$3^2*$L$3)</f>
        <v>-971232.42753912427</v>
      </c>
      <c r="G35">
        <f>SQRT($J$3^2 +F35^2)/E35</f>
        <v>362.27350043281331</v>
      </c>
      <c r="H35">
        <f>ATAN(F35/$J$3)*180/PI()</f>
        <v>-89.999882014278171</v>
      </c>
    </row>
    <row r="36" spans="1:8" x14ac:dyDescent="0.25">
      <c r="A36">
        <f>List3!A36</f>
        <v>35481.338923358082</v>
      </c>
      <c r="B36">
        <f t="shared" si="0"/>
        <v>222935827.40230265</v>
      </c>
      <c r="C36">
        <f>B36*$K$3</f>
        <v>22293.582740230268</v>
      </c>
      <c r="D36">
        <f>B36*$L$3</f>
        <v>3.34403741103454E-3</v>
      </c>
      <c r="E36">
        <f>(1-C36*D36)^2+D36^2*$J$3^2</f>
        <v>5409.6870848021845</v>
      </c>
      <c r="F36">
        <f>B36*((1-C36*D36)*$K$3-$J$3^2*$L$3)</f>
        <v>-1639705.8362499501</v>
      </c>
      <c r="G36">
        <f>SQRT($J$3^2 +F36^2)/E36</f>
        <v>303.1054866108081</v>
      </c>
      <c r="H36">
        <f>ATAN(F36/$J$3)*180/PI()</f>
        <v>-89.999930114562929</v>
      </c>
    </row>
    <row r="37" spans="1:8" x14ac:dyDescent="0.25">
      <c r="A37">
        <f>List3!A37</f>
        <v>42169.650342858833</v>
      </c>
      <c r="B37">
        <f t="shared" si="0"/>
        <v>264959727.44315124</v>
      </c>
      <c r="C37">
        <f>B37*$K$3</f>
        <v>26495.972744315124</v>
      </c>
      <c r="D37">
        <f>B37*$L$3</f>
        <v>3.9743959116472685E-3</v>
      </c>
      <c r="E37">
        <f>(1-C37*D37)^2+D37^2*$J$3^2</f>
        <v>10879.634420752504</v>
      </c>
      <c r="F37">
        <f>B37*((1-C37*D37)*$K$3-$J$3^2*$L$3)</f>
        <v>-2763675.3234154047</v>
      </c>
      <c r="G37">
        <f>SQRT($J$3^2 +F37^2)/E37</f>
        <v>254.02281147834518</v>
      </c>
      <c r="H37">
        <f>ATAN(F37/$J$3)*180/PI()</f>
        <v>-89.999958536533555</v>
      </c>
    </row>
    <row r="38" spans="1:8" x14ac:dyDescent="0.25">
      <c r="A38">
        <f>List3!A38</f>
        <v>50118.723362728007</v>
      </c>
      <c r="B38">
        <f t="shared" si="0"/>
        <v>314905226.24729091</v>
      </c>
      <c r="C38">
        <f>B38*$K$3</f>
        <v>31490.522624729092</v>
      </c>
      <c r="D38">
        <f>B38*$L$3</f>
        <v>4.7235783937093637E-3</v>
      </c>
      <c r="E38">
        <f>(1-C38*D38)^2+D38^2*$J$3^2</f>
        <v>21829.457491232264</v>
      </c>
      <c r="F38">
        <f>B38*((1-C38*D38)*$K$3-$J$3^2*$L$3)</f>
        <v>-4652660.2528238436</v>
      </c>
      <c r="G38">
        <f>SQRT($J$3^2 +F38^2)/E38</f>
        <v>213.13677880877253</v>
      </c>
      <c r="H38">
        <f>ATAN(F38/$J$3)*180/PI()</f>
        <v>-89.999975370744323</v>
      </c>
    </row>
    <row r="39" spans="1:8" x14ac:dyDescent="0.25">
      <c r="A39">
        <f>List3!A39</f>
        <v>59566.214352902032</v>
      </c>
      <c r="B39">
        <f t="shared" si="0"/>
        <v>374265562.82646382</v>
      </c>
      <c r="C39">
        <f>B39*$K$3</f>
        <v>37426.556282646387</v>
      </c>
      <c r="D39">
        <f>B39*$L$3</f>
        <v>5.6139834423969571E-3</v>
      </c>
      <c r="E39">
        <f>(1-C39*D39)^2+D39^2*$J$3^2</f>
        <v>43727.856806808464</v>
      </c>
      <c r="F39">
        <f>B39*((1-C39*D39)*$K$3-$J$3^2*$L$3)</f>
        <v>-7826344.577768431</v>
      </c>
      <c r="G39">
        <f>SQRT($J$3^2 +F39^2)/E39</f>
        <v>178.97846245577071</v>
      </c>
      <c r="H39">
        <f>ATAN(F39/$J$3)*180/PI()</f>
        <v>-89.999985358227221</v>
      </c>
    </row>
    <row r="40" spans="1:8" x14ac:dyDescent="0.25">
      <c r="A40">
        <f>List3!A40</f>
        <v>70794.578438414916</v>
      </c>
      <c r="B40">
        <f t="shared" si="0"/>
        <v>444815455.07222134</v>
      </c>
      <c r="C40">
        <f>B40*$K$3</f>
        <v>44481.545507222138</v>
      </c>
      <c r="D40">
        <f>B40*$L$3</f>
        <v>6.6722318260833196E-3</v>
      </c>
      <c r="E40">
        <f>(1-C40*D40)^2+D40^2*$J$3^2</f>
        <v>87492.424477504173</v>
      </c>
      <c r="F40">
        <f>B40*((1-C40*D40)*$K$3-$J$3^2*$L$3)</f>
        <v>-13157249.020923719</v>
      </c>
      <c r="G40">
        <f>SQRT($J$3^2 +F40^2)/E40</f>
        <v>150.38157988531714</v>
      </c>
      <c r="H40">
        <f>ATAN(F40/$J$3)*180/PI()</f>
        <v>-89.999991290614105</v>
      </c>
    </row>
    <row r="41" spans="1:8" x14ac:dyDescent="0.25">
      <c r="A41">
        <f>List3!A41</f>
        <v>84139.514164520937</v>
      </c>
      <c r="B41">
        <f t="shared" si="0"/>
        <v>528664159.15174663</v>
      </c>
      <c r="C41">
        <f>B41*$K$3</f>
        <v>52866.415915174664</v>
      </c>
      <c r="D41">
        <f>B41*$L$3</f>
        <v>7.9299623872761994E-3</v>
      </c>
      <c r="E41">
        <f>(1-C41*D41)^2+D41^2*$J$3^2</f>
        <v>174915.237187758</v>
      </c>
      <c r="F41">
        <f>B41*((1-C41*D41)*$K$3-$J$3^2*$L$3)</f>
        <v>-22110251.892094955</v>
      </c>
      <c r="G41">
        <f>SQRT($J$3^2 +F41^2)/E41</f>
        <v>126.4055221693545</v>
      </c>
      <c r="H41">
        <f>ATAN(F41/$J$3)*180/PI()</f>
        <v>-89.999994817265787</v>
      </c>
    </row>
    <row r="42" spans="1:8" x14ac:dyDescent="0.25">
      <c r="A42">
        <f>List3!A42</f>
        <v>100000</v>
      </c>
      <c r="B42">
        <f t="shared" si="0"/>
        <v>628318530.71795857</v>
      </c>
      <c r="C42">
        <f>B42*$K$3</f>
        <v>62831.853071795857</v>
      </c>
      <c r="D42">
        <f>B42*$L$3</f>
        <v>9.4247779607693778E-3</v>
      </c>
      <c r="E42">
        <f>(1-C42*D42)^2+D42^2*$J$3^2</f>
        <v>349489.37554958358</v>
      </c>
      <c r="F42">
        <f>B42*((1-C42*D42)*$K$3-$J$3^2*$L$3)</f>
        <v>-37144700.200987086</v>
      </c>
      <c r="G42">
        <f>SQRT($J$3^2 +F42^2)/E42</f>
        <v>106.28277366822917</v>
      </c>
      <c r="H42">
        <f>ATAN(F42/$J$3)*180/PI()</f>
        <v>-89.99999691499572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5" zoomScaleNormal="100" workbookViewId="0">
      <selection activeCell="M21" sqref="M21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</cols>
  <sheetData>
    <row r="1" spans="1:12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2" x14ac:dyDescent="0.25">
      <c r="A2">
        <f>List3!A2</f>
        <v>100</v>
      </c>
      <c r="B2">
        <f>2*PI()*A2*1000</f>
        <v>628318.5307179587</v>
      </c>
      <c r="C2">
        <f>B2*$K$3</f>
        <v>628.31853071795877</v>
      </c>
      <c r="D2">
        <f>B2*$L$3</f>
        <v>9.4247779607693808E-6</v>
      </c>
      <c r="E2">
        <f>(1-C2*D2)^2+D2^2*$J$3^2</f>
        <v>0.98819154234677087</v>
      </c>
      <c r="F2">
        <f>B2*((1-C2*D2)*$K$3-$J$3^2*$L$3)</f>
        <v>624.59773981721094</v>
      </c>
      <c r="G2">
        <f>SQRT($J$3^2 +F2^2)/E2</f>
        <v>632.06465052978569</v>
      </c>
      <c r="H2">
        <f>ATAN(F2/$J$3)*180/PI()</f>
        <v>89.816536051797215</v>
      </c>
      <c r="J2" t="s">
        <v>0</v>
      </c>
      <c r="K2" t="s">
        <v>2</v>
      </c>
      <c r="L2" t="s">
        <v>5</v>
      </c>
    </row>
    <row r="3" spans="1:12" x14ac:dyDescent="0.25">
      <c r="A3">
        <f>List3!A3</f>
        <v>118.85022274370192</v>
      </c>
      <c r="B3">
        <f t="shared" ref="B3:B42" si="0">2*PI()*A3*1000</f>
        <v>746757.97329824895</v>
      </c>
      <c r="C3">
        <f>B3*$K$3</f>
        <v>746.757973298249</v>
      </c>
      <c r="D3">
        <f>B3*$L$3</f>
        <v>1.1201369599473734E-5</v>
      </c>
      <c r="E3">
        <f>(1-C3*D3)^2+D3^2*$J$3^2</f>
        <v>0.98334054478919863</v>
      </c>
      <c r="F3">
        <f>B3*((1-C3*D3)*$K$3-$J$3^2*$L$3)</f>
        <v>740.51151306742179</v>
      </c>
      <c r="G3">
        <f>SQRT($J$3^2 +F3^2)/E3</f>
        <v>753.05977956704305</v>
      </c>
      <c r="H3">
        <f>ATAN(F3/$J$3)*180/PI()</f>
        <v>89.845253884139083</v>
      </c>
      <c r="J3">
        <f>List3!K3</f>
        <v>2</v>
      </c>
      <c r="K3">
        <f>List3!L3/10</f>
        <v>1E-3</v>
      </c>
      <c r="L3">
        <f>List3!M3</f>
        <v>1.5E-11</v>
      </c>
    </row>
    <row r="4" spans="1:12" x14ac:dyDescent="0.25">
      <c r="A4">
        <f>List3!A4</f>
        <v>141.25375446227565</v>
      </c>
      <c r="B4">
        <f t="shared" si="0"/>
        <v>887523.51462132332</v>
      </c>
      <c r="C4">
        <f>B4*$K$3</f>
        <v>887.52351462132333</v>
      </c>
      <c r="D4">
        <f>B4*$L$3</f>
        <v>1.331285271931985E-5</v>
      </c>
      <c r="E4">
        <f>(1-C4*D4)^2+D4^2*$J$3^2</f>
        <v>0.9765086663661785</v>
      </c>
      <c r="F4">
        <f>B4*((1-C4*D4)*$K$3-$J$3^2*$L$3)</f>
        <v>877.0369540549741</v>
      </c>
      <c r="G4">
        <f>SQRT($J$3^2 +F4^2)/E4</f>
        <v>898.13768650031818</v>
      </c>
      <c r="H4">
        <f>ATAN(F4/$J$3)*180/PI()</f>
        <v>89.869342608812474</v>
      </c>
    </row>
    <row r="5" spans="1:12" x14ac:dyDescent="0.25">
      <c r="A5">
        <f>List3!A5</f>
        <v>167.88040181225634</v>
      </c>
      <c r="B5">
        <f t="shared" si="0"/>
        <v>1054823.6740301743</v>
      </c>
      <c r="C5">
        <f>B5*$K$3</f>
        <v>1054.8236740301743</v>
      </c>
      <c r="D5">
        <f>B5*$L$3</f>
        <v>1.5822355110452615E-5</v>
      </c>
      <c r="E5">
        <f>(1-C5*D5)^2+D5^2*$J$3^2</f>
        <v>0.96689896075132975</v>
      </c>
      <c r="F5">
        <f>B5*((1-C5*D5)*$K$3-$J$3^2*$L$3)</f>
        <v>1037.2188201243634</v>
      </c>
      <c r="G5">
        <f>SQRT($J$3^2 +F5^2)/E5</f>
        <v>1072.7291996984097</v>
      </c>
      <c r="H5">
        <f>ATAN(F5/$J$3)*180/PI()</f>
        <v>89.88952049964503</v>
      </c>
    </row>
    <row r="6" spans="1:12" x14ac:dyDescent="0.25">
      <c r="A6">
        <f>List3!A6</f>
        <v>199.52623149688836</v>
      </c>
      <c r="B6">
        <f t="shared" si="0"/>
        <v>1253660.2861381616</v>
      </c>
      <c r="C6">
        <f>B6*$K$3</f>
        <v>1253.6602861381616</v>
      </c>
      <c r="D6">
        <f>B6*$L$3</f>
        <v>1.8804904292072425E-5</v>
      </c>
      <c r="E6">
        <f>(1-C6*D6)^2+D6^2*$J$3^2</f>
        <v>0.95340585684224621</v>
      </c>
      <c r="F6">
        <f>B6*((1-C6*D6)*$K$3-$J$3^2*$L$3)</f>
        <v>1224.105217693542</v>
      </c>
      <c r="G6">
        <f>SQRT($J$3^2 +F6^2)/E6</f>
        <v>1283.9304927213971</v>
      </c>
      <c r="H6">
        <f>ATAN(F6/$J$3)*180/PI()</f>
        <v>89.906387575672142</v>
      </c>
    </row>
    <row r="7" spans="1:12" x14ac:dyDescent="0.25">
      <c r="A7">
        <f>List3!A7</f>
        <v>237.13737056616606</v>
      </c>
      <c r="B7">
        <f t="shared" si="0"/>
        <v>1489978.0425245354</v>
      </c>
      <c r="C7">
        <f>B7*$K$3</f>
        <v>1489.9780425245356</v>
      </c>
      <c r="D7">
        <f>B7*$L$3</f>
        <v>2.2349670637868032E-5</v>
      </c>
      <c r="E7">
        <f>(1-C7*D7)^2+D7^2*$J$3^2</f>
        <v>0.93450788951478059</v>
      </c>
      <c r="F7">
        <f>B7*((1-C7*D7)*$K$3-$J$3^2*$L$3)</f>
        <v>1440.3609117441338</v>
      </c>
      <c r="G7">
        <f>SQRT($J$3^2 +F7^2)/E7</f>
        <v>1541.3056609208622</v>
      </c>
      <c r="H7">
        <f>ATAN(F7/$J$3)*180/PI()</f>
        <v>89.920442519339446</v>
      </c>
    </row>
    <row r="8" spans="1:12" x14ac:dyDescent="0.25">
      <c r="A8">
        <f>List3!A8</f>
        <v>281.83829312644627</v>
      </c>
      <c r="B8">
        <f t="shared" si="0"/>
        <v>1770842.2223726606</v>
      </c>
      <c r="C8">
        <f>B8*$K$3</f>
        <v>1770.8422223726607</v>
      </c>
      <c r="D8">
        <f>B8*$L$3</f>
        <v>2.6562633335589909E-5</v>
      </c>
      <c r="E8">
        <f>(1-C8*D8)^2+D8^2*$J$3^2</f>
        <v>0.90813613285681516</v>
      </c>
      <c r="F8">
        <f>B8*((1-C8*D8)*$K$3-$J$3^2*$L$3)</f>
        <v>1687.5448276831437</v>
      </c>
      <c r="G8">
        <f>SQRT($J$3^2 +F8^2)/E8</f>
        <v>1858.2522507146</v>
      </c>
      <c r="H8">
        <f>ATAN(F8/$J$3)*180/PI()</f>
        <v>89.932095726587519</v>
      </c>
    </row>
    <row r="9" spans="1:12" x14ac:dyDescent="0.25">
      <c r="A9">
        <f>List3!A9</f>
        <v>334.96543915782883</v>
      </c>
      <c r="B9">
        <f t="shared" si="0"/>
        <v>2104649.9257294275</v>
      </c>
      <c r="C9">
        <f>B9*$K$3</f>
        <v>2104.6499257294277</v>
      </c>
      <c r="D9">
        <f>B9*$L$3</f>
        <v>3.1569748885941414E-5</v>
      </c>
      <c r="E9">
        <f>(1-C9*D9)^2+D9^2*$J$3^2</f>
        <v>0.87152817277193895</v>
      </c>
      <c r="F9">
        <f>B9*((1-C9*D9)*$K$3-$J$3^2*$L$3)</f>
        <v>1964.8099769203523</v>
      </c>
      <c r="G9">
        <f>SQRT($J$3^2 +F9^2)/E9</f>
        <v>2254.4434663323041</v>
      </c>
      <c r="H9">
        <f>ATAN(F9/$J$3)*180/PI()</f>
        <v>89.941678065159195</v>
      </c>
    </row>
    <row r="10" spans="1:12" x14ac:dyDescent="0.25">
      <c r="A10">
        <f>List3!A10</f>
        <v>398.10717055349869</v>
      </c>
      <c r="B10">
        <f t="shared" si="0"/>
        <v>2501381.1247045808</v>
      </c>
      <c r="C10">
        <f>B10*$K$3</f>
        <v>2501.381124704581</v>
      </c>
      <c r="D10">
        <f>B10*$L$3</f>
        <v>3.7520716870568712E-5</v>
      </c>
      <c r="E10">
        <f>(1-C10*D10)^2+D10^2*$J$3^2</f>
        <v>0.82110128036703012</v>
      </c>
      <c r="F10">
        <f>B10*((1-C10*D10)*$K$3-$J$3^2*$L$3)</f>
        <v>2266.6173186646697</v>
      </c>
      <c r="G10">
        <f>SQRT($J$3^2 +F10^2)/E10</f>
        <v>2760.4611699344537</v>
      </c>
      <c r="H10">
        <f>ATAN(F10/$J$3)*180/PI()</f>
        <v>89.949443812882336</v>
      </c>
    </row>
    <row r="11" spans="1:12" x14ac:dyDescent="0.25">
      <c r="A11">
        <f>List3!A11</f>
        <v>473.15125896148265</v>
      </c>
      <c r="B11">
        <f t="shared" si="0"/>
        <v>2972897.0383803113</v>
      </c>
      <c r="C11">
        <f>B11*$K$3</f>
        <v>2972.8970383803112</v>
      </c>
      <c r="D11">
        <f>B11*$L$3</f>
        <v>4.4593455575704668E-5</v>
      </c>
      <c r="E11">
        <f>(1-C11*D11)^2+D11^2*$J$3^2</f>
        <v>0.75243177336156519</v>
      </c>
      <c r="F11">
        <f>B11*((1-C11*D11)*$K$3-$J$3^2*$L$3)</f>
        <v>2578.7746910766609</v>
      </c>
      <c r="G11">
        <f>SQRT($J$3^2 +F11^2)/E11</f>
        <v>3427.2548793596748</v>
      </c>
      <c r="H11">
        <f>ATAN(F11/$J$3)*180/PI()</f>
        <v>89.95556357193702</v>
      </c>
    </row>
    <row r="12" spans="1:12" x14ac:dyDescent="0.25">
      <c r="A12">
        <f>List3!A12</f>
        <v>562.34132519035177</v>
      </c>
      <c r="B12">
        <f t="shared" si="0"/>
        <v>3533294.752055916</v>
      </c>
      <c r="C12">
        <f>B12*$K$3</f>
        <v>3533.294752055916</v>
      </c>
      <c r="D12">
        <f>B12*$L$3</f>
        <v>5.2999421280838738E-5</v>
      </c>
      <c r="E12">
        <f>(1-C12*D12)^2+D12^2*$J$3^2</f>
        <v>0.66054212986081984</v>
      </c>
      <c r="F12">
        <f>B12*((1-C12*D12)*$K$3-$J$3^2*$L$3)</f>
        <v>2871.6406592276558</v>
      </c>
      <c r="G12">
        <f>SQRT($J$3^2 +F12^2)/E12</f>
        <v>4347.4007574635916</v>
      </c>
      <c r="H12">
        <f>ATAN(F12/$J$3)*180/PI()</f>
        <v>89.96009544574116</v>
      </c>
    </row>
    <row r="13" spans="1:12" x14ac:dyDescent="0.25">
      <c r="A13">
        <f>List3!A13</f>
        <v>668.34391756861794</v>
      </c>
      <c r="B13">
        <f t="shared" si="0"/>
        <v>4199328.6830099849</v>
      </c>
      <c r="C13">
        <f>B13*$K$3</f>
        <v>4199.3286830099851</v>
      </c>
      <c r="D13">
        <f>B13*$L$3</f>
        <v>6.2989930245149767E-5</v>
      </c>
      <c r="E13">
        <f>(1-C13*D13)^2+D13^2*$J$3^2</f>
        <v>0.54093758208360188</v>
      </c>
      <c r="F13">
        <f>B13*((1-C13*D13)*$K$3-$J$3^2*$L$3)</f>
        <v>3088.5412373055074</v>
      </c>
      <c r="G13">
        <f>SQRT($J$3^2 +F13^2)/E13</f>
        <v>5709.6086261261134</v>
      </c>
      <c r="H13">
        <f>ATAN(F13/$J$3)*180/PI()</f>
        <v>89.962897842636863</v>
      </c>
    </row>
    <row r="14" spans="1:12" x14ac:dyDescent="0.25">
      <c r="A14">
        <f>List3!A14</f>
        <v>794.32823472428561</v>
      </c>
      <c r="B14">
        <f t="shared" si="0"/>
        <v>4990911.4934975291</v>
      </c>
      <c r="C14">
        <f>B14*$K$3</f>
        <v>4990.9114934975296</v>
      </c>
      <c r="D14">
        <f>B14*$L$3</f>
        <v>7.4863672402462937E-5</v>
      </c>
      <c r="E14">
        <f>(1-C14*D14)^2+D14^2*$J$3^2</f>
        <v>0.39232942376435365</v>
      </c>
      <c r="F14">
        <f>B14*((1-C14*D14)*$K$3-$J$3^2*$L$3)</f>
        <v>3126.1171899050582</v>
      </c>
      <c r="G14">
        <f>SQRT($J$3^2 +F14^2)/E14</f>
        <v>7968.0942603834028</v>
      </c>
      <c r="H14">
        <f>ATAN(F14/$J$3)*180/PI()</f>
        <v>89.963343810730507</v>
      </c>
    </row>
    <row r="15" spans="1:12" x14ac:dyDescent="0.25">
      <c r="A15">
        <f>List3!A15</f>
        <v>944.06087628592923</v>
      </c>
      <c r="B15">
        <f t="shared" si="0"/>
        <v>5931709.4269628357</v>
      </c>
      <c r="C15">
        <f>B15*$K$3</f>
        <v>5931.709426962836</v>
      </c>
      <c r="D15">
        <f>B15*$L$3</f>
        <v>8.8975641404442533E-5</v>
      </c>
      <c r="E15">
        <f>(1-C15*D15)^2+D15^2*$J$3^2</f>
        <v>0.22299397866676232</v>
      </c>
      <c r="F15">
        <f>B15*((1-C15*D15)*$K$3-$J$3^2*$L$3)</f>
        <v>2801.085403942895</v>
      </c>
      <c r="G15">
        <f>SQRT($J$3^2 +F15^2)/E15</f>
        <v>12561.263468632143</v>
      </c>
      <c r="H15">
        <f>ATAN(F15/$J$3)*180/PI()</f>
        <v>89.959090308566971</v>
      </c>
    </row>
    <row r="16" spans="1:12" x14ac:dyDescent="0.25">
      <c r="A16">
        <f>List3!A16</f>
        <v>1122.0184543019707</v>
      </c>
      <c r="B16">
        <f t="shared" si="0"/>
        <v>7049849.8664544923</v>
      </c>
      <c r="C16">
        <f>B16*$K$3</f>
        <v>7049.8498664544923</v>
      </c>
      <c r="D16">
        <f>B16*$L$3</f>
        <v>1.0574774799681739E-4</v>
      </c>
      <c r="E16">
        <f>(1-C16*D16)^2+D16^2*$J$3^2</f>
        <v>6.4767369492921695E-2</v>
      </c>
      <c r="F16">
        <f>B16*((1-C16*D16)*$K$3-$J$3^2*$L$3)</f>
        <v>1794.145851877262</v>
      </c>
      <c r="G16">
        <f>SQRT($J$3^2 +F16^2)/E16</f>
        <v>27701.40242934474</v>
      </c>
      <c r="H16">
        <f>ATAN(F16/$J$3)*180/PI()</f>
        <v>89.936130325502219</v>
      </c>
    </row>
    <row r="17" spans="1:8" x14ac:dyDescent="0.25">
      <c r="A17">
        <f>List3!A17</f>
        <v>1333.5214321633327</v>
      </c>
      <c r="B17">
        <f t="shared" si="0"/>
        <v>8378762.2693777317</v>
      </c>
      <c r="C17">
        <f>B17*$K$3</f>
        <v>8378.7622693777321</v>
      </c>
      <c r="D17">
        <f>B17*$L$3</f>
        <v>1.2568143404066598E-4</v>
      </c>
      <c r="E17">
        <f>(1-C17*D17)^2+D17^2*$J$3^2</f>
        <v>2.814881087766018E-3</v>
      </c>
      <c r="F17">
        <f>B17*((1-C17*D17)*$K$3-$J$3^2*$L$3)</f>
        <v>-444.53454096415521</v>
      </c>
      <c r="G17">
        <f>SQRT($J$3^2 +F17^2)/E17</f>
        <v>157924.62493758358</v>
      </c>
      <c r="H17">
        <f>ATAN(F17/$J$3)*180/PI()</f>
        <v>-89.74222298765018</v>
      </c>
    </row>
    <row r="18" spans="1:8" x14ac:dyDescent="0.25">
      <c r="A18">
        <f>List3!A18</f>
        <v>1584.8931924611256</v>
      </c>
      <c r="B18">
        <f t="shared" si="0"/>
        <v>9958177.6203206927</v>
      </c>
      <c r="C18">
        <f>B18*$K$3</f>
        <v>9958.1776203206937</v>
      </c>
      <c r="D18">
        <f>B18*$L$3</f>
        <v>1.493726643048104E-4</v>
      </c>
      <c r="E18">
        <f>(1-C18*D18)^2+D18^2*$J$3^2</f>
        <v>0.23763637436673102</v>
      </c>
      <c r="F18">
        <f>B18*((1-C18*D18)*$K$3-$J$3^2*$L$3)</f>
        <v>-4854.4082714819588</v>
      </c>
      <c r="G18">
        <f>SQRT($J$3^2 +F18^2)/E18</f>
        <v>20427.885656877861</v>
      </c>
      <c r="H18">
        <f>ATAN(F18/$J$3)*180/PI()</f>
        <v>-89.976394331474822</v>
      </c>
    </row>
    <row r="19" spans="1:8" x14ac:dyDescent="0.25">
      <c r="A19">
        <f>List3!A19</f>
        <v>1883.6490894898152</v>
      </c>
      <c r="B19">
        <f t="shared" si="0"/>
        <v>11835316.282964611</v>
      </c>
      <c r="C19">
        <f>B19*$K$3</f>
        <v>11835.316282964612</v>
      </c>
      <c r="D19">
        <f>B19*$L$3</f>
        <v>1.7752974424446917E-4</v>
      </c>
      <c r="E19">
        <f>(1-C19*D19)^2+D19^2*$J$3^2</f>
        <v>1.2124668620623311</v>
      </c>
      <c r="F19">
        <f>B19*((1-C19*D19)*$K$3-$J$3^2*$L$3)</f>
        <v>-13032.112138028491</v>
      </c>
      <c r="G19">
        <f>SQRT($J$3^2 +F19^2)/E19</f>
        <v>10748.42760595431</v>
      </c>
      <c r="H19">
        <f>ATAN(F19/$J$3)*180/PI()</f>
        <v>-89.991206984952797</v>
      </c>
    </row>
    <row r="20" spans="1:8" x14ac:dyDescent="0.25">
      <c r="A20">
        <f>List3!A20</f>
        <v>2238.7211385683572</v>
      </c>
      <c r="B20">
        <f t="shared" si="0"/>
        <v>14066299.764725056</v>
      </c>
      <c r="C20">
        <f>B20*$K$3</f>
        <v>14066.299764725056</v>
      </c>
      <c r="D20">
        <f>B20*$L$3</f>
        <v>2.1099449647087582E-4</v>
      </c>
      <c r="E20">
        <f>(1-C20*D20)^2+D20^2*$J$3^2</f>
        <v>3.8726771726055778</v>
      </c>
      <c r="F20">
        <f>B20*((1-C20*D20)*$K$3-$J$3^2*$L$3)</f>
        <v>-27681.238640640724</v>
      </c>
      <c r="G20">
        <f>SQRT($J$3^2 +F20^2)/E20</f>
        <v>7147.8301648024017</v>
      </c>
      <c r="H20">
        <f>ATAN(F20/$J$3)*180/PI()</f>
        <v>-89.995860316790228</v>
      </c>
    </row>
    <row r="21" spans="1:8" x14ac:dyDescent="0.25">
      <c r="A21">
        <f>List3!A21</f>
        <v>2660.7250597988314</v>
      </c>
      <c r="B21">
        <f t="shared" si="0"/>
        <v>16717828.602172544</v>
      </c>
      <c r="C21">
        <f>B21*$K$3</f>
        <v>16717.828602172543</v>
      </c>
      <c r="D21">
        <f>B21*$L$3</f>
        <v>2.5076742903258815E-4</v>
      </c>
      <c r="E21">
        <f>(1-C21*D21)^2+D21^2*$J$3^2</f>
        <v>10.190695887961608</v>
      </c>
      <c r="F21">
        <f>B21*((1-C21*D21)*$K$3-$J$3^2*$L$3)</f>
        <v>-53368.106205677599</v>
      </c>
      <c r="G21">
        <f>SQRT($J$3^2 +F21^2)/E21</f>
        <v>5236.9442509021937</v>
      </c>
      <c r="H21">
        <f>ATAN(F21/$J$3)*180/PI()</f>
        <v>-89.997852808219747</v>
      </c>
    </row>
    <row r="22" spans="1:8" x14ac:dyDescent="0.25">
      <c r="A22">
        <f>List3!A22</f>
        <v>3162.2776601684086</v>
      </c>
      <c r="B22">
        <f t="shared" si="0"/>
        <v>19869176.531592384</v>
      </c>
      <c r="C22">
        <f>B22*$K$3</f>
        <v>19869.176531592384</v>
      </c>
      <c r="D22">
        <f>B22*$L$3</f>
        <v>2.9803764797388578E-4</v>
      </c>
      <c r="E22">
        <f>(1-C22*D22)^2+D22^2*$J$3^2</f>
        <v>24.223747846240478</v>
      </c>
      <c r="F22">
        <f>B22*((1-C22*D22)*$K$3-$J$3^2*$L$3)</f>
        <v>-97791.37194589572</v>
      </c>
      <c r="G22">
        <f>SQRT($J$3^2 +F22^2)/E22</f>
        <v>4037.0042070729623</v>
      </c>
      <c r="H22">
        <f>ATAN(F22/$J$3)*180/PI()</f>
        <v>-89.998828203790069</v>
      </c>
    </row>
    <row r="23" spans="1:8" x14ac:dyDescent="0.25">
      <c r="A23">
        <f>List3!A23</f>
        <v>3758.3740428844735</v>
      </c>
      <c r="B23">
        <f t="shared" si="0"/>
        <v>23614560.565136865</v>
      </c>
      <c r="C23">
        <f>B23*$K$3</f>
        <v>23614.560565136864</v>
      </c>
      <c r="D23">
        <f>B23*$L$3</f>
        <v>3.5421840847705297E-4</v>
      </c>
      <c r="E23">
        <f>(1-C23*D23)^2+D23^2*$J$3^2</f>
        <v>54.238984232536062</v>
      </c>
      <c r="F23">
        <f>B23*((1-C23*D23)*$K$3-$J$3^2*$L$3)</f>
        <v>-173914.44040886045</v>
      </c>
      <c r="G23">
        <f>SQRT($J$3^2 +F23^2)/E23</f>
        <v>3206.4472239145512</v>
      </c>
      <c r="H23">
        <f>ATAN(F23/$J$3)*180/PI()</f>
        <v>-89.999341103828115</v>
      </c>
    </row>
    <row r="24" spans="1:8" x14ac:dyDescent="0.25">
      <c r="A24">
        <f>List3!A24</f>
        <v>4466.8359215096734</v>
      </c>
      <c r="B24">
        <f t="shared" si="0"/>
        <v>28065957.831611566</v>
      </c>
      <c r="C24">
        <f>B24*$K$3</f>
        <v>28065.957831611566</v>
      </c>
      <c r="D24">
        <f>B24*$L$3</f>
        <v>4.2098936747417352E-4</v>
      </c>
      <c r="E24">
        <f>(1-C24*D24)^2+D24^2*$J$3^2</f>
        <v>116.97438846260455</v>
      </c>
      <c r="F24">
        <f>B24*((1-C24*D24)*$K$3-$J$3^2*$L$3)</f>
        <v>-303546.52200457553</v>
      </c>
      <c r="G24">
        <f>SQRT($J$3^2 +F24^2)/E24</f>
        <v>2594.9827650366801</v>
      </c>
      <c r="H24">
        <f>ATAN(F24/$J$3)*180/PI()</f>
        <v>-89.999622490950429</v>
      </c>
    </row>
    <row r="25" spans="1:8" x14ac:dyDescent="0.25">
      <c r="A25">
        <f>List3!A25</f>
        <v>5308.84444230994</v>
      </c>
      <c r="B25">
        <f t="shared" si="0"/>
        <v>33356453.398023818</v>
      </c>
      <c r="C25">
        <f>B25*$K$3</f>
        <v>33356.453398023819</v>
      </c>
      <c r="D25">
        <f>B25*$L$3</f>
        <v>5.0034680097035724E-4</v>
      </c>
      <c r="E25">
        <f>(1-C25*D25)^2+D25^2*$J$3^2</f>
        <v>246.16966028025297</v>
      </c>
      <c r="F25">
        <f>B25*((1-C25*D25)*$K$3-$J$3^2*$L$3)</f>
        <v>-523355.90938490827</v>
      </c>
      <c r="G25">
        <f>SQRT($J$3^2 +F25^2)/E25</f>
        <v>2125.9967974644514</v>
      </c>
      <c r="H25">
        <f>ATAN(F25/$J$3)*180/PI()</f>
        <v>-89.999781044683033</v>
      </c>
    </row>
    <row r="26" spans="1:8" x14ac:dyDescent="0.25">
      <c r="A26">
        <f>List3!A26</f>
        <v>6309.5734448019948</v>
      </c>
      <c r="B26">
        <f t="shared" si="0"/>
        <v>39644219.162950382</v>
      </c>
      <c r="C26">
        <f>B26*$K$3</f>
        <v>39644.21916295038</v>
      </c>
      <c r="D26">
        <f>B26*$L$3</f>
        <v>5.9466328744425573E-4</v>
      </c>
      <c r="E26">
        <f>(1-C26*D26)^2+D26^2*$J$3^2</f>
        <v>509.62889697233345</v>
      </c>
      <c r="F26">
        <f>B26*((1-C26*D26)*$K$3-$J$3^2*$L$3)</f>
        <v>-894966.73143425456</v>
      </c>
      <c r="G26">
        <f>SQRT($J$3^2 +F26^2)/E26</f>
        <v>1756.1145703342543</v>
      </c>
      <c r="H26">
        <f>ATAN(F26/$J$3)*180/PI()</f>
        <v>-89.999871959979075</v>
      </c>
    </row>
    <row r="27" spans="1:8" x14ac:dyDescent="0.25">
      <c r="A27">
        <f>List3!A27</f>
        <v>7498.9420933246402</v>
      </c>
      <c r="B27">
        <f t="shared" si="0"/>
        <v>47117242.780167907</v>
      </c>
      <c r="C27">
        <f>B27*$K$3</f>
        <v>47117.242780167908</v>
      </c>
      <c r="D27">
        <f>B27*$L$3</f>
        <v>7.0675864170251864E-4</v>
      </c>
      <c r="E27">
        <f>(1-C27*D27)^2+D27^2*$J$3^2</f>
        <v>1043.3234978888026</v>
      </c>
      <c r="F27">
        <f>B27*((1-C27*D27)*$K$3-$J$3^2*$L$3)</f>
        <v>-1521911.3752975124</v>
      </c>
      <c r="G27">
        <f>SQRT($J$3^2 +F27^2)/E27</f>
        <v>1458.7147499107048</v>
      </c>
      <c r="H27">
        <f>ATAN(F27/$J$3)*180/PI()</f>
        <v>-89.99992470549806</v>
      </c>
    </row>
    <row r="28" spans="1:8" x14ac:dyDescent="0.25">
      <c r="A28">
        <f>List3!A28</f>
        <v>8912.5093813375624</v>
      </c>
      <c r="B28">
        <f t="shared" si="0"/>
        <v>55998947.994920395</v>
      </c>
      <c r="C28">
        <f>B28*$K$3</f>
        <v>55998.947994920396</v>
      </c>
      <c r="D28">
        <f>B28*$L$3</f>
        <v>8.3998421992380595E-4</v>
      </c>
      <c r="E28">
        <f>(1-C28*D28)^2+D28^2*$J$3^2</f>
        <v>2119.518868179835</v>
      </c>
      <c r="F28">
        <f>B28*((1-C28*D28)*$K$3-$J$3^2*$L$3)</f>
        <v>-2578092.5991970864</v>
      </c>
      <c r="G28">
        <f>SQRT($J$3^2 +F28^2)/E28</f>
        <v>1216.3574657921463</v>
      </c>
      <c r="H28">
        <f>ATAN(F28/$J$3)*180/PI()</f>
        <v>-89.999955551806366</v>
      </c>
    </row>
    <row r="29" spans="1:8" x14ac:dyDescent="0.25">
      <c r="A29">
        <f>List3!A29</f>
        <v>10592.537251773008</v>
      </c>
      <c r="B29">
        <f t="shared" si="0"/>
        <v>66554874.426092602</v>
      </c>
      <c r="C29">
        <f>B29*$K$3</f>
        <v>66554.874426092603</v>
      </c>
      <c r="D29">
        <f>B29*$L$3</f>
        <v>9.9832311639138911E-4</v>
      </c>
      <c r="E29">
        <f>(1-C29*D29)^2+D29^2*$J$3^2</f>
        <v>4282.8215462197804</v>
      </c>
      <c r="F29">
        <f>B29*((1-C29*D29)*$K$3-$J$3^2*$L$3)</f>
        <v>-4355568.5974551281</v>
      </c>
      <c r="G29">
        <f>SQRT($J$3^2 +F29^2)/E29</f>
        <v>1016.9857768881398</v>
      </c>
      <c r="H29">
        <f>ATAN(F29/$J$3)*180/PI()</f>
        <v>-89.999973690792274</v>
      </c>
    </row>
    <row r="30" spans="1:8" x14ac:dyDescent="0.25">
      <c r="A30">
        <f>List3!A30</f>
        <v>12589.254117941828</v>
      </c>
      <c r="B30">
        <f t="shared" si="0"/>
        <v>79100616.502202183</v>
      </c>
      <c r="C30">
        <f>B30*$K$3</f>
        <v>79100.616502202189</v>
      </c>
      <c r="D30">
        <f>B30*$L$3</f>
        <v>1.1865092475330328E-3</v>
      </c>
      <c r="E30">
        <f>(1-C30*D30)^2+D30^2*$J$3^2</f>
        <v>8621.7934463645142</v>
      </c>
      <c r="F30">
        <f>B30*((1-C30*D30)*$K$3-$J$3^2*$L$3)</f>
        <v>-7344778.0347681809</v>
      </c>
      <c r="G30">
        <f>SQRT($J$3^2 +F30^2)/E30</f>
        <v>851.88517684397425</v>
      </c>
      <c r="H30">
        <f>ATAN(F30/$J$3)*180/PI()</f>
        <v>-89.999984398227085</v>
      </c>
    </row>
    <row r="31" spans="1:8" x14ac:dyDescent="0.25">
      <c r="A31">
        <f>List3!A31</f>
        <v>14962.356560944534</v>
      </c>
      <c r="B31">
        <f t="shared" si="0"/>
        <v>94011258.904508784</v>
      </c>
      <c r="C31">
        <f>B31*$K$3</f>
        <v>94011.258904508781</v>
      </c>
      <c r="D31">
        <f>B31*$L$3</f>
        <v>1.4101688835676317E-3</v>
      </c>
      <c r="E31">
        <f>(1-C31*D31)^2+D31^2*$J$3^2</f>
        <v>17311.1259355033</v>
      </c>
      <c r="F31">
        <f>B31*((1-C31*D31)*$K$3-$J$3^2*$L$3)</f>
        <v>-12369226.048575556</v>
      </c>
      <c r="G31">
        <f>SQRT($J$3^2 +F31^2)/E31</f>
        <v>714.52464124287462</v>
      </c>
      <c r="H31">
        <f>ATAN(F31/$J$3)*180/PI()</f>
        <v>-89.999990735753514</v>
      </c>
    </row>
    <row r="32" spans="1:8" x14ac:dyDescent="0.25">
      <c r="A32">
        <f>List3!A32</f>
        <v>17782.794100389452</v>
      </c>
      <c r="B32">
        <f t="shared" si="0"/>
        <v>111732590.61216684</v>
      </c>
      <c r="C32">
        <f>B32*$K$3</f>
        <v>111732.59061216684</v>
      </c>
      <c r="D32">
        <f>B32*$L$3</f>
        <v>1.6759888591825025E-3</v>
      </c>
      <c r="E32">
        <f>(1-C32*D32)^2+D32^2*$J$3^2</f>
        <v>34693.747629331207</v>
      </c>
      <c r="F32">
        <f>B32*((1-C32*D32)*$K$3-$J$3^2*$L$3)</f>
        <v>-20811600.277234681</v>
      </c>
      <c r="G32">
        <f>SQRT($J$3^2 +F32^2)/E32</f>
        <v>599.86601907601312</v>
      </c>
      <c r="H32">
        <f>ATAN(F32/$J$3)*180/PI()</f>
        <v>-89.999994493861251</v>
      </c>
    </row>
    <row r="33" spans="1:8" x14ac:dyDescent="0.25">
      <c r="A33">
        <f>List3!A33</f>
        <v>21134.890398366759</v>
      </c>
      <c r="B33">
        <f t="shared" si="0"/>
        <v>132794432.81986894</v>
      </c>
      <c r="C33">
        <f>B33*$K$3</f>
        <v>132794.43281986893</v>
      </c>
      <c r="D33">
        <f>B33*$L$3</f>
        <v>1.9919164922980342E-3</v>
      </c>
      <c r="E33">
        <f>(1-C33*D33)^2+D33^2*$J$3^2</f>
        <v>69440.377025422757</v>
      </c>
      <c r="F33">
        <f>B33*((1-C33*D33)*$K$3-$J$3^2*$L$3)</f>
        <v>-34993380.854950421</v>
      </c>
      <c r="G33">
        <f>SQRT($J$3^2 +F33^2)/E33</f>
        <v>503.93420015762706</v>
      </c>
      <c r="H33">
        <f>ATAN(F33/$J$3)*180/PI()</f>
        <v>-89.99999672533616</v>
      </c>
    </row>
    <row r="34" spans="1:8" x14ac:dyDescent="0.25">
      <c r="A34">
        <f>List3!A34</f>
        <v>25118.864315096173</v>
      </c>
      <c r="B34">
        <f t="shared" si="0"/>
        <v>157826479.1976499</v>
      </c>
      <c r="C34">
        <f>B34*$K$3</f>
        <v>157826.4791976499</v>
      </c>
      <c r="D34">
        <f>B34*$L$3</f>
        <v>2.3673971879647486E-3</v>
      </c>
      <c r="E34">
        <f>(1-C34*D34)^2+D34^2*$J$3^2</f>
        <v>138859.05152019384</v>
      </c>
      <c r="F34">
        <f>B34*((1-C34*D34)*$K$3-$J$3^2*$L$3)</f>
        <v>-58812137.731282108</v>
      </c>
      <c r="G34">
        <f>SQRT($J$3^2 +F34^2)/E34</f>
        <v>423.53838001499872</v>
      </c>
      <c r="H34">
        <f>ATAN(F34/$J$3)*180/PI()</f>
        <v>-89.99999805156618</v>
      </c>
    </row>
    <row r="35" spans="1:8" x14ac:dyDescent="0.25">
      <c r="A35">
        <f>List3!A35</f>
        <v>29853.826189180018</v>
      </c>
      <c r="B35">
        <f t="shared" si="0"/>
        <v>187577122.07494903</v>
      </c>
      <c r="C35">
        <f>B35*$K$3</f>
        <v>187577.12207494903</v>
      </c>
      <c r="D35">
        <f>B35*$L$3</f>
        <v>2.8136568311242353E-3</v>
      </c>
      <c r="E35">
        <f>(1-C35*D35)^2+D35^2*$J$3^2</f>
        <v>277494.69350759429</v>
      </c>
      <c r="F35">
        <f>B35*((1-C35*D35)*$K$3-$J$3^2*$L$3)</f>
        <v>-98811435.738378868</v>
      </c>
      <c r="G35">
        <f>SQRT($J$3^2 +F35^2)/E35</f>
        <v>356.08405511968709</v>
      </c>
      <c r="H35">
        <f>ATAN(F35/$J$3)*180/PI()</f>
        <v>-89.999998840300648</v>
      </c>
    </row>
    <row r="36" spans="1:8" x14ac:dyDescent="0.25">
      <c r="A36">
        <f>List3!A36</f>
        <v>35481.338923358082</v>
      </c>
      <c r="B36">
        <f t="shared" si="0"/>
        <v>222935827.40230265</v>
      </c>
      <c r="C36">
        <f>B36*$K$3</f>
        <v>222935.82740230265</v>
      </c>
      <c r="D36">
        <f>B36*$L$3</f>
        <v>3.34403741103454E-3</v>
      </c>
      <c r="E36">
        <f>(1-C36*D36)^2+D36^2*$J$3^2</f>
        <v>554288.80749959254</v>
      </c>
      <c r="F36">
        <f>B36*((1-C36*D36)*$K$3-$J$3^2*$L$3)</f>
        <v>-165977004.74737689</v>
      </c>
      <c r="G36">
        <f>SQRT($J$3^2 +F36^2)/E36</f>
        <v>299.44137875722652</v>
      </c>
      <c r="H36">
        <f>ATAN(F36/$J$3)*180/PI()</f>
        <v>-89.999999309593761</v>
      </c>
    </row>
    <row r="37" spans="1:8" x14ac:dyDescent="0.25">
      <c r="A37">
        <f>List3!A37</f>
        <v>42169.650342858833</v>
      </c>
      <c r="B37">
        <f t="shared" si="0"/>
        <v>264959727.44315124</v>
      </c>
      <c r="C37">
        <f>B37*$K$3</f>
        <v>264959.72744315123</v>
      </c>
      <c r="D37">
        <f>B37*$L$3</f>
        <v>3.9743959116472685E-3</v>
      </c>
      <c r="E37">
        <f>(1-C37*D37)^2+D37^2*$J$3^2</f>
        <v>1106819.4232551269</v>
      </c>
      <c r="F37">
        <f>B37*((1-C37*D37)*$K$3-$J$3^2*$L$3)</f>
        <v>-278752168.31466812</v>
      </c>
      <c r="G37">
        <f>SQRT($J$3^2 +F37^2)/E37</f>
        <v>251.84972585217676</v>
      </c>
      <c r="H37">
        <f>ATAN(F37/$J$3)*180/PI()</f>
        <v>-89.999999588912402</v>
      </c>
    </row>
    <row r="38" spans="1:8" x14ac:dyDescent="0.25">
      <c r="A38">
        <f>List3!A38</f>
        <v>50118.723362728007</v>
      </c>
      <c r="B38">
        <f t="shared" si="0"/>
        <v>314905226.24729091</v>
      </c>
      <c r="C38">
        <f>B38*$K$3</f>
        <v>314905.22624729091</v>
      </c>
      <c r="D38">
        <f>B38*$L$3</f>
        <v>4.7235783937093637E-3</v>
      </c>
      <c r="E38">
        <f>(1-C38*D38)^2+D38^2*$J$3^2</f>
        <v>2209621.3716974198</v>
      </c>
      <c r="F38">
        <f>B38*((1-C38*D38)*$K$3-$J$3^2*$L$3)</f>
        <v>-468100170.44807297</v>
      </c>
      <c r="G38">
        <f>SQRT($J$3^2 +F38^2)/E38</f>
        <v>211.84632645387603</v>
      </c>
      <c r="H38">
        <f>ATAN(F38/$J$3)*180/PI()</f>
        <v>-89.999999755198644</v>
      </c>
    </row>
    <row r="39" spans="1:8" x14ac:dyDescent="0.25">
      <c r="A39">
        <f>List3!A39</f>
        <v>59566.214352902032</v>
      </c>
      <c r="B39">
        <f t="shared" si="0"/>
        <v>374265562.82646382</v>
      </c>
      <c r="C39">
        <f>B39*$K$3</f>
        <v>374265.56282646384</v>
      </c>
      <c r="D39">
        <f>B39*$L$3</f>
        <v>5.6139834423969571E-3</v>
      </c>
      <c r="E39">
        <f>(1-C39*D39)^2+D39^2*$J$3^2</f>
        <v>4410506.840309998</v>
      </c>
      <c r="F39">
        <f>B39*((1-C39*D39)*$K$3-$J$3^2*$L$3)</f>
        <v>-786002845.61914372</v>
      </c>
      <c r="G39">
        <f>SQRT($J$3^2 +F39^2)/E39</f>
        <v>178.21145597948976</v>
      </c>
      <c r="H39">
        <f>ATAN(F39/$J$3)*180/PI()</f>
        <v>-89.999999854209747</v>
      </c>
    </row>
    <row r="40" spans="1:8" x14ac:dyDescent="0.25">
      <c r="A40">
        <f>List3!A40</f>
        <v>70794.578438414916</v>
      </c>
      <c r="B40">
        <f t="shared" si="0"/>
        <v>444815455.07222134</v>
      </c>
      <c r="C40">
        <f>B40*$K$3</f>
        <v>444815.45507222135</v>
      </c>
      <c r="D40">
        <f>B40*$L$3</f>
        <v>6.6722318260833196E-3</v>
      </c>
      <c r="E40">
        <f>(1-C40*D40)^2+D40^2*$J$3^2</f>
        <v>8802565.8431702182</v>
      </c>
      <c r="F40">
        <f>B40*((1-C40*D40)*$K$3-$J$3^2*$L$3)</f>
        <v>-1319728238.5458179</v>
      </c>
      <c r="G40">
        <f>SQRT($J$3^2 +F40^2)/E40</f>
        <v>149.92540380368476</v>
      </c>
      <c r="H40">
        <f>ATAN(F40/$J$3)*180/PI()</f>
        <v>-89.999999913170342</v>
      </c>
    </row>
    <row r="41" spans="1:8" x14ac:dyDescent="0.25">
      <c r="A41">
        <f>List3!A41</f>
        <v>84139.514164520937</v>
      </c>
      <c r="B41">
        <f t="shared" si="0"/>
        <v>528664159.15174663</v>
      </c>
      <c r="C41">
        <f>B41*$K$3</f>
        <v>528664.15915174666</v>
      </c>
      <c r="D41">
        <f>B41*$L$3</f>
        <v>7.9299623872761994E-3</v>
      </c>
      <c r="E41">
        <f>(1-C41*D41)^2+D41^2*$J$3^2</f>
        <v>17566885.858029954</v>
      </c>
      <c r="F41">
        <f>B41*((1-C41*D41)*$K$3-$J$3^2*$L$3)</f>
        <v>-2215783163.5015965</v>
      </c>
      <c r="G41">
        <f>SQRT($J$3^2 +F41^2)/E41</f>
        <v>126.13409009478737</v>
      </c>
      <c r="H41">
        <f>ATAN(F41/$J$3)*180/PI()</f>
        <v>-89.999999948283957</v>
      </c>
    </row>
    <row r="42" spans="1:8" x14ac:dyDescent="0.25">
      <c r="A42">
        <f>List3!A42</f>
        <v>100000</v>
      </c>
      <c r="B42">
        <f t="shared" si="0"/>
        <v>628318530.71795857</v>
      </c>
      <c r="C42">
        <f>B42*$K$3</f>
        <v>628318.53071795858</v>
      </c>
      <c r="D42">
        <f>B42*$L$3</f>
        <v>9.4247779607693778E-3</v>
      </c>
      <c r="E42">
        <f>(1-C42*D42)^2+D42^2*$J$3^2</f>
        <v>35055430.247314855</v>
      </c>
      <c r="F42">
        <f>B42*((1-C42*D42)*$K$3-$J$3^2*$L$3)</f>
        <v>-3720124883.1429582</v>
      </c>
      <c r="G42">
        <f>SQRT($J$3^2 +F42^2)/E42</f>
        <v>106.12121593994439</v>
      </c>
      <c r="H42">
        <f>ATAN(F42/$J$3)*180/PI()</f>
        <v>-89.99999996919685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selection activeCell="I2" sqref="I2"/>
    </sheetView>
  </sheetViews>
  <sheetFormatPr defaultRowHeight="15" x14ac:dyDescent="0.25"/>
  <cols>
    <col min="4" max="4" width="12" bestFit="1" customWidth="1"/>
    <col min="5" max="5" width="18.7109375" bestFit="1" customWidth="1"/>
    <col min="6" max="6" width="17.85546875" bestFit="1" customWidth="1"/>
    <col min="12" max="12" width="11.85546875" bestFit="1" customWidth="1"/>
    <col min="14" max="14" width="10" bestFit="1" customWidth="1"/>
  </cols>
  <sheetData>
    <row r="1" spans="1:14" x14ac:dyDescent="0.25">
      <c r="A1" t="s">
        <v>9</v>
      </c>
      <c r="B1" t="s">
        <v>8</v>
      </c>
      <c r="C1" t="s">
        <v>7</v>
      </c>
      <c r="D1" t="s">
        <v>6</v>
      </c>
      <c r="E1" t="s">
        <v>3</v>
      </c>
      <c r="F1" t="s">
        <v>4</v>
      </c>
      <c r="G1" t="s">
        <v>1</v>
      </c>
      <c r="H1" t="s">
        <v>10</v>
      </c>
    </row>
    <row r="2" spans="1:14" x14ac:dyDescent="0.25">
      <c r="A2">
        <f>10^I2</f>
        <v>100</v>
      </c>
      <c r="B2">
        <f>2*PI()*A2*1000</f>
        <v>628318.5307179587</v>
      </c>
      <c r="C2">
        <f>B2*$L$3</f>
        <v>6283.1853071795867</v>
      </c>
      <c r="D2">
        <f>B2*$M$3</f>
        <v>9.4247779607693808E-6</v>
      </c>
      <c r="E2">
        <f>(1-C2*D2)^2+D2^2*$K$3^2</f>
        <v>0.88507147481945758</v>
      </c>
      <c r="F2">
        <f>B2*((1-C2*D2)*$L$3-$K$3^2*$M$3)</f>
        <v>5911.1099493168776</v>
      </c>
      <c r="G2">
        <f>SQRT($K$3^2 +F2^2)/E2</f>
        <v>6678.6812769766248</v>
      </c>
      <c r="H2">
        <f>ATAN(F2/$K$3)*180/PI()</f>
        <v>89.980614206868765</v>
      </c>
      <c r="I2">
        <v>2</v>
      </c>
      <c r="K2" t="s">
        <v>0</v>
      </c>
      <c r="L2" t="s">
        <v>2</v>
      </c>
      <c r="M2" t="s">
        <v>5</v>
      </c>
      <c r="N2">
        <f>L3/M3</f>
        <v>666666666.66666663</v>
      </c>
    </row>
    <row r="3" spans="1:14" x14ac:dyDescent="0.25">
      <c r="A3">
        <f t="shared" ref="A3:A42" si="0">10^I3</f>
        <v>118.85022274370192</v>
      </c>
      <c r="B3">
        <f t="shared" ref="B3:B42" si="1">2*PI()*A3*1000</f>
        <v>746757.97329824895</v>
      </c>
      <c r="C3">
        <f>B3*$L$3</f>
        <v>7467.57973298249</v>
      </c>
      <c r="D3">
        <f>B3*$M$3</f>
        <v>1.1201369599473734E-5</v>
      </c>
      <c r="E3">
        <f>(1-C3*D3)^2+D3^2*$K$3^2</f>
        <v>0.83970260008164899</v>
      </c>
      <c r="F3">
        <f>B3*((1-C3*D3)*$L$3-$K$3^2*$M$3)</f>
        <v>6842.9381456421252</v>
      </c>
      <c r="G3">
        <f>SQRT($K$3^2 +F3^2)/E3</f>
        <v>8149.2405016357643</v>
      </c>
      <c r="H3">
        <f>ATAN(F3/$K$3)*180/PI()</f>
        <v>89.983254041856824</v>
      </c>
      <c r="I3">
        <f>I2+($I$42-$I$2)/40</f>
        <v>2.0750000000000002</v>
      </c>
      <c r="K3">
        <v>2</v>
      </c>
      <c r="L3">
        <f>0.01</f>
        <v>0.01</v>
      </c>
      <c r="M3">
        <v>1.5E-11</v>
      </c>
    </row>
    <row r="4" spans="1:14" x14ac:dyDescent="0.25">
      <c r="A4">
        <f t="shared" si="0"/>
        <v>141.25375446227565</v>
      </c>
      <c r="B4">
        <f t="shared" si="1"/>
        <v>887523.51462132332</v>
      </c>
      <c r="C4">
        <f>B4*$L$3</f>
        <v>8875.2351462132337</v>
      </c>
      <c r="D4">
        <f>B4*$M$3</f>
        <v>1.331285271931985E-5</v>
      </c>
      <c r="E4">
        <f>(1-C4*D4)^2+D4^2*$K$3^2</f>
        <v>0.77765113674957698</v>
      </c>
      <c r="F4">
        <f>B4*((1-C4*D4)*$L$3-$K$3^2*$M$3)</f>
        <v>7826.584361467977</v>
      </c>
      <c r="G4">
        <f>SQRT($K$3^2 +F4^2)/E4</f>
        <v>10064.390376539297</v>
      </c>
      <c r="H4">
        <f>ATAN(F4/$K$3)*180/PI()</f>
        <v>89.985358676117244</v>
      </c>
      <c r="I4">
        <f t="shared" ref="I4:I41" si="2">I3+($I$42-$I$2)/40</f>
        <v>2.1500000000000004</v>
      </c>
    </row>
    <row r="5" spans="1:14" x14ac:dyDescent="0.25">
      <c r="A5">
        <f t="shared" si="0"/>
        <v>167.88040181225634</v>
      </c>
      <c r="B5">
        <f t="shared" si="1"/>
        <v>1054823.6740301743</v>
      </c>
      <c r="C5">
        <f>B5*$L$3</f>
        <v>10548.236740301743</v>
      </c>
      <c r="D5">
        <f>B5*$M$3</f>
        <v>1.5822355110452615E-5</v>
      </c>
      <c r="E5">
        <f>(1-C5*D5)^2+D5^2*$K$3^2</f>
        <v>0.69405903089080223</v>
      </c>
      <c r="F5">
        <f>B5*((1-C5*D5)*$L$3-$K$3^2*$M$3)</f>
        <v>8787.7576153732916</v>
      </c>
      <c r="G5">
        <f>SQRT($K$3^2 +F5^2)/E5</f>
        <v>12661.398313172054</v>
      </c>
      <c r="H5">
        <f>ATAN(F5/$K$3)*180/PI()</f>
        <v>89.986960091292559</v>
      </c>
      <c r="I5">
        <f t="shared" si="2"/>
        <v>2.2250000000000005</v>
      </c>
      <c r="K5" s="1" t="s">
        <v>11</v>
      </c>
    </row>
    <row r="6" spans="1:14" x14ac:dyDescent="0.25">
      <c r="A6">
        <f t="shared" si="0"/>
        <v>199.52623149688836</v>
      </c>
      <c r="B6">
        <f t="shared" si="1"/>
        <v>1253660.2861381616</v>
      </c>
      <c r="C6">
        <f>B6*$L$3</f>
        <v>12536.602861381616</v>
      </c>
      <c r="D6">
        <f>B6*$M$3</f>
        <v>1.8804904292072425E-5</v>
      </c>
      <c r="E6">
        <f>(1-C6*D6)^2+D6^2*$K$3^2</f>
        <v>0.58407864939739451</v>
      </c>
      <c r="F6">
        <f>B6*((1-C6*D6)*$L$3-$K$3^2*$M$3)</f>
        <v>9581.1034636617569</v>
      </c>
      <c r="G6">
        <f>SQRT($K$3^2 +F6^2)/E6</f>
        <v>16403.790281139351</v>
      </c>
      <c r="H6">
        <f>ATAN(F6/$K$3)*180/PI()</f>
        <v>89.988039837186165</v>
      </c>
      <c r="I6">
        <f t="shared" si="2"/>
        <v>2.3000000000000007</v>
      </c>
      <c r="K6" s="1" t="s">
        <v>12</v>
      </c>
    </row>
    <row r="7" spans="1:14" x14ac:dyDescent="0.25">
      <c r="A7">
        <f t="shared" si="0"/>
        <v>237.13737056616606</v>
      </c>
      <c r="B7">
        <f t="shared" si="1"/>
        <v>1489978.0425245354</v>
      </c>
      <c r="C7">
        <f>B7*$L$3</f>
        <v>14899.780425245355</v>
      </c>
      <c r="D7">
        <f>B7*$M$3</f>
        <v>2.2349670637868032E-5</v>
      </c>
      <c r="E7">
        <f>(1-C7*D7)^2+D7^2*$K$3^2</f>
        <v>0.44488208512714644</v>
      </c>
      <c r="F7">
        <f>B7*((1-C7*D7)*$L$3-$K$3^2*$M$3)</f>
        <v>9938.0761976747581</v>
      </c>
      <c r="G7">
        <f>SQRT($K$3^2 +F7^2)/E7</f>
        <v>22338.675193182178</v>
      </c>
      <c r="H7">
        <f>ATAN(F7/$K$3)*180/PI()</f>
        <v>89.988469442656722</v>
      </c>
      <c r="I7">
        <f t="shared" si="2"/>
        <v>2.3750000000000009</v>
      </c>
      <c r="K7" s="1" t="s">
        <v>13</v>
      </c>
    </row>
    <row r="8" spans="1:14" x14ac:dyDescent="0.25">
      <c r="A8">
        <f t="shared" si="0"/>
        <v>281.83829312644627</v>
      </c>
      <c r="B8">
        <f t="shared" si="1"/>
        <v>1770842.2223726606</v>
      </c>
      <c r="C8">
        <f>B8*$L$3</f>
        <v>17708.422223726608</v>
      </c>
      <c r="D8">
        <f>B8*$M$3</f>
        <v>2.6562633335589909E-5</v>
      </c>
      <c r="E8">
        <f>(1-C8*D8)^2+D8^2*$K$3^2</f>
        <v>0.28049488292633051</v>
      </c>
      <c r="F8">
        <f>B8*((1-C8*D8)*$L$3-$K$3^2*$M$3)</f>
        <v>9378.6932735777009</v>
      </c>
      <c r="G8">
        <f>SQRT($K$3^2 +F8^2)/E8</f>
        <v>33436.23737082666</v>
      </c>
      <c r="H8">
        <f>ATAN(F8/$K$3)*180/PI()</f>
        <v>89.987781713939626</v>
      </c>
      <c r="I8">
        <f t="shared" si="2"/>
        <v>2.4500000000000011</v>
      </c>
    </row>
    <row r="9" spans="1:14" x14ac:dyDescent="0.25">
      <c r="A9">
        <f t="shared" si="0"/>
        <v>334.96543915782883</v>
      </c>
      <c r="B9">
        <f t="shared" si="1"/>
        <v>2104649.9257294275</v>
      </c>
      <c r="C9">
        <f>B9*$L$3</f>
        <v>21046.499257294276</v>
      </c>
      <c r="D9">
        <f>B9*$M$3</f>
        <v>3.1569748885941414E-5</v>
      </c>
      <c r="E9">
        <f>(1-C9*D9)^2+D9^2*$K$3^2</f>
        <v>0.112605419177654</v>
      </c>
      <c r="F9">
        <f>B9*((1-C9*D9)*$L$3-$K$3^2*$M$3)</f>
        <v>7062.5168780072963</v>
      </c>
      <c r="G9">
        <f>SQRT($K$3^2 +F9^2)/E9</f>
        <v>62719.158747148256</v>
      </c>
      <c r="H9">
        <f>ATAN(F9/$K$3)*180/PI()</f>
        <v>89.983774685718657</v>
      </c>
      <c r="I9">
        <f t="shared" si="2"/>
        <v>2.5250000000000012</v>
      </c>
    </row>
    <row r="10" spans="1:14" x14ac:dyDescent="0.25">
      <c r="A10">
        <f t="shared" si="0"/>
        <v>398.10717055349869</v>
      </c>
      <c r="B10">
        <f t="shared" si="1"/>
        <v>2501381.1247045808</v>
      </c>
      <c r="C10">
        <f>B10*$L$3</f>
        <v>25013.811247045807</v>
      </c>
      <c r="D10">
        <f>B10*$M$3</f>
        <v>3.7520716870568712E-5</v>
      </c>
      <c r="E10">
        <f>(1-C10*D10)^2+D10^2*$K$3^2</f>
        <v>3.7778129890955708E-3</v>
      </c>
      <c r="F10">
        <f>B10*((1-C10*D10)*$L$3-$K$3^2*$M$3)</f>
        <v>1537.4455012585431</v>
      </c>
      <c r="G10">
        <f>SQRT($K$3^2 +F10^2)/E10</f>
        <v>406967.41912711371</v>
      </c>
      <c r="H10">
        <f>ATAN(F10/$K$3)*180/PI()</f>
        <v>89.92546630479336</v>
      </c>
      <c r="I10">
        <f t="shared" si="2"/>
        <v>2.6000000000000014</v>
      </c>
    </row>
    <row r="11" spans="1:14" x14ac:dyDescent="0.25">
      <c r="A11">
        <f t="shared" si="0"/>
        <v>473.15125896148265</v>
      </c>
      <c r="B11">
        <f t="shared" si="1"/>
        <v>2972897.0383803113</v>
      </c>
      <c r="C11">
        <f>B11*$L$3</f>
        <v>29728.970383803113</v>
      </c>
      <c r="D11">
        <f>B11*$M$3</f>
        <v>4.4593455575704668E-5</v>
      </c>
      <c r="E11">
        <f>(1-C11*D11)^2+D11^2*$K$3^2</f>
        <v>0.10609191086844647</v>
      </c>
      <c r="F11">
        <f>B11*((1-C11*D11)*$L$3-$K$3^2*$M$3)</f>
        <v>-9683.2466875535902</v>
      </c>
      <c r="G11">
        <f>SQRT($K$3^2 +F11^2)/E11</f>
        <v>91272.245120582927</v>
      </c>
      <c r="H11">
        <f>ATAN(F11/$K$3)*180/PI()</f>
        <v>-89.98816599833772</v>
      </c>
      <c r="I11">
        <f t="shared" si="2"/>
        <v>2.6750000000000016</v>
      </c>
    </row>
    <row r="12" spans="1:14" x14ac:dyDescent="0.25">
      <c r="A12">
        <f t="shared" si="0"/>
        <v>562.34132519035177</v>
      </c>
      <c r="B12">
        <f t="shared" si="1"/>
        <v>3533294.752055916</v>
      </c>
      <c r="C12">
        <f>B12*$L$3</f>
        <v>35332.947520559159</v>
      </c>
      <c r="D12">
        <f>B12*$M$3</f>
        <v>5.2999421280838738E-5</v>
      </c>
      <c r="E12">
        <f>(1-C12*D12)^2+D12^2*$K$3^2</f>
        <v>0.76147574698814557</v>
      </c>
      <c r="F12">
        <f>B12*((1-C12*D12)*$L$3-$K$3^2*$M$3)</f>
        <v>-30832.44077449607</v>
      </c>
      <c r="G12">
        <f>SQRT($K$3^2 +F12^2)/E12</f>
        <v>40490.378007853746</v>
      </c>
      <c r="H12">
        <f>ATAN(F12/$K$3)*180/PI()</f>
        <v>-89.996283409422446</v>
      </c>
      <c r="I12">
        <f t="shared" si="2"/>
        <v>2.7500000000000018</v>
      </c>
      <c r="K12">
        <v>10</v>
      </c>
      <c r="L12">
        <f>2*PI()*K12*$M$3*1000</f>
        <v>9.4247779607693791E-7</v>
      </c>
      <c r="M12">
        <f>1/L12</f>
        <v>1061032.953945969</v>
      </c>
    </row>
    <row r="13" spans="1:14" x14ac:dyDescent="0.25">
      <c r="A13">
        <f t="shared" si="0"/>
        <v>668.34391756861794</v>
      </c>
      <c r="B13">
        <f t="shared" si="1"/>
        <v>4199328.6830099849</v>
      </c>
      <c r="C13">
        <f>B13*$L$3</f>
        <v>41993.286830099853</v>
      </c>
      <c r="D13">
        <f>B13*$M$3</f>
        <v>6.2989930245149767E-5</v>
      </c>
      <c r="E13">
        <f>(1-C13*D13)^2+D13^2*$K$3^2</f>
        <v>2.7065323846046008</v>
      </c>
      <c r="F13">
        <f>B13*((1-C13*D13)*$L$3-$K$3^2*$M$3)</f>
        <v>-69085.432796335532</v>
      </c>
      <c r="G13">
        <f>SQRT($K$3^2 +F13^2)/E13</f>
        <v>25525.441047097589</v>
      </c>
      <c r="H13">
        <f>ATAN(F13/$K$3)*180/PI()</f>
        <v>-89.998341306490303</v>
      </c>
      <c r="I13">
        <f t="shared" si="2"/>
        <v>2.825000000000002</v>
      </c>
      <c r="K13">
        <v>100000</v>
      </c>
      <c r="L13">
        <f>2*PI()*K13*$M$3*1000</f>
        <v>9.4247779607693795E-3</v>
      </c>
      <c r="M13">
        <f>1/L13</f>
        <v>106.1032953945969</v>
      </c>
    </row>
    <row r="14" spans="1:14" x14ac:dyDescent="0.25">
      <c r="A14">
        <f t="shared" si="0"/>
        <v>794.32823472428561</v>
      </c>
      <c r="B14">
        <f t="shared" si="1"/>
        <v>4990911.4934975291</v>
      </c>
      <c r="C14">
        <f>B14*$L$3</f>
        <v>49909.114934975289</v>
      </c>
      <c r="D14">
        <f>B14*$M$3</f>
        <v>7.4863672402462937E-5</v>
      </c>
      <c r="E14">
        <f>(1-C14*D14)^2+D14^2*$K$3^2</f>
        <v>7.4877735040253528</v>
      </c>
      <c r="F14">
        <f>B14*((1-C14*D14)*$L$3-$K$3^2*$M$3)</f>
        <v>-136570.28577825753</v>
      </c>
      <c r="G14">
        <f>SQRT($K$3^2 +F14^2)/E14</f>
        <v>18239.104817938627</v>
      </c>
      <c r="H14">
        <f>ATAN(F14/$K$3)*180/PI()</f>
        <v>-89.999160933446376</v>
      </c>
      <c r="I14">
        <f t="shared" si="2"/>
        <v>2.9000000000000021</v>
      </c>
    </row>
    <row r="15" spans="1:14" x14ac:dyDescent="0.25">
      <c r="A15">
        <f t="shared" si="0"/>
        <v>944.06087628592923</v>
      </c>
      <c r="B15">
        <f t="shared" si="1"/>
        <v>5931709.4269628357</v>
      </c>
      <c r="C15">
        <f>B15*$L$3</f>
        <v>59317.09426962836</v>
      </c>
      <c r="D15">
        <f>B15*$M$3</f>
        <v>8.8975641404442533E-5</v>
      </c>
      <c r="E15">
        <f>(1-C15*D15)^2+D15^2*$K$3^2</f>
        <v>18.299371891660371</v>
      </c>
      <c r="F15">
        <f>B15*((1-C15*D15)*$L$3-$K$3^2*$M$3)</f>
        <v>-253745.27279801169</v>
      </c>
      <c r="G15">
        <f>SQRT($K$3^2 +F15^2)/E15</f>
        <v>13866.337834334834</v>
      </c>
      <c r="H15">
        <f>ATAN(F15/$K$3)*180/PI()</f>
        <v>-89.999548399236133</v>
      </c>
      <c r="I15">
        <f t="shared" si="2"/>
        <v>2.9750000000000023</v>
      </c>
    </row>
    <row r="16" spans="1:14" x14ac:dyDescent="0.25">
      <c r="A16">
        <f t="shared" si="0"/>
        <v>1122.0184543019707</v>
      </c>
      <c r="B16">
        <f t="shared" si="1"/>
        <v>7049849.8664544923</v>
      </c>
      <c r="C16">
        <f>B16*$L$3</f>
        <v>70498.498664544924</v>
      </c>
      <c r="D16">
        <f>B16*$M$3</f>
        <v>1.0574774799681739E-4</v>
      </c>
      <c r="E16">
        <f>(1-C16*D16)^2+D16^2*$K$3^2</f>
        <v>41.66776699776878</v>
      </c>
      <c r="F16">
        <f>B16*((1-C16*D16)*$L$3-$K$3^2*$M$3)</f>
        <v>-455071.86091707001</v>
      </c>
      <c r="G16">
        <f>SQRT($K$3^2 +F16^2)/E16</f>
        <v>10921.436249411519</v>
      </c>
      <c r="H16">
        <f>ATAN(F16/$K$3)*180/PI()</f>
        <v>-89.999748190189578</v>
      </c>
      <c r="I16">
        <f t="shared" si="2"/>
        <v>3.0500000000000025</v>
      </c>
    </row>
    <row r="17" spans="1:9" x14ac:dyDescent="0.25">
      <c r="A17">
        <f t="shared" si="0"/>
        <v>1333.5214321633327</v>
      </c>
      <c r="B17">
        <f t="shared" si="1"/>
        <v>8378762.2693777317</v>
      </c>
      <c r="C17">
        <f>B17*$L$3</f>
        <v>83787.622693777317</v>
      </c>
      <c r="D17">
        <f>B17*$M$3</f>
        <v>1.2568143404066598E-4</v>
      </c>
      <c r="E17">
        <f>(1-C17*D17)^2+D17^2*$K$3^2</f>
        <v>90.831356203850021</v>
      </c>
      <c r="F17">
        <f>B17*((1-C17*D17)*$L$3-$K$3^2*$M$3)</f>
        <v>-798542.00857056351</v>
      </c>
      <c r="G17">
        <f>SQRT($K$3^2 +F17^2)/E17</f>
        <v>8791.4795280709532</v>
      </c>
      <c r="H17">
        <f>ATAN(F17/$K$3)*180/PI()</f>
        <v>-89.999856499022229</v>
      </c>
      <c r="I17">
        <f t="shared" si="2"/>
        <v>3.1250000000000027</v>
      </c>
    </row>
    <row r="18" spans="1:9" x14ac:dyDescent="0.25">
      <c r="A18">
        <f t="shared" si="0"/>
        <v>1584.8931924611256</v>
      </c>
      <c r="B18">
        <f t="shared" si="1"/>
        <v>9958177.6203206927</v>
      </c>
      <c r="C18">
        <f>B18*$L$3</f>
        <v>99581.776203206929</v>
      </c>
      <c r="D18">
        <f>B18*$M$3</f>
        <v>1.493726643048104E-4</v>
      </c>
      <c r="E18">
        <f>(1-C18*D18)^2+D18^2*$K$3^2</f>
        <v>192.50994269925567</v>
      </c>
      <c r="F18">
        <f>B18*((1-C18*D18)*$L$3-$K$3^2*$M$3)</f>
        <v>-1381676.7538254831</v>
      </c>
      <c r="G18">
        <f>SQRT($K$3^2 +F18^2)/E18</f>
        <v>7177.1708746774921</v>
      </c>
      <c r="H18">
        <f>ATAN(F18/$K$3)*180/PI()</f>
        <v>-89.999917063409569</v>
      </c>
      <c r="I18">
        <f t="shared" si="2"/>
        <v>3.2000000000000028</v>
      </c>
    </row>
    <row r="19" spans="1:9" x14ac:dyDescent="0.25">
      <c r="A19">
        <f t="shared" si="0"/>
        <v>1883.6490894898152</v>
      </c>
      <c r="B19">
        <f t="shared" si="1"/>
        <v>11835316.282964611</v>
      </c>
      <c r="C19">
        <f>B19*$L$3</f>
        <v>118353.16282964611</v>
      </c>
      <c r="D19">
        <f>B19*$M$3</f>
        <v>1.7752974424446917E-4</v>
      </c>
      <c r="E19">
        <f>(1-C19*D19)^2+D19^2*$K$3^2</f>
        <v>400.44839482365597</v>
      </c>
      <c r="F19">
        <f>B19*((1-C19*D19)*$L$3-$K$3^2*$M$3)</f>
        <v>-2368389.6089678854</v>
      </c>
      <c r="G19">
        <f>SQRT($K$3^2 +F19^2)/E19</f>
        <v>5914.3441192008995</v>
      </c>
      <c r="H19">
        <f>ATAN(F19/$K$3)*180/PI()</f>
        <v>-89.999951616254947</v>
      </c>
      <c r="I19">
        <f t="shared" si="2"/>
        <v>3.275000000000003</v>
      </c>
    </row>
    <row r="20" spans="1:9" x14ac:dyDescent="0.25">
      <c r="A20">
        <f t="shared" si="0"/>
        <v>2238.7211385683572</v>
      </c>
      <c r="B20">
        <f t="shared" si="1"/>
        <v>14066299.764725056</v>
      </c>
      <c r="C20">
        <f>B20*$L$3</f>
        <v>140662.99764725057</v>
      </c>
      <c r="D20">
        <f>B20*$M$3</f>
        <v>2.1099449647087582E-4</v>
      </c>
      <c r="E20">
        <f>(1-C20*D20)^2+D20^2*$K$3^2</f>
        <v>822.49183012314279</v>
      </c>
      <c r="F20">
        <f>B20*((1-C20*D20)*$L$3-$K$3^2*$M$3)</f>
        <v>-4034090.7593355067</v>
      </c>
      <c r="G20">
        <f>SQRT($K$3^2 +F20^2)/E20</f>
        <v>4904.7183346879228</v>
      </c>
      <c r="H20">
        <f>ATAN(F20/$K$3)*180/PI()</f>
        <v>-89.999971594204027</v>
      </c>
      <c r="I20">
        <f t="shared" si="2"/>
        <v>3.3500000000000032</v>
      </c>
    </row>
    <row r="21" spans="1:9" x14ac:dyDescent="0.25">
      <c r="A21">
        <f t="shared" si="0"/>
        <v>2660.7250597988314</v>
      </c>
      <c r="B21">
        <f t="shared" si="1"/>
        <v>16717828.602172544</v>
      </c>
      <c r="C21">
        <f>B21*$L$3</f>
        <v>167178.28602172545</v>
      </c>
      <c r="D21">
        <f>B21*$M$3</f>
        <v>2.5076742903258815E-4</v>
      </c>
      <c r="E21">
        <f>(1-C21*D21)^2+D21^2*$K$3^2</f>
        <v>1674.6812054573463</v>
      </c>
      <c r="F21">
        <f>B21*((1-C21*D21)*$L$3-$K$3^2*$M$3)</f>
        <v>-6841415.0954593876</v>
      </c>
      <c r="G21">
        <f>SQRT($K$3^2 +F21^2)/E21</f>
        <v>4085.2044396063588</v>
      </c>
      <c r="H21">
        <f>ATAN(F21/$K$3)*180/PI()</f>
        <v>-89.999983250313363</v>
      </c>
      <c r="I21">
        <f t="shared" si="2"/>
        <v>3.4250000000000034</v>
      </c>
    </row>
    <row r="22" spans="1:9" x14ac:dyDescent="0.25">
      <c r="A22">
        <f t="shared" si="0"/>
        <v>3162.2776601684086</v>
      </c>
      <c r="B22">
        <f t="shared" si="1"/>
        <v>19869176.531592384</v>
      </c>
      <c r="C22">
        <f>B22*$L$3</f>
        <v>198691.76531592384</v>
      </c>
      <c r="D22">
        <f>B22*$M$3</f>
        <v>2.9803764797388578E-4</v>
      </c>
      <c r="E22">
        <f>(1-C22*D22)^2+D22^2*$K$3^2</f>
        <v>3389.2920247664474</v>
      </c>
      <c r="F22">
        <f>B22*((1-C22*D22)*$L$3-$K$3^2*$M$3)</f>
        <v>-11567362.964409977</v>
      </c>
      <c r="G22">
        <f>SQRT($K$3^2 +F22^2)/E22</f>
        <v>3412.9142251196977</v>
      </c>
      <c r="H22">
        <f>ATAN(F22/$K$3)*180/PI()</f>
        <v>-89.999990093545136</v>
      </c>
      <c r="I22">
        <f t="shared" si="2"/>
        <v>3.5000000000000036</v>
      </c>
    </row>
    <row r="23" spans="1:9" x14ac:dyDescent="0.25">
      <c r="A23">
        <f t="shared" si="0"/>
        <v>3758.3740428844735</v>
      </c>
      <c r="B23">
        <f t="shared" si="1"/>
        <v>23614560.565136865</v>
      </c>
      <c r="C23">
        <f>B23*$L$3</f>
        <v>236145.60565136865</v>
      </c>
      <c r="D23">
        <f>B23*$M$3</f>
        <v>3.5421840847705297E-4</v>
      </c>
      <c r="E23">
        <f>(1-C23*D23)^2+D23^2*$K$3^2</f>
        <v>6830.5465444154124</v>
      </c>
      <c r="F23">
        <f>B23*((1-C23*D23)*$L$3-$K$3^2*$M$3)</f>
        <v>-19516754.351477873</v>
      </c>
      <c r="G23">
        <f>SQRT($K$3^2 +F23^2)/E23</f>
        <v>2857.2756549671244</v>
      </c>
      <c r="H23">
        <f>ATAN(F23/$K$3)*180/PI()</f>
        <v>-89.999994128554519</v>
      </c>
      <c r="I23">
        <f t="shared" si="2"/>
        <v>3.5750000000000037</v>
      </c>
    </row>
    <row r="24" spans="1:9" x14ac:dyDescent="0.25">
      <c r="A24">
        <f t="shared" si="0"/>
        <v>4466.8359215096734</v>
      </c>
      <c r="B24">
        <f t="shared" si="1"/>
        <v>28065957.831611566</v>
      </c>
      <c r="C24">
        <f>B24*$L$3</f>
        <v>280659.57831611566</v>
      </c>
      <c r="D24">
        <f>B24*$M$3</f>
        <v>4.2098936747417352E-4</v>
      </c>
      <c r="E24">
        <f>(1-C24*D24)^2+D24^2*$K$3^2</f>
        <v>13725.22334639222</v>
      </c>
      <c r="F24">
        <f>B24*((1-C24*D24)*$L$3-$K$3^2*$M$3)</f>
        <v>-32880588.238590807</v>
      </c>
      <c r="G24">
        <f>SQRT($K$3^2 +F24^2)/E24</f>
        <v>2395.6322901830067</v>
      </c>
      <c r="H24">
        <f>ATAN(F24/$K$3)*180/PI()</f>
        <v>-89.999996514917612</v>
      </c>
      <c r="I24">
        <f t="shared" si="2"/>
        <v>3.6500000000000039</v>
      </c>
    </row>
    <row r="25" spans="1:9" x14ac:dyDescent="0.25">
      <c r="A25">
        <f t="shared" si="0"/>
        <v>5308.84444230994</v>
      </c>
      <c r="B25">
        <f t="shared" si="1"/>
        <v>33356453.398023818</v>
      </c>
      <c r="C25">
        <f>B25*$L$3</f>
        <v>333564.53398023819</v>
      </c>
      <c r="D25">
        <f>B25*$M$3</f>
        <v>5.0034680097035724E-4</v>
      </c>
      <c r="E25">
        <f>(1-C25*D25)^2+D25^2*$K$3^2</f>
        <v>27522.128983783161</v>
      </c>
      <c r="F25">
        <f>B25*((1-C25*D25)*$L$3-$K$3^2*$M$3)</f>
        <v>-55337671.546175629</v>
      </c>
      <c r="G25">
        <f>SQRT($K$3^2 +F25^2)/E25</f>
        <v>2010.6610058684862</v>
      </c>
      <c r="H25">
        <f>ATAN(F25/$K$3)*180/PI()</f>
        <v>-89.99999792923056</v>
      </c>
      <c r="I25">
        <f t="shared" si="2"/>
        <v>3.7250000000000041</v>
      </c>
    </row>
    <row r="26" spans="1:9" x14ac:dyDescent="0.25">
      <c r="A26">
        <f t="shared" si="0"/>
        <v>6309.5734448019948</v>
      </c>
      <c r="B26">
        <f t="shared" si="1"/>
        <v>39644219.162950382</v>
      </c>
      <c r="C26">
        <f>B26*$L$3</f>
        <v>396442.19162950385</v>
      </c>
      <c r="D26">
        <f>B26*$M$3</f>
        <v>5.9466328744425573E-4</v>
      </c>
      <c r="E26">
        <f>(1-C26*D26)^2+D26^2*$K$3^2</f>
        <v>55107.382662406199</v>
      </c>
      <c r="F26">
        <f>B26*((1-C26*D26)*$L$3-$K$3^2*$M$3)</f>
        <v>-93064652.632604331</v>
      </c>
      <c r="G26">
        <f>SQRT($K$3^2 +F26^2)/E26</f>
        <v>1688.7873844912667</v>
      </c>
      <c r="H26">
        <f>ATAN(F26/$K$3)*180/PI()</f>
        <v>-89.999998768688698</v>
      </c>
      <c r="I26">
        <f t="shared" si="2"/>
        <v>3.8000000000000043</v>
      </c>
    </row>
    <row r="27" spans="1:9" x14ac:dyDescent="0.25">
      <c r="A27">
        <f t="shared" si="0"/>
        <v>7498.9420933246402</v>
      </c>
      <c r="B27">
        <f t="shared" si="1"/>
        <v>47117242.780167907</v>
      </c>
      <c r="C27">
        <f>B27*$L$3</f>
        <v>471172.42780167906</v>
      </c>
      <c r="D27">
        <f>B27*$M$3</f>
        <v>7.0675864170251864E-4</v>
      </c>
      <c r="E27">
        <f>(1-C27*D27)^2+D27^2*$K$3^2</f>
        <v>110227.44292252947</v>
      </c>
      <c r="F27">
        <f>B27*((1-C27*D27)*$L$3-$K$3^2*$M$3)</f>
        <v>-156431689.10008997</v>
      </c>
      <c r="G27">
        <f>SQRT($K$3^2 +F27^2)/E27</f>
        <v>1419.1718954238463</v>
      </c>
      <c r="H27">
        <f>ATAN(F27/$K$3)*180/PI()</f>
        <v>-89.999999267465824</v>
      </c>
      <c r="I27">
        <f t="shared" si="2"/>
        <v>3.8750000000000044</v>
      </c>
    </row>
    <row r="28" spans="1:9" x14ac:dyDescent="0.25">
      <c r="A28">
        <f t="shared" si="0"/>
        <v>8912.5093813375624</v>
      </c>
      <c r="B28">
        <f t="shared" si="1"/>
        <v>55998947.994920395</v>
      </c>
      <c r="C28">
        <f>B28*$L$3</f>
        <v>559989.47994920402</v>
      </c>
      <c r="D28">
        <f>B28*$M$3</f>
        <v>8.3998421992380595E-4</v>
      </c>
      <c r="E28">
        <f>(1-C28*D28)^2+D28^2*$K$3^2</f>
        <v>220319.76841522849</v>
      </c>
      <c r="F28">
        <f>B28*((1-C28*D28)*$L$3-$K$3^2*$M$3)</f>
        <v>-262849164.90661776</v>
      </c>
      <c r="G28">
        <f>SQRT($K$3^2 +F28^2)/E28</f>
        <v>1193.0348638131995</v>
      </c>
      <c r="H28">
        <f>ATAN(F28/$K$3)*180/PI()</f>
        <v>-89.999999564040607</v>
      </c>
      <c r="I28">
        <f t="shared" si="2"/>
        <v>3.9500000000000046</v>
      </c>
    </row>
    <row r="29" spans="1:9" x14ac:dyDescent="0.25">
      <c r="A29">
        <f t="shared" si="0"/>
        <v>10592.537251773008</v>
      </c>
      <c r="B29">
        <f t="shared" si="1"/>
        <v>66554874.426092602</v>
      </c>
      <c r="C29">
        <f>B29*$L$3</f>
        <v>665548.74426092603</v>
      </c>
      <c r="D29">
        <f>B29*$M$3</f>
        <v>9.9832311639138911E-4</v>
      </c>
      <c r="E29">
        <f>(1-C29*D29)^2+D29^2*$K$3^2</f>
        <v>440142.94276396214</v>
      </c>
      <c r="F29">
        <f>B29*((1-C29*D29)*$L$3-$K$3^2*$M$3)</f>
        <v>-441546798.04852521</v>
      </c>
      <c r="G29">
        <f>SQRT($K$3^2 +F29^2)/E29</f>
        <v>1003.189544005289</v>
      </c>
      <c r="H29">
        <f>ATAN(F29/$K$3)*180/PI()</f>
        <v>-89.99999974047698</v>
      </c>
      <c r="I29">
        <f t="shared" si="2"/>
        <v>4.0250000000000048</v>
      </c>
    </row>
    <row r="30" spans="1:9" x14ac:dyDescent="0.25">
      <c r="A30">
        <f t="shared" si="0"/>
        <v>12589.254117941828</v>
      </c>
      <c r="B30">
        <f t="shared" si="1"/>
        <v>79100616.502202183</v>
      </c>
      <c r="C30">
        <f>B30*$L$3</f>
        <v>791006.16502202186</v>
      </c>
      <c r="D30">
        <f>B30*$M$3</f>
        <v>1.1865092475330328E-3</v>
      </c>
      <c r="E30">
        <f>(1-C30*D30)^2+D30^2*$K$3^2</f>
        <v>878973.99441273767</v>
      </c>
      <c r="F30">
        <f>B30*((1-C30*D30)*$L$3-$K$3^2*$M$3)</f>
        <v>-741596858.49215841</v>
      </c>
      <c r="G30">
        <f>SQRT($K$3^2 +F30^2)/E30</f>
        <v>843.70739430992603</v>
      </c>
      <c r="H30">
        <f>ATAN(F30/$K$3)*180/PI()</f>
        <v>-89.999999845479991</v>
      </c>
      <c r="I30">
        <f t="shared" si="2"/>
        <v>4.100000000000005</v>
      </c>
    </row>
    <row r="31" spans="1:9" x14ac:dyDescent="0.25">
      <c r="A31">
        <f t="shared" si="0"/>
        <v>14962.356560944534</v>
      </c>
      <c r="B31">
        <f t="shared" si="1"/>
        <v>94011258.904508784</v>
      </c>
      <c r="C31">
        <f>B31*$L$3</f>
        <v>940112.58904508781</v>
      </c>
      <c r="D31">
        <f>B31*$M$3</f>
        <v>1.4101688835676317E-3</v>
      </c>
      <c r="E31">
        <f>(1-C31*D31)^2+D31^2*$K$3^2</f>
        <v>1754876.5081250416</v>
      </c>
      <c r="F31">
        <f>B31*((1-C31*D31)*$L$3-$K$3^2*$M$3)</f>
        <v>-1245383617.6005342</v>
      </c>
      <c r="G31">
        <f>SQRT($K$3^2 +F31^2)/E31</f>
        <v>709.67023140057665</v>
      </c>
      <c r="H31">
        <f>ATAN(F31/$K$3)*180/PI()</f>
        <v>-89.999999907986947</v>
      </c>
      <c r="I31">
        <f t="shared" si="2"/>
        <v>4.1750000000000052</v>
      </c>
    </row>
    <row r="32" spans="1:9" x14ac:dyDescent="0.25">
      <c r="A32">
        <f t="shared" si="0"/>
        <v>17782.794100389452</v>
      </c>
      <c r="B32">
        <f t="shared" si="1"/>
        <v>111732590.61216684</v>
      </c>
      <c r="C32">
        <f>B32*$L$3</f>
        <v>1117325.9061216684</v>
      </c>
      <c r="D32">
        <f>B32*$M$3</f>
        <v>1.6759888591825025E-3</v>
      </c>
      <c r="E32">
        <f>(1-C32*D32)^2+D32^2*$K$3^2</f>
        <v>3502983.0256940285</v>
      </c>
      <c r="F32">
        <f>B32*((1-C32*D32)*$L$3-$K$3^2*$M$3)</f>
        <v>-2091215960.2148714</v>
      </c>
      <c r="G32">
        <f>SQRT($K$3^2 +F32^2)/E32</f>
        <v>596.98147118499071</v>
      </c>
      <c r="H32">
        <f>ATAN(F32/$K$3)*180/PI()</f>
        <v>-89.999999945203385</v>
      </c>
      <c r="I32">
        <f t="shared" si="2"/>
        <v>4.2500000000000053</v>
      </c>
    </row>
    <row r="33" spans="1:9" x14ac:dyDescent="0.25">
      <c r="A33">
        <f t="shared" si="0"/>
        <v>21134.890398366759</v>
      </c>
      <c r="B33">
        <f t="shared" si="1"/>
        <v>132794432.81986894</v>
      </c>
      <c r="C33">
        <f>B33*$L$3</f>
        <v>1327944.3281986895</v>
      </c>
      <c r="D33">
        <f>B33*$M$3</f>
        <v>1.9919164922980342E-3</v>
      </c>
      <c r="E33">
        <f>(1-C33*D33)^2+D33^2*$K$3^2</f>
        <v>6991551.4767185226</v>
      </c>
      <c r="F33">
        <f>B33*((1-C33*D33)*$L$3-$K$3^2*$M$3)</f>
        <v>-3511289583.6600313</v>
      </c>
      <c r="G33">
        <f>SQRT($K$3^2 +F33^2)/E33</f>
        <v>502.21894172594313</v>
      </c>
      <c r="H33">
        <f>ATAN(F33/$K$3)*180/PI()</f>
        <v>-89.999999967364829</v>
      </c>
      <c r="I33">
        <f t="shared" si="2"/>
        <v>4.3250000000000055</v>
      </c>
    </row>
    <row r="34" spans="1:9" x14ac:dyDescent="0.25">
      <c r="A34">
        <f t="shared" si="0"/>
        <v>25118.864315096173</v>
      </c>
      <c r="B34">
        <f t="shared" si="1"/>
        <v>157826479.1976499</v>
      </c>
      <c r="C34">
        <f>B34*$L$3</f>
        <v>1578264.7919764989</v>
      </c>
      <c r="D34">
        <f>B34*$M$3</f>
        <v>2.3673971879647486E-3</v>
      </c>
      <c r="E34">
        <f>(1-C34*D34)^2+D34^2*$K$3^2</f>
        <v>13953060.983146977</v>
      </c>
      <c r="F34">
        <f>B34*((1-C34*D34)*$L$3-$K$3^2*$M$3)</f>
        <v>-5895418155.3185091</v>
      </c>
      <c r="G34">
        <f>SQRT($K$3^2 +F34^2)/E34</f>
        <v>422.51790932750981</v>
      </c>
      <c r="H34">
        <f>ATAN(F34/$K$3)*180/PI()</f>
        <v>-89.999999980562606</v>
      </c>
      <c r="I34">
        <f t="shared" si="2"/>
        <v>4.4000000000000057</v>
      </c>
    </row>
    <row r="35" spans="1:9" x14ac:dyDescent="0.25">
      <c r="A35">
        <f t="shared" si="0"/>
        <v>29853.826189180018</v>
      </c>
      <c r="B35">
        <f t="shared" si="1"/>
        <v>187577122.07494903</v>
      </c>
      <c r="C35">
        <f>B35*$L$3</f>
        <v>1875771.2207494902</v>
      </c>
      <c r="D35">
        <f>B35*$M$3</f>
        <v>2.8136568311242353E-3</v>
      </c>
      <c r="E35">
        <f>(1-C35*D35)^2+D35^2*$K$3^2</f>
        <v>27844370.324784409</v>
      </c>
      <c r="F35">
        <f>B35*((1-C35*D35)*$L$3-$K$3^2*$M$3)</f>
        <v>-9898025513.7104225</v>
      </c>
      <c r="G35">
        <f>SQRT($K$3^2 +F35^2)/E35</f>
        <v>355.47672287996193</v>
      </c>
      <c r="H35">
        <f>ATAN(F35/$K$3)*180/PI()</f>
        <v>-89.9999999884228</v>
      </c>
      <c r="I35">
        <f t="shared" si="2"/>
        <v>4.4750000000000059</v>
      </c>
    </row>
    <row r="36" spans="1:9" x14ac:dyDescent="0.25">
      <c r="A36">
        <f t="shared" si="0"/>
        <v>35481.338923358082</v>
      </c>
      <c r="B36">
        <f t="shared" si="1"/>
        <v>222935827.40230265</v>
      </c>
      <c r="C36">
        <f>B36*$L$3</f>
        <v>2229358.2740230267</v>
      </c>
      <c r="D36">
        <f>B36*$M$3</f>
        <v>3.34403741103454E-3</v>
      </c>
      <c r="E36">
        <f>(1-C36*D36)^2+D36^2*$K$3^2</f>
        <v>55562972.78000775</v>
      </c>
      <c r="F36">
        <f>B36*((1-C36*D36)*$L$3-$K$3^2*$M$3)</f>
        <v>-16617764697.879663</v>
      </c>
      <c r="G36">
        <f>SQRT($K$3^2 +F36^2)/E36</f>
        <v>299.07983440113816</v>
      </c>
      <c r="H36">
        <f>ATAN(F36/$K$3)*180/PI()</f>
        <v>-89.999999993104282</v>
      </c>
      <c r="I36">
        <f t="shared" si="2"/>
        <v>4.550000000000006</v>
      </c>
    </row>
    <row r="37" spans="1:9" x14ac:dyDescent="0.25">
      <c r="A37">
        <f t="shared" si="0"/>
        <v>42169.650342858833</v>
      </c>
      <c r="B37">
        <f t="shared" si="1"/>
        <v>264959727.44315124</v>
      </c>
      <c r="C37">
        <f>B37*$L$3</f>
        <v>2649597.2744315122</v>
      </c>
      <c r="D37">
        <f>B37*$M$3</f>
        <v>3.9743959116472685E-3</v>
      </c>
      <c r="E37">
        <f>(1-C37*D37)^2+D37^2*$K$3^2</f>
        <v>110871393.19360775</v>
      </c>
      <c r="F37">
        <f>B37*((1-C37*D37)*$L$3-$K$3^2*$M$3)</f>
        <v>-27899063205.362827</v>
      </c>
      <c r="G37">
        <f>SQRT($K$3^2 +F37^2)/E37</f>
        <v>251.63446044774099</v>
      </c>
      <c r="H37">
        <f>ATAN(F37/$K$3)*180/PI()</f>
        <v>-89.999999995892651</v>
      </c>
      <c r="I37">
        <f t="shared" si="2"/>
        <v>4.6250000000000062</v>
      </c>
    </row>
    <row r="38" spans="1:9" x14ac:dyDescent="0.25">
      <c r="A38">
        <f t="shared" si="0"/>
        <v>50118.723362728007</v>
      </c>
      <c r="B38">
        <f t="shared" si="1"/>
        <v>314905226.24729091</v>
      </c>
      <c r="C38">
        <f>B38*$L$3</f>
        <v>3149052.2624729089</v>
      </c>
      <c r="D38">
        <f>B38*$M$3</f>
        <v>4.7235783937093637E-3</v>
      </c>
      <c r="E38">
        <f>(1-C38*D38)^2+D38^2*$K$3^2</f>
        <v>221229784.47500455</v>
      </c>
      <c r="F38">
        <f>B38*((1-C38*D38)*$L$3-$K$3^2*$M$3)</f>
        <v>-46838358513.299019</v>
      </c>
      <c r="G38">
        <f>SQRT($K$3^2 +F38^2)/E38</f>
        <v>211.71814014306472</v>
      </c>
      <c r="H38">
        <f>ATAN(F38/$K$3)*180/PI()</f>
        <v>-89.999999997553459</v>
      </c>
      <c r="I38">
        <f t="shared" si="2"/>
        <v>4.7000000000000064</v>
      </c>
    </row>
    <row r="39" spans="1:9" x14ac:dyDescent="0.25">
      <c r="A39">
        <f t="shared" si="0"/>
        <v>59566.214352902032</v>
      </c>
      <c r="B39">
        <f t="shared" si="1"/>
        <v>374265562.82646382</v>
      </c>
      <c r="C39">
        <f>B39*$L$3</f>
        <v>3742655.6282646381</v>
      </c>
      <c r="D39">
        <f>B39*$M$3</f>
        <v>5.6139834423969571E-3</v>
      </c>
      <c r="E39">
        <f>(1-C39*D39)^2+D39^2*$K$3^2</f>
        <v>441428786.73961711</v>
      </c>
      <c r="F39">
        <f>B39*((1-C39*D39)*$L$3-$K$3^2*$M$3)</f>
        <v>-78633968460.345612</v>
      </c>
      <c r="G39">
        <f>SQRT($K$3^2 +F39^2)/E39</f>
        <v>178.13511674472863</v>
      </c>
      <c r="H39">
        <f>ATAN(F39/$K$3)*180/PI()</f>
        <v>-89.999999998542719</v>
      </c>
      <c r="I39">
        <f t="shared" si="2"/>
        <v>4.7750000000000066</v>
      </c>
    </row>
    <row r="40" spans="1:9" x14ac:dyDescent="0.25">
      <c r="A40">
        <f t="shared" si="0"/>
        <v>70794.578438414916</v>
      </c>
      <c r="B40">
        <f t="shared" si="1"/>
        <v>444815455.07222134</v>
      </c>
      <c r="C40">
        <f>B40*$L$3</f>
        <v>4448154.5507222135</v>
      </c>
      <c r="D40">
        <f>B40*$M$3</f>
        <v>6.6722318260833196E-3</v>
      </c>
      <c r="E40">
        <f>(1-C40*D40)^2+D40^2*$K$3^2</f>
        <v>880790709.42988455</v>
      </c>
      <c r="F40">
        <f>B40*((1-C40*D40)*$L$3-$K$3^2*$M$3)</f>
        <v>-132012857242.8961</v>
      </c>
      <c r="G40">
        <f>SQRT($K$3^2 +F40^2)/E40</f>
        <v>149.87993836622661</v>
      </c>
      <c r="H40">
        <f>ATAN(F40/$K$3)*180/PI()</f>
        <v>-89.999999999131973</v>
      </c>
      <c r="I40">
        <f t="shared" si="2"/>
        <v>4.8500000000000068</v>
      </c>
    </row>
    <row r="41" spans="1:9" x14ac:dyDescent="0.25">
      <c r="A41">
        <f t="shared" si="0"/>
        <v>84139.514164520937</v>
      </c>
      <c r="B41">
        <f t="shared" si="1"/>
        <v>528664159.15174663</v>
      </c>
      <c r="C41">
        <f>B41*$L$3</f>
        <v>5286641.5915174661</v>
      </c>
      <c r="D41">
        <f>B41*$M$3</f>
        <v>7.9299623872761994E-3</v>
      </c>
      <c r="E41">
        <f>(1-C41*D41)^2+D41^2*$K$3^2</f>
        <v>1757443098.4196563</v>
      </c>
      <c r="F41">
        <f>B41*((1-C41*D41)*$L$3-$K$3^2*$M$3)</f>
        <v>-221625896121.34299</v>
      </c>
      <c r="G41">
        <f>SQRT($K$3^2 +F41^2)/E41</f>
        <v>126.10701098694769</v>
      </c>
      <c r="H41">
        <f>ATAN(F41/$K$3)*180/PI()</f>
        <v>-89.999999999482952</v>
      </c>
      <c r="I41">
        <f t="shared" si="2"/>
        <v>4.9250000000000069</v>
      </c>
    </row>
    <row r="42" spans="1:9" x14ac:dyDescent="0.25">
      <c r="A42">
        <f t="shared" si="0"/>
        <v>100000</v>
      </c>
      <c r="B42">
        <f t="shared" si="1"/>
        <v>628318530.71795857</v>
      </c>
      <c r="C42">
        <f>B42*$L$3</f>
        <v>6283185.307179586</v>
      </c>
      <c r="D42">
        <f>B42*$M$3</f>
        <v>9.4247779607693778E-3</v>
      </c>
      <c r="E42">
        <f>(1-C42*D42)^2+D42^2*$K$3^2</f>
        <v>3506608842.9716277</v>
      </c>
      <c r="F42">
        <f>B42*((1-C42*D42)*$L$3-$K$3^2*$M$3)</f>
        <v>-372069036978.32825</v>
      </c>
      <c r="G42">
        <f>SQRT($K$3^2 +F42^2)/E42</f>
        <v>106.10508717676747</v>
      </c>
      <c r="H42">
        <f>ATAN(F42/$K$3)*180/PI()</f>
        <v>-89.999999999692022</v>
      </c>
      <c r="I42">
        <v>5</v>
      </c>
    </row>
    <row r="59" spans="4:4" x14ac:dyDescent="0.25">
      <c r="D59" s="1"/>
    </row>
    <row r="60" spans="4:4" x14ac:dyDescent="0.25">
      <c r="D60" s="1"/>
    </row>
    <row r="61" spans="4:4" x14ac:dyDescent="0.25">
      <c r="D6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brejmic</cp:lastModifiedBy>
  <dcterms:created xsi:type="dcterms:W3CDTF">2015-10-15T13:58:22Z</dcterms:created>
  <dcterms:modified xsi:type="dcterms:W3CDTF">2017-11-21T17:13:43Z</dcterms:modified>
</cp:coreProperties>
</file>