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rejcmic\GITs\ves\PrednaskyEN\P7\"/>
    </mc:Choice>
  </mc:AlternateContent>
  <bookViews>
    <workbookView xWindow="0" yWindow="0" windowWidth="28800" windowHeight="12435" activeTab="2"/>
  </bookViews>
  <sheets>
    <sheet name="List1" sheetId="1" r:id="rId1"/>
    <sheet name="List1 (2)" sheetId="3" r:id="rId2"/>
    <sheet name="List1 (3)" sheetId="4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7" i="4" l="1"/>
  <c r="E56" i="4"/>
  <c r="F57" i="4"/>
  <c r="F56" i="4"/>
  <c r="E54" i="4"/>
  <c r="E53" i="4"/>
  <c r="E47" i="4"/>
  <c r="E47" i="3" s="1"/>
  <c r="C36" i="4"/>
  <c r="F47" i="3"/>
  <c r="D10" i="3" s="1"/>
  <c r="F47" i="1"/>
  <c r="E47" i="1"/>
  <c r="E45" i="4"/>
  <c r="E42" i="4" s="1"/>
  <c r="K42" i="4" s="1"/>
  <c r="O42" i="4"/>
  <c r="D42" i="4"/>
  <c r="B42" i="4"/>
  <c r="F42" i="4" s="1"/>
  <c r="I42" i="4" s="1"/>
  <c r="J42" i="4" s="1"/>
  <c r="E41" i="4"/>
  <c r="B41" i="4"/>
  <c r="D40" i="4"/>
  <c r="B40" i="4"/>
  <c r="F40" i="4" s="1"/>
  <c r="I40" i="4" s="1"/>
  <c r="J40" i="4" s="1"/>
  <c r="E39" i="4"/>
  <c r="B39" i="4"/>
  <c r="D38" i="4"/>
  <c r="B38" i="4"/>
  <c r="F38" i="4" s="1"/>
  <c r="I38" i="4" s="1"/>
  <c r="J38" i="4" s="1"/>
  <c r="E37" i="4"/>
  <c r="B37" i="4"/>
  <c r="D36" i="4"/>
  <c r="B36" i="4"/>
  <c r="F36" i="4" s="1"/>
  <c r="I36" i="4" s="1"/>
  <c r="J36" i="4" s="1"/>
  <c r="F35" i="4"/>
  <c r="I35" i="4" s="1"/>
  <c r="J35" i="4" s="1"/>
  <c r="B35" i="4"/>
  <c r="E35" i="4" s="1"/>
  <c r="D34" i="4"/>
  <c r="B34" i="4"/>
  <c r="F34" i="4" s="1"/>
  <c r="I34" i="4" s="1"/>
  <c r="J34" i="4" s="1"/>
  <c r="I33" i="4"/>
  <c r="J33" i="4" s="1"/>
  <c r="M33" i="4" s="1"/>
  <c r="F33" i="4"/>
  <c r="E33" i="4"/>
  <c r="K33" i="4" s="1"/>
  <c r="B33" i="4"/>
  <c r="D32" i="4"/>
  <c r="B32" i="4"/>
  <c r="F32" i="4" s="1"/>
  <c r="I32" i="4" s="1"/>
  <c r="J32" i="4" s="1"/>
  <c r="B31" i="4"/>
  <c r="D30" i="4"/>
  <c r="B30" i="4"/>
  <c r="F30" i="4" s="1"/>
  <c r="I30" i="4" s="1"/>
  <c r="J30" i="4" s="1"/>
  <c r="E29" i="4"/>
  <c r="B29" i="4"/>
  <c r="F29" i="4" s="1"/>
  <c r="I29" i="4" s="1"/>
  <c r="J29" i="4" s="1"/>
  <c r="E28" i="4"/>
  <c r="D28" i="4"/>
  <c r="B28" i="4"/>
  <c r="F28" i="4" s="1"/>
  <c r="E27" i="4"/>
  <c r="B27" i="4"/>
  <c r="F27" i="4" s="1"/>
  <c r="I27" i="4" s="1"/>
  <c r="J27" i="4" s="1"/>
  <c r="E26" i="4"/>
  <c r="D26" i="4"/>
  <c r="C26" i="4"/>
  <c r="B26" i="4"/>
  <c r="F26" i="4" s="1"/>
  <c r="I25" i="4"/>
  <c r="J25" i="4" s="1"/>
  <c r="E25" i="4"/>
  <c r="B25" i="4"/>
  <c r="F25" i="4" s="1"/>
  <c r="E24" i="4"/>
  <c r="D24" i="4"/>
  <c r="B24" i="4"/>
  <c r="F24" i="4" s="1"/>
  <c r="I23" i="4"/>
  <c r="J23" i="4" s="1"/>
  <c r="E23" i="4"/>
  <c r="B23" i="4"/>
  <c r="F23" i="4" s="1"/>
  <c r="D22" i="4"/>
  <c r="B22" i="4"/>
  <c r="E22" i="4" s="1"/>
  <c r="F21" i="4"/>
  <c r="I21" i="4" s="1"/>
  <c r="J21" i="4" s="1"/>
  <c r="B21" i="4"/>
  <c r="E21" i="4" s="1"/>
  <c r="K21" i="4" s="1"/>
  <c r="O21" i="4" s="1"/>
  <c r="D20" i="4"/>
  <c r="B20" i="4"/>
  <c r="E20" i="4" s="1"/>
  <c r="I19" i="4"/>
  <c r="J19" i="4" s="1"/>
  <c r="M19" i="4" s="1"/>
  <c r="F19" i="4"/>
  <c r="E19" i="4"/>
  <c r="K19" i="4" s="1"/>
  <c r="B19" i="4"/>
  <c r="D18" i="4"/>
  <c r="B18" i="4"/>
  <c r="E18" i="4" s="1"/>
  <c r="K17" i="4"/>
  <c r="O17" i="4" s="1"/>
  <c r="E17" i="4"/>
  <c r="D17" i="4"/>
  <c r="C17" i="4"/>
  <c r="H17" i="4" s="1"/>
  <c r="B17" i="4"/>
  <c r="F17" i="4" s="1"/>
  <c r="I17" i="4" s="1"/>
  <c r="J17" i="4" s="1"/>
  <c r="I16" i="4"/>
  <c r="J16" i="4" s="1"/>
  <c r="M16" i="4" s="1"/>
  <c r="E16" i="4"/>
  <c r="K16" i="4" s="1"/>
  <c r="O16" i="4" s="1"/>
  <c r="C16" i="4"/>
  <c r="B16" i="4"/>
  <c r="F16" i="4" s="1"/>
  <c r="K15" i="4"/>
  <c r="O15" i="4" s="1"/>
  <c r="E15" i="4"/>
  <c r="D15" i="4"/>
  <c r="B15" i="4"/>
  <c r="F15" i="4" s="1"/>
  <c r="I15" i="4" s="1"/>
  <c r="J15" i="4" s="1"/>
  <c r="E14" i="4"/>
  <c r="B14" i="4"/>
  <c r="E13" i="4"/>
  <c r="D13" i="4"/>
  <c r="B13" i="4"/>
  <c r="F13" i="4" s="1"/>
  <c r="I13" i="4" s="1"/>
  <c r="J13" i="4" s="1"/>
  <c r="E12" i="4"/>
  <c r="B12" i="4"/>
  <c r="F12" i="4" s="1"/>
  <c r="I12" i="4" s="1"/>
  <c r="J12" i="4" s="1"/>
  <c r="E11" i="4"/>
  <c r="D11" i="4"/>
  <c r="B11" i="4"/>
  <c r="F11" i="4" s="1"/>
  <c r="I11" i="4" s="1"/>
  <c r="J11" i="4" s="1"/>
  <c r="F10" i="4"/>
  <c r="I10" i="4" s="1"/>
  <c r="J10" i="4" s="1"/>
  <c r="B10" i="4"/>
  <c r="E10" i="4" s="1"/>
  <c r="K10" i="4" s="1"/>
  <c r="O10" i="4" s="1"/>
  <c r="I9" i="4"/>
  <c r="J9" i="4" s="1"/>
  <c r="E9" i="4"/>
  <c r="K9" i="4" s="1"/>
  <c r="O9" i="4" s="1"/>
  <c r="D9" i="4"/>
  <c r="B9" i="4"/>
  <c r="F9" i="4" s="1"/>
  <c r="I8" i="4"/>
  <c r="J8" i="4" s="1"/>
  <c r="F8" i="4"/>
  <c r="E8" i="4"/>
  <c r="K8" i="4" s="1"/>
  <c r="O8" i="4" s="1"/>
  <c r="B8" i="4"/>
  <c r="E7" i="4"/>
  <c r="K7" i="4" s="1"/>
  <c r="O7" i="4" s="1"/>
  <c r="D7" i="4"/>
  <c r="B7" i="4"/>
  <c r="F7" i="4" s="1"/>
  <c r="I7" i="4" s="1"/>
  <c r="J7" i="4" s="1"/>
  <c r="F6" i="4"/>
  <c r="I6" i="4" s="1"/>
  <c r="J6" i="4" s="1"/>
  <c r="B6" i="4"/>
  <c r="I5" i="4"/>
  <c r="J5" i="4" s="1"/>
  <c r="E5" i="4"/>
  <c r="K5" i="4" s="1"/>
  <c r="O5" i="4" s="1"/>
  <c r="D5" i="4"/>
  <c r="B5" i="4"/>
  <c r="F5" i="4" s="1"/>
  <c r="I4" i="4"/>
  <c r="J4" i="4" s="1"/>
  <c r="M4" i="4" s="1"/>
  <c r="F4" i="4"/>
  <c r="E4" i="4"/>
  <c r="K4" i="4" s="1"/>
  <c r="C4" i="4"/>
  <c r="B4" i="4"/>
  <c r="E3" i="4"/>
  <c r="D3" i="4"/>
  <c r="B3" i="4"/>
  <c r="F3" i="4" s="1"/>
  <c r="I3" i="4" s="1"/>
  <c r="J3" i="4" s="1"/>
  <c r="F2" i="4"/>
  <c r="I2" i="4" s="1"/>
  <c r="J2" i="4" s="1"/>
  <c r="B2" i="4"/>
  <c r="E45" i="3"/>
  <c r="B42" i="3"/>
  <c r="E42" i="3" s="1"/>
  <c r="B41" i="3"/>
  <c r="F41" i="3" s="1"/>
  <c r="I41" i="3" s="1"/>
  <c r="J41" i="3" s="1"/>
  <c r="B40" i="3"/>
  <c r="F39" i="3"/>
  <c r="I39" i="3" s="1"/>
  <c r="J39" i="3" s="1"/>
  <c r="B39" i="3"/>
  <c r="B38" i="3"/>
  <c r="B37" i="3"/>
  <c r="F37" i="3" s="1"/>
  <c r="I37" i="3" s="1"/>
  <c r="J37" i="3" s="1"/>
  <c r="B36" i="3"/>
  <c r="F35" i="3"/>
  <c r="I35" i="3" s="1"/>
  <c r="J35" i="3" s="1"/>
  <c r="B35" i="3"/>
  <c r="F34" i="3"/>
  <c r="I34" i="3" s="1"/>
  <c r="J34" i="3" s="1"/>
  <c r="B34" i="3"/>
  <c r="B33" i="3"/>
  <c r="F33" i="3" s="1"/>
  <c r="I33" i="3" s="1"/>
  <c r="J33" i="3" s="1"/>
  <c r="F32" i="3"/>
  <c r="I32" i="3" s="1"/>
  <c r="J32" i="3" s="1"/>
  <c r="B32" i="3"/>
  <c r="F31" i="3"/>
  <c r="I31" i="3" s="1"/>
  <c r="J31" i="3" s="1"/>
  <c r="D31" i="3"/>
  <c r="B31" i="3"/>
  <c r="B30" i="3"/>
  <c r="B29" i="3"/>
  <c r="F29" i="3" s="1"/>
  <c r="I29" i="3" s="1"/>
  <c r="J29" i="3" s="1"/>
  <c r="B28" i="3"/>
  <c r="F27" i="3"/>
  <c r="I27" i="3" s="1"/>
  <c r="J27" i="3" s="1"/>
  <c r="B27" i="3"/>
  <c r="F26" i="3"/>
  <c r="I26" i="3" s="1"/>
  <c r="J26" i="3" s="1"/>
  <c r="B26" i="3"/>
  <c r="B25" i="3"/>
  <c r="F25" i="3" s="1"/>
  <c r="I25" i="3" s="1"/>
  <c r="J25" i="3" s="1"/>
  <c r="F24" i="3"/>
  <c r="I24" i="3" s="1"/>
  <c r="J24" i="3" s="1"/>
  <c r="B24" i="3"/>
  <c r="F23" i="3"/>
  <c r="I23" i="3" s="1"/>
  <c r="J23" i="3" s="1"/>
  <c r="D23" i="3"/>
  <c r="B23" i="3"/>
  <c r="B22" i="3"/>
  <c r="B21" i="3"/>
  <c r="F21" i="3" s="1"/>
  <c r="I21" i="3" s="1"/>
  <c r="J21" i="3" s="1"/>
  <c r="B20" i="3"/>
  <c r="F19" i="3"/>
  <c r="I19" i="3" s="1"/>
  <c r="J19" i="3" s="1"/>
  <c r="B19" i="3"/>
  <c r="I18" i="3"/>
  <c r="J18" i="3" s="1"/>
  <c r="E18" i="3"/>
  <c r="K18" i="3" s="1"/>
  <c r="O18" i="3" s="1"/>
  <c r="B18" i="3"/>
  <c r="F18" i="3" s="1"/>
  <c r="E17" i="3"/>
  <c r="B17" i="3"/>
  <c r="F17" i="3" s="1"/>
  <c r="I17" i="3" s="1"/>
  <c r="E16" i="3"/>
  <c r="B16" i="3"/>
  <c r="F16" i="3" s="1"/>
  <c r="I16" i="3" s="1"/>
  <c r="E15" i="3"/>
  <c r="B15" i="3"/>
  <c r="F15" i="3" s="1"/>
  <c r="I15" i="3" s="1"/>
  <c r="J15" i="3" s="1"/>
  <c r="I14" i="3"/>
  <c r="J14" i="3" s="1"/>
  <c r="E14" i="3"/>
  <c r="K14" i="3" s="1"/>
  <c r="B14" i="3"/>
  <c r="F14" i="3" s="1"/>
  <c r="E13" i="3"/>
  <c r="B13" i="3"/>
  <c r="F13" i="3" s="1"/>
  <c r="I13" i="3" s="1"/>
  <c r="E12" i="3"/>
  <c r="B12" i="3"/>
  <c r="F12" i="3" s="1"/>
  <c r="I12" i="3" s="1"/>
  <c r="J12" i="3" s="1"/>
  <c r="E11" i="3"/>
  <c r="B11" i="3"/>
  <c r="F11" i="3" s="1"/>
  <c r="I11" i="3" s="1"/>
  <c r="J11" i="3" s="1"/>
  <c r="E10" i="3"/>
  <c r="B10" i="3"/>
  <c r="E9" i="3"/>
  <c r="B9" i="3"/>
  <c r="F9" i="3" s="1"/>
  <c r="I9" i="3" s="1"/>
  <c r="E8" i="3"/>
  <c r="B8" i="3"/>
  <c r="E7" i="3"/>
  <c r="B7" i="3"/>
  <c r="F7" i="3" s="1"/>
  <c r="I7" i="3" s="1"/>
  <c r="E6" i="3"/>
  <c r="B6" i="3"/>
  <c r="E5" i="3"/>
  <c r="B5" i="3"/>
  <c r="F5" i="3" s="1"/>
  <c r="I5" i="3" s="1"/>
  <c r="E4" i="3"/>
  <c r="B4" i="3"/>
  <c r="E3" i="3"/>
  <c r="B3" i="3"/>
  <c r="F3" i="3" s="1"/>
  <c r="I3" i="3" s="1"/>
  <c r="E2" i="3"/>
  <c r="B2" i="3"/>
  <c r="C17" i="3" l="1"/>
  <c r="C9" i="3"/>
  <c r="D16" i="3"/>
  <c r="D39" i="3"/>
  <c r="D41" i="3"/>
  <c r="D18" i="3"/>
  <c r="D12" i="3"/>
  <c r="D19" i="3"/>
  <c r="D21" i="3"/>
  <c r="D25" i="3"/>
  <c r="D27" i="3"/>
  <c r="D29" i="3"/>
  <c r="D33" i="3"/>
  <c r="D35" i="3"/>
  <c r="D37" i="3"/>
  <c r="D14" i="3"/>
  <c r="D42" i="3"/>
  <c r="H26" i="4"/>
  <c r="C12" i="3"/>
  <c r="H12" i="3" s="1"/>
  <c r="N12" i="3" s="1"/>
  <c r="C14" i="4"/>
  <c r="C24" i="4"/>
  <c r="H24" i="4" s="1"/>
  <c r="N24" i="4" s="1"/>
  <c r="C13" i="4"/>
  <c r="H13" i="4" s="1"/>
  <c r="N13" i="4" s="1"/>
  <c r="C7" i="4"/>
  <c r="H7" i="4" s="1"/>
  <c r="N7" i="4" s="1"/>
  <c r="C20" i="4"/>
  <c r="G20" i="4" s="1"/>
  <c r="H36" i="4"/>
  <c r="N36" i="4" s="1"/>
  <c r="G36" i="4"/>
  <c r="C5" i="4"/>
  <c r="H5" i="4" s="1"/>
  <c r="N5" i="4" s="1"/>
  <c r="C8" i="4"/>
  <c r="C11" i="4"/>
  <c r="C18" i="4"/>
  <c r="H18" i="4" s="1"/>
  <c r="C22" i="4"/>
  <c r="C38" i="4"/>
  <c r="G38" i="4" s="1"/>
  <c r="C41" i="4"/>
  <c r="C42" i="4"/>
  <c r="H42" i="4" s="1"/>
  <c r="C30" i="4"/>
  <c r="C37" i="4"/>
  <c r="C40" i="4"/>
  <c r="C9" i="4"/>
  <c r="H9" i="4" s="1"/>
  <c r="N9" i="4" s="1"/>
  <c r="C34" i="4"/>
  <c r="G34" i="4" s="1"/>
  <c r="C3" i="4"/>
  <c r="G9" i="4"/>
  <c r="C15" i="4"/>
  <c r="H15" i="4" s="1"/>
  <c r="N15" i="4" s="1"/>
  <c r="G26" i="4"/>
  <c r="C28" i="4"/>
  <c r="C32" i="4"/>
  <c r="G32" i="4" s="1"/>
  <c r="C39" i="4"/>
  <c r="M7" i="4"/>
  <c r="M10" i="4"/>
  <c r="M5" i="4"/>
  <c r="M8" i="4"/>
  <c r="K3" i="4"/>
  <c r="O3" i="4" s="1"/>
  <c r="O4" i="4"/>
  <c r="M9" i="4"/>
  <c r="M12" i="4"/>
  <c r="M23" i="4"/>
  <c r="M35" i="4"/>
  <c r="D2" i="4"/>
  <c r="D6" i="4"/>
  <c r="K12" i="4"/>
  <c r="O12" i="4" s="1"/>
  <c r="K22" i="4"/>
  <c r="O22" i="4" s="1"/>
  <c r="I24" i="4"/>
  <c r="J24" i="4" s="1"/>
  <c r="K24" i="4"/>
  <c r="O24" i="4" s="1"/>
  <c r="C2" i="4"/>
  <c r="O19" i="4"/>
  <c r="I26" i="4"/>
  <c r="J26" i="4" s="1"/>
  <c r="K26" i="4"/>
  <c r="O26" i="4" s="1"/>
  <c r="E2" i="4"/>
  <c r="K2" i="4" s="1"/>
  <c r="O2" i="4" s="1"/>
  <c r="D4" i="4"/>
  <c r="H4" i="4" s="1"/>
  <c r="E6" i="4"/>
  <c r="K6" i="4" s="1"/>
  <c r="O6" i="4" s="1"/>
  <c r="D8" i="4"/>
  <c r="M15" i="4"/>
  <c r="M17" i="4"/>
  <c r="G17" i="4"/>
  <c r="L17" i="4" s="1"/>
  <c r="M21" i="4"/>
  <c r="N26" i="4"/>
  <c r="I28" i="4"/>
  <c r="J28" i="4" s="1"/>
  <c r="K28" i="4"/>
  <c r="O28" i="4" s="1"/>
  <c r="O33" i="4"/>
  <c r="K35" i="4"/>
  <c r="O35" i="4" s="1"/>
  <c r="M30" i="4"/>
  <c r="D10" i="4"/>
  <c r="K13" i="4"/>
  <c r="O13" i="4" s="1"/>
  <c r="H38" i="4"/>
  <c r="M13" i="4"/>
  <c r="N17" i="4"/>
  <c r="C31" i="4"/>
  <c r="D31" i="4"/>
  <c r="F31" i="4"/>
  <c r="I31" i="4" s="1"/>
  <c r="J31" i="4" s="1"/>
  <c r="E31" i="4"/>
  <c r="K31" i="4" s="1"/>
  <c r="O31" i="4" s="1"/>
  <c r="C6" i="4"/>
  <c r="C10" i="4"/>
  <c r="K11" i="4"/>
  <c r="O11" i="4" s="1"/>
  <c r="C12" i="4"/>
  <c r="D12" i="4"/>
  <c r="D14" i="4"/>
  <c r="G14" i="4" s="1"/>
  <c r="D16" i="4"/>
  <c r="G16" i="4" s="1"/>
  <c r="C19" i="4"/>
  <c r="D19" i="4"/>
  <c r="C33" i="4"/>
  <c r="D33" i="4"/>
  <c r="M38" i="4"/>
  <c r="M42" i="4"/>
  <c r="F14" i="4"/>
  <c r="I14" i="4" s="1"/>
  <c r="J14" i="4" s="1"/>
  <c r="C23" i="4"/>
  <c r="D23" i="4"/>
  <c r="C25" i="4"/>
  <c r="D25" i="4"/>
  <c r="H25" i="4" s="1"/>
  <c r="C27" i="4"/>
  <c r="D27" i="4"/>
  <c r="C29" i="4"/>
  <c r="D29" i="4"/>
  <c r="M36" i="4"/>
  <c r="C21" i="4"/>
  <c r="D21" i="4"/>
  <c r="H21" i="4" s="1"/>
  <c r="K23" i="4"/>
  <c r="O23" i="4" s="1"/>
  <c r="K25" i="4"/>
  <c r="O25" i="4" s="1"/>
  <c r="K27" i="4"/>
  <c r="O27" i="4" s="1"/>
  <c r="K29" i="4"/>
  <c r="O29" i="4" s="1"/>
  <c r="M34" i="4"/>
  <c r="C35" i="4"/>
  <c r="D35" i="4"/>
  <c r="H35" i="4" s="1"/>
  <c r="K39" i="4"/>
  <c r="O39" i="4" s="1"/>
  <c r="F18" i="4"/>
  <c r="F20" i="4"/>
  <c r="I20" i="4" s="1"/>
  <c r="J20" i="4" s="1"/>
  <c r="F22" i="4"/>
  <c r="I22" i="4" s="1"/>
  <c r="J22" i="4" s="1"/>
  <c r="D37" i="4"/>
  <c r="D39" i="4"/>
  <c r="D41" i="4"/>
  <c r="F37" i="4"/>
  <c r="I37" i="4" s="1"/>
  <c r="J37" i="4" s="1"/>
  <c r="F39" i="4"/>
  <c r="I39" i="4" s="1"/>
  <c r="J39" i="4" s="1"/>
  <c r="F41" i="4"/>
  <c r="I41" i="4" s="1"/>
  <c r="J41" i="4" s="1"/>
  <c r="E30" i="4"/>
  <c r="K30" i="4" s="1"/>
  <c r="O30" i="4" s="1"/>
  <c r="E32" i="4"/>
  <c r="K32" i="4" s="1"/>
  <c r="O32" i="4" s="1"/>
  <c r="E34" i="4"/>
  <c r="K34" i="4" s="1"/>
  <c r="O34" i="4" s="1"/>
  <c r="E36" i="4"/>
  <c r="K36" i="4" s="1"/>
  <c r="O36" i="4" s="1"/>
  <c r="E38" i="4"/>
  <c r="K38" i="4" s="1"/>
  <c r="O38" i="4" s="1"/>
  <c r="E40" i="4"/>
  <c r="K40" i="4" s="1"/>
  <c r="O40" i="4" s="1"/>
  <c r="C5" i="3"/>
  <c r="C16" i="3"/>
  <c r="H16" i="3" s="1"/>
  <c r="N16" i="3" s="1"/>
  <c r="C4" i="3"/>
  <c r="C7" i="3"/>
  <c r="C14" i="3"/>
  <c r="H14" i="3" s="1"/>
  <c r="N14" i="3" s="1"/>
  <c r="C8" i="3"/>
  <c r="C3" i="3"/>
  <c r="C18" i="3"/>
  <c r="H18" i="3" s="1"/>
  <c r="N18" i="3" s="1"/>
  <c r="C2" i="3"/>
  <c r="C6" i="3"/>
  <c r="C10" i="3"/>
  <c r="G10" i="3" s="1"/>
  <c r="C11" i="3"/>
  <c r="C13" i="3"/>
  <c r="C15" i="3"/>
  <c r="M11" i="3"/>
  <c r="J13" i="3"/>
  <c r="M13" i="3" s="1"/>
  <c r="K13" i="3"/>
  <c r="J5" i="3"/>
  <c r="M5" i="3" s="1"/>
  <c r="K5" i="3"/>
  <c r="J9" i="3"/>
  <c r="K9" i="3"/>
  <c r="O9" i="3" s="1"/>
  <c r="K11" i="3"/>
  <c r="O11" i="3" s="1"/>
  <c r="O14" i="3"/>
  <c r="M14" i="3"/>
  <c r="K15" i="3"/>
  <c r="O15" i="3" s="1"/>
  <c r="J3" i="3"/>
  <c r="M3" i="3" s="1"/>
  <c r="K3" i="3"/>
  <c r="J7" i="3"/>
  <c r="M7" i="3" s="1"/>
  <c r="K7" i="3"/>
  <c r="K10" i="3"/>
  <c r="O10" i="3" s="1"/>
  <c r="M12" i="3"/>
  <c r="J16" i="3"/>
  <c r="M16" i="3" s="1"/>
  <c r="K16" i="3"/>
  <c r="M26" i="3"/>
  <c r="J17" i="3"/>
  <c r="K17" i="3"/>
  <c r="O17" i="3" s="1"/>
  <c r="K12" i="3"/>
  <c r="O12" i="3" s="1"/>
  <c r="M23" i="3"/>
  <c r="E28" i="3"/>
  <c r="C28" i="3"/>
  <c r="D28" i="3"/>
  <c r="E30" i="3"/>
  <c r="C30" i="3"/>
  <c r="D30" i="3"/>
  <c r="F28" i="3"/>
  <c r="I28" i="3" s="1"/>
  <c r="J28" i="3" s="1"/>
  <c r="F30" i="3"/>
  <c r="I30" i="3" s="1"/>
  <c r="J30" i="3" s="1"/>
  <c r="E32" i="3"/>
  <c r="K32" i="3" s="1"/>
  <c r="O32" i="3" s="1"/>
  <c r="C32" i="3"/>
  <c r="D32" i="3"/>
  <c r="E34" i="3"/>
  <c r="K34" i="3" s="1"/>
  <c r="O34" i="3" s="1"/>
  <c r="C34" i="3"/>
  <c r="D34" i="3"/>
  <c r="M18" i="3"/>
  <c r="E20" i="3"/>
  <c r="C20" i="3"/>
  <c r="D20" i="3"/>
  <c r="E22" i="3"/>
  <c r="C22" i="3"/>
  <c r="D22" i="3"/>
  <c r="M31" i="3"/>
  <c r="E36" i="3"/>
  <c r="K36" i="3" s="1"/>
  <c r="O36" i="3" s="1"/>
  <c r="C36" i="3"/>
  <c r="F36" i="3"/>
  <c r="I36" i="3" s="1"/>
  <c r="J36" i="3" s="1"/>
  <c r="D36" i="3"/>
  <c r="F20" i="3"/>
  <c r="I20" i="3" s="1"/>
  <c r="J20" i="3" s="1"/>
  <c r="F22" i="3"/>
  <c r="I22" i="3" s="1"/>
  <c r="J22" i="3" s="1"/>
  <c r="E24" i="3"/>
  <c r="K24" i="3" s="1"/>
  <c r="O24" i="3" s="1"/>
  <c r="C24" i="3"/>
  <c r="D24" i="3"/>
  <c r="M25" i="3"/>
  <c r="E26" i="3"/>
  <c r="K26" i="3" s="1"/>
  <c r="O26" i="3" s="1"/>
  <c r="C26" i="3"/>
  <c r="D26" i="3"/>
  <c r="F38" i="3"/>
  <c r="I38" i="3" s="1"/>
  <c r="J38" i="3" s="1"/>
  <c r="E40" i="3"/>
  <c r="K40" i="3" s="1"/>
  <c r="O40" i="3" s="1"/>
  <c r="C40" i="3"/>
  <c r="F2" i="3"/>
  <c r="D3" i="3"/>
  <c r="F4" i="3"/>
  <c r="D5" i="3"/>
  <c r="F6" i="3"/>
  <c r="D7" i="3"/>
  <c r="F8" i="3"/>
  <c r="D9" i="3"/>
  <c r="F10" i="3"/>
  <c r="I10" i="3" s="1"/>
  <c r="J10" i="3" s="1"/>
  <c r="D11" i="3"/>
  <c r="D13" i="3"/>
  <c r="D15" i="3"/>
  <c r="D17" i="3"/>
  <c r="G17" i="3" s="1"/>
  <c r="C19" i="3"/>
  <c r="E19" i="3"/>
  <c r="K19" i="3" s="1"/>
  <c r="O19" i="3" s="1"/>
  <c r="C23" i="3"/>
  <c r="E23" i="3"/>
  <c r="K23" i="3" s="1"/>
  <c r="O23" i="3" s="1"/>
  <c r="C27" i="3"/>
  <c r="E27" i="3"/>
  <c r="K27" i="3" s="1"/>
  <c r="O27" i="3" s="1"/>
  <c r="C31" i="3"/>
  <c r="E31" i="3"/>
  <c r="K31" i="3" s="1"/>
  <c r="O31" i="3" s="1"/>
  <c r="C35" i="3"/>
  <c r="E35" i="3"/>
  <c r="K35" i="3" s="1"/>
  <c r="O35" i="3" s="1"/>
  <c r="C39" i="3"/>
  <c r="E39" i="3"/>
  <c r="K39" i="3" s="1"/>
  <c r="O39" i="3" s="1"/>
  <c r="D40" i="3"/>
  <c r="E38" i="3"/>
  <c r="K38" i="3" s="1"/>
  <c r="O38" i="3" s="1"/>
  <c r="C38" i="3"/>
  <c r="F40" i="3"/>
  <c r="I40" i="3" s="1"/>
  <c r="J40" i="3" s="1"/>
  <c r="K42" i="3"/>
  <c r="O42" i="3" s="1"/>
  <c r="D2" i="3"/>
  <c r="D4" i="3"/>
  <c r="D6" i="3"/>
  <c r="D8" i="3"/>
  <c r="C21" i="3"/>
  <c r="E21" i="3"/>
  <c r="K21" i="3" s="1"/>
  <c r="O21" i="3" s="1"/>
  <c r="C25" i="3"/>
  <c r="E25" i="3"/>
  <c r="K25" i="3" s="1"/>
  <c r="O25" i="3" s="1"/>
  <c r="C29" i="3"/>
  <c r="E29" i="3"/>
  <c r="K29" i="3" s="1"/>
  <c r="O29" i="3" s="1"/>
  <c r="C33" i="3"/>
  <c r="E33" i="3"/>
  <c r="K33" i="3" s="1"/>
  <c r="O33" i="3" s="1"/>
  <c r="C37" i="3"/>
  <c r="E37" i="3"/>
  <c r="K37" i="3" s="1"/>
  <c r="O37" i="3" s="1"/>
  <c r="D38" i="3"/>
  <c r="C41" i="3"/>
  <c r="E41" i="3"/>
  <c r="K41" i="3" s="1"/>
  <c r="O41" i="3" s="1"/>
  <c r="F42" i="3"/>
  <c r="I42" i="3" s="1"/>
  <c r="J42" i="3" s="1"/>
  <c r="C42" i="3"/>
  <c r="K22" i="1"/>
  <c r="I2" i="1"/>
  <c r="K2" i="1" s="1"/>
  <c r="C35" i="1"/>
  <c r="C42" i="1"/>
  <c r="E45" i="1"/>
  <c r="B3" i="1"/>
  <c r="B4" i="1"/>
  <c r="B5" i="1"/>
  <c r="B6" i="1"/>
  <c r="B7" i="1"/>
  <c r="B8" i="1"/>
  <c r="B9" i="1"/>
  <c r="D9" i="1" s="1"/>
  <c r="B10" i="1"/>
  <c r="B11" i="1"/>
  <c r="B12" i="1"/>
  <c r="B13" i="1"/>
  <c r="D13" i="1" s="1"/>
  <c r="B14" i="1"/>
  <c r="B15" i="1"/>
  <c r="B16" i="1"/>
  <c r="B17" i="1"/>
  <c r="D17" i="1" s="1"/>
  <c r="B18" i="1"/>
  <c r="B19" i="1"/>
  <c r="B20" i="1"/>
  <c r="F20" i="1" s="1"/>
  <c r="I20" i="1" s="1"/>
  <c r="J20" i="1" s="1"/>
  <c r="B21" i="1"/>
  <c r="B22" i="1"/>
  <c r="B23" i="1"/>
  <c r="B24" i="1"/>
  <c r="B25" i="1"/>
  <c r="B26" i="1"/>
  <c r="B27" i="1"/>
  <c r="B28" i="1"/>
  <c r="F28" i="1" s="1"/>
  <c r="B29" i="1"/>
  <c r="B30" i="1"/>
  <c r="B31" i="1"/>
  <c r="B32" i="1"/>
  <c r="F32" i="1" s="1"/>
  <c r="I32" i="1" s="1"/>
  <c r="J32" i="1" s="1"/>
  <c r="B33" i="1"/>
  <c r="B34" i="1"/>
  <c r="B35" i="1"/>
  <c r="B36" i="1"/>
  <c r="B37" i="1"/>
  <c r="B38" i="1"/>
  <c r="B39" i="1"/>
  <c r="B40" i="1"/>
  <c r="B41" i="1"/>
  <c r="F41" i="1" s="1"/>
  <c r="I41" i="1" s="1"/>
  <c r="J41" i="1" s="1"/>
  <c r="B42" i="1"/>
  <c r="B2" i="1"/>
  <c r="F39" i="1"/>
  <c r="I39" i="1" s="1"/>
  <c r="J39" i="1" s="1"/>
  <c r="C38" i="1"/>
  <c r="D36" i="1"/>
  <c r="F35" i="1"/>
  <c r="I35" i="1" s="1"/>
  <c r="J35" i="1" s="1"/>
  <c r="C34" i="1"/>
  <c r="F33" i="1"/>
  <c r="I33" i="1" s="1"/>
  <c r="J33" i="1" s="1"/>
  <c r="C30" i="1"/>
  <c r="F30" i="1"/>
  <c r="I30" i="1" s="1"/>
  <c r="J30" i="1" s="1"/>
  <c r="C27" i="1"/>
  <c r="D27" i="1"/>
  <c r="F27" i="1"/>
  <c r="D26" i="1"/>
  <c r="F26" i="1"/>
  <c r="D25" i="1"/>
  <c r="D24" i="1"/>
  <c r="F24" i="1"/>
  <c r="C23" i="1"/>
  <c r="D23" i="1"/>
  <c r="F23" i="1"/>
  <c r="C22" i="1"/>
  <c r="D22" i="1"/>
  <c r="F22" i="1"/>
  <c r="I22" i="1"/>
  <c r="J22" i="1" s="1"/>
  <c r="C20" i="1"/>
  <c r="C19" i="1"/>
  <c r="F19" i="1"/>
  <c r="I19" i="1" s="1"/>
  <c r="J19" i="1" s="1"/>
  <c r="D16" i="1"/>
  <c r="F16" i="1"/>
  <c r="C14" i="1"/>
  <c r="F14" i="1"/>
  <c r="I14" i="1" s="1"/>
  <c r="J14" i="1" s="1"/>
  <c r="C11" i="1"/>
  <c r="D11" i="1"/>
  <c r="F11" i="1"/>
  <c r="F10" i="1"/>
  <c r="I10" i="1" s="1"/>
  <c r="J10" i="1" s="1"/>
  <c r="G8" i="3" l="1"/>
  <c r="G16" i="3"/>
  <c r="G7" i="4"/>
  <c r="L7" i="4" s="1"/>
  <c r="G15" i="3"/>
  <c r="H9" i="3"/>
  <c r="G12" i="3"/>
  <c r="L12" i="3" s="1"/>
  <c r="H32" i="4"/>
  <c r="L32" i="4" s="1"/>
  <c r="L26" i="4"/>
  <c r="H34" i="4"/>
  <c r="L34" i="4" s="1"/>
  <c r="H22" i="1"/>
  <c r="N22" i="1" s="1"/>
  <c r="G35" i="4"/>
  <c r="L35" i="4" s="1"/>
  <c r="G21" i="4"/>
  <c r="G25" i="4"/>
  <c r="L25" i="4" s="1"/>
  <c r="G33" i="4"/>
  <c r="G6" i="4"/>
  <c r="H40" i="3"/>
  <c r="N40" i="3" s="1"/>
  <c r="G23" i="4"/>
  <c r="H16" i="4"/>
  <c r="L16" i="4" s="1"/>
  <c r="H12" i="4"/>
  <c r="N12" i="4" s="1"/>
  <c r="G2" i="4"/>
  <c r="H41" i="4"/>
  <c r="N41" i="4" s="1"/>
  <c r="G37" i="4"/>
  <c r="G8" i="4"/>
  <c r="G19" i="4"/>
  <c r="G31" i="4"/>
  <c r="G4" i="4"/>
  <c r="G3" i="3"/>
  <c r="L36" i="4"/>
  <c r="H6" i="3"/>
  <c r="N6" i="3" s="1"/>
  <c r="G39" i="4"/>
  <c r="H20" i="4"/>
  <c r="N20" i="4" s="1"/>
  <c r="H8" i="4"/>
  <c r="N8" i="4" s="1"/>
  <c r="G24" i="4"/>
  <c r="L24" i="4" s="1"/>
  <c r="G18" i="3"/>
  <c r="L18" i="3" s="1"/>
  <c r="G7" i="3"/>
  <c r="G11" i="3"/>
  <c r="H11" i="1"/>
  <c r="N11" i="1" s="1"/>
  <c r="H23" i="1"/>
  <c r="N23" i="1" s="1"/>
  <c r="H27" i="1"/>
  <c r="N27" i="1" s="1"/>
  <c r="G4" i="3"/>
  <c r="H5" i="3"/>
  <c r="N5" i="3" s="1"/>
  <c r="G14" i="3"/>
  <c r="L14" i="3" s="1"/>
  <c r="G18" i="4"/>
  <c r="L18" i="4" s="1"/>
  <c r="H27" i="4"/>
  <c r="N27" i="4" s="1"/>
  <c r="G42" i="4"/>
  <c r="L42" i="4" s="1"/>
  <c r="G13" i="4"/>
  <c r="L13" i="4" s="1"/>
  <c r="L9" i="4"/>
  <c r="H37" i="4"/>
  <c r="H22" i="4"/>
  <c r="G22" i="4"/>
  <c r="G41" i="4"/>
  <c r="H29" i="4"/>
  <c r="N29" i="4" s="1"/>
  <c r="G15" i="4"/>
  <c r="L15" i="4" s="1"/>
  <c r="H28" i="4"/>
  <c r="G28" i="4"/>
  <c r="G30" i="4"/>
  <c r="H30" i="4"/>
  <c r="G5" i="4"/>
  <c r="L5" i="4" s="1"/>
  <c r="H3" i="4"/>
  <c r="G3" i="4"/>
  <c r="H40" i="4"/>
  <c r="G40" i="4"/>
  <c r="H11" i="4"/>
  <c r="G11" i="4"/>
  <c r="L4" i="4"/>
  <c r="N4" i="4"/>
  <c r="L21" i="4"/>
  <c r="N21" i="4"/>
  <c r="I18" i="4"/>
  <c r="J18" i="4" s="1"/>
  <c r="K18" i="4"/>
  <c r="O18" i="4" s="1"/>
  <c r="M32" i="4"/>
  <c r="M31" i="4"/>
  <c r="M28" i="4"/>
  <c r="M6" i="4"/>
  <c r="M39" i="4"/>
  <c r="H39" i="4"/>
  <c r="M22" i="4"/>
  <c r="G29" i="4"/>
  <c r="H23" i="4"/>
  <c r="H33" i="4"/>
  <c r="H19" i="4"/>
  <c r="H14" i="4"/>
  <c r="G12" i="4"/>
  <c r="G10" i="4"/>
  <c r="H31" i="4"/>
  <c r="K14" i="4"/>
  <c r="O14" i="4" s="1"/>
  <c r="H10" i="4"/>
  <c r="K20" i="4"/>
  <c r="O20" i="4" s="1"/>
  <c r="M24" i="4"/>
  <c r="K41" i="4"/>
  <c r="O41" i="4" s="1"/>
  <c r="M2" i="4"/>
  <c r="N25" i="4"/>
  <c r="M25" i="4"/>
  <c r="K37" i="4"/>
  <c r="O37" i="4" s="1"/>
  <c r="M20" i="4"/>
  <c r="N35" i="4"/>
  <c r="N34" i="4"/>
  <c r="H6" i="4"/>
  <c r="M27" i="4"/>
  <c r="N16" i="4"/>
  <c r="N42" i="4"/>
  <c r="N18" i="4"/>
  <c r="M41" i="4"/>
  <c r="M40" i="4"/>
  <c r="G27" i="4"/>
  <c r="L38" i="4"/>
  <c r="N38" i="4"/>
  <c r="M26" i="4"/>
  <c r="M11" i="4"/>
  <c r="H2" i="4"/>
  <c r="M29" i="4"/>
  <c r="M3" i="4"/>
  <c r="G27" i="1"/>
  <c r="G23" i="1"/>
  <c r="G11" i="1"/>
  <c r="G22" i="1"/>
  <c r="L16" i="3"/>
  <c r="H3" i="3"/>
  <c r="N3" i="3" s="1"/>
  <c r="H38" i="3"/>
  <c r="N38" i="3" s="1"/>
  <c r="G32" i="3"/>
  <c r="H15" i="3"/>
  <c r="N15" i="3" s="1"/>
  <c r="G34" i="3"/>
  <c r="G5" i="3"/>
  <c r="L5" i="3" s="1"/>
  <c r="G2" i="3"/>
  <c r="G13" i="3"/>
  <c r="H20" i="3"/>
  <c r="N20" i="3" s="1"/>
  <c r="H26" i="3"/>
  <c r="N26" i="3" s="1"/>
  <c r="H32" i="3"/>
  <c r="N32" i="3" s="1"/>
  <c r="H10" i="3"/>
  <c r="N10" i="3" s="1"/>
  <c r="H28" i="3"/>
  <c r="N28" i="3" s="1"/>
  <c r="H4" i="3"/>
  <c r="N4" i="3" s="1"/>
  <c r="G22" i="3"/>
  <c r="H11" i="3"/>
  <c r="N11" i="3" s="1"/>
  <c r="H24" i="3"/>
  <c r="N24" i="3" s="1"/>
  <c r="H36" i="3"/>
  <c r="N36" i="3" s="1"/>
  <c r="G20" i="3"/>
  <c r="N9" i="3"/>
  <c r="G37" i="3"/>
  <c r="H37" i="3"/>
  <c r="K22" i="3"/>
  <c r="O22" i="3" s="1"/>
  <c r="M27" i="3"/>
  <c r="G30" i="3"/>
  <c r="M42" i="3"/>
  <c r="G33" i="3"/>
  <c r="H33" i="3"/>
  <c r="G25" i="3"/>
  <c r="H25" i="3"/>
  <c r="M40" i="3"/>
  <c r="H17" i="3"/>
  <c r="H13" i="3"/>
  <c r="M10" i="3"/>
  <c r="H7" i="3"/>
  <c r="I2" i="3"/>
  <c r="J2" i="3" s="1"/>
  <c r="K2" i="3"/>
  <c r="O2" i="3" s="1"/>
  <c r="M37" i="3"/>
  <c r="G26" i="3"/>
  <c r="M20" i="3"/>
  <c r="H22" i="3"/>
  <c r="M21" i="3"/>
  <c r="K20" i="3"/>
  <c r="O20" i="3" s="1"/>
  <c r="H34" i="3"/>
  <c r="M33" i="3"/>
  <c r="H8" i="3"/>
  <c r="M39" i="3"/>
  <c r="K30" i="3"/>
  <c r="O30" i="3" s="1"/>
  <c r="G28" i="3"/>
  <c r="M34" i="3"/>
  <c r="O16" i="3"/>
  <c r="O3" i="3"/>
  <c r="G6" i="3"/>
  <c r="M15" i="3"/>
  <c r="G41" i="3"/>
  <c r="H41" i="3"/>
  <c r="G29" i="3"/>
  <c r="H29" i="3"/>
  <c r="G21" i="3"/>
  <c r="H21" i="3"/>
  <c r="I6" i="3"/>
  <c r="J6" i="3" s="1"/>
  <c r="K6" i="3"/>
  <c r="O6" i="3" s="1"/>
  <c r="G9" i="3"/>
  <c r="L9" i="3" s="1"/>
  <c r="G42" i="3"/>
  <c r="H42" i="3"/>
  <c r="G35" i="3"/>
  <c r="H35" i="3"/>
  <c r="G27" i="3"/>
  <c r="H27" i="3"/>
  <c r="G19" i="3"/>
  <c r="H19" i="3"/>
  <c r="K8" i="3"/>
  <c r="O8" i="3" s="1"/>
  <c r="I8" i="3"/>
  <c r="J8" i="3" s="1"/>
  <c r="M38" i="3"/>
  <c r="M36" i="3"/>
  <c r="H2" i="3"/>
  <c r="M17" i="3"/>
  <c r="M24" i="3"/>
  <c r="M9" i="3"/>
  <c r="G38" i="3"/>
  <c r="G39" i="3"/>
  <c r="H39" i="3"/>
  <c r="G31" i="3"/>
  <c r="H31" i="3"/>
  <c r="G23" i="3"/>
  <c r="H23" i="3"/>
  <c r="K4" i="3"/>
  <c r="O4" i="3" s="1"/>
  <c r="I4" i="3"/>
  <c r="J4" i="3" s="1"/>
  <c r="G40" i="3"/>
  <c r="L40" i="3" s="1"/>
  <c r="M35" i="3"/>
  <c r="G24" i="3"/>
  <c r="M19" i="3"/>
  <c r="M41" i="3"/>
  <c r="G36" i="3"/>
  <c r="M30" i="3"/>
  <c r="H30" i="3"/>
  <c r="M29" i="3"/>
  <c r="K28" i="3"/>
  <c r="O28" i="3" s="1"/>
  <c r="M32" i="3"/>
  <c r="O7" i="3"/>
  <c r="O5" i="3"/>
  <c r="O13" i="3"/>
  <c r="O22" i="1"/>
  <c r="K30" i="1"/>
  <c r="O30" i="1" s="1"/>
  <c r="K14" i="1"/>
  <c r="O14" i="1" s="1"/>
  <c r="K10" i="1"/>
  <c r="O10" i="1" s="1"/>
  <c r="K41" i="1"/>
  <c r="O41" i="1" s="1"/>
  <c r="K33" i="1"/>
  <c r="O33" i="1" s="1"/>
  <c r="K32" i="1"/>
  <c r="O32" i="1" s="1"/>
  <c r="K20" i="1"/>
  <c r="O20" i="1" s="1"/>
  <c r="K39" i="1"/>
  <c r="O39" i="1" s="1"/>
  <c r="K35" i="1"/>
  <c r="O35" i="1" s="1"/>
  <c r="K19" i="1"/>
  <c r="O19" i="1" s="1"/>
  <c r="C31" i="1"/>
  <c r="C39" i="1"/>
  <c r="C37" i="1"/>
  <c r="C33" i="1"/>
  <c r="C29" i="1"/>
  <c r="C25" i="1"/>
  <c r="C21" i="1"/>
  <c r="C10" i="1"/>
  <c r="C18" i="1"/>
  <c r="C26" i="1"/>
  <c r="C28" i="1"/>
  <c r="C24" i="1"/>
  <c r="C16" i="1"/>
  <c r="I28" i="1"/>
  <c r="F29" i="1"/>
  <c r="I29" i="1" s="1"/>
  <c r="I16" i="1"/>
  <c r="D21" i="1"/>
  <c r="I24" i="1"/>
  <c r="F25" i="1"/>
  <c r="D28" i="1"/>
  <c r="C32" i="1"/>
  <c r="C41" i="1"/>
  <c r="F21" i="1"/>
  <c r="I21" i="1" s="1"/>
  <c r="I26" i="1"/>
  <c r="I27" i="1"/>
  <c r="I11" i="1"/>
  <c r="I23" i="1"/>
  <c r="F9" i="1"/>
  <c r="F13" i="1"/>
  <c r="F17" i="1"/>
  <c r="D29" i="1"/>
  <c r="D30" i="1"/>
  <c r="G30" i="1" s="1"/>
  <c r="F34" i="1"/>
  <c r="I34" i="1" s="1"/>
  <c r="F36" i="1"/>
  <c r="I36" i="1" s="1"/>
  <c r="C9" i="1"/>
  <c r="C12" i="1"/>
  <c r="C13" i="1"/>
  <c r="C15" i="1"/>
  <c r="C17" i="1"/>
  <c r="D19" i="1"/>
  <c r="G19" i="1" s="1"/>
  <c r="D20" i="1"/>
  <c r="H20" i="1" s="1"/>
  <c r="N20" i="1" s="1"/>
  <c r="D32" i="1"/>
  <c r="D33" i="1"/>
  <c r="D35" i="1"/>
  <c r="G35" i="1" s="1"/>
  <c r="D37" i="1"/>
  <c r="D39" i="1"/>
  <c r="D40" i="1"/>
  <c r="D41" i="1"/>
  <c r="D42" i="1"/>
  <c r="H42" i="1" s="1"/>
  <c r="N42" i="1" s="1"/>
  <c r="D34" i="1"/>
  <c r="G34" i="1" s="1"/>
  <c r="C40" i="1"/>
  <c r="F42" i="1"/>
  <c r="F40" i="1"/>
  <c r="F38" i="1"/>
  <c r="D38" i="1"/>
  <c r="H38" i="1" s="1"/>
  <c r="N38" i="1" s="1"/>
  <c r="F37" i="1"/>
  <c r="C36" i="1"/>
  <c r="F31" i="1"/>
  <c r="D31" i="1"/>
  <c r="F18" i="1"/>
  <c r="D18" i="1"/>
  <c r="D15" i="1"/>
  <c r="F15" i="1"/>
  <c r="D14" i="1"/>
  <c r="H14" i="1" s="1"/>
  <c r="N14" i="1" s="1"/>
  <c r="F12" i="1"/>
  <c r="D12" i="1"/>
  <c r="D10" i="1"/>
  <c r="C8" i="1"/>
  <c r="C7" i="1"/>
  <c r="E4" i="1"/>
  <c r="D3" i="1"/>
  <c r="D4" i="1"/>
  <c r="D6" i="1"/>
  <c r="D7" i="1"/>
  <c r="D8" i="1"/>
  <c r="C2" i="1"/>
  <c r="N32" i="4" l="1"/>
  <c r="L20" i="4"/>
  <c r="L12" i="4"/>
  <c r="L37" i="4"/>
  <c r="L15" i="3"/>
  <c r="L8" i="4"/>
  <c r="G14" i="1"/>
  <c r="L14" i="1" s="1"/>
  <c r="L41" i="4"/>
  <c r="N37" i="4"/>
  <c r="L29" i="4"/>
  <c r="L27" i="4"/>
  <c r="L6" i="3"/>
  <c r="H30" i="1"/>
  <c r="N30" i="1" s="1"/>
  <c r="H35" i="1"/>
  <c r="N35" i="1" s="1"/>
  <c r="N28" i="4"/>
  <c r="L28" i="4"/>
  <c r="L40" i="4"/>
  <c r="N40" i="4"/>
  <c r="N30" i="4"/>
  <c r="L30" i="4"/>
  <c r="L22" i="4"/>
  <c r="N22" i="4"/>
  <c r="N11" i="4"/>
  <c r="L11" i="4"/>
  <c r="L3" i="4"/>
  <c r="N3" i="4"/>
  <c r="L4" i="3"/>
  <c r="L38" i="3"/>
  <c r="L6" i="4"/>
  <c r="N6" i="4"/>
  <c r="M14" i="4"/>
  <c r="L2" i="4"/>
  <c r="N2" i="4"/>
  <c r="L31" i="4"/>
  <c r="N31" i="4"/>
  <c r="M37" i="4"/>
  <c r="L33" i="4"/>
  <c r="N33" i="4"/>
  <c r="N39" i="4"/>
  <c r="L39" i="4"/>
  <c r="M18" i="4"/>
  <c r="L10" i="4"/>
  <c r="N10" i="4"/>
  <c r="L23" i="4"/>
  <c r="N23" i="4"/>
  <c r="L19" i="4"/>
  <c r="N19" i="4"/>
  <c r="N14" i="4"/>
  <c r="L14" i="4"/>
  <c r="H37" i="1"/>
  <c r="N37" i="1" s="1"/>
  <c r="G37" i="1"/>
  <c r="H15" i="1"/>
  <c r="N15" i="1" s="1"/>
  <c r="G15" i="1"/>
  <c r="H41" i="1"/>
  <c r="N41" i="1" s="1"/>
  <c r="G41" i="1"/>
  <c r="H26" i="1"/>
  <c r="N26" i="1" s="1"/>
  <c r="G26" i="1"/>
  <c r="H25" i="1"/>
  <c r="N25" i="1" s="1"/>
  <c r="G25" i="1"/>
  <c r="H39" i="1"/>
  <c r="N39" i="1" s="1"/>
  <c r="G39" i="1"/>
  <c r="G42" i="1"/>
  <c r="G20" i="1"/>
  <c r="L20" i="1" s="1"/>
  <c r="H34" i="1"/>
  <c r="N34" i="1" s="1"/>
  <c r="H17" i="1"/>
  <c r="N17" i="1" s="1"/>
  <c r="G17" i="1"/>
  <c r="H21" i="1"/>
  <c r="N21" i="1" s="1"/>
  <c r="G21" i="1"/>
  <c r="G38" i="1"/>
  <c r="L38" i="1" s="1"/>
  <c r="H7" i="1"/>
  <c r="N7" i="1" s="1"/>
  <c r="G7" i="1"/>
  <c r="G36" i="1"/>
  <c r="H36" i="1"/>
  <c r="N36" i="1" s="1"/>
  <c r="H13" i="1"/>
  <c r="N13" i="1" s="1"/>
  <c r="G13" i="1"/>
  <c r="H32" i="1"/>
  <c r="N32" i="1" s="1"/>
  <c r="G32" i="1"/>
  <c r="H16" i="1"/>
  <c r="N16" i="1" s="1"/>
  <c r="G16" i="1"/>
  <c r="H18" i="1"/>
  <c r="N18" i="1" s="1"/>
  <c r="G18" i="1"/>
  <c r="H29" i="1"/>
  <c r="N29" i="1" s="1"/>
  <c r="G29" i="1"/>
  <c r="H31" i="1"/>
  <c r="N31" i="1" s="1"/>
  <c r="G31" i="1"/>
  <c r="H19" i="1"/>
  <c r="N19" i="1" s="1"/>
  <c r="H40" i="1"/>
  <c r="N40" i="1" s="1"/>
  <c r="G40" i="1"/>
  <c r="H9" i="1"/>
  <c r="N9" i="1" s="1"/>
  <c r="G9" i="1"/>
  <c r="H28" i="1"/>
  <c r="N28" i="1" s="1"/>
  <c r="G28" i="1"/>
  <c r="H8" i="1"/>
  <c r="N8" i="1" s="1"/>
  <c r="G8" i="1"/>
  <c r="G12" i="1"/>
  <c r="H12" i="1"/>
  <c r="N12" i="1" s="1"/>
  <c r="H24" i="1"/>
  <c r="N24" i="1" s="1"/>
  <c r="G24" i="1"/>
  <c r="H10" i="1"/>
  <c r="N10" i="1" s="1"/>
  <c r="G10" i="1"/>
  <c r="H33" i="1"/>
  <c r="N33" i="1" s="1"/>
  <c r="G33" i="1"/>
  <c r="L3" i="3"/>
  <c r="L28" i="3"/>
  <c r="L20" i="3"/>
  <c r="L26" i="3"/>
  <c r="L32" i="3"/>
  <c r="L24" i="3"/>
  <c r="L10" i="3"/>
  <c r="L11" i="3"/>
  <c r="L36" i="3"/>
  <c r="N35" i="3"/>
  <c r="L35" i="3"/>
  <c r="N41" i="3"/>
  <c r="L41" i="3"/>
  <c r="L34" i="3"/>
  <c r="N34" i="3"/>
  <c r="N33" i="3"/>
  <c r="L33" i="3"/>
  <c r="N23" i="3"/>
  <c r="L23" i="3"/>
  <c r="M28" i="3"/>
  <c r="N13" i="3"/>
  <c r="L13" i="3"/>
  <c r="N37" i="3"/>
  <c r="L37" i="3"/>
  <c r="N19" i="3"/>
  <c r="L19" i="3"/>
  <c r="N21" i="3"/>
  <c r="L21" i="3"/>
  <c r="M2" i="3"/>
  <c r="N17" i="3"/>
  <c r="L17" i="3"/>
  <c r="M22" i="3"/>
  <c r="L30" i="3"/>
  <c r="N30" i="3"/>
  <c r="M4" i="3"/>
  <c r="N31" i="3"/>
  <c r="L31" i="3"/>
  <c r="L2" i="3"/>
  <c r="N2" i="3"/>
  <c r="M6" i="3"/>
  <c r="N7" i="3"/>
  <c r="L7" i="3"/>
  <c r="N39" i="3"/>
  <c r="L39" i="3"/>
  <c r="L22" i="3"/>
  <c r="N22" i="3"/>
  <c r="M8" i="3"/>
  <c r="N27" i="3"/>
  <c r="L27" i="3"/>
  <c r="N42" i="3"/>
  <c r="L42" i="3"/>
  <c r="N29" i="3"/>
  <c r="L29" i="3"/>
  <c r="L8" i="3"/>
  <c r="N8" i="3"/>
  <c r="N25" i="3"/>
  <c r="L25" i="3"/>
  <c r="J11" i="1"/>
  <c r="K11" i="1"/>
  <c r="J24" i="1"/>
  <c r="K24" i="1"/>
  <c r="J28" i="1"/>
  <c r="K28" i="1"/>
  <c r="J34" i="1"/>
  <c r="K34" i="1"/>
  <c r="J27" i="1"/>
  <c r="K27" i="1"/>
  <c r="O27" i="1" s="1"/>
  <c r="J26" i="1"/>
  <c r="K26" i="1"/>
  <c r="J16" i="1"/>
  <c r="K16" i="1"/>
  <c r="O16" i="1" s="1"/>
  <c r="J23" i="1"/>
  <c r="K23" i="1"/>
  <c r="J21" i="1"/>
  <c r="K21" i="1"/>
  <c r="O21" i="1" s="1"/>
  <c r="J29" i="1"/>
  <c r="K29" i="1"/>
  <c r="J36" i="1"/>
  <c r="K36" i="1"/>
  <c r="O36" i="1" s="1"/>
  <c r="L11" i="1"/>
  <c r="L22" i="1"/>
  <c r="L27" i="1"/>
  <c r="L23" i="1"/>
  <c r="I25" i="1"/>
  <c r="E8" i="1"/>
  <c r="E16" i="1"/>
  <c r="E42" i="1"/>
  <c r="E30" i="1"/>
  <c r="E29" i="1"/>
  <c r="C6" i="1"/>
  <c r="E41" i="1"/>
  <c r="E23" i="1"/>
  <c r="E26" i="1"/>
  <c r="E28" i="1"/>
  <c r="D5" i="1"/>
  <c r="C5" i="1"/>
  <c r="F5" i="1"/>
  <c r="E9" i="1"/>
  <c r="E10" i="1"/>
  <c r="M10" i="1" s="1"/>
  <c r="E12" i="1"/>
  <c r="E36" i="1"/>
  <c r="E11" i="1"/>
  <c r="E37" i="1"/>
  <c r="I17" i="1"/>
  <c r="E22" i="1"/>
  <c r="E24" i="1"/>
  <c r="F8" i="1"/>
  <c r="E18" i="1"/>
  <c r="F7" i="1"/>
  <c r="I7" i="1" s="1"/>
  <c r="F3" i="1"/>
  <c r="I3" i="1" s="1"/>
  <c r="C4" i="1"/>
  <c r="E13" i="1"/>
  <c r="E14" i="1"/>
  <c r="E15" i="1"/>
  <c r="E17" i="1"/>
  <c r="E34" i="1"/>
  <c r="C3" i="1"/>
  <c r="E39" i="1"/>
  <c r="E35" i="1"/>
  <c r="E19" i="1"/>
  <c r="I13" i="1"/>
  <c r="E27" i="1"/>
  <c r="F6" i="1"/>
  <c r="I6" i="1" s="1"/>
  <c r="E21" i="1"/>
  <c r="E31" i="1"/>
  <c r="E32" i="1"/>
  <c r="D2" i="1"/>
  <c r="G2" i="1" s="1"/>
  <c r="E2" i="1"/>
  <c r="F2" i="1"/>
  <c r="E20" i="1"/>
  <c r="I9" i="1"/>
  <c r="F4" i="1"/>
  <c r="E38" i="1"/>
  <c r="E40" i="1"/>
  <c r="E33" i="1"/>
  <c r="E25" i="1"/>
  <c r="I42" i="1"/>
  <c r="K42" i="1" s="1"/>
  <c r="I40" i="1"/>
  <c r="I38" i="1"/>
  <c r="I37" i="1"/>
  <c r="K37" i="1" s="1"/>
  <c r="I31" i="1"/>
  <c r="I18" i="1"/>
  <c r="I15" i="1"/>
  <c r="I12" i="1"/>
  <c r="E5" i="1"/>
  <c r="E7" i="1"/>
  <c r="E3" i="1"/>
  <c r="E6" i="1"/>
  <c r="L35" i="1" l="1"/>
  <c r="L13" i="1"/>
  <c r="L25" i="1"/>
  <c r="L30" i="1"/>
  <c r="H2" i="1"/>
  <c r="L2" i="1" s="1"/>
  <c r="L29" i="1"/>
  <c r="L26" i="1"/>
  <c r="L41" i="1"/>
  <c r="L31" i="1"/>
  <c r="L39" i="1"/>
  <c r="L15" i="1"/>
  <c r="L12" i="1"/>
  <c r="L34" i="1"/>
  <c r="L28" i="1"/>
  <c r="H5" i="1"/>
  <c r="N5" i="1" s="1"/>
  <c r="G5" i="1"/>
  <c r="L9" i="1"/>
  <c r="H4" i="1"/>
  <c r="N4" i="1" s="1"/>
  <c r="G4" i="1"/>
  <c r="L10" i="1"/>
  <c r="H3" i="1"/>
  <c r="N3" i="1" s="1"/>
  <c r="G3" i="1"/>
  <c r="H6" i="1"/>
  <c r="N6" i="1" s="1"/>
  <c r="G6" i="1"/>
  <c r="O28" i="1"/>
  <c r="O11" i="1"/>
  <c r="J38" i="1"/>
  <c r="M38" i="1" s="1"/>
  <c r="K38" i="1"/>
  <c r="J9" i="1"/>
  <c r="M9" i="1" s="1"/>
  <c r="K9" i="1"/>
  <c r="J15" i="1"/>
  <c r="M15" i="1" s="1"/>
  <c r="K15" i="1"/>
  <c r="J13" i="1"/>
  <c r="M13" i="1" s="1"/>
  <c r="K13" i="1"/>
  <c r="J3" i="1"/>
  <c r="M3" i="1" s="1"/>
  <c r="K3" i="1"/>
  <c r="J12" i="1"/>
  <c r="M12" i="1" s="1"/>
  <c r="K12" i="1"/>
  <c r="J18" i="1"/>
  <c r="K18" i="1"/>
  <c r="J7" i="1"/>
  <c r="M7" i="1" s="1"/>
  <c r="K7" i="1"/>
  <c r="J25" i="1"/>
  <c r="K25" i="1"/>
  <c r="O29" i="1"/>
  <c r="O23" i="1"/>
  <c r="O26" i="1"/>
  <c r="O34" i="1"/>
  <c r="O24" i="1"/>
  <c r="J17" i="1"/>
  <c r="M17" i="1" s="1"/>
  <c r="K17" i="1"/>
  <c r="J40" i="1"/>
  <c r="K40" i="1"/>
  <c r="O40" i="1" s="1"/>
  <c r="J31" i="1"/>
  <c r="K31" i="1"/>
  <c r="J6" i="1"/>
  <c r="K6" i="1"/>
  <c r="O6" i="1" s="1"/>
  <c r="L33" i="1"/>
  <c r="L36" i="1"/>
  <c r="L19" i="1"/>
  <c r="L42" i="1"/>
  <c r="L16" i="1"/>
  <c r="L32" i="1"/>
  <c r="L17" i="1"/>
  <c r="L24" i="1"/>
  <c r="L21" i="1"/>
  <c r="L37" i="1"/>
  <c r="L18" i="1"/>
  <c r="L40" i="1"/>
  <c r="M14" i="1"/>
  <c r="M18" i="1"/>
  <c r="L8" i="1"/>
  <c r="M36" i="1"/>
  <c r="M28" i="1"/>
  <c r="M21" i="1"/>
  <c r="I4" i="1"/>
  <c r="K4" i="1" s="1"/>
  <c r="M34" i="1"/>
  <c r="I8" i="1"/>
  <c r="M39" i="1"/>
  <c r="M22" i="1"/>
  <c r="M11" i="1"/>
  <c r="M41" i="1"/>
  <c r="M30" i="1"/>
  <c r="M33" i="1"/>
  <c r="M20" i="1"/>
  <c r="M32" i="1"/>
  <c r="M19" i="1"/>
  <c r="I5" i="1"/>
  <c r="M26" i="1"/>
  <c r="M16" i="1"/>
  <c r="M27" i="1"/>
  <c r="M35" i="1"/>
  <c r="M24" i="1"/>
  <c r="M23" i="1"/>
  <c r="M29" i="1"/>
  <c r="J42" i="1"/>
  <c r="O42" i="1" s="1"/>
  <c r="J37" i="1"/>
  <c r="O37" i="1" s="1"/>
  <c r="M31" i="1"/>
  <c r="L7" i="1"/>
  <c r="N2" i="1" l="1"/>
  <c r="O25" i="1"/>
  <c r="O18" i="1"/>
  <c r="O3" i="1"/>
  <c r="O15" i="1"/>
  <c r="O38" i="1"/>
  <c r="M40" i="1"/>
  <c r="O9" i="1"/>
  <c r="O31" i="1"/>
  <c r="O17" i="1"/>
  <c r="J5" i="1"/>
  <c r="K5" i="1"/>
  <c r="O5" i="1" s="1"/>
  <c r="M6" i="1"/>
  <c r="M25" i="1"/>
  <c r="J8" i="1"/>
  <c r="K8" i="1"/>
  <c r="O8" i="1" s="1"/>
  <c r="O7" i="1"/>
  <c r="O12" i="1"/>
  <c r="O13" i="1"/>
  <c r="L6" i="1"/>
  <c r="L5" i="1"/>
  <c r="L4" i="1"/>
  <c r="L3" i="1"/>
  <c r="J2" i="1"/>
  <c r="O2" i="1" s="1"/>
  <c r="J4" i="1"/>
  <c r="O4" i="1" s="1"/>
  <c r="M37" i="1"/>
  <c r="M42" i="1"/>
  <c r="M5" i="1" l="1"/>
  <c r="M2" i="1"/>
  <c r="M8" i="1"/>
  <c r="M4" i="1"/>
</calcChain>
</file>

<file path=xl/sharedStrings.xml><?xml version="1.0" encoding="utf-8"?>
<sst xmlns="http://schemas.openxmlformats.org/spreadsheetml/2006/main" count="76" uniqueCount="26">
  <si>
    <t>R</t>
  </si>
  <si>
    <t>C</t>
  </si>
  <si>
    <t>wC</t>
  </si>
  <si>
    <t>ZR</t>
  </si>
  <si>
    <t>ZC</t>
  </si>
  <si>
    <t>Ls</t>
  </si>
  <si>
    <t>Rp</t>
  </si>
  <si>
    <t>(1-w2LC)2 + w2R2C2</t>
  </si>
  <si>
    <t>w*((1-w2LC)L-R2C)</t>
  </si>
  <si>
    <t>Rs+Rp/(1+w2Rp2C2)</t>
  </si>
  <si>
    <t>(1+w2Rp2C2)</t>
  </si>
  <si>
    <t>wL + wRp2C/(1+w2Rp2C2)</t>
  </si>
  <si>
    <t>Rs</t>
  </si>
  <si>
    <t>Cs</t>
  </si>
  <si>
    <t>wCs</t>
  </si>
  <si>
    <t>wLs</t>
  </si>
  <si>
    <t>w*1000</t>
  </si>
  <si>
    <t>f kHz</t>
  </si>
  <si>
    <t>fi R</t>
  </si>
  <si>
    <t>fi C</t>
  </si>
  <si>
    <t>Rezistor, R= 12 ohm, Ls= 0,001 mH, Cs= 1 nF</t>
  </si>
  <si>
    <t>Kondenzátor, C= 100 nF, Ls= 10 nH, Rs= 0,1 ohm, Rp= 1 Mohm</t>
  </si>
  <si>
    <t>Q</t>
  </si>
  <si>
    <t>R = 330 ohm</t>
  </si>
  <si>
    <r>
      <t>R = 3300</t>
    </r>
    <r>
      <rPr>
        <sz val="11"/>
        <color theme="1"/>
        <rFont val="Calibri"/>
        <family val="2"/>
        <charset val="238"/>
        <scheme val="minor"/>
      </rPr>
      <t xml:space="preserve"> ohm</t>
    </r>
  </si>
  <si>
    <t>R = 33 ohm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</si>
</sst>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0" xfId="0" applyFont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List1!$D$49</c:f>
              <c:strCache>
                <c:ptCount val="1"/>
                <c:pt idx="0">
                  <c:v>Rezistor, R= 12 ohm, Ls= 0,001 mH, Cs= 1 nF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List1!$A$2:$A$42</c:f>
              <c:numCache>
                <c:formatCode>General</c:formatCode>
                <c:ptCount val="41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1200</c:v>
                </c:pt>
                <c:pt idx="8">
                  <c:v>1500</c:v>
                </c:pt>
                <c:pt idx="9">
                  <c:v>2000</c:v>
                </c:pt>
                <c:pt idx="10">
                  <c:v>2200</c:v>
                </c:pt>
                <c:pt idx="11">
                  <c:v>2500</c:v>
                </c:pt>
                <c:pt idx="12">
                  <c:v>3000</c:v>
                </c:pt>
                <c:pt idx="13">
                  <c:v>3200</c:v>
                </c:pt>
                <c:pt idx="14">
                  <c:v>3500</c:v>
                </c:pt>
                <c:pt idx="15">
                  <c:v>4000</c:v>
                </c:pt>
                <c:pt idx="16">
                  <c:v>4200</c:v>
                </c:pt>
                <c:pt idx="17">
                  <c:v>4500</c:v>
                </c:pt>
                <c:pt idx="18">
                  <c:v>5000</c:v>
                </c:pt>
                <c:pt idx="19">
                  <c:v>6000</c:v>
                </c:pt>
                <c:pt idx="20">
                  <c:v>7000</c:v>
                </c:pt>
                <c:pt idx="21">
                  <c:v>8000</c:v>
                </c:pt>
                <c:pt idx="22">
                  <c:v>9000</c:v>
                </c:pt>
                <c:pt idx="23">
                  <c:v>10000</c:v>
                </c:pt>
                <c:pt idx="24">
                  <c:v>11000</c:v>
                </c:pt>
                <c:pt idx="25">
                  <c:v>12000</c:v>
                </c:pt>
                <c:pt idx="26">
                  <c:v>13000</c:v>
                </c:pt>
                <c:pt idx="27">
                  <c:v>14000</c:v>
                </c:pt>
                <c:pt idx="28">
                  <c:v>15000</c:v>
                </c:pt>
                <c:pt idx="29">
                  <c:v>16000</c:v>
                </c:pt>
                <c:pt idx="30">
                  <c:v>17000</c:v>
                </c:pt>
                <c:pt idx="31">
                  <c:v>18000</c:v>
                </c:pt>
                <c:pt idx="32">
                  <c:v>19000</c:v>
                </c:pt>
                <c:pt idx="33">
                  <c:v>20000</c:v>
                </c:pt>
                <c:pt idx="34">
                  <c:v>30000</c:v>
                </c:pt>
                <c:pt idx="35">
                  <c:v>40000</c:v>
                </c:pt>
                <c:pt idx="36">
                  <c:v>50000</c:v>
                </c:pt>
                <c:pt idx="37">
                  <c:v>60000</c:v>
                </c:pt>
                <c:pt idx="38">
                  <c:v>70000</c:v>
                </c:pt>
                <c:pt idx="39">
                  <c:v>80000</c:v>
                </c:pt>
                <c:pt idx="40">
                  <c:v>100000</c:v>
                </c:pt>
              </c:numCache>
            </c:numRef>
          </c:xVal>
          <c:yVal>
            <c:numRef>
              <c:f>List1!$L$2:$L$42</c:f>
              <c:numCache>
                <c:formatCode>General</c:formatCode>
                <c:ptCount val="41"/>
                <c:pt idx="0">
                  <c:v>33.000061753954554</c:v>
                </c:pt>
                <c:pt idx="1">
                  <c:v>33.000247015211215</c:v>
                </c:pt>
                <c:pt idx="2">
                  <c:v>33.001543818514463</c:v>
                </c:pt>
                <c:pt idx="3">
                  <c:v>33.006174894760285</c:v>
                </c:pt>
                <c:pt idx="4">
                  <c:v>33.024693514563332</c:v>
                </c:pt>
                <c:pt idx="5">
                  <c:v>33.154070337619657</c:v>
                </c:pt>
                <c:pt idx="6">
                  <c:v>33.612574733324344</c:v>
                </c:pt>
                <c:pt idx="7">
                  <c:v>33.879043917297338</c:v>
                </c:pt>
                <c:pt idx="8">
                  <c:v>34.364889291368726</c:v>
                </c:pt>
                <c:pt idx="9">
                  <c:v>35.394818296115787</c:v>
                </c:pt>
                <c:pt idx="10">
                  <c:v>35.880138269836571</c:v>
                </c:pt>
                <c:pt idx="11">
                  <c:v>36.682430894688984</c:v>
                </c:pt>
                <c:pt idx="12">
                  <c:v>38.20597300040626</c:v>
                </c:pt>
                <c:pt idx="13">
                  <c:v>38.876515071594874</c:v>
                </c:pt>
                <c:pt idx="14">
                  <c:v>39.943527728084383</c:v>
                </c:pt>
                <c:pt idx="15">
                  <c:v>41.874254546454161</c:v>
                </c:pt>
                <c:pt idx="16">
                  <c:v>42.696309603904758</c:v>
                </c:pt>
                <c:pt idx="17">
                  <c:v>43.979181288539699</c:v>
                </c:pt>
                <c:pt idx="18">
                  <c:v>46.241613554233503</c:v>
                </c:pt>
                <c:pt idx="19">
                  <c:v>51.18418276505944</c:v>
                </c:pt>
                <c:pt idx="20">
                  <c:v>56.614793087175535</c:v>
                </c:pt>
                <c:pt idx="21">
                  <c:v>62.477780141783676</c:v>
                </c:pt>
                <c:pt idx="22">
                  <c:v>68.74232270552352</c:v>
                </c:pt>
                <c:pt idx="23">
                  <c:v>75.396777590728391</c:v>
                </c:pt>
                <c:pt idx="24">
                  <c:v>82.444560677781681</c:v>
                </c:pt>
                <c:pt idx="25">
                  <c:v>89.90143528324397</c:v>
                </c:pt>
                <c:pt idx="26">
                  <c:v>97.793920631320546</c:v>
                </c:pt>
                <c:pt idx="27">
                  <c:v>106.15856852837211</c:v>
                </c:pt>
                <c:pt idx="28">
                  <c:v>115.0419343132577</c:v>
                </c:pt>
                <c:pt idx="29">
                  <c:v>124.50114407427094</c:v>
                </c:pt>
                <c:pt idx="30">
                  <c:v>134.60502531060152</c:v>
                </c:pt>
                <c:pt idx="31">
                  <c:v>145.43582563886767</c:v>
                </c:pt>
                <c:pt idx="32">
                  <c:v>157.09160001218189</c:v>
                </c:pt>
                <c:pt idx="33">
                  <c:v>169.68940850078724</c:v>
                </c:pt>
                <c:pt idx="34">
                  <c:v>401.79362792991031</c:v>
                </c:pt>
                <c:pt idx="35">
                  <c:v>1877.1359398466159</c:v>
                </c:pt>
                <c:pt idx="36">
                  <c:v>625.54323905754075</c:v>
                </c:pt>
                <c:pt idx="37">
                  <c:v>329.89950666829981</c:v>
                </c:pt>
                <c:pt idx="38">
                  <c:v>230.42817121659738</c:v>
                </c:pt>
                <c:pt idx="39">
                  <c:v>179.84173809818682</c:v>
                </c:pt>
                <c:pt idx="40">
                  <c:v>127.58275360689461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List1!$D$50</c:f>
              <c:strCache>
                <c:ptCount val="1"/>
                <c:pt idx="0">
                  <c:v>Kondenzátor, C= 100 nF, Ls= 10 nH, Rs= 0,1 ohm, Rp= 1 Mohm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List1!$A$2:$A$42</c:f>
              <c:numCache>
                <c:formatCode>General</c:formatCode>
                <c:ptCount val="41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1200</c:v>
                </c:pt>
                <c:pt idx="8">
                  <c:v>1500</c:v>
                </c:pt>
                <c:pt idx="9">
                  <c:v>2000</c:v>
                </c:pt>
                <c:pt idx="10">
                  <c:v>2200</c:v>
                </c:pt>
                <c:pt idx="11">
                  <c:v>2500</c:v>
                </c:pt>
                <c:pt idx="12">
                  <c:v>3000</c:v>
                </c:pt>
                <c:pt idx="13">
                  <c:v>3200</c:v>
                </c:pt>
                <c:pt idx="14">
                  <c:v>3500</c:v>
                </c:pt>
                <c:pt idx="15">
                  <c:v>4000</c:v>
                </c:pt>
                <c:pt idx="16">
                  <c:v>4200</c:v>
                </c:pt>
                <c:pt idx="17">
                  <c:v>4500</c:v>
                </c:pt>
                <c:pt idx="18">
                  <c:v>5000</c:v>
                </c:pt>
                <c:pt idx="19">
                  <c:v>6000</c:v>
                </c:pt>
                <c:pt idx="20">
                  <c:v>7000</c:v>
                </c:pt>
                <c:pt idx="21">
                  <c:v>8000</c:v>
                </c:pt>
                <c:pt idx="22">
                  <c:v>9000</c:v>
                </c:pt>
                <c:pt idx="23">
                  <c:v>10000</c:v>
                </c:pt>
                <c:pt idx="24">
                  <c:v>11000</c:v>
                </c:pt>
                <c:pt idx="25">
                  <c:v>12000</c:v>
                </c:pt>
                <c:pt idx="26">
                  <c:v>13000</c:v>
                </c:pt>
                <c:pt idx="27">
                  <c:v>14000</c:v>
                </c:pt>
                <c:pt idx="28">
                  <c:v>15000</c:v>
                </c:pt>
                <c:pt idx="29">
                  <c:v>16000</c:v>
                </c:pt>
                <c:pt idx="30">
                  <c:v>17000</c:v>
                </c:pt>
                <c:pt idx="31">
                  <c:v>18000</c:v>
                </c:pt>
                <c:pt idx="32">
                  <c:v>19000</c:v>
                </c:pt>
                <c:pt idx="33">
                  <c:v>20000</c:v>
                </c:pt>
                <c:pt idx="34">
                  <c:v>30000</c:v>
                </c:pt>
                <c:pt idx="35">
                  <c:v>40000</c:v>
                </c:pt>
                <c:pt idx="36">
                  <c:v>50000</c:v>
                </c:pt>
                <c:pt idx="37">
                  <c:v>60000</c:v>
                </c:pt>
                <c:pt idx="38">
                  <c:v>70000</c:v>
                </c:pt>
                <c:pt idx="39">
                  <c:v>80000</c:v>
                </c:pt>
                <c:pt idx="40">
                  <c:v>100000</c:v>
                </c:pt>
              </c:numCache>
            </c:numRef>
          </c:xVal>
          <c:yVal>
            <c:numRef>
              <c:f>List1!$M$2:$M$42</c:f>
              <c:numCache>
                <c:formatCode>General</c:formatCode>
                <c:ptCount val="41"/>
                <c:pt idx="0">
                  <c:v>159.15436008925261</c:v>
                </c:pt>
                <c:pt idx="1">
                  <c:v>79.576285447611923</c:v>
                </c:pt>
                <c:pt idx="2">
                  <c:v>31.828007287748218</c:v>
                </c:pt>
                <c:pt idx="3">
                  <c:v>15.909526994249143</c:v>
                </c:pt>
                <c:pt idx="4">
                  <c:v>7.9458108680789783</c:v>
                </c:pt>
                <c:pt idx="5">
                  <c:v>3.153269311523665</c:v>
                </c:pt>
                <c:pt idx="6">
                  <c:v>1.5319849670995107</c:v>
                </c:pt>
                <c:pt idx="7">
                  <c:v>1.2548838874835673</c:v>
                </c:pt>
                <c:pt idx="8">
                  <c:v>0.97194331032084003</c:v>
                </c:pt>
                <c:pt idx="9">
                  <c:v>0.67753146897952954</c:v>
                </c:pt>
                <c:pt idx="10">
                  <c:v>0.59368415852543255</c:v>
                </c:pt>
                <c:pt idx="11">
                  <c:v>0.48985592435831399</c:v>
                </c:pt>
                <c:pt idx="12">
                  <c:v>0.35634023695517802</c:v>
                </c:pt>
                <c:pt idx="13">
                  <c:v>0.31271731660060931</c:v>
                </c:pt>
                <c:pt idx="14">
                  <c:v>0.25522348779375881</c:v>
                </c:pt>
                <c:pt idx="15">
                  <c:v>0.17742561616350994</c:v>
                </c:pt>
                <c:pt idx="16">
                  <c:v>0.15243273657349732</c:v>
                </c:pt>
                <c:pt idx="17">
                  <c:v>0.12260384050400937</c:v>
                </c:pt>
                <c:pt idx="18">
                  <c:v>0.10008620243309307</c:v>
                </c:pt>
                <c:pt idx="19">
                  <c:v>0.14994749258670279</c:v>
                </c:pt>
                <c:pt idx="20">
                  <c:v>0.23481639220980233</c:v>
                </c:pt>
                <c:pt idx="21">
                  <c:v>0.31975063400077819</c:v>
                </c:pt>
                <c:pt idx="22">
                  <c:v>0.40130681418295822</c:v>
                </c:pt>
                <c:pt idx="23">
                  <c:v>0.47970248802796756</c:v>
                </c:pt>
                <c:pt idx="24">
                  <c:v>0.55553846496104742</c:v>
                </c:pt>
                <c:pt idx="25">
                  <c:v>0.62934863175515543</c:v>
                </c:pt>
                <c:pt idx="26">
                  <c:v>0.70155085438391807</c:v>
                </c:pt>
                <c:pt idx="27">
                  <c:v>0.77246398491623891</c:v>
                </c:pt>
                <c:pt idx="28">
                  <c:v>0.84233147135983188</c:v>
                </c:pt>
                <c:pt idx="29">
                  <c:v>0.91134084704382345</c:v>
                </c:pt>
                <c:pt idx="30">
                  <c:v>0.97963823873532607</c:v>
                </c:pt>
                <c:pt idx="31">
                  <c:v>1.0473388775891861</c:v>
                </c:pt>
                <c:pt idx="32">
                  <c:v>1.114534691873228</c:v>
                </c:pt>
                <c:pt idx="33">
                  <c:v>1.1812998262162149</c:v>
                </c:pt>
                <c:pt idx="34">
                  <c:v>1.8346313150817151</c:v>
                </c:pt>
                <c:pt idx="35">
                  <c:v>2.4755060009032959</c:v>
                </c:pt>
                <c:pt idx="36">
                  <c:v>3.1113690898266029</c:v>
                </c:pt>
                <c:pt idx="37">
                  <c:v>3.744720811628051</c:v>
                </c:pt>
                <c:pt idx="38">
                  <c:v>4.3766358737108844</c:v>
                </c:pt>
                <c:pt idx="39">
                  <c:v>5.0076524492761587</c:v>
                </c:pt>
                <c:pt idx="40">
                  <c:v>6.2680675576581972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0969552"/>
        <c:axId val="220970112"/>
      </c:scatterChart>
      <c:valAx>
        <c:axId val="220969552"/>
        <c:scaling>
          <c:logBase val="10"/>
          <c:orientation val="minMax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 b="1">
                    <a:solidFill>
                      <a:schemeClr val="tx1"/>
                    </a:solidFill>
                  </a:rPr>
                  <a:t>f (kHz)</a:t>
                </a:r>
                <a:endParaRPr lang="en-US" b="1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970112"/>
        <c:crossesAt val="1.0000000000000002E-2"/>
        <c:crossBetween val="midCat"/>
      </c:valAx>
      <c:valAx>
        <c:axId val="220970112"/>
        <c:scaling>
          <c:logBase val="10"/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 b="1">
                    <a:solidFill>
                      <a:schemeClr val="tx1"/>
                    </a:solidFill>
                  </a:rPr>
                  <a:t>|Z| (ohm)</a:t>
                </a:r>
                <a:endParaRPr lang="en-US" b="1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969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List1!$D$49</c:f>
              <c:strCache>
                <c:ptCount val="1"/>
                <c:pt idx="0">
                  <c:v>Rezistor, R= 12 ohm, Ls= 0,001 mH, Cs= 1 nF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List1!$A$2:$A$42</c:f>
              <c:numCache>
                <c:formatCode>General</c:formatCode>
                <c:ptCount val="41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1200</c:v>
                </c:pt>
                <c:pt idx="8">
                  <c:v>1500</c:v>
                </c:pt>
                <c:pt idx="9">
                  <c:v>2000</c:v>
                </c:pt>
                <c:pt idx="10">
                  <c:v>2200</c:v>
                </c:pt>
                <c:pt idx="11">
                  <c:v>2500</c:v>
                </c:pt>
                <c:pt idx="12">
                  <c:v>3000</c:v>
                </c:pt>
                <c:pt idx="13">
                  <c:v>3200</c:v>
                </c:pt>
                <c:pt idx="14">
                  <c:v>3500</c:v>
                </c:pt>
                <c:pt idx="15">
                  <c:v>4000</c:v>
                </c:pt>
                <c:pt idx="16">
                  <c:v>4200</c:v>
                </c:pt>
                <c:pt idx="17">
                  <c:v>4500</c:v>
                </c:pt>
                <c:pt idx="18">
                  <c:v>5000</c:v>
                </c:pt>
                <c:pt idx="19">
                  <c:v>6000</c:v>
                </c:pt>
                <c:pt idx="20">
                  <c:v>7000</c:v>
                </c:pt>
                <c:pt idx="21">
                  <c:v>8000</c:v>
                </c:pt>
                <c:pt idx="22">
                  <c:v>9000</c:v>
                </c:pt>
                <c:pt idx="23">
                  <c:v>10000</c:v>
                </c:pt>
                <c:pt idx="24">
                  <c:v>11000</c:v>
                </c:pt>
                <c:pt idx="25">
                  <c:v>12000</c:v>
                </c:pt>
                <c:pt idx="26">
                  <c:v>13000</c:v>
                </c:pt>
                <c:pt idx="27">
                  <c:v>14000</c:v>
                </c:pt>
                <c:pt idx="28">
                  <c:v>15000</c:v>
                </c:pt>
                <c:pt idx="29">
                  <c:v>16000</c:v>
                </c:pt>
                <c:pt idx="30">
                  <c:v>17000</c:v>
                </c:pt>
                <c:pt idx="31">
                  <c:v>18000</c:v>
                </c:pt>
                <c:pt idx="32">
                  <c:v>19000</c:v>
                </c:pt>
                <c:pt idx="33">
                  <c:v>20000</c:v>
                </c:pt>
                <c:pt idx="34">
                  <c:v>30000</c:v>
                </c:pt>
                <c:pt idx="35">
                  <c:v>40000</c:v>
                </c:pt>
                <c:pt idx="36">
                  <c:v>50000</c:v>
                </c:pt>
                <c:pt idx="37">
                  <c:v>60000</c:v>
                </c:pt>
                <c:pt idx="38">
                  <c:v>70000</c:v>
                </c:pt>
                <c:pt idx="39">
                  <c:v>80000</c:v>
                </c:pt>
                <c:pt idx="40">
                  <c:v>100000</c:v>
                </c:pt>
              </c:numCache>
            </c:numRef>
          </c:xVal>
          <c:yVal>
            <c:numRef>
              <c:f>List1!$N$2:$N$42</c:f>
              <c:numCache>
                <c:formatCode>General</c:formatCode>
                <c:ptCount val="41"/>
                <c:pt idx="0">
                  <c:v>0.10730877716082476</c:v>
                </c:pt>
                <c:pt idx="1">
                  <c:v>0.21461676274802496</c:v>
                </c:pt>
                <c:pt idx="2">
                  <c:v>0.53652805505413659</c:v>
                </c:pt>
                <c:pt idx="3">
                  <c:v>1.0729571892036016</c:v>
                </c:pt>
                <c:pt idx="4">
                  <c:v>2.1451236554360666</c:v>
                </c:pt>
                <c:pt idx="5">
                  <c:v>5.3490431852467166</c:v>
                </c:pt>
                <c:pt idx="6">
                  <c:v>10.601755621871371</c:v>
                </c:pt>
                <c:pt idx="7">
                  <c:v>12.65597248197586</c:v>
                </c:pt>
                <c:pt idx="8">
                  <c:v>15.671651767207766</c:v>
                </c:pt>
                <c:pt idx="9">
                  <c:v>20.489547202966303</c:v>
                </c:pt>
                <c:pt idx="10">
                  <c:v>22.334626628387436</c:v>
                </c:pt>
                <c:pt idx="11">
                  <c:v>25.007250319059054</c:v>
                </c:pt>
                <c:pt idx="12">
                  <c:v>29.197501418121615</c:v>
                </c:pt>
                <c:pt idx="13">
                  <c:v>30.77935654266885</c:v>
                </c:pt>
                <c:pt idx="14">
                  <c:v>33.051194411110899</c:v>
                </c:pt>
                <c:pt idx="15">
                  <c:v>36.57325351634578</c:v>
                </c:pt>
                <c:pt idx="16">
                  <c:v>37.892264693856319</c:v>
                </c:pt>
                <c:pt idx="17">
                  <c:v>39.778323717190055</c:v>
                </c:pt>
                <c:pt idx="18">
                  <c:v>42.686990511889121</c:v>
                </c:pt>
                <c:pt idx="19">
                  <c:v>47.710290400998723</c:v>
                </c:pt>
                <c:pt idx="20">
                  <c:v>51.834572643559632</c:v>
                </c:pt>
                <c:pt idx="21">
                  <c:v>55.233107572203224</c:v>
                </c:pt>
                <c:pt idx="22">
                  <c:v>58.049407711373277</c:v>
                </c:pt>
                <c:pt idx="23">
                  <c:v>60.397558220451835</c:v>
                </c:pt>
                <c:pt idx="24">
                  <c:v>62.366625056452691</c:v>
                </c:pt>
                <c:pt idx="25">
                  <c:v>64.025702640305369</c:v>
                </c:pt>
                <c:pt idx="26">
                  <c:v>65.428370670346098</c:v>
                </c:pt>
                <c:pt idx="27">
                  <c:v>66.616268428149922</c:v>
                </c:pt>
                <c:pt idx="28">
                  <c:v>67.621838870284208</c:v>
                </c:pt>
                <c:pt idx="29">
                  <c:v>68.470390720404495</c:v>
                </c:pt>
                <c:pt idx="30">
                  <c:v>69.181630130526329</c:v>
                </c:pt>
                <c:pt idx="31">
                  <c:v>69.770788225259921</c:v>
                </c:pt>
                <c:pt idx="32">
                  <c:v>70.24944107741068</c:v>
                </c:pt>
                <c:pt idx="33">
                  <c:v>70.626092166634763</c:v>
                </c:pt>
                <c:pt idx="34">
                  <c:v>68.772053133749225</c:v>
                </c:pt>
                <c:pt idx="35">
                  <c:v>15.406551329947186</c:v>
                </c:pt>
                <c:pt idx="36">
                  <c:v>-78.060779257917346</c:v>
                </c:pt>
                <c:pt idx="37">
                  <c:v>-85.640264793484945</c:v>
                </c:pt>
                <c:pt idx="38">
                  <c:v>-87.759788767112283</c:v>
                </c:pt>
                <c:pt idx="39">
                  <c:v>-88.659832379920502</c:v>
                </c:pt>
                <c:pt idx="40">
                  <c:v>-89.390630580839158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List1!$D$50</c:f>
              <c:strCache>
                <c:ptCount val="1"/>
                <c:pt idx="0">
                  <c:v>Kondenzátor, C= 100 nF, Ls= 10 nH, Rs= 0,1 ohm, Rp= 1 Mohm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List1!$A$2:$A$42</c:f>
              <c:numCache>
                <c:formatCode>General</c:formatCode>
                <c:ptCount val="41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1200</c:v>
                </c:pt>
                <c:pt idx="8">
                  <c:v>1500</c:v>
                </c:pt>
                <c:pt idx="9">
                  <c:v>2000</c:v>
                </c:pt>
                <c:pt idx="10">
                  <c:v>2200</c:v>
                </c:pt>
                <c:pt idx="11">
                  <c:v>2500</c:v>
                </c:pt>
                <c:pt idx="12">
                  <c:v>3000</c:v>
                </c:pt>
                <c:pt idx="13">
                  <c:v>3200</c:v>
                </c:pt>
                <c:pt idx="14">
                  <c:v>3500</c:v>
                </c:pt>
                <c:pt idx="15">
                  <c:v>4000</c:v>
                </c:pt>
                <c:pt idx="16">
                  <c:v>4200</c:v>
                </c:pt>
                <c:pt idx="17">
                  <c:v>4500</c:v>
                </c:pt>
                <c:pt idx="18">
                  <c:v>5000</c:v>
                </c:pt>
                <c:pt idx="19">
                  <c:v>6000</c:v>
                </c:pt>
                <c:pt idx="20">
                  <c:v>7000</c:v>
                </c:pt>
                <c:pt idx="21">
                  <c:v>8000</c:v>
                </c:pt>
                <c:pt idx="22">
                  <c:v>9000</c:v>
                </c:pt>
                <c:pt idx="23">
                  <c:v>10000</c:v>
                </c:pt>
                <c:pt idx="24">
                  <c:v>11000</c:v>
                </c:pt>
                <c:pt idx="25">
                  <c:v>12000</c:v>
                </c:pt>
                <c:pt idx="26">
                  <c:v>13000</c:v>
                </c:pt>
                <c:pt idx="27">
                  <c:v>14000</c:v>
                </c:pt>
                <c:pt idx="28">
                  <c:v>15000</c:v>
                </c:pt>
                <c:pt idx="29">
                  <c:v>16000</c:v>
                </c:pt>
                <c:pt idx="30">
                  <c:v>17000</c:v>
                </c:pt>
                <c:pt idx="31">
                  <c:v>18000</c:v>
                </c:pt>
                <c:pt idx="32">
                  <c:v>19000</c:v>
                </c:pt>
                <c:pt idx="33">
                  <c:v>20000</c:v>
                </c:pt>
                <c:pt idx="34">
                  <c:v>30000</c:v>
                </c:pt>
                <c:pt idx="35">
                  <c:v>40000</c:v>
                </c:pt>
                <c:pt idx="36">
                  <c:v>50000</c:v>
                </c:pt>
                <c:pt idx="37">
                  <c:v>60000</c:v>
                </c:pt>
                <c:pt idx="38">
                  <c:v>70000</c:v>
                </c:pt>
                <c:pt idx="39">
                  <c:v>80000</c:v>
                </c:pt>
                <c:pt idx="40">
                  <c:v>100000</c:v>
                </c:pt>
              </c:numCache>
            </c:numRef>
          </c:xVal>
          <c:yVal>
            <c:numRef>
              <c:f>List1!$O$2:$O$42</c:f>
              <c:numCache>
                <c:formatCode>General</c:formatCode>
                <c:ptCount val="41"/>
                <c:pt idx="0">
                  <c:v>-89.954880923763682</c:v>
                </c:pt>
                <c:pt idx="1">
                  <c:v>-89.92343938284958</c:v>
                </c:pt>
                <c:pt idx="2">
                  <c:v>-89.81815888198912</c:v>
                </c:pt>
                <c:pt idx="3">
                  <c:v>-89.638950349726088</c:v>
                </c:pt>
                <c:pt idx="4">
                  <c:v>-89.278442704929432</c:v>
                </c:pt>
                <c:pt idx="5">
                  <c:v>-88.182483310683097</c:v>
                </c:pt>
                <c:pt idx="6">
                  <c:v>-86.257273993880446</c:v>
                </c:pt>
                <c:pt idx="7">
                  <c:v>-85.429250003125475</c:v>
                </c:pt>
                <c:pt idx="8">
                  <c:v>-84.094511726225889</c:v>
                </c:pt>
                <c:pt idx="9">
                  <c:v>-81.512388932128999</c:v>
                </c:pt>
                <c:pt idx="10">
                  <c:v>-80.302834655168851</c:v>
                </c:pt>
                <c:pt idx="11">
                  <c:v>-78.220694500275684</c:v>
                </c:pt>
                <c:pt idx="12">
                  <c:v>-73.702104097671025</c:v>
                </c:pt>
                <c:pt idx="13">
                  <c:v>-71.350475196073674</c:v>
                </c:pt>
                <c:pt idx="14">
                  <c:v>-66.932563683520115</c:v>
                </c:pt>
                <c:pt idx="15">
                  <c:v>-55.693666325122301</c:v>
                </c:pt>
                <c:pt idx="16">
                  <c:v>-49.002355463115904</c:v>
                </c:pt>
                <c:pt idx="17">
                  <c:v>-35.349687878048201</c:v>
                </c:pt>
                <c:pt idx="18">
                  <c:v>-2.3767639070528843</c:v>
                </c:pt>
                <c:pt idx="19">
                  <c:v>48.171701278062045</c:v>
                </c:pt>
                <c:pt idx="20">
                  <c:v>64.794581026092757</c:v>
                </c:pt>
                <c:pt idx="21">
                  <c:v>71.775335213222547</c:v>
                </c:pt>
                <c:pt idx="22">
                  <c:v>75.570652158968144</c:v>
                </c:pt>
                <c:pt idx="23">
                  <c:v>77.967728431131007</c:v>
                </c:pt>
                <c:pt idx="24">
                  <c:v>79.629915454502921</c:v>
                </c:pt>
                <c:pt idx="25">
                  <c:v>80.857266830885123</c:v>
                </c:pt>
                <c:pt idx="26">
                  <c:v>81.805069227229822</c:v>
                </c:pt>
                <c:pt idx="27">
                  <c:v>82.561848558211025</c:v>
                </c:pt>
                <c:pt idx="28">
                  <c:v>83.181872401330423</c:v>
                </c:pt>
                <c:pt idx="29">
                  <c:v>83.700338404590397</c:v>
                </c:pt>
                <c:pt idx="30">
                  <c:v>84.141127240651414</c:v>
                </c:pt>
                <c:pt idx="31">
                  <c:v>84.521047583355909</c:v>
                </c:pt>
                <c:pt idx="32">
                  <c:v>84.852296780414875</c:v>
                </c:pt>
                <c:pt idx="33">
                  <c:v>85.143956325389624</c:v>
                </c:pt>
                <c:pt idx="34">
                  <c:v>86.875438154904913</c:v>
                </c:pt>
                <c:pt idx="35">
                  <c:v>87.684862222951182</c:v>
                </c:pt>
                <c:pt idx="36">
                  <c:v>88.158185436245788</c:v>
                </c:pt>
                <c:pt idx="37">
                  <c:v>88.469776660107357</c:v>
                </c:pt>
                <c:pt idx="38">
                  <c:v>88.690757743487524</c:v>
                </c:pt>
                <c:pt idx="39">
                  <c:v>88.855759478974278</c:v>
                </c:pt>
                <c:pt idx="40">
                  <c:v>89.085871204215479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0973472"/>
        <c:axId val="220974032"/>
      </c:scatterChart>
      <c:valAx>
        <c:axId val="220973472"/>
        <c:scaling>
          <c:logBase val="10"/>
          <c:orientation val="minMax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 b="1">
                    <a:solidFill>
                      <a:schemeClr val="tx1"/>
                    </a:solidFill>
                  </a:rPr>
                  <a:t>f (kHz)</a:t>
                </a:r>
                <a:endParaRPr lang="en-US" b="1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974032"/>
        <c:crossesAt val="-100"/>
        <c:crossBetween val="midCat"/>
      </c:valAx>
      <c:valAx>
        <c:axId val="220974032"/>
        <c:scaling>
          <c:orientation val="minMax"/>
          <c:max val="100"/>
          <c:min val="-10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  <a:latin typeface="Symbol" panose="05050102010706020507" pitchFamily="18" charset="2"/>
                  </a:rPr>
                  <a:t>j </a:t>
                </a:r>
                <a:r>
                  <a:rPr lang="cs-CZ" b="1">
                    <a:solidFill>
                      <a:schemeClr val="tx1"/>
                    </a:solidFill>
                  </a:rPr>
                  <a:t>(°)</a:t>
                </a:r>
                <a:endParaRPr lang="en-US" b="1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973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'List1 (2)'!$D$49</c:f>
              <c:strCache>
                <c:ptCount val="1"/>
                <c:pt idx="0">
                  <c:v>Rezistor, R= 12 ohm, Ls= 0,001 mH, Cs= 1 nF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'List1 (2)'!$A$2:$A$42</c:f>
              <c:numCache>
                <c:formatCode>General</c:formatCode>
                <c:ptCount val="41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1200</c:v>
                </c:pt>
                <c:pt idx="8">
                  <c:v>1500</c:v>
                </c:pt>
                <c:pt idx="9">
                  <c:v>2000</c:v>
                </c:pt>
                <c:pt idx="10">
                  <c:v>2200</c:v>
                </c:pt>
                <c:pt idx="11">
                  <c:v>2500</c:v>
                </c:pt>
                <c:pt idx="12">
                  <c:v>3000</c:v>
                </c:pt>
                <c:pt idx="13">
                  <c:v>3200</c:v>
                </c:pt>
                <c:pt idx="14">
                  <c:v>3500</c:v>
                </c:pt>
                <c:pt idx="15">
                  <c:v>4000</c:v>
                </c:pt>
                <c:pt idx="16">
                  <c:v>4200</c:v>
                </c:pt>
                <c:pt idx="17">
                  <c:v>4500</c:v>
                </c:pt>
                <c:pt idx="18">
                  <c:v>5000</c:v>
                </c:pt>
                <c:pt idx="19">
                  <c:v>6000</c:v>
                </c:pt>
                <c:pt idx="20">
                  <c:v>7000</c:v>
                </c:pt>
                <c:pt idx="21">
                  <c:v>8000</c:v>
                </c:pt>
                <c:pt idx="22">
                  <c:v>9000</c:v>
                </c:pt>
                <c:pt idx="23">
                  <c:v>10000</c:v>
                </c:pt>
                <c:pt idx="24">
                  <c:v>11000</c:v>
                </c:pt>
                <c:pt idx="25">
                  <c:v>12000</c:v>
                </c:pt>
                <c:pt idx="26">
                  <c:v>13000</c:v>
                </c:pt>
                <c:pt idx="27">
                  <c:v>14000</c:v>
                </c:pt>
                <c:pt idx="28">
                  <c:v>15000</c:v>
                </c:pt>
                <c:pt idx="29">
                  <c:v>16000</c:v>
                </c:pt>
                <c:pt idx="30">
                  <c:v>17000</c:v>
                </c:pt>
                <c:pt idx="31">
                  <c:v>18000</c:v>
                </c:pt>
                <c:pt idx="32">
                  <c:v>19000</c:v>
                </c:pt>
                <c:pt idx="33">
                  <c:v>20000</c:v>
                </c:pt>
                <c:pt idx="34">
                  <c:v>30000</c:v>
                </c:pt>
                <c:pt idx="35">
                  <c:v>40000</c:v>
                </c:pt>
                <c:pt idx="36">
                  <c:v>50000</c:v>
                </c:pt>
                <c:pt idx="37">
                  <c:v>60000</c:v>
                </c:pt>
                <c:pt idx="38">
                  <c:v>70000</c:v>
                </c:pt>
                <c:pt idx="39">
                  <c:v>80000</c:v>
                </c:pt>
                <c:pt idx="40">
                  <c:v>100000</c:v>
                </c:pt>
              </c:numCache>
            </c:numRef>
          </c:xVal>
          <c:yVal>
            <c:numRef>
              <c:f>'List1 (2)'!$L$2:$L$42</c:f>
              <c:numCache>
                <c:formatCode>General</c:formatCode>
                <c:ptCount val="41"/>
                <c:pt idx="0">
                  <c:v>330.00000956261579</c:v>
                </c:pt>
                <c:pt idx="1">
                  <c:v>330.00003825045724</c:v>
                </c:pt>
                <c:pt idx="2">
                  <c:v>330.00023906508994</c:v>
                </c:pt>
                <c:pt idx="3">
                  <c:v>330.00095625653756</c:v>
                </c:pt>
                <c:pt idx="4">
                  <c:v>330.00382496499407</c:v>
                </c:pt>
                <c:pt idx="5">
                  <c:v>330.02390335529407</c:v>
                </c:pt>
                <c:pt idx="6">
                  <c:v>330.09557517446547</c:v>
                </c:pt>
                <c:pt idx="7">
                  <c:v>330.13759592020335</c:v>
                </c:pt>
                <c:pt idx="8">
                  <c:v>330.21490056667704</c:v>
                </c:pt>
                <c:pt idx="9">
                  <c:v>330.38168754547462</c:v>
                </c:pt>
                <c:pt idx="10">
                  <c:v>330.46163377650652</c:v>
                </c:pt>
                <c:pt idx="11">
                  <c:v>330.5956662783895</c:v>
                </c:pt>
                <c:pt idx="12">
                  <c:v>330.85648804082098</c:v>
                </c:pt>
                <c:pt idx="13">
                  <c:v>330.97383943942867</c:v>
                </c:pt>
                <c:pt idx="14">
                  <c:v>331.16372387877396</c:v>
                </c:pt>
                <c:pt idx="15">
                  <c:v>331.51686298652157</c:v>
                </c:pt>
                <c:pt idx="16">
                  <c:v>331.67084122634162</c:v>
                </c:pt>
                <c:pt idx="17">
                  <c:v>331.91531080690737</c:v>
                </c:pt>
                <c:pt idx="18">
                  <c:v>332.3583868638126</c:v>
                </c:pt>
                <c:pt idx="19">
                  <c:v>333.37525740247503</c:v>
                </c:pt>
                <c:pt idx="20">
                  <c:v>334.56021437997532</c:v>
                </c:pt>
                <c:pt idx="21">
                  <c:v>335.90444407881267</c:v>
                </c:pt>
                <c:pt idx="22">
                  <c:v>337.39747207526085</c:v>
                </c:pt>
                <c:pt idx="23">
                  <c:v>339.02704791297907</c:v>
                </c:pt>
                <c:pt idx="24">
                  <c:v>340.77902626733203</c:v>
                </c:pt>
                <c:pt idx="25">
                  <c:v>342.63725042949505</c:v>
                </c:pt>
                <c:pt idx="26">
                  <c:v>344.58344531242932</c:v>
                </c:pt>
                <c:pt idx="27">
                  <c:v>346.59712865542832</c:v>
                </c:pt>
                <c:pt idx="28">
                  <c:v>348.65555059724471</c:v>
                </c:pt>
                <c:pt idx="29">
                  <c:v>350.73367317507183</c:v>
                </c:pt>
                <c:pt idx="30">
                  <c:v>352.8042024165938</c:v>
                </c:pt>
                <c:pt idx="31">
                  <c:v>354.83768630716889</c:v>
                </c:pt>
                <c:pt idx="32">
                  <c:v>356.80269177753922</c:v>
                </c:pt>
                <c:pt idx="33">
                  <c:v>358.66607269286766</c:v>
                </c:pt>
                <c:pt idx="34">
                  <c:v>364.2271827886874</c:v>
                </c:pt>
                <c:pt idx="35">
                  <c:v>333.13109584831761</c:v>
                </c:pt>
                <c:pt idx="36">
                  <c:v>279.93581856350676</c:v>
                </c:pt>
                <c:pt idx="37">
                  <c:v>229.56071821150906</c:v>
                </c:pt>
                <c:pt idx="38">
                  <c:v>190.21582155090763</c:v>
                </c:pt>
                <c:pt idx="39">
                  <c:v>160.85051486503318</c:v>
                </c:pt>
                <c:pt idx="40">
                  <c:v>121.8986407276592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'List1 (2)'!$D$50</c:f>
              <c:strCache>
                <c:ptCount val="1"/>
                <c:pt idx="0">
                  <c:v>Kondenzátor, C= 100 nF, Ls= 10 nH, Rs= 0,1 ohm, Rp= 1 Mohm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'List1 (2)'!$A$2:$A$42</c:f>
              <c:numCache>
                <c:formatCode>General</c:formatCode>
                <c:ptCount val="41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1200</c:v>
                </c:pt>
                <c:pt idx="8">
                  <c:v>1500</c:v>
                </c:pt>
                <c:pt idx="9">
                  <c:v>2000</c:v>
                </c:pt>
                <c:pt idx="10">
                  <c:v>2200</c:v>
                </c:pt>
                <c:pt idx="11">
                  <c:v>2500</c:v>
                </c:pt>
                <c:pt idx="12">
                  <c:v>3000</c:v>
                </c:pt>
                <c:pt idx="13">
                  <c:v>3200</c:v>
                </c:pt>
                <c:pt idx="14">
                  <c:v>3500</c:v>
                </c:pt>
                <c:pt idx="15">
                  <c:v>4000</c:v>
                </c:pt>
                <c:pt idx="16">
                  <c:v>4200</c:v>
                </c:pt>
                <c:pt idx="17">
                  <c:v>4500</c:v>
                </c:pt>
                <c:pt idx="18">
                  <c:v>5000</c:v>
                </c:pt>
                <c:pt idx="19">
                  <c:v>6000</c:v>
                </c:pt>
                <c:pt idx="20">
                  <c:v>7000</c:v>
                </c:pt>
                <c:pt idx="21">
                  <c:v>8000</c:v>
                </c:pt>
                <c:pt idx="22">
                  <c:v>9000</c:v>
                </c:pt>
                <c:pt idx="23">
                  <c:v>10000</c:v>
                </c:pt>
                <c:pt idx="24">
                  <c:v>11000</c:v>
                </c:pt>
                <c:pt idx="25">
                  <c:v>12000</c:v>
                </c:pt>
                <c:pt idx="26">
                  <c:v>13000</c:v>
                </c:pt>
                <c:pt idx="27">
                  <c:v>14000</c:v>
                </c:pt>
                <c:pt idx="28">
                  <c:v>15000</c:v>
                </c:pt>
                <c:pt idx="29">
                  <c:v>16000</c:v>
                </c:pt>
                <c:pt idx="30">
                  <c:v>17000</c:v>
                </c:pt>
                <c:pt idx="31">
                  <c:v>18000</c:v>
                </c:pt>
                <c:pt idx="32">
                  <c:v>19000</c:v>
                </c:pt>
                <c:pt idx="33">
                  <c:v>20000</c:v>
                </c:pt>
                <c:pt idx="34">
                  <c:v>30000</c:v>
                </c:pt>
                <c:pt idx="35">
                  <c:v>40000</c:v>
                </c:pt>
                <c:pt idx="36">
                  <c:v>50000</c:v>
                </c:pt>
                <c:pt idx="37">
                  <c:v>60000</c:v>
                </c:pt>
                <c:pt idx="38">
                  <c:v>70000</c:v>
                </c:pt>
                <c:pt idx="39">
                  <c:v>80000</c:v>
                </c:pt>
                <c:pt idx="40">
                  <c:v>100000</c:v>
                </c:pt>
              </c:numCache>
            </c:numRef>
          </c:xVal>
          <c:yVal>
            <c:numRef>
              <c:f>'List1 (2)'!$M$2:$M$42</c:f>
              <c:numCache>
                <c:formatCode>General</c:formatCode>
                <c:ptCount val="41"/>
                <c:pt idx="0">
                  <c:v>159.15436008925261</c:v>
                </c:pt>
                <c:pt idx="1">
                  <c:v>79.576285447611923</c:v>
                </c:pt>
                <c:pt idx="2">
                  <c:v>31.828007287748218</c:v>
                </c:pt>
                <c:pt idx="3">
                  <c:v>15.909526994249143</c:v>
                </c:pt>
                <c:pt idx="4">
                  <c:v>7.9458108680789783</c:v>
                </c:pt>
                <c:pt idx="5">
                  <c:v>3.153269311523665</c:v>
                </c:pt>
                <c:pt idx="6">
                  <c:v>1.5319849670995107</c:v>
                </c:pt>
                <c:pt idx="7">
                  <c:v>1.2548838874835673</c:v>
                </c:pt>
                <c:pt idx="8">
                  <c:v>0.97194331032084003</c:v>
                </c:pt>
                <c:pt idx="9">
                  <c:v>0.67753146897952954</c:v>
                </c:pt>
                <c:pt idx="10">
                  <c:v>0.59368415852543255</c:v>
                </c:pt>
                <c:pt idx="11">
                  <c:v>0.48985592435831399</c:v>
                </c:pt>
                <c:pt idx="12">
                  <c:v>0.35634023695517802</c:v>
                </c:pt>
                <c:pt idx="13">
                  <c:v>0.31271731660060931</c:v>
                </c:pt>
                <c:pt idx="14">
                  <c:v>0.25522348779375881</c:v>
                </c:pt>
                <c:pt idx="15">
                  <c:v>0.17742561616350994</c:v>
                </c:pt>
                <c:pt idx="16">
                  <c:v>0.15243273657349732</c:v>
                </c:pt>
                <c:pt idx="17">
                  <c:v>0.12260384050400937</c:v>
                </c:pt>
                <c:pt idx="18">
                  <c:v>0.10008620243309307</c:v>
                </c:pt>
                <c:pt idx="19">
                  <c:v>0.14994749258670279</c:v>
                </c:pt>
                <c:pt idx="20">
                  <c:v>0.23481639220980233</c:v>
                </c:pt>
                <c:pt idx="21">
                  <c:v>0.31975063400077819</c:v>
                </c:pt>
                <c:pt idx="22">
                  <c:v>0.40130681418295822</c:v>
                </c:pt>
                <c:pt idx="23">
                  <c:v>0.47970248802796756</c:v>
                </c:pt>
                <c:pt idx="24">
                  <c:v>0.55553846496104742</c:v>
                </c:pt>
                <c:pt idx="25">
                  <c:v>0.62934863175515543</c:v>
                </c:pt>
                <c:pt idx="26">
                  <c:v>0.70155085438391807</c:v>
                </c:pt>
                <c:pt idx="27">
                  <c:v>0.77246398491623891</c:v>
                </c:pt>
                <c:pt idx="28">
                  <c:v>0.84233147135983188</c:v>
                </c:pt>
                <c:pt idx="29">
                  <c:v>0.91134084704382345</c:v>
                </c:pt>
                <c:pt idx="30">
                  <c:v>0.97963823873532607</c:v>
                </c:pt>
                <c:pt idx="31">
                  <c:v>1.0473388775891861</c:v>
                </c:pt>
                <c:pt idx="32">
                  <c:v>1.114534691873228</c:v>
                </c:pt>
                <c:pt idx="33">
                  <c:v>1.1812998262162149</c:v>
                </c:pt>
                <c:pt idx="34">
                  <c:v>1.8346313150817151</c:v>
                </c:pt>
                <c:pt idx="35">
                  <c:v>2.4755060009032959</c:v>
                </c:pt>
                <c:pt idx="36">
                  <c:v>3.1113690898266029</c:v>
                </c:pt>
                <c:pt idx="37">
                  <c:v>3.744720811628051</c:v>
                </c:pt>
                <c:pt idx="38">
                  <c:v>4.3766358737108844</c:v>
                </c:pt>
                <c:pt idx="39">
                  <c:v>5.0076524492761587</c:v>
                </c:pt>
                <c:pt idx="40">
                  <c:v>6.2680675576581972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8890416"/>
        <c:axId val="248890976"/>
      </c:scatterChart>
      <c:valAx>
        <c:axId val="248890416"/>
        <c:scaling>
          <c:logBase val="10"/>
          <c:orientation val="minMax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 b="1">
                    <a:solidFill>
                      <a:schemeClr val="tx1"/>
                    </a:solidFill>
                  </a:rPr>
                  <a:t>f (kHz)</a:t>
                </a:r>
                <a:endParaRPr lang="en-US" b="1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890976"/>
        <c:crossesAt val="1.0000000000000002E-2"/>
        <c:crossBetween val="midCat"/>
      </c:valAx>
      <c:valAx>
        <c:axId val="248890976"/>
        <c:scaling>
          <c:logBase val="10"/>
          <c:orientation val="minMax"/>
          <c:max val="1000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 b="1">
                    <a:solidFill>
                      <a:schemeClr val="tx1"/>
                    </a:solidFill>
                  </a:rPr>
                  <a:t>|Z| (ohm)</a:t>
                </a:r>
                <a:endParaRPr lang="en-US" b="1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890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'List1 (2)'!$D$49</c:f>
              <c:strCache>
                <c:ptCount val="1"/>
                <c:pt idx="0">
                  <c:v>Rezistor, R= 12 ohm, Ls= 0,001 mH, Cs= 1 nF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'List1 (2)'!$A$2:$A$42</c:f>
              <c:numCache>
                <c:formatCode>General</c:formatCode>
                <c:ptCount val="41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1200</c:v>
                </c:pt>
                <c:pt idx="8">
                  <c:v>1500</c:v>
                </c:pt>
                <c:pt idx="9">
                  <c:v>2000</c:v>
                </c:pt>
                <c:pt idx="10">
                  <c:v>2200</c:v>
                </c:pt>
                <c:pt idx="11">
                  <c:v>2500</c:v>
                </c:pt>
                <c:pt idx="12">
                  <c:v>3000</c:v>
                </c:pt>
                <c:pt idx="13">
                  <c:v>3200</c:v>
                </c:pt>
                <c:pt idx="14">
                  <c:v>3500</c:v>
                </c:pt>
                <c:pt idx="15">
                  <c:v>4000</c:v>
                </c:pt>
                <c:pt idx="16">
                  <c:v>4200</c:v>
                </c:pt>
                <c:pt idx="17">
                  <c:v>4500</c:v>
                </c:pt>
                <c:pt idx="18">
                  <c:v>5000</c:v>
                </c:pt>
                <c:pt idx="19">
                  <c:v>6000</c:v>
                </c:pt>
                <c:pt idx="20">
                  <c:v>7000</c:v>
                </c:pt>
                <c:pt idx="21">
                  <c:v>8000</c:v>
                </c:pt>
                <c:pt idx="22">
                  <c:v>9000</c:v>
                </c:pt>
                <c:pt idx="23">
                  <c:v>10000</c:v>
                </c:pt>
                <c:pt idx="24">
                  <c:v>11000</c:v>
                </c:pt>
                <c:pt idx="25">
                  <c:v>12000</c:v>
                </c:pt>
                <c:pt idx="26">
                  <c:v>13000</c:v>
                </c:pt>
                <c:pt idx="27">
                  <c:v>14000</c:v>
                </c:pt>
                <c:pt idx="28">
                  <c:v>15000</c:v>
                </c:pt>
                <c:pt idx="29">
                  <c:v>16000</c:v>
                </c:pt>
                <c:pt idx="30">
                  <c:v>17000</c:v>
                </c:pt>
                <c:pt idx="31">
                  <c:v>18000</c:v>
                </c:pt>
                <c:pt idx="32">
                  <c:v>19000</c:v>
                </c:pt>
                <c:pt idx="33">
                  <c:v>20000</c:v>
                </c:pt>
                <c:pt idx="34">
                  <c:v>30000</c:v>
                </c:pt>
                <c:pt idx="35">
                  <c:v>40000</c:v>
                </c:pt>
                <c:pt idx="36">
                  <c:v>50000</c:v>
                </c:pt>
                <c:pt idx="37">
                  <c:v>60000</c:v>
                </c:pt>
                <c:pt idx="38">
                  <c:v>70000</c:v>
                </c:pt>
                <c:pt idx="39">
                  <c:v>80000</c:v>
                </c:pt>
                <c:pt idx="40">
                  <c:v>100000</c:v>
                </c:pt>
              </c:numCache>
            </c:numRef>
          </c:xVal>
          <c:yVal>
            <c:numRef>
              <c:f>'List1 (2)'!$N$2:$N$42</c:f>
              <c:numCache>
                <c:formatCode>General</c:formatCode>
                <c:ptCount val="41"/>
                <c:pt idx="0">
                  <c:v>-6.910909703404567E-3</c:v>
                </c:pt>
                <c:pt idx="1">
                  <c:v>-1.3821823081781776E-2</c:v>
                </c:pt>
                <c:pt idx="2">
                  <c:v>-3.4554622016452687E-2</c:v>
                </c:pt>
                <c:pt idx="3">
                  <c:v>-6.9109703403665845E-2</c:v>
                </c:pt>
                <c:pt idx="4">
                  <c:v>-0.13822308175292583</c:v>
                </c:pt>
                <c:pt idx="5">
                  <c:v>-0.34562201363491896</c:v>
                </c:pt>
                <c:pt idx="6">
                  <c:v>-0.69170331344125147</c:v>
                </c:pt>
                <c:pt idx="7">
                  <c:v>-0.83036725625299979</c:v>
                </c:pt>
                <c:pt idx="8">
                  <c:v>-1.0387028431349634</c:v>
                </c:pt>
                <c:pt idx="9">
                  <c:v>-1.3870788585871638</c:v>
                </c:pt>
                <c:pt idx="10">
                  <c:v>-1.5269171404119648</c:v>
                </c:pt>
                <c:pt idx="11">
                  <c:v>-1.737288576564296</c:v>
                </c:pt>
                <c:pt idx="12">
                  <c:v>-2.0897878146568565</c:v>
                </c:pt>
                <c:pt idx="13">
                  <c:v>-2.2315303501977222</c:v>
                </c:pt>
                <c:pt idx="14">
                  <c:v>-2.4450306194496001</c:v>
                </c:pt>
                <c:pt idx="15">
                  <c:v>-2.8034688799798553</c:v>
                </c:pt>
                <c:pt idx="16">
                  <c:v>-2.9478396567536014</c:v>
                </c:pt>
                <c:pt idx="17">
                  <c:v>-3.165551923525507</c:v>
                </c:pt>
                <c:pt idx="18">
                  <c:v>-3.5317260907621311</c:v>
                </c:pt>
                <c:pt idx="19">
                  <c:v>-4.2781155088795044</c:v>
                </c:pt>
                <c:pt idx="20">
                  <c:v>-5.0461304006134995</c:v>
                </c:pt>
                <c:pt idx="21">
                  <c:v>-5.8391845319230313</c:v>
                </c:pt>
                <c:pt idx="22">
                  <c:v>-6.6605932163130221</c:v>
                </c:pt>
                <c:pt idx="23">
                  <c:v>-7.5135517726387251</c:v>
                </c:pt>
                <c:pt idx="24">
                  <c:v>-8.4011110871173198</c:v>
                </c:pt>
                <c:pt idx="25">
                  <c:v>-9.3261500319675683</c:v>
                </c:pt>
                <c:pt idx="26">
                  <c:v>-10.291344578509708</c:v>
                </c:pt>
                <c:pt idx="27">
                  <c:v>-11.2991335613575</c:v>
                </c:pt>
                <c:pt idx="28">
                  <c:v>-12.351681208095998</c:v>
                </c:pt>
                <c:pt idx="29">
                  <c:v>-13.450836749688984</c:v>
                </c:pt>
                <c:pt idx="30">
                  <c:v>-14.598091672298896</c:v>
                </c:pt>
                <c:pt idx="31">
                  <c:v>-15.794535458680016</c:v>
                </c:pt>
                <c:pt idx="32">
                  <c:v>-17.040810988660947</c:v>
                </c:pt>
                <c:pt idx="33">
                  <c:v>-18.337071108204608</c:v>
                </c:pt>
                <c:pt idx="34">
                  <c:v>-33.67471190317444</c:v>
                </c:pt>
                <c:pt idx="35">
                  <c:v>-50.289881473466579</c:v>
                </c:pt>
                <c:pt idx="36">
                  <c:v>-63.577098700943594</c:v>
                </c:pt>
                <c:pt idx="37">
                  <c:v>-72.435089125185883</c:v>
                </c:pt>
                <c:pt idx="38">
                  <c:v>-78.017374385750117</c:v>
                </c:pt>
                <c:pt idx="39">
                  <c:v>-81.557930263656417</c:v>
                </c:pt>
                <c:pt idx="40">
                  <c:v>-85.419215167242214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'List1 (2)'!$D$50</c:f>
              <c:strCache>
                <c:ptCount val="1"/>
                <c:pt idx="0">
                  <c:v>Kondenzátor, C= 100 nF, Ls= 10 nH, Rs= 0,1 ohm, Rp= 1 Mohm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'List1 (2)'!$A$2:$A$42</c:f>
              <c:numCache>
                <c:formatCode>General</c:formatCode>
                <c:ptCount val="41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1200</c:v>
                </c:pt>
                <c:pt idx="8">
                  <c:v>1500</c:v>
                </c:pt>
                <c:pt idx="9">
                  <c:v>2000</c:v>
                </c:pt>
                <c:pt idx="10">
                  <c:v>2200</c:v>
                </c:pt>
                <c:pt idx="11">
                  <c:v>2500</c:v>
                </c:pt>
                <c:pt idx="12">
                  <c:v>3000</c:v>
                </c:pt>
                <c:pt idx="13">
                  <c:v>3200</c:v>
                </c:pt>
                <c:pt idx="14">
                  <c:v>3500</c:v>
                </c:pt>
                <c:pt idx="15">
                  <c:v>4000</c:v>
                </c:pt>
                <c:pt idx="16">
                  <c:v>4200</c:v>
                </c:pt>
                <c:pt idx="17">
                  <c:v>4500</c:v>
                </c:pt>
                <c:pt idx="18">
                  <c:v>5000</c:v>
                </c:pt>
                <c:pt idx="19">
                  <c:v>6000</c:v>
                </c:pt>
                <c:pt idx="20">
                  <c:v>7000</c:v>
                </c:pt>
                <c:pt idx="21">
                  <c:v>8000</c:v>
                </c:pt>
                <c:pt idx="22">
                  <c:v>9000</c:v>
                </c:pt>
                <c:pt idx="23">
                  <c:v>10000</c:v>
                </c:pt>
                <c:pt idx="24">
                  <c:v>11000</c:v>
                </c:pt>
                <c:pt idx="25">
                  <c:v>12000</c:v>
                </c:pt>
                <c:pt idx="26">
                  <c:v>13000</c:v>
                </c:pt>
                <c:pt idx="27">
                  <c:v>14000</c:v>
                </c:pt>
                <c:pt idx="28">
                  <c:v>15000</c:v>
                </c:pt>
                <c:pt idx="29">
                  <c:v>16000</c:v>
                </c:pt>
                <c:pt idx="30">
                  <c:v>17000</c:v>
                </c:pt>
                <c:pt idx="31">
                  <c:v>18000</c:v>
                </c:pt>
                <c:pt idx="32">
                  <c:v>19000</c:v>
                </c:pt>
                <c:pt idx="33">
                  <c:v>20000</c:v>
                </c:pt>
                <c:pt idx="34">
                  <c:v>30000</c:v>
                </c:pt>
                <c:pt idx="35">
                  <c:v>40000</c:v>
                </c:pt>
                <c:pt idx="36">
                  <c:v>50000</c:v>
                </c:pt>
                <c:pt idx="37">
                  <c:v>60000</c:v>
                </c:pt>
                <c:pt idx="38">
                  <c:v>70000</c:v>
                </c:pt>
                <c:pt idx="39">
                  <c:v>80000</c:v>
                </c:pt>
                <c:pt idx="40">
                  <c:v>100000</c:v>
                </c:pt>
              </c:numCache>
            </c:numRef>
          </c:xVal>
          <c:yVal>
            <c:numRef>
              <c:f>'List1 (2)'!$O$2:$O$42</c:f>
              <c:numCache>
                <c:formatCode>General</c:formatCode>
                <c:ptCount val="41"/>
                <c:pt idx="0">
                  <c:v>-89.954880923763682</c:v>
                </c:pt>
                <c:pt idx="1">
                  <c:v>-89.92343938284958</c:v>
                </c:pt>
                <c:pt idx="2">
                  <c:v>-89.81815888198912</c:v>
                </c:pt>
                <c:pt idx="3">
                  <c:v>-89.638950349726088</c:v>
                </c:pt>
                <c:pt idx="4">
                  <c:v>-89.278442704929432</c:v>
                </c:pt>
                <c:pt idx="5">
                  <c:v>-88.182483310683097</c:v>
                </c:pt>
                <c:pt idx="6">
                  <c:v>-86.257273993880446</c:v>
                </c:pt>
                <c:pt idx="7">
                  <c:v>-85.429250003125475</c:v>
                </c:pt>
                <c:pt idx="8">
                  <c:v>-84.094511726225889</c:v>
                </c:pt>
                <c:pt idx="9">
                  <c:v>-81.512388932128999</c:v>
                </c:pt>
                <c:pt idx="10">
                  <c:v>-80.302834655168851</c:v>
                </c:pt>
                <c:pt idx="11">
                  <c:v>-78.220694500275684</c:v>
                </c:pt>
                <c:pt idx="12">
                  <c:v>-73.702104097671025</c:v>
                </c:pt>
                <c:pt idx="13">
                  <c:v>-71.350475196073674</c:v>
                </c:pt>
                <c:pt idx="14">
                  <c:v>-66.932563683520115</c:v>
                </c:pt>
                <c:pt idx="15">
                  <c:v>-55.693666325122301</c:v>
                </c:pt>
                <c:pt idx="16">
                  <c:v>-49.002355463115904</c:v>
                </c:pt>
                <c:pt idx="17">
                  <c:v>-35.349687878048201</c:v>
                </c:pt>
                <c:pt idx="18">
                  <c:v>-2.3767639070528843</c:v>
                </c:pt>
                <c:pt idx="19">
                  <c:v>48.171701278062045</c:v>
                </c:pt>
                <c:pt idx="20">
                  <c:v>64.794581026092757</c:v>
                </c:pt>
                <c:pt idx="21">
                  <c:v>71.775335213222547</c:v>
                </c:pt>
                <c:pt idx="22">
                  <c:v>75.570652158968144</c:v>
                </c:pt>
                <c:pt idx="23">
                  <c:v>77.967728431131007</c:v>
                </c:pt>
                <c:pt idx="24">
                  <c:v>79.629915454502921</c:v>
                </c:pt>
                <c:pt idx="25">
                  <c:v>80.857266830885123</c:v>
                </c:pt>
                <c:pt idx="26">
                  <c:v>81.805069227229822</c:v>
                </c:pt>
                <c:pt idx="27">
                  <c:v>82.561848558211025</c:v>
                </c:pt>
                <c:pt idx="28">
                  <c:v>83.181872401330423</c:v>
                </c:pt>
                <c:pt idx="29">
                  <c:v>83.700338404590397</c:v>
                </c:pt>
                <c:pt idx="30">
                  <c:v>84.141127240651414</c:v>
                </c:pt>
                <c:pt idx="31">
                  <c:v>84.521047583355909</c:v>
                </c:pt>
                <c:pt idx="32">
                  <c:v>84.852296780414875</c:v>
                </c:pt>
                <c:pt idx="33">
                  <c:v>85.143956325389624</c:v>
                </c:pt>
                <c:pt idx="34">
                  <c:v>86.875438154904913</c:v>
                </c:pt>
                <c:pt idx="35">
                  <c:v>87.684862222951182</c:v>
                </c:pt>
                <c:pt idx="36">
                  <c:v>88.158185436245788</c:v>
                </c:pt>
                <c:pt idx="37">
                  <c:v>88.469776660107357</c:v>
                </c:pt>
                <c:pt idx="38">
                  <c:v>88.690757743487524</c:v>
                </c:pt>
                <c:pt idx="39">
                  <c:v>88.855759478974278</c:v>
                </c:pt>
                <c:pt idx="40">
                  <c:v>89.085871204215479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2943536"/>
        <c:axId val="242944096"/>
      </c:scatterChart>
      <c:valAx>
        <c:axId val="242943536"/>
        <c:scaling>
          <c:logBase val="10"/>
          <c:orientation val="minMax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 b="1">
                    <a:solidFill>
                      <a:schemeClr val="tx1"/>
                    </a:solidFill>
                  </a:rPr>
                  <a:t>f (kHz)</a:t>
                </a:r>
                <a:endParaRPr lang="en-US" b="1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944096"/>
        <c:crossesAt val="-100"/>
        <c:crossBetween val="midCat"/>
      </c:valAx>
      <c:valAx>
        <c:axId val="242944096"/>
        <c:scaling>
          <c:orientation val="minMax"/>
          <c:max val="100"/>
          <c:min val="-10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  <a:latin typeface="Symbol" panose="05050102010706020507" pitchFamily="18" charset="2"/>
                  </a:rPr>
                  <a:t>j </a:t>
                </a:r>
                <a:r>
                  <a:rPr lang="cs-CZ" b="1">
                    <a:solidFill>
                      <a:schemeClr val="tx1"/>
                    </a:solidFill>
                  </a:rPr>
                  <a:t>(°)</a:t>
                </a:r>
                <a:endParaRPr lang="en-US" b="1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943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'List1 (3)'!$D$49</c:f>
              <c:strCache>
                <c:ptCount val="1"/>
                <c:pt idx="0">
                  <c:v>R = 3300 ohm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'List1 (3)'!$A$2:$A$42</c:f>
              <c:numCache>
                <c:formatCode>General</c:formatCode>
                <c:ptCount val="41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1200</c:v>
                </c:pt>
                <c:pt idx="8">
                  <c:v>1500</c:v>
                </c:pt>
                <c:pt idx="9">
                  <c:v>2000</c:v>
                </c:pt>
                <c:pt idx="10">
                  <c:v>2200</c:v>
                </c:pt>
                <c:pt idx="11">
                  <c:v>2500</c:v>
                </c:pt>
                <c:pt idx="12">
                  <c:v>3000</c:v>
                </c:pt>
                <c:pt idx="13">
                  <c:v>3200</c:v>
                </c:pt>
                <c:pt idx="14">
                  <c:v>3500</c:v>
                </c:pt>
                <c:pt idx="15">
                  <c:v>4000</c:v>
                </c:pt>
                <c:pt idx="16">
                  <c:v>4200</c:v>
                </c:pt>
                <c:pt idx="17">
                  <c:v>4500</c:v>
                </c:pt>
                <c:pt idx="18">
                  <c:v>5000</c:v>
                </c:pt>
                <c:pt idx="19">
                  <c:v>6000</c:v>
                </c:pt>
                <c:pt idx="20">
                  <c:v>7000</c:v>
                </c:pt>
                <c:pt idx="21">
                  <c:v>8000</c:v>
                </c:pt>
                <c:pt idx="22">
                  <c:v>9000</c:v>
                </c:pt>
                <c:pt idx="23">
                  <c:v>10000</c:v>
                </c:pt>
                <c:pt idx="24">
                  <c:v>11000</c:v>
                </c:pt>
                <c:pt idx="25">
                  <c:v>12000</c:v>
                </c:pt>
                <c:pt idx="26">
                  <c:v>13000</c:v>
                </c:pt>
                <c:pt idx="27">
                  <c:v>14000</c:v>
                </c:pt>
                <c:pt idx="28">
                  <c:v>15000</c:v>
                </c:pt>
                <c:pt idx="29">
                  <c:v>16000</c:v>
                </c:pt>
                <c:pt idx="30">
                  <c:v>17000</c:v>
                </c:pt>
                <c:pt idx="31">
                  <c:v>18000</c:v>
                </c:pt>
                <c:pt idx="32">
                  <c:v>19000</c:v>
                </c:pt>
                <c:pt idx="33">
                  <c:v>20000</c:v>
                </c:pt>
                <c:pt idx="34">
                  <c:v>30000</c:v>
                </c:pt>
                <c:pt idx="35">
                  <c:v>40000</c:v>
                </c:pt>
                <c:pt idx="36">
                  <c:v>50000</c:v>
                </c:pt>
                <c:pt idx="37">
                  <c:v>60000</c:v>
                </c:pt>
                <c:pt idx="38">
                  <c:v>70000</c:v>
                </c:pt>
                <c:pt idx="39">
                  <c:v>80000</c:v>
                </c:pt>
                <c:pt idx="40">
                  <c:v>100000</c:v>
                </c:pt>
              </c:numCache>
            </c:numRef>
          </c:xVal>
          <c:yVal>
            <c:numRef>
              <c:f>'List1 (3)'!$L$2:$L$42</c:f>
              <c:numCache>
                <c:formatCode>General</c:formatCode>
                <c:ptCount val="41"/>
                <c:pt idx="0">
                  <c:v>3299.9842353504891</c:v>
                </c:pt>
                <c:pt idx="1">
                  <c:v>3299.9369427575111</c:v>
                </c:pt>
                <c:pt idx="2">
                  <c:v>3299.6059515284674</c:v>
                </c:pt>
                <c:pt idx="3">
                  <c:v>3298.4246525244939</c:v>
                </c:pt>
                <c:pt idx="4">
                  <c:v>3293.712112369989</c:v>
                </c:pt>
                <c:pt idx="5">
                  <c:v>3261.2803718121777</c:v>
                </c:pt>
                <c:pt idx="6">
                  <c:v>3152.8188884216493</c:v>
                </c:pt>
                <c:pt idx="7">
                  <c:v>3094.0143146112591</c:v>
                </c:pt>
                <c:pt idx="8">
                  <c:v>2993.8527614337295</c:v>
                </c:pt>
                <c:pt idx="9">
                  <c:v>2806.9342888971878</c:v>
                </c:pt>
                <c:pt idx="10">
                  <c:v>2728.8265435623989</c:v>
                </c:pt>
                <c:pt idx="11">
                  <c:v>2611.2054970760973</c:v>
                </c:pt>
                <c:pt idx="12">
                  <c:v>2419.7447328054795</c:v>
                </c:pt>
                <c:pt idx="13">
                  <c:v>2346.1731108601307</c:v>
                </c:pt>
                <c:pt idx="14">
                  <c:v>2239.971876965807</c:v>
                </c:pt>
                <c:pt idx="15">
                  <c:v>2075.2232613851124</c:v>
                </c:pt>
                <c:pt idx="16">
                  <c:v>2013.7688947429183</c:v>
                </c:pt>
                <c:pt idx="17">
                  <c:v>1926.313850182717</c:v>
                </c:pt>
                <c:pt idx="18">
                  <c:v>1792.6833715894547</c:v>
                </c:pt>
                <c:pt idx="19">
                  <c:v>1566.1829858249978</c:v>
                </c:pt>
                <c:pt idx="20">
                  <c:v>1384.4460893828459</c:v>
                </c:pt>
                <c:pt idx="21">
                  <c:v>1237.1761403165103</c:v>
                </c:pt>
                <c:pt idx="22">
                  <c:v>1116.299545282495</c:v>
                </c:pt>
                <c:pt idx="23">
                  <c:v>1015.7720264939925</c:v>
                </c:pt>
                <c:pt idx="24">
                  <c:v>931.11592329830489</c:v>
                </c:pt>
                <c:pt idx="25">
                  <c:v>859.00145213385883</c:v>
                </c:pt>
                <c:pt idx="26">
                  <c:v>796.92800292514437</c:v>
                </c:pt>
                <c:pt idx="27">
                  <c:v>742.99468016798573</c:v>
                </c:pt>
                <c:pt idx="28">
                  <c:v>695.7378640949122</c:v>
                </c:pt>
                <c:pt idx="29">
                  <c:v>654.01631123279253</c:v>
                </c:pt>
                <c:pt idx="30">
                  <c:v>616.92935070561816</c:v>
                </c:pt>
                <c:pt idx="31">
                  <c:v>583.7580635558586</c:v>
                </c:pt>
                <c:pt idx="32">
                  <c:v>553.92250445682942</c:v>
                </c:pt>
                <c:pt idx="33">
                  <c:v>526.95022046253814</c:v>
                </c:pt>
                <c:pt idx="34">
                  <c:v>353.81118642700051</c:v>
                </c:pt>
                <c:pt idx="35">
                  <c:v>266.02404694414315</c:v>
                </c:pt>
                <c:pt idx="36">
                  <c:v>213.06437655940704</c:v>
                </c:pt>
                <c:pt idx="37">
                  <c:v>177.66253902512295</c:v>
                </c:pt>
                <c:pt idx="38">
                  <c:v>152.33644163772121</c:v>
                </c:pt>
                <c:pt idx="39">
                  <c:v>133.32336575375922</c:v>
                </c:pt>
                <c:pt idx="40">
                  <c:v>106.68189083019858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'List1 (3)'!$D$50</c:f>
              <c:strCache>
                <c:ptCount val="1"/>
                <c:pt idx="0">
                  <c:v>R = 330 ohm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'List1 (2)'!$A$2:$A$42</c:f>
              <c:numCache>
                <c:formatCode>General</c:formatCode>
                <c:ptCount val="41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1200</c:v>
                </c:pt>
                <c:pt idx="8">
                  <c:v>1500</c:v>
                </c:pt>
                <c:pt idx="9">
                  <c:v>2000</c:v>
                </c:pt>
                <c:pt idx="10">
                  <c:v>2200</c:v>
                </c:pt>
                <c:pt idx="11">
                  <c:v>2500</c:v>
                </c:pt>
                <c:pt idx="12">
                  <c:v>3000</c:v>
                </c:pt>
                <c:pt idx="13">
                  <c:v>3200</c:v>
                </c:pt>
                <c:pt idx="14">
                  <c:v>3500</c:v>
                </c:pt>
                <c:pt idx="15">
                  <c:v>4000</c:v>
                </c:pt>
                <c:pt idx="16">
                  <c:v>4200</c:v>
                </c:pt>
                <c:pt idx="17">
                  <c:v>4500</c:v>
                </c:pt>
                <c:pt idx="18">
                  <c:v>5000</c:v>
                </c:pt>
                <c:pt idx="19">
                  <c:v>6000</c:v>
                </c:pt>
                <c:pt idx="20">
                  <c:v>7000</c:v>
                </c:pt>
                <c:pt idx="21">
                  <c:v>8000</c:v>
                </c:pt>
                <c:pt idx="22">
                  <c:v>9000</c:v>
                </c:pt>
                <c:pt idx="23">
                  <c:v>10000</c:v>
                </c:pt>
                <c:pt idx="24">
                  <c:v>11000</c:v>
                </c:pt>
                <c:pt idx="25">
                  <c:v>12000</c:v>
                </c:pt>
                <c:pt idx="26">
                  <c:v>13000</c:v>
                </c:pt>
                <c:pt idx="27">
                  <c:v>14000</c:v>
                </c:pt>
                <c:pt idx="28">
                  <c:v>15000</c:v>
                </c:pt>
                <c:pt idx="29">
                  <c:v>16000</c:v>
                </c:pt>
                <c:pt idx="30">
                  <c:v>17000</c:v>
                </c:pt>
                <c:pt idx="31">
                  <c:v>18000</c:v>
                </c:pt>
                <c:pt idx="32">
                  <c:v>19000</c:v>
                </c:pt>
                <c:pt idx="33">
                  <c:v>20000</c:v>
                </c:pt>
                <c:pt idx="34">
                  <c:v>30000</c:v>
                </c:pt>
                <c:pt idx="35">
                  <c:v>40000</c:v>
                </c:pt>
                <c:pt idx="36">
                  <c:v>50000</c:v>
                </c:pt>
                <c:pt idx="37">
                  <c:v>60000</c:v>
                </c:pt>
                <c:pt idx="38">
                  <c:v>70000</c:v>
                </c:pt>
                <c:pt idx="39">
                  <c:v>80000</c:v>
                </c:pt>
                <c:pt idx="40">
                  <c:v>100000</c:v>
                </c:pt>
              </c:numCache>
            </c:numRef>
          </c:xVal>
          <c:yVal>
            <c:numRef>
              <c:f>'List1 (2)'!$L$2:$L$42</c:f>
              <c:numCache>
                <c:formatCode>General</c:formatCode>
                <c:ptCount val="41"/>
                <c:pt idx="0">
                  <c:v>330.00000956261579</c:v>
                </c:pt>
                <c:pt idx="1">
                  <c:v>330.00003825045724</c:v>
                </c:pt>
                <c:pt idx="2">
                  <c:v>330.00023906508994</c:v>
                </c:pt>
                <c:pt idx="3">
                  <c:v>330.00095625653756</c:v>
                </c:pt>
                <c:pt idx="4">
                  <c:v>330.00382496499407</c:v>
                </c:pt>
                <c:pt idx="5">
                  <c:v>330.02390335529407</c:v>
                </c:pt>
                <c:pt idx="6">
                  <c:v>330.09557517446547</c:v>
                </c:pt>
                <c:pt idx="7">
                  <c:v>330.13759592020335</c:v>
                </c:pt>
                <c:pt idx="8">
                  <c:v>330.21490056667704</c:v>
                </c:pt>
                <c:pt idx="9">
                  <c:v>330.38168754547462</c:v>
                </c:pt>
                <c:pt idx="10">
                  <c:v>330.46163377650652</c:v>
                </c:pt>
                <c:pt idx="11">
                  <c:v>330.5956662783895</c:v>
                </c:pt>
                <c:pt idx="12">
                  <c:v>330.85648804082098</c:v>
                </c:pt>
                <c:pt idx="13">
                  <c:v>330.97383943942867</c:v>
                </c:pt>
                <c:pt idx="14">
                  <c:v>331.16372387877396</c:v>
                </c:pt>
                <c:pt idx="15">
                  <c:v>331.51686298652157</c:v>
                </c:pt>
                <c:pt idx="16">
                  <c:v>331.67084122634162</c:v>
                </c:pt>
                <c:pt idx="17">
                  <c:v>331.91531080690737</c:v>
                </c:pt>
                <c:pt idx="18">
                  <c:v>332.3583868638126</c:v>
                </c:pt>
                <c:pt idx="19">
                  <c:v>333.37525740247503</c:v>
                </c:pt>
                <c:pt idx="20">
                  <c:v>334.56021437997532</c:v>
                </c:pt>
                <c:pt idx="21">
                  <c:v>335.90444407881267</c:v>
                </c:pt>
                <c:pt idx="22">
                  <c:v>337.39747207526085</c:v>
                </c:pt>
                <c:pt idx="23">
                  <c:v>339.02704791297907</c:v>
                </c:pt>
                <c:pt idx="24">
                  <c:v>340.77902626733203</c:v>
                </c:pt>
                <c:pt idx="25">
                  <c:v>342.63725042949505</c:v>
                </c:pt>
                <c:pt idx="26">
                  <c:v>344.58344531242932</c:v>
                </c:pt>
                <c:pt idx="27">
                  <c:v>346.59712865542832</c:v>
                </c:pt>
                <c:pt idx="28">
                  <c:v>348.65555059724471</c:v>
                </c:pt>
                <c:pt idx="29">
                  <c:v>350.73367317507183</c:v>
                </c:pt>
                <c:pt idx="30">
                  <c:v>352.8042024165938</c:v>
                </c:pt>
                <c:pt idx="31">
                  <c:v>354.83768630716889</c:v>
                </c:pt>
                <c:pt idx="32">
                  <c:v>356.80269177753922</c:v>
                </c:pt>
                <c:pt idx="33">
                  <c:v>358.66607269286766</c:v>
                </c:pt>
                <c:pt idx="34">
                  <c:v>364.2271827886874</c:v>
                </c:pt>
                <c:pt idx="35">
                  <c:v>333.13109584831761</c:v>
                </c:pt>
                <c:pt idx="36">
                  <c:v>279.93581856350676</c:v>
                </c:pt>
                <c:pt idx="37">
                  <c:v>229.56071821150906</c:v>
                </c:pt>
                <c:pt idx="38">
                  <c:v>190.21582155090763</c:v>
                </c:pt>
                <c:pt idx="39">
                  <c:v>160.85051486503318</c:v>
                </c:pt>
                <c:pt idx="40">
                  <c:v>121.8986407276592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'List1 (3)'!$D$51</c:f>
              <c:strCache>
                <c:ptCount val="1"/>
                <c:pt idx="0">
                  <c:v>R = 33 ohm</c:v>
                </c:pt>
              </c:strCache>
            </c:strRef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xVal>
            <c:numRef>
              <c:f>List1!$A$2:$A$42</c:f>
              <c:numCache>
                <c:formatCode>General</c:formatCode>
                <c:ptCount val="41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1200</c:v>
                </c:pt>
                <c:pt idx="8">
                  <c:v>1500</c:v>
                </c:pt>
                <c:pt idx="9">
                  <c:v>2000</c:v>
                </c:pt>
                <c:pt idx="10">
                  <c:v>2200</c:v>
                </c:pt>
                <c:pt idx="11">
                  <c:v>2500</c:v>
                </c:pt>
                <c:pt idx="12">
                  <c:v>3000</c:v>
                </c:pt>
                <c:pt idx="13">
                  <c:v>3200</c:v>
                </c:pt>
                <c:pt idx="14">
                  <c:v>3500</c:v>
                </c:pt>
                <c:pt idx="15">
                  <c:v>4000</c:v>
                </c:pt>
                <c:pt idx="16">
                  <c:v>4200</c:v>
                </c:pt>
                <c:pt idx="17">
                  <c:v>4500</c:v>
                </c:pt>
                <c:pt idx="18">
                  <c:v>5000</c:v>
                </c:pt>
                <c:pt idx="19">
                  <c:v>6000</c:v>
                </c:pt>
                <c:pt idx="20">
                  <c:v>7000</c:v>
                </c:pt>
                <c:pt idx="21">
                  <c:v>8000</c:v>
                </c:pt>
                <c:pt idx="22">
                  <c:v>9000</c:v>
                </c:pt>
                <c:pt idx="23">
                  <c:v>10000</c:v>
                </c:pt>
                <c:pt idx="24">
                  <c:v>11000</c:v>
                </c:pt>
                <c:pt idx="25">
                  <c:v>12000</c:v>
                </c:pt>
                <c:pt idx="26">
                  <c:v>13000</c:v>
                </c:pt>
                <c:pt idx="27">
                  <c:v>14000</c:v>
                </c:pt>
                <c:pt idx="28">
                  <c:v>15000</c:v>
                </c:pt>
                <c:pt idx="29">
                  <c:v>16000</c:v>
                </c:pt>
                <c:pt idx="30">
                  <c:v>17000</c:v>
                </c:pt>
                <c:pt idx="31">
                  <c:v>18000</c:v>
                </c:pt>
                <c:pt idx="32">
                  <c:v>19000</c:v>
                </c:pt>
                <c:pt idx="33">
                  <c:v>20000</c:v>
                </c:pt>
                <c:pt idx="34">
                  <c:v>30000</c:v>
                </c:pt>
                <c:pt idx="35">
                  <c:v>40000</c:v>
                </c:pt>
                <c:pt idx="36">
                  <c:v>50000</c:v>
                </c:pt>
                <c:pt idx="37">
                  <c:v>60000</c:v>
                </c:pt>
                <c:pt idx="38">
                  <c:v>70000</c:v>
                </c:pt>
                <c:pt idx="39">
                  <c:v>80000</c:v>
                </c:pt>
                <c:pt idx="40">
                  <c:v>100000</c:v>
                </c:pt>
              </c:numCache>
            </c:numRef>
          </c:xVal>
          <c:yVal>
            <c:numRef>
              <c:f>List1!$L$2:$L$42</c:f>
              <c:numCache>
                <c:formatCode>General</c:formatCode>
                <c:ptCount val="41"/>
                <c:pt idx="0">
                  <c:v>33.000061753954554</c:v>
                </c:pt>
                <c:pt idx="1">
                  <c:v>33.000247015211215</c:v>
                </c:pt>
                <c:pt idx="2">
                  <c:v>33.001543818514463</c:v>
                </c:pt>
                <c:pt idx="3">
                  <c:v>33.006174894760285</c:v>
                </c:pt>
                <c:pt idx="4">
                  <c:v>33.024693514563332</c:v>
                </c:pt>
                <c:pt idx="5">
                  <c:v>33.154070337619657</c:v>
                </c:pt>
                <c:pt idx="6">
                  <c:v>33.612574733324344</c:v>
                </c:pt>
                <c:pt idx="7">
                  <c:v>33.879043917297338</c:v>
                </c:pt>
                <c:pt idx="8">
                  <c:v>34.364889291368726</c:v>
                </c:pt>
                <c:pt idx="9">
                  <c:v>35.394818296115787</c:v>
                </c:pt>
                <c:pt idx="10">
                  <c:v>35.880138269836571</c:v>
                </c:pt>
                <c:pt idx="11">
                  <c:v>36.682430894688984</c:v>
                </c:pt>
                <c:pt idx="12">
                  <c:v>38.20597300040626</c:v>
                </c:pt>
                <c:pt idx="13">
                  <c:v>38.876515071594874</c:v>
                </c:pt>
                <c:pt idx="14">
                  <c:v>39.943527728084383</c:v>
                </c:pt>
                <c:pt idx="15">
                  <c:v>41.874254546454161</c:v>
                </c:pt>
                <c:pt idx="16">
                  <c:v>42.696309603904758</c:v>
                </c:pt>
                <c:pt idx="17">
                  <c:v>43.979181288539699</c:v>
                </c:pt>
                <c:pt idx="18">
                  <c:v>46.241613554233503</c:v>
                </c:pt>
                <c:pt idx="19">
                  <c:v>51.18418276505944</c:v>
                </c:pt>
                <c:pt idx="20">
                  <c:v>56.614793087175535</c:v>
                </c:pt>
                <c:pt idx="21">
                  <c:v>62.477780141783676</c:v>
                </c:pt>
                <c:pt idx="22">
                  <c:v>68.74232270552352</c:v>
                </c:pt>
                <c:pt idx="23">
                  <c:v>75.396777590728391</c:v>
                </c:pt>
                <c:pt idx="24">
                  <c:v>82.444560677781681</c:v>
                </c:pt>
                <c:pt idx="25">
                  <c:v>89.90143528324397</c:v>
                </c:pt>
                <c:pt idx="26">
                  <c:v>97.793920631320546</c:v>
                </c:pt>
                <c:pt idx="27">
                  <c:v>106.15856852837211</c:v>
                </c:pt>
                <c:pt idx="28">
                  <c:v>115.0419343132577</c:v>
                </c:pt>
                <c:pt idx="29">
                  <c:v>124.50114407427094</c:v>
                </c:pt>
                <c:pt idx="30">
                  <c:v>134.60502531060152</c:v>
                </c:pt>
                <c:pt idx="31">
                  <c:v>145.43582563886767</c:v>
                </c:pt>
                <c:pt idx="32">
                  <c:v>157.09160001218189</c:v>
                </c:pt>
                <c:pt idx="33">
                  <c:v>169.68940850078724</c:v>
                </c:pt>
                <c:pt idx="34">
                  <c:v>401.79362792991031</c:v>
                </c:pt>
                <c:pt idx="35">
                  <c:v>1877.1359398466159</c:v>
                </c:pt>
                <c:pt idx="36">
                  <c:v>625.54323905754075</c:v>
                </c:pt>
                <c:pt idx="37">
                  <c:v>329.89950666829981</c:v>
                </c:pt>
                <c:pt idx="38">
                  <c:v>230.42817121659738</c:v>
                </c:pt>
                <c:pt idx="39">
                  <c:v>179.84173809818682</c:v>
                </c:pt>
                <c:pt idx="40">
                  <c:v>127.58275360689461</c:v>
                </c:pt>
              </c:numCache>
            </c:numRef>
          </c:yVal>
          <c:smooth val="1"/>
        </c:ser>
        <c:ser>
          <c:idx val="3"/>
          <c:order val="3"/>
          <c:tx>
            <c:v>L = 1 uH</c:v>
          </c:tx>
          <c:spPr>
            <a:ln w="19050" cap="rnd">
              <a:solidFill>
                <a:schemeClr val="tx1"/>
              </a:solidFill>
              <a:prstDash val="lgDashDotDot"/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19050" cap="rnd" cmpd="sng">
                <a:solidFill>
                  <a:schemeClr val="tx1"/>
                </a:solidFill>
                <a:prstDash val="lgDashDotDot"/>
                <a:round/>
              </a:ln>
              <a:effectLst/>
            </c:spPr>
          </c:dPt>
          <c:xVal>
            <c:numRef>
              <c:f>'List1 (3)'!$D$53:$D$54</c:f>
              <c:numCache>
                <c:formatCode>General</c:formatCode>
                <c:ptCount val="2"/>
                <c:pt idx="0">
                  <c:v>1000</c:v>
                </c:pt>
                <c:pt idx="1">
                  <c:v>100000</c:v>
                </c:pt>
              </c:numCache>
            </c:numRef>
          </c:xVal>
          <c:yVal>
            <c:numRef>
              <c:f>'List1 (3)'!$E$53:$E$54</c:f>
              <c:numCache>
                <c:formatCode>General</c:formatCode>
                <c:ptCount val="2"/>
                <c:pt idx="0">
                  <c:v>6.2831853071795853</c:v>
                </c:pt>
                <c:pt idx="1">
                  <c:v>628.31853071795854</c:v>
                </c:pt>
              </c:numCache>
            </c:numRef>
          </c:yVal>
          <c:smooth val="1"/>
        </c:ser>
        <c:ser>
          <c:idx val="4"/>
          <c:order val="4"/>
          <c:tx>
            <c:v>C = 15 pF</c:v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'List1 (3)'!$D$56:$D$57</c:f>
              <c:numCache>
                <c:formatCode>General</c:formatCode>
                <c:ptCount val="2"/>
                <c:pt idx="0">
                  <c:v>1000</c:v>
                </c:pt>
                <c:pt idx="1">
                  <c:v>100000</c:v>
                </c:pt>
              </c:numCache>
            </c:numRef>
          </c:xVal>
          <c:yVal>
            <c:numRef>
              <c:f>'List1 (3)'!$F$56:$F$57</c:f>
              <c:numCache>
                <c:formatCode>General</c:formatCode>
                <c:ptCount val="2"/>
                <c:pt idx="0">
                  <c:v>10610.32953945969</c:v>
                </c:pt>
                <c:pt idx="1">
                  <c:v>106.1032953945969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736192"/>
        <c:axId val="127736752"/>
      </c:scatterChart>
      <c:valAx>
        <c:axId val="127736192"/>
        <c:scaling>
          <c:logBase val="10"/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 b="1">
                    <a:solidFill>
                      <a:schemeClr val="tx1"/>
                    </a:solidFill>
                  </a:rPr>
                  <a:t>f (kHz)</a:t>
                </a:r>
                <a:endParaRPr lang="en-US" b="1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736752"/>
        <c:crossesAt val="1.0000000000000002E-2"/>
        <c:crossBetween val="midCat"/>
      </c:valAx>
      <c:valAx>
        <c:axId val="127736752"/>
        <c:scaling>
          <c:logBase val="10"/>
          <c:orientation val="minMax"/>
          <c:max val="10000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 b="1">
                    <a:solidFill>
                      <a:schemeClr val="tx1"/>
                    </a:solidFill>
                  </a:rPr>
                  <a:t>|Z| (ohm)</a:t>
                </a:r>
                <a:endParaRPr lang="en-US" b="1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736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'List1 (3)'!$D$49</c:f>
              <c:strCache>
                <c:ptCount val="1"/>
                <c:pt idx="0">
                  <c:v>R = 3300 ohm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'List1 (3)'!$A$2:$A$42</c:f>
              <c:numCache>
                <c:formatCode>General</c:formatCode>
                <c:ptCount val="41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1200</c:v>
                </c:pt>
                <c:pt idx="8">
                  <c:v>1500</c:v>
                </c:pt>
                <c:pt idx="9">
                  <c:v>2000</c:v>
                </c:pt>
                <c:pt idx="10">
                  <c:v>2200</c:v>
                </c:pt>
                <c:pt idx="11">
                  <c:v>2500</c:v>
                </c:pt>
                <c:pt idx="12">
                  <c:v>3000</c:v>
                </c:pt>
                <c:pt idx="13">
                  <c:v>3200</c:v>
                </c:pt>
                <c:pt idx="14">
                  <c:v>3500</c:v>
                </c:pt>
                <c:pt idx="15">
                  <c:v>4000</c:v>
                </c:pt>
                <c:pt idx="16">
                  <c:v>4200</c:v>
                </c:pt>
                <c:pt idx="17">
                  <c:v>4500</c:v>
                </c:pt>
                <c:pt idx="18">
                  <c:v>5000</c:v>
                </c:pt>
                <c:pt idx="19">
                  <c:v>6000</c:v>
                </c:pt>
                <c:pt idx="20">
                  <c:v>7000</c:v>
                </c:pt>
                <c:pt idx="21">
                  <c:v>8000</c:v>
                </c:pt>
                <c:pt idx="22">
                  <c:v>9000</c:v>
                </c:pt>
                <c:pt idx="23">
                  <c:v>10000</c:v>
                </c:pt>
                <c:pt idx="24">
                  <c:v>11000</c:v>
                </c:pt>
                <c:pt idx="25">
                  <c:v>12000</c:v>
                </c:pt>
                <c:pt idx="26">
                  <c:v>13000</c:v>
                </c:pt>
                <c:pt idx="27">
                  <c:v>14000</c:v>
                </c:pt>
                <c:pt idx="28">
                  <c:v>15000</c:v>
                </c:pt>
                <c:pt idx="29">
                  <c:v>16000</c:v>
                </c:pt>
                <c:pt idx="30">
                  <c:v>17000</c:v>
                </c:pt>
                <c:pt idx="31">
                  <c:v>18000</c:v>
                </c:pt>
                <c:pt idx="32">
                  <c:v>19000</c:v>
                </c:pt>
                <c:pt idx="33">
                  <c:v>20000</c:v>
                </c:pt>
                <c:pt idx="34">
                  <c:v>30000</c:v>
                </c:pt>
                <c:pt idx="35">
                  <c:v>40000</c:v>
                </c:pt>
                <c:pt idx="36">
                  <c:v>50000</c:v>
                </c:pt>
                <c:pt idx="37">
                  <c:v>60000</c:v>
                </c:pt>
                <c:pt idx="38">
                  <c:v>70000</c:v>
                </c:pt>
                <c:pt idx="39">
                  <c:v>80000</c:v>
                </c:pt>
                <c:pt idx="40">
                  <c:v>100000</c:v>
                </c:pt>
              </c:numCache>
            </c:numRef>
          </c:xVal>
          <c:yVal>
            <c:numRef>
              <c:f>'List1 (3)'!$N$2:$N$42</c:f>
              <c:numCache>
                <c:formatCode>General</c:formatCode>
                <c:ptCount val="41"/>
                <c:pt idx="0">
                  <c:v>-0.17710852687700027</c:v>
                </c:pt>
                <c:pt idx="1">
                  <c:v>-0.35421366963905615</c:v>
                </c:pt>
                <c:pt idx="2">
                  <c:v>-0.88547496023263927</c:v>
                </c:pt>
                <c:pt idx="3">
                  <c:v>-1.7705271968874541</c:v>
                </c:pt>
                <c:pt idx="4">
                  <c:v>-3.5376798543416319</c:v>
                </c:pt>
                <c:pt idx="5">
                  <c:v>-8.7859436452976318</c:v>
                </c:pt>
                <c:pt idx="6">
                  <c:v>-17.177153327730146</c:v>
                </c:pt>
                <c:pt idx="7">
                  <c:v>-20.351749366443936</c:v>
                </c:pt>
                <c:pt idx="8">
                  <c:v>-24.875943907712621</c:v>
                </c:pt>
                <c:pt idx="9">
                  <c:v>-31.725864480082446</c:v>
                </c:pt>
                <c:pt idx="10">
                  <c:v>-34.218134914389225</c:v>
                </c:pt>
                <c:pt idx="11">
                  <c:v>-37.696914377404603</c:v>
                </c:pt>
                <c:pt idx="12">
                  <c:v>-42.841962444537998</c:v>
                </c:pt>
                <c:pt idx="13">
                  <c:v>-44.688946674806701</c:v>
                </c:pt>
                <c:pt idx="14">
                  <c:v>-47.254020613164577</c:v>
                </c:pt>
                <c:pt idx="15">
                  <c:v>-51.036951414606058</c:v>
                </c:pt>
                <c:pt idx="16">
                  <c:v>-52.396469883906498</c:v>
                </c:pt>
                <c:pt idx="17">
                  <c:v>-54.289598974106653</c:v>
                </c:pt>
                <c:pt idx="18">
                  <c:v>-57.099064678614219</c:v>
                </c:pt>
                <c:pt idx="19">
                  <c:v>-61.670663079000846</c:v>
                </c:pt>
                <c:pt idx="20">
                  <c:v>-65.199840578054292</c:v>
                </c:pt>
                <c:pt idx="21">
                  <c:v>-67.987127078223565</c:v>
                </c:pt>
                <c:pt idx="22">
                  <c:v>-70.234380082582092</c:v>
                </c:pt>
                <c:pt idx="23">
                  <c:v>-72.079434553807218</c:v>
                </c:pt>
                <c:pt idx="24">
                  <c:v>-73.618444228781769</c:v>
                </c:pt>
                <c:pt idx="25">
                  <c:v>-74.919989549372616</c:v>
                </c:pt>
                <c:pt idx="26">
                  <c:v>-76.034035196290901</c:v>
                </c:pt>
                <c:pt idx="27">
                  <c:v>-76.997707585807845</c:v>
                </c:pt>
                <c:pt idx="28">
                  <c:v>-77.839094545171818</c:v>
                </c:pt>
                <c:pt idx="29">
                  <c:v>-78.579795614184007</c:v>
                </c:pt>
                <c:pt idx="30">
                  <c:v>-79.236668236690889</c:v>
                </c:pt>
                <c:pt idx="31">
                  <c:v>-79.823046230392563</c:v>
                </c:pt>
                <c:pt idx="32">
                  <c:v>-80.34960521421381</c:v>
                </c:pt>
                <c:pt idx="33">
                  <c:v>-80.824987476052939</c:v>
                </c:pt>
                <c:pt idx="34">
                  <c:v>-83.865266180726181</c:v>
                </c:pt>
                <c:pt idx="35">
                  <c:v>-85.402900675587077</c:v>
                </c:pt>
                <c:pt idx="36">
                  <c:v>-86.331419602246712</c:v>
                </c:pt>
                <c:pt idx="37">
                  <c:v>-86.953662573313707</c:v>
                </c:pt>
                <c:pt idx="38">
                  <c:v>-87.400351330704027</c:v>
                </c:pt>
                <c:pt idx="39">
                  <c:v>-87.737092497649968</c:v>
                </c:pt>
                <c:pt idx="40">
                  <c:v>-88.212259452771207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'List1 (3)'!$D$50</c:f>
              <c:strCache>
                <c:ptCount val="1"/>
                <c:pt idx="0">
                  <c:v>R = 330 ohm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'List1 (3)'!$A$2:$A$42</c:f>
              <c:numCache>
                <c:formatCode>General</c:formatCode>
                <c:ptCount val="41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1200</c:v>
                </c:pt>
                <c:pt idx="8">
                  <c:v>1500</c:v>
                </c:pt>
                <c:pt idx="9">
                  <c:v>2000</c:v>
                </c:pt>
                <c:pt idx="10">
                  <c:v>2200</c:v>
                </c:pt>
                <c:pt idx="11">
                  <c:v>2500</c:v>
                </c:pt>
                <c:pt idx="12">
                  <c:v>3000</c:v>
                </c:pt>
                <c:pt idx="13">
                  <c:v>3200</c:v>
                </c:pt>
                <c:pt idx="14">
                  <c:v>3500</c:v>
                </c:pt>
                <c:pt idx="15">
                  <c:v>4000</c:v>
                </c:pt>
                <c:pt idx="16">
                  <c:v>4200</c:v>
                </c:pt>
                <c:pt idx="17">
                  <c:v>4500</c:v>
                </c:pt>
                <c:pt idx="18">
                  <c:v>5000</c:v>
                </c:pt>
                <c:pt idx="19">
                  <c:v>6000</c:v>
                </c:pt>
                <c:pt idx="20">
                  <c:v>7000</c:v>
                </c:pt>
                <c:pt idx="21">
                  <c:v>8000</c:v>
                </c:pt>
                <c:pt idx="22">
                  <c:v>9000</c:v>
                </c:pt>
                <c:pt idx="23">
                  <c:v>10000</c:v>
                </c:pt>
                <c:pt idx="24">
                  <c:v>11000</c:v>
                </c:pt>
                <c:pt idx="25">
                  <c:v>12000</c:v>
                </c:pt>
                <c:pt idx="26">
                  <c:v>13000</c:v>
                </c:pt>
                <c:pt idx="27">
                  <c:v>14000</c:v>
                </c:pt>
                <c:pt idx="28">
                  <c:v>15000</c:v>
                </c:pt>
                <c:pt idx="29">
                  <c:v>16000</c:v>
                </c:pt>
                <c:pt idx="30">
                  <c:v>17000</c:v>
                </c:pt>
                <c:pt idx="31">
                  <c:v>18000</c:v>
                </c:pt>
                <c:pt idx="32">
                  <c:v>19000</c:v>
                </c:pt>
                <c:pt idx="33">
                  <c:v>20000</c:v>
                </c:pt>
                <c:pt idx="34">
                  <c:v>30000</c:v>
                </c:pt>
                <c:pt idx="35">
                  <c:v>40000</c:v>
                </c:pt>
                <c:pt idx="36">
                  <c:v>50000</c:v>
                </c:pt>
                <c:pt idx="37">
                  <c:v>60000</c:v>
                </c:pt>
                <c:pt idx="38">
                  <c:v>70000</c:v>
                </c:pt>
                <c:pt idx="39">
                  <c:v>80000</c:v>
                </c:pt>
                <c:pt idx="40">
                  <c:v>100000</c:v>
                </c:pt>
              </c:numCache>
            </c:numRef>
          </c:xVal>
          <c:yVal>
            <c:numRef>
              <c:f>'List1 (3)'!$O$2:$O$42</c:f>
              <c:numCache>
                <c:formatCode>General</c:formatCode>
                <c:ptCount val="41"/>
                <c:pt idx="0">
                  <c:v>-89.954880923763682</c:v>
                </c:pt>
                <c:pt idx="1">
                  <c:v>-89.92343938284958</c:v>
                </c:pt>
                <c:pt idx="2">
                  <c:v>-89.81815888198912</c:v>
                </c:pt>
                <c:pt idx="3">
                  <c:v>-89.638950349726088</c:v>
                </c:pt>
                <c:pt idx="4">
                  <c:v>-89.278442704929432</c:v>
                </c:pt>
                <c:pt idx="5">
                  <c:v>-88.182483310683097</c:v>
                </c:pt>
                <c:pt idx="6">
                  <c:v>-86.257273993880446</c:v>
                </c:pt>
                <c:pt idx="7">
                  <c:v>-85.429250003125475</c:v>
                </c:pt>
                <c:pt idx="8">
                  <c:v>-84.094511726225889</c:v>
                </c:pt>
                <c:pt idx="9">
                  <c:v>-81.512388932128999</c:v>
                </c:pt>
                <c:pt idx="10">
                  <c:v>-80.302834655168851</c:v>
                </c:pt>
                <c:pt idx="11">
                  <c:v>-78.220694500275684</c:v>
                </c:pt>
                <c:pt idx="12">
                  <c:v>-73.702104097671025</c:v>
                </c:pt>
                <c:pt idx="13">
                  <c:v>-71.350475196073674</c:v>
                </c:pt>
                <c:pt idx="14">
                  <c:v>-66.932563683520115</c:v>
                </c:pt>
                <c:pt idx="15">
                  <c:v>-55.693666325122301</c:v>
                </c:pt>
                <c:pt idx="16">
                  <c:v>-49.002355463115904</c:v>
                </c:pt>
                <c:pt idx="17">
                  <c:v>-35.349687878048201</c:v>
                </c:pt>
                <c:pt idx="18">
                  <c:v>-2.3767639070528843</c:v>
                </c:pt>
                <c:pt idx="19">
                  <c:v>48.171701278062045</c:v>
                </c:pt>
                <c:pt idx="20">
                  <c:v>64.794581026092757</c:v>
                </c:pt>
                <c:pt idx="21">
                  <c:v>71.775335213222547</c:v>
                </c:pt>
                <c:pt idx="22">
                  <c:v>75.570652158968144</c:v>
                </c:pt>
                <c:pt idx="23">
                  <c:v>77.967728431131007</c:v>
                </c:pt>
                <c:pt idx="24">
                  <c:v>79.629915454502921</c:v>
                </c:pt>
                <c:pt idx="25">
                  <c:v>80.857266830885123</c:v>
                </c:pt>
                <c:pt idx="26">
                  <c:v>81.805069227229822</c:v>
                </c:pt>
                <c:pt idx="27">
                  <c:v>82.561848558211025</c:v>
                </c:pt>
                <c:pt idx="28">
                  <c:v>83.181872401330423</c:v>
                </c:pt>
                <c:pt idx="29">
                  <c:v>83.700338404590397</c:v>
                </c:pt>
                <c:pt idx="30">
                  <c:v>84.141127240651414</c:v>
                </c:pt>
                <c:pt idx="31">
                  <c:v>84.521047583355909</c:v>
                </c:pt>
                <c:pt idx="32">
                  <c:v>84.852296780414875</c:v>
                </c:pt>
                <c:pt idx="33">
                  <c:v>85.143956325389624</c:v>
                </c:pt>
                <c:pt idx="34">
                  <c:v>86.875438154904913</c:v>
                </c:pt>
                <c:pt idx="35">
                  <c:v>87.684862222951182</c:v>
                </c:pt>
                <c:pt idx="36">
                  <c:v>88.158185436245788</c:v>
                </c:pt>
                <c:pt idx="37">
                  <c:v>88.469776660107357</c:v>
                </c:pt>
                <c:pt idx="38">
                  <c:v>88.690757743487524</c:v>
                </c:pt>
                <c:pt idx="39">
                  <c:v>88.855759478974278</c:v>
                </c:pt>
                <c:pt idx="40">
                  <c:v>89.085871204215479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02928"/>
        <c:axId val="243113936"/>
      </c:scatterChart>
      <c:valAx>
        <c:axId val="241502928"/>
        <c:scaling>
          <c:logBase val="10"/>
          <c:orientation val="minMax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 b="1">
                    <a:solidFill>
                      <a:schemeClr val="tx1"/>
                    </a:solidFill>
                  </a:rPr>
                  <a:t>f (kHz)</a:t>
                </a:r>
                <a:endParaRPr lang="en-US" b="1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113936"/>
        <c:crossesAt val="-100"/>
        <c:crossBetween val="midCat"/>
      </c:valAx>
      <c:valAx>
        <c:axId val="243113936"/>
        <c:scaling>
          <c:orientation val="minMax"/>
          <c:max val="100"/>
          <c:min val="-10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  <a:latin typeface="Symbol" panose="05050102010706020507" pitchFamily="18" charset="2"/>
                  </a:rPr>
                  <a:t>j </a:t>
                </a:r>
                <a:r>
                  <a:rPr lang="cs-CZ" b="1">
                    <a:solidFill>
                      <a:schemeClr val="tx1"/>
                    </a:solidFill>
                  </a:rPr>
                  <a:t>(°)</a:t>
                </a:r>
                <a:endParaRPr lang="en-US" b="1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502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781051</xdr:colOff>
      <xdr:row>49</xdr:row>
      <xdr:rowOff>142875</xdr:rowOff>
    </xdr:from>
    <xdr:to>
      <xdr:col>10</xdr:col>
      <xdr:colOff>1543051</xdr:colOff>
      <xdr:row>69</xdr:row>
      <xdr:rowOff>52387</xdr:rowOff>
    </xdr:to>
    <xdr:graphicFrame macro="">
      <xdr:nvGraphicFramePr>
        <xdr:cNvPr id="2" name="Graf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171450</xdr:colOff>
      <xdr:row>48</xdr:row>
      <xdr:rowOff>114300</xdr:rowOff>
    </xdr:from>
    <xdr:to>
      <xdr:col>21</xdr:col>
      <xdr:colOff>409575</xdr:colOff>
      <xdr:row>68</xdr:row>
      <xdr:rowOff>23812</xdr:rowOff>
    </xdr:to>
    <xdr:graphicFrame macro="">
      <xdr:nvGraphicFramePr>
        <xdr:cNvPr id="3" name="Graf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781051</xdr:colOff>
      <xdr:row>49</xdr:row>
      <xdr:rowOff>142875</xdr:rowOff>
    </xdr:from>
    <xdr:to>
      <xdr:col>10</xdr:col>
      <xdr:colOff>1543051</xdr:colOff>
      <xdr:row>69</xdr:row>
      <xdr:rowOff>52387</xdr:rowOff>
    </xdr:to>
    <xdr:graphicFrame macro="">
      <xdr:nvGraphicFramePr>
        <xdr:cNvPr id="2" name="Graf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171450</xdr:colOff>
      <xdr:row>48</xdr:row>
      <xdr:rowOff>114300</xdr:rowOff>
    </xdr:from>
    <xdr:to>
      <xdr:col>21</xdr:col>
      <xdr:colOff>409575</xdr:colOff>
      <xdr:row>68</xdr:row>
      <xdr:rowOff>23812</xdr:rowOff>
    </xdr:to>
    <xdr:graphicFrame macro="">
      <xdr:nvGraphicFramePr>
        <xdr:cNvPr id="3" name="Graf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676276</xdr:colOff>
      <xdr:row>45</xdr:row>
      <xdr:rowOff>104775</xdr:rowOff>
    </xdr:from>
    <xdr:to>
      <xdr:col>10</xdr:col>
      <xdr:colOff>638176</xdr:colOff>
      <xdr:row>65</xdr:row>
      <xdr:rowOff>14287</xdr:rowOff>
    </xdr:to>
    <xdr:graphicFrame macro="">
      <xdr:nvGraphicFramePr>
        <xdr:cNvPr id="2" name="Graf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171450</xdr:colOff>
      <xdr:row>48</xdr:row>
      <xdr:rowOff>114300</xdr:rowOff>
    </xdr:from>
    <xdr:to>
      <xdr:col>21</xdr:col>
      <xdr:colOff>409575</xdr:colOff>
      <xdr:row>68</xdr:row>
      <xdr:rowOff>23812</xdr:rowOff>
    </xdr:to>
    <xdr:graphicFrame macro="">
      <xdr:nvGraphicFramePr>
        <xdr:cNvPr id="3" name="Graf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0"/>
  <sheetViews>
    <sheetView topLeftCell="A32" zoomScaleNormal="100" workbookViewId="0">
      <selection activeCell="D48" sqref="D48"/>
    </sheetView>
  </sheetViews>
  <sheetFormatPr defaultRowHeight="15" x14ac:dyDescent="0.25"/>
  <cols>
    <col min="4" max="4" width="12" bestFit="1" customWidth="1"/>
    <col min="5" max="5" width="11" bestFit="1" customWidth="1"/>
    <col min="6" max="6" width="12" bestFit="1" customWidth="1"/>
    <col min="7" max="7" width="18.7109375" bestFit="1" customWidth="1"/>
    <col min="8" max="8" width="17.85546875" bestFit="1" customWidth="1"/>
    <col min="9" max="10" width="18.85546875" bestFit="1" customWidth="1"/>
    <col min="11" max="11" width="24" bestFit="1" customWidth="1"/>
    <col min="19" max="19" width="11.85546875" bestFit="1" customWidth="1"/>
  </cols>
  <sheetData>
    <row r="1" spans="1:15" x14ac:dyDescent="0.25">
      <c r="A1" t="s">
        <v>17</v>
      </c>
      <c r="B1" t="s">
        <v>16</v>
      </c>
      <c r="C1" t="s">
        <v>15</v>
      </c>
      <c r="D1" t="s">
        <v>14</v>
      </c>
      <c r="E1" t="s">
        <v>15</v>
      </c>
      <c r="F1" t="s">
        <v>2</v>
      </c>
      <c r="G1" t="s">
        <v>7</v>
      </c>
      <c r="H1" t="s">
        <v>8</v>
      </c>
      <c r="I1" s="1" t="s">
        <v>10</v>
      </c>
      <c r="J1" s="2" t="s">
        <v>9</v>
      </c>
      <c r="K1" s="2" t="s">
        <v>11</v>
      </c>
      <c r="L1" t="s">
        <v>3</v>
      </c>
      <c r="M1" t="s">
        <v>4</v>
      </c>
      <c r="N1" t="s">
        <v>18</v>
      </c>
      <c r="O1" t="s">
        <v>19</v>
      </c>
    </row>
    <row r="2" spans="1:15" x14ac:dyDescent="0.25">
      <c r="A2">
        <v>10</v>
      </c>
      <c r="B2">
        <f>2*PI()*A2*1000</f>
        <v>62831.853071795864</v>
      </c>
      <c r="C2">
        <f t="shared" ref="C2:C42" si="0">B2*$E$47</f>
        <v>6.2831853071795868E-2</v>
      </c>
      <c r="D2">
        <f t="shared" ref="D2:D42" si="1">B2*$F$47</f>
        <v>9.4247779607693791E-7</v>
      </c>
      <c r="E2">
        <f t="shared" ref="E2:E42" si="2">B2*$E$45</f>
        <v>6.2831853071795862E-4</v>
      </c>
      <c r="F2">
        <f t="shared" ref="F2:F42" si="3">B2*$F$45</f>
        <v>6.2831853071795857E-3</v>
      </c>
      <c r="G2">
        <f>(1-C2*D2)^2+D2^2*$D$47^2</f>
        <v>0.99999988253207073</v>
      </c>
      <c r="H2">
        <f>B2*((1-C2*D2)*$E$47-$D$47^2*$F$47)</f>
        <v>6.1805491031114872E-2</v>
      </c>
      <c r="I2" s="1">
        <f t="shared" ref="I2:I42" si="4">(1+F2^2*$G$45^2)</f>
        <v>39478418.604357421</v>
      </c>
      <c r="J2" s="2">
        <f t="shared" ref="J2:J42" si="5">$D$45+$G$45/I2</f>
        <v>0.12533029526896058</v>
      </c>
      <c r="K2" s="2">
        <f>E2-F2*$G$45^2/I2</f>
        <v>-159.15431074192296</v>
      </c>
      <c r="L2">
        <f t="shared" ref="L2:L42" si="6">SQRT($D$47^2 +H2^2)/G2</f>
        <v>33.000061753954554</v>
      </c>
      <c r="M2">
        <f t="shared" ref="M2:M42" si="7">SQRT(J2^2+K2^2)</f>
        <v>159.15436008925261</v>
      </c>
      <c r="N2">
        <f>ATAN(H2/$D$47)*180/PI()</f>
        <v>0.10730877716082476</v>
      </c>
      <c r="O2">
        <f>ATAN(K2/J2)*180/PI()</f>
        <v>-89.954880923763682</v>
      </c>
    </row>
    <row r="3" spans="1:15" x14ac:dyDescent="0.25">
      <c r="A3">
        <v>20</v>
      </c>
      <c r="B3">
        <f t="shared" ref="B3:B42" si="8">2*PI()*A3*1000</f>
        <v>125663.70614359173</v>
      </c>
      <c r="C3">
        <f t="shared" si="0"/>
        <v>0.12566370614359174</v>
      </c>
      <c r="D3">
        <f t="shared" si="1"/>
        <v>1.8849555921538758E-6</v>
      </c>
      <c r="E3">
        <f t="shared" si="2"/>
        <v>1.2566370614359172E-3</v>
      </c>
      <c r="F3">
        <f t="shared" si="3"/>
        <v>1.2566370614359171E-2</v>
      </c>
      <c r="G3">
        <f t="shared" ref="G3:G42" si="9">(1-C3*D3)^2+D3^2*$D$47^2</f>
        <v>0.99999953012832443</v>
      </c>
      <c r="H3">
        <f t="shared" ref="H3:H42" si="10">B3*((1-C3*D3)*$E$47-$D$47^2*$F$47)</f>
        <v>0.12361095973771051</v>
      </c>
      <c r="I3" s="1">
        <f t="shared" si="4"/>
        <v>157913671.41742969</v>
      </c>
      <c r="J3" s="2">
        <f t="shared" si="5"/>
        <v>0.10633257393754462</v>
      </c>
      <c r="K3" s="2">
        <f t="shared" ref="K3:K42" si="11">E3-F3*$G$45^2/I3</f>
        <v>-79.576214404956033</v>
      </c>
      <c r="L3">
        <f t="shared" si="6"/>
        <v>33.000247015211215</v>
      </c>
      <c r="M3">
        <f t="shared" si="7"/>
        <v>79.576285447611923</v>
      </c>
      <c r="N3">
        <f t="shared" ref="N3:N42" si="12">ATAN(H3/$D$47)*180/PI()</f>
        <v>0.21461676274802496</v>
      </c>
      <c r="O3">
        <f t="shared" ref="O3:O42" si="13">ATAN(K3/J3)*180/PI()</f>
        <v>-89.92343938284958</v>
      </c>
    </row>
    <row r="4" spans="1:15" x14ac:dyDescent="0.25">
      <c r="A4">
        <v>50</v>
      </c>
      <c r="B4">
        <f t="shared" si="8"/>
        <v>314159.26535897935</v>
      </c>
      <c r="C4">
        <f t="shared" si="0"/>
        <v>0.31415926535897931</v>
      </c>
      <c r="D4">
        <f t="shared" si="1"/>
        <v>4.7123889803846904E-6</v>
      </c>
      <c r="E4">
        <f t="shared" si="2"/>
        <v>3.1415926535897937E-3</v>
      </c>
      <c r="F4">
        <f t="shared" si="3"/>
        <v>3.1415926535897934E-2</v>
      </c>
      <c r="G4">
        <f t="shared" si="9"/>
        <v>0.9999970633038695</v>
      </c>
      <c r="H4">
        <f t="shared" si="10"/>
        <v>0.30902700866519023</v>
      </c>
      <c r="I4" s="1">
        <f t="shared" si="4"/>
        <v>986960441.10893583</v>
      </c>
      <c r="J4" s="2">
        <f t="shared" si="5"/>
        <v>0.10101321183539679</v>
      </c>
      <c r="K4" s="2">
        <f t="shared" si="11"/>
        <v>-31.827846993473944</v>
      </c>
      <c r="L4">
        <f t="shared" si="6"/>
        <v>33.001543818514463</v>
      </c>
      <c r="M4">
        <f t="shared" si="7"/>
        <v>31.828007287748218</v>
      </c>
      <c r="N4">
        <f t="shared" si="12"/>
        <v>0.53652805505413659</v>
      </c>
      <c r="O4">
        <f t="shared" si="13"/>
        <v>-89.81815888198912</v>
      </c>
    </row>
    <row r="5" spans="1:15" x14ac:dyDescent="0.25">
      <c r="A5">
        <v>100</v>
      </c>
      <c r="B5">
        <f t="shared" si="8"/>
        <v>628318.5307179587</v>
      </c>
      <c r="C5">
        <f t="shared" si="0"/>
        <v>0.62831853071795862</v>
      </c>
      <c r="D5">
        <f t="shared" si="1"/>
        <v>9.4247779607693808E-6</v>
      </c>
      <c r="E5">
        <f t="shared" si="2"/>
        <v>6.2831853071795875E-3</v>
      </c>
      <c r="F5">
        <f t="shared" si="3"/>
        <v>6.2831853071795868E-2</v>
      </c>
      <c r="G5">
        <f t="shared" si="9"/>
        <v>0.99998825324177865</v>
      </c>
      <c r="H5">
        <f t="shared" si="10"/>
        <v>0.61805122676547908</v>
      </c>
      <c r="I5" s="1">
        <f t="shared" si="4"/>
        <v>3947841761.4357433</v>
      </c>
      <c r="J5" s="2">
        <f t="shared" si="5"/>
        <v>0.10025330295904168</v>
      </c>
      <c r="K5" s="2">
        <f t="shared" si="11"/>
        <v>-15.909211119850914</v>
      </c>
      <c r="L5">
        <f t="shared" si="6"/>
        <v>33.006174894760285</v>
      </c>
      <c r="M5">
        <f t="shared" si="7"/>
        <v>15.909526994249143</v>
      </c>
      <c r="N5">
        <f t="shared" si="12"/>
        <v>1.0729571892036016</v>
      </c>
      <c r="O5">
        <f t="shared" si="13"/>
        <v>-89.638950349726088</v>
      </c>
    </row>
    <row r="6" spans="1:15" x14ac:dyDescent="0.25">
      <c r="A6">
        <v>200</v>
      </c>
      <c r="B6">
        <f t="shared" si="8"/>
        <v>1256637.0614359174</v>
      </c>
      <c r="C6">
        <f t="shared" si="0"/>
        <v>1.2566370614359172</v>
      </c>
      <c r="D6">
        <f t="shared" si="1"/>
        <v>1.8849555921538762E-5</v>
      </c>
      <c r="E6">
        <f t="shared" si="2"/>
        <v>1.2566370614359175E-2</v>
      </c>
      <c r="F6">
        <f t="shared" si="3"/>
        <v>0.12566370614359174</v>
      </c>
      <c r="G6">
        <f t="shared" si="9"/>
        <v>0.99995301338792197</v>
      </c>
      <c r="H6">
        <f t="shared" si="10"/>
        <v>1.2360801290117485</v>
      </c>
      <c r="I6" s="1">
        <f t="shared" si="4"/>
        <v>15791367042.742973</v>
      </c>
      <c r="J6" s="2">
        <f t="shared" si="5"/>
        <v>0.10006332573977246</v>
      </c>
      <c r="K6" s="2">
        <f t="shared" si="11"/>
        <v>-7.945180783476478</v>
      </c>
      <c r="L6">
        <f t="shared" si="6"/>
        <v>33.024693514563332</v>
      </c>
      <c r="M6">
        <f t="shared" si="7"/>
        <v>7.9458108680789783</v>
      </c>
      <c r="N6">
        <f t="shared" si="12"/>
        <v>2.1451236554360666</v>
      </c>
      <c r="O6">
        <f t="shared" si="13"/>
        <v>-89.278442704929432</v>
      </c>
    </row>
    <row r="7" spans="1:15" x14ac:dyDescent="0.25">
      <c r="A7">
        <v>500</v>
      </c>
      <c r="B7">
        <f t="shared" si="8"/>
        <v>3141592.653589793</v>
      </c>
      <c r="C7">
        <f t="shared" si="0"/>
        <v>3.1415926535897927</v>
      </c>
      <c r="D7">
        <f t="shared" si="1"/>
        <v>4.7123889803846892E-5</v>
      </c>
      <c r="E7">
        <f t="shared" si="2"/>
        <v>3.1415926535897934E-2</v>
      </c>
      <c r="F7">
        <f t="shared" si="3"/>
        <v>0.31415926535897931</v>
      </c>
      <c r="G7">
        <f t="shared" si="9"/>
        <v>0.99970635208483127</v>
      </c>
      <c r="H7">
        <f t="shared" si="10"/>
        <v>3.089809643443199</v>
      </c>
      <c r="I7" s="1">
        <f t="shared" si="4"/>
        <v>98696044011.89357</v>
      </c>
      <c r="J7" s="2">
        <f t="shared" si="5"/>
        <v>0.10001013211836414</v>
      </c>
      <c r="K7" s="2">
        <f t="shared" si="11"/>
        <v>-3.1516829352697577</v>
      </c>
      <c r="L7">
        <f t="shared" si="6"/>
        <v>33.154070337619657</v>
      </c>
      <c r="M7">
        <f t="shared" si="7"/>
        <v>3.153269311523665</v>
      </c>
      <c r="N7">
        <f t="shared" si="12"/>
        <v>5.3490431852467166</v>
      </c>
      <c r="O7">
        <f t="shared" si="13"/>
        <v>-88.182483310683097</v>
      </c>
    </row>
    <row r="8" spans="1:15" x14ac:dyDescent="0.25">
      <c r="A8">
        <v>1000</v>
      </c>
      <c r="B8">
        <f t="shared" si="8"/>
        <v>6283185.307179586</v>
      </c>
      <c r="C8">
        <f t="shared" si="0"/>
        <v>6.2831853071795853</v>
      </c>
      <c r="D8">
        <f t="shared" si="1"/>
        <v>9.4247779607693785E-5</v>
      </c>
      <c r="E8">
        <f t="shared" si="2"/>
        <v>6.2831853071795868E-2</v>
      </c>
      <c r="F8">
        <f t="shared" si="3"/>
        <v>0.62831853071795862</v>
      </c>
      <c r="G8">
        <f t="shared" si="9"/>
        <v>0.99882567134387046</v>
      </c>
      <c r="H8">
        <f t="shared" si="10"/>
        <v>6.1768287219851707</v>
      </c>
      <c r="I8" s="1">
        <f t="shared" si="4"/>
        <v>394784176044.57428</v>
      </c>
      <c r="J8" s="2">
        <f t="shared" si="5"/>
        <v>0.10000253302959106</v>
      </c>
      <c r="K8" s="2">
        <f t="shared" si="11"/>
        <v>-1.5287175778431261</v>
      </c>
      <c r="L8">
        <f t="shared" si="6"/>
        <v>33.612574733324344</v>
      </c>
      <c r="M8">
        <f t="shared" si="7"/>
        <v>1.5319849670995107</v>
      </c>
      <c r="N8">
        <f t="shared" si="12"/>
        <v>10.601755621871371</v>
      </c>
      <c r="O8">
        <f t="shared" si="13"/>
        <v>-86.257273993880446</v>
      </c>
    </row>
    <row r="9" spans="1:15" x14ac:dyDescent="0.25">
      <c r="A9">
        <v>1200</v>
      </c>
      <c r="B9">
        <f t="shared" si="8"/>
        <v>7539822.3686155034</v>
      </c>
      <c r="C9">
        <f t="shared" si="0"/>
        <v>7.5398223686155035</v>
      </c>
      <c r="D9">
        <f t="shared" si="1"/>
        <v>1.1309733552923255E-4</v>
      </c>
      <c r="E9">
        <f t="shared" si="2"/>
        <v>7.5398223686155036E-2</v>
      </c>
      <c r="F9">
        <f t="shared" si="3"/>
        <v>0.7539822368615503</v>
      </c>
      <c r="G9">
        <f t="shared" si="9"/>
        <v>0.99830918892141396</v>
      </c>
      <c r="H9">
        <f t="shared" si="10"/>
        <v>7.4102299086917416</v>
      </c>
      <c r="I9" s="1">
        <f t="shared" si="4"/>
        <v>568489213503.74695</v>
      </c>
      <c r="J9" s="2">
        <f t="shared" si="5"/>
        <v>0.10000175904832713</v>
      </c>
      <c r="K9" s="2">
        <f t="shared" si="11"/>
        <v>-1.2508929687439732</v>
      </c>
      <c r="L9">
        <f t="shared" si="6"/>
        <v>33.879043917297338</v>
      </c>
      <c r="M9">
        <f t="shared" si="7"/>
        <v>1.2548838874835673</v>
      </c>
      <c r="N9">
        <f t="shared" si="12"/>
        <v>12.65597248197586</v>
      </c>
      <c r="O9">
        <f t="shared" si="13"/>
        <v>-85.429250003125475</v>
      </c>
    </row>
    <row r="10" spans="1:15" x14ac:dyDescent="0.25">
      <c r="A10">
        <v>1500</v>
      </c>
      <c r="B10">
        <f t="shared" si="8"/>
        <v>9424777.9607693795</v>
      </c>
      <c r="C10">
        <f t="shared" si="0"/>
        <v>9.4247779607693793</v>
      </c>
      <c r="D10">
        <f t="shared" si="1"/>
        <v>1.4137166941154068E-4</v>
      </c>
      <c r="E10">
        <f t="shared" si="2"/>
        <v>9.4247779607693802E-2</v>
      </c>
      <c r="F10">
        <f t="shared" si="3"/>
        <v>0.94247779607693793</v>
      </c>
      <c r="G10">
        <f t="shared" si="9"/>
        <v>0.99735874679075531</v>
      </c>
      <c r="H10">
        <f t="shared" si="10"/>
        <v>9.258266670724689</v>
      </c>
      <c r="I10" s="1">
        <f t="shared" si="4"/>
        <v>888264396099.04224</v>
      </c>
      <c r="J10" s="2">
        <f t="shared" si="5"/>
        <v>0.10000112579092936</v>
      </c>
      <c r="K10" s="2">
        <f t="shared" si="11"/>
        <v>-0.96678517433708067</v>
      </c>
      <c r="L10">
        <f t="shared" si="6"/>
        <v>34.364889291368726</v>
      </c>
      <c r="M10">
        <f t="shared" si="7"/>
        <v>0.97194331032084003</v>
      </c>
      <c r="N10">
        <f t="shared" si="12"/>
        <v>15.671651767207766</v>
      </c>
      <c r="O10">
        <f t="shared" si="13"/>
        <v>-84.094511726225889</v>
      </c>
    </row>
    <row r="11" spans="1:15" x14ac:dyDescent="0.25">
      <c r="A11">
        <v>2000</v>
      </c>
      <c r="B11">
        <f t="shared" si="8"/>
        <v>12566370.614359172</v>
      </c>
      <c r="C11">
        <f t="shared" si="0"/>
        <v>12.566370614359171</v>
      </c>
      <c r="D11">
        <f t="shared" si="1"/>
        <v>1.8849555921538757E-4</v>
      </c>
      <c r="E11">
        <f t="shared" si="2"/>
        <v>0.12566370614359174</v>
      </c>
      <c r="F11">
        <f t="shared" si="3"/>
        <v>1.2566370614359172</v>
      </c>
      <c r="G11">
        <f t="shared" si="9"/>
        <v>0.99530689344821477</v>
      </c>
      <c r="H11">
        <f t="shared" si="10"/>
        <v>12.331332924760526</v>
      </c>
      <c r="I11" s="1">
        <f t="shared" si="4"/>
        <v>1579136704175.2971</v>
      </c>
      <c r="J11" s="2">
        <f t="shared" si="5"/>
        <v>0.10000063325739778</v>
      </c>
      <c r="K11" s="2">
        <f t="shared" si="11"/>
        <v>-0.67011100931538103</v>
      </c>
      <c r="L11">
        <f t="shared" si="6"/>
        <v>35.394818296115787</v>
      </c>
      <c r="M11">
        <f t="shared" si="7"/>
        <v>0.67753146897952954</v>
      </c>
      <c r="N11">
        <f t="shared" si="12"/>
        <v>20.489547202966303</v>
      </c>
      <c r="O11">
        <f t="shared" si="13"/>
        <v>-81.512388932128999</v>
      </c>
    </row>
    <row r="12" spans="1:15" x14ac:dyDescent="0.25">
      <c r="A12">
        <v>2200</v>
      </c>
      <c r="B12">
        <f t="shared" si="8"/>
        <v>13823007.675795089</v>
      </c>
      <c r="C12">
        <f t="shared" si="0"/>
        <v>13.82300767579509</v>
      </c>
      <c r="D12">
        <f t="shared" si="1"/>
        <v>2.0734511513692633E-4</v>
      </c>
      <c r="E12">
        <f t="shared" si="2"/>
        <v>0.1382300767579509</v>
      </c>
      <c r="F12">
        <f t="shared" si="3"/>
        <v>1.3823007675795089</v>
      </c>
      <c r="G12">
        <f t="shared" si="9"/>
        <v>0.99432276676738163</v>
      </c>
      <c r="H12">
        <f t="shared" si="10"/>
        <v>13.557590265319954</v>
      </c>
      <c r="I12" s="1">
        <f t="shared" si="4"/>
        <v>1910755412051.8997</v>
      </c>
      <c r="J12" s="2">
        <f t="shared" si="5"/>
        <v>0.10000052335322129</v>
      </c>
      <c r="K12" s="2">
        <f t="shared" si="11"/>
        <v>-0.58520148275028561</v>
      </c>
      <c r="L12">
        <f t="shared" si="6"/>
        <v>35.880138269836571</v>
      </c>
      <c r="M12">
        <f t="shared" si="7"/>
        <v>0.59368415852543255</v>
      </c>
      <c r="N12">
        <f t="shared" si="12"/>
        <v>22.334626628387436</v>
      </c>
      <c r="O12">
        <f t="shared" si="13"/>
        <v>-80.302834655168851</v>
      </c>
    </row>
    <row r="13" spans="1:15" x14ac:dyDescent="0.25">
      <c r="A13">
        <v>2500</v>
      </c>
      <c r="B13">
        <f t="shared" si="8"/>
        <v>15707963.267948966</v>
      </c>
      <c r="C13">
        <f t="shared" si="0"/>
        <v>15.707963267948966</v>
      </c>
      <c r="D13">
        <f t="shared" si="1"/>
        <v>2.3561944901923451E-4</v>
      </c>
      <c r="E13">
        <f t="shared" si="2"/>
        <v>0.15707963267948966</v>
      </c>
      <c r="F13">
        <f t="shared" si="3"/>
        <v>1.5707963267948966</v>
      </c>
      <c r="G13">
        <f t="shared" si="9"/>
        <v>0.99267195234806915</v>
      </c>
      <c r="H13">
        <f t="shared" si="10"/>
        <v>15.393236919191455</v>
      </c>
      <c r="I13" s="1">
        <f t="shared" si="4"/>
        <v>2467401100273.3394</v>
      </c>
      <c r="J13" s="2">
        <f t="shared" si="5"/>
        <v>0.10000040528473457</v>
      </c>
      <c r="K13" s="2">
        <f t="shared" si="11"/>
        <v>-0.47954013968783371</v>
      </c>
      <c r="L13">
        <f t="shared" si="6"/>
        <v>36.682430894688984</v>
      </c>
      <c r="M13">
        <f t="shared" si="7"/>
        <v>0.48985592435831399</v>
      </c>
      <c r="N13">
        <f t="shared" si="12"/>
        <v>25.007250319059054</v>
      </c>
      <c r="O13">
        <f t="shared" si="13"/>
        <v>-78.220694500275684</v>
      </c>
    </row>
    <row r="14" spans="1:15" x14ac:dyDescent="0.25">
      <c r="A14">
        <v>3000</v>
      </c>
      <c r="B14">
        <f t="shared" si="8"/>
        <v>18849555.921538759</v>
      </c>
      <c r="C14">
        <f t="shared" si="0"/>
        <v>18.849555921538759</v>
      </c>
      <c r="D14">
        <f t="shared" si="1"/>
        <v>2.8274333882308137E-4</v>
      </c>
      <c r="E14">
        <f t="shared" si="2"/>
        <v>0.1884955592153876</v>
      </c>
      <c r="F14">
        <f t="shared" si="3"/>
        <v>1.8849555921538759</v>
      </c>
      <c r="G14">
        <f t="shared" si="9"/>
        <v>0.98945629053123074</v>
      </c>
      <c r="H14">
        <f t="shared" si="10"/>
        <v>18.441188089116249</v>
      </c>
      <c r="I14" s="1">
        <f t="shared" si="4"/>
        <v>3553057584393.1689</v>
      </c>
      <c r="J14" s="2">
        <f t="shared" si="5"/>
        <v>0.10000028144773235</v>
      </c>
      <c r="K14" s="2">
        <f t="shared" si="11"/>
        <v>-0.34202091775744758</v>
      </c>
      <c r="L14">
        <f t="shared" si="6"/>
        <v>38.20597300040626</v>
      </c>
      <c r="M14">
        <f t="shared" si="7"/>
        <v>0.35634023695517802</v>
      </c>
      <c r="N14">
        <f t="shared" si="12"/>
        <v>29.197501418121615</v>
      </c>
      <c r="O14">
        <f t="shared" si="13"/>
        <v>-73.702104097671025</v>
      </c>
    </row>
    <row r="15" spans="1:15" x14ac:dyDescent="0.25">
      <c r="A15">
        <v>3200</v>
      </c>
      <c r="B15">
        <f t="shared" si="8"/>
        <v>20106192.982974678</v>
      </c>
      <c r="C15">
        <f t="shared" si="0"/>
        <v>20.106192982974676</v>
      </c>
      <c r="D15">
        <f t="shared" si="1"/>
        <v>3.0159289474462019E-4</v>
      </c>
      <c r="E15">
        <f t="shared" si="2"/>
        <v>0.2010619298297468</v>
      </c>
      <c r="F15">
        <f t="shared" si="3"/>
        <v>2.0106192982974678</v>
      </c>
      <c r="G15">
        <f t="shared" si="9"/>
        <v>0.98800805437311656</v>
      </c>
      <c r="H15">
        <f t="shared" si="10"/>
        <v>19.655836679686576</v>
      </c>
      <c r="I15" s="1">
        <f t="shared" si="4"/>
        <v>4042589962687.2012</v>
      </c>
      <c r="J15" s="2">
        <f t="shared" si="5"/>
        <v>0.10000024736617101</v>
      </c>
      <c r="K15" s="2">
        <f t="shared" si="11"/>
        <v>-0.29629726733230316</v>
      </c>
      <c r="L15">
        <f t="shared" si="6"/>
        <v>38.876515071594874</v>
      </c>
      <c r="M15">
        <f t="shared" si="7"/>
        <v>0.31271731660060931</v>
      </c>
      <c r="N15">
        <f t="shared" si="12"/>
        <v>30.77935654266885</v>
      </c>
      <c r="O15">
        <f t="shared" si="13"/>
        <v>-71.350475196073674</v>
      </c>
    </row>
    <row r="16" spans="1:15" x14ac:dyDescent="0.25">
      <c r="A16">
        <v>3500</v>
      </c>
      <c r="B16">
        <f t="shared" si="8"/>
        <v>21991148.575128552</v>
      </c>
      <c r="C16">
        <f t="shared" si="0"/>
        <v>21.991148575128552</v>
      </c>
      <c r="D16">
        <f t="shared" si="1"/>
        <v>3.2986722862692828E-4</v>
      </c>
      <c r="E16">
        <f t="shared" si="2"/>
        <v>0.21991148575128552</v>
      </c>
      <c r="F16">
        <f t="shared" si="3"/>
        <v>2.1991148575128552</v>
      </c>
      <c r="G16">
        <f t="shared" si="9"/>
        <v>0.98566280104770299</v>
      </c>
      <c r="H16">
        <f t="shared" si="10"/>
        <v>21.472395869633683</v>
      </c>
      <c r="I16" s="1">
        <f t="shared" si="4"/>
        <v>4836106156534.7852</v>
      </c>
      <c r="J16" s="2">
        <f t="shared" si="5"/>
        <v>0.1000002067779258</v>
      </c>
      <c r="K16" s="2">
        <f t="shared" si="11"/>
        <v>-0.23481692308260713</v>
      </c>
      <c r="L16">
        <f t="shared" si="6"/>
        <v>39.943527728084383</v>
      </c>
      <c r="M16">
        <f t="shared" si="7"/>
        <v>0.25522348779375881</v>
      </c>
      <c r="N16">
        <f t="shared" si="12"/>
        <v>33.051194411110899</v>
      </c>
      <c r="O16">
        <f t="shared" si="13"/>
        <v>-66.932563683520115</v>
      </c>
    </row>
    <row r="17" spans="1:15" x14ac:dyDescent="0.25">
      <c r="A17">
        <v>4000</v>
      </c>
      <c r="B17">
        <f t="shared" si="8"/>
        <v>25132741.228718344</v>
      </c>
      <c r="C17">
        <f t="shared" si="0"/>
        <v>25.132741228718341</v>
      </c>
      <c r="D17">
        <f t="shared" si="1"/>
        <v>3.7699111843077514E-4</v>
      </c>
      <c r="E17">
        <f t="shared" si="2"/>
        <v>0.25132741228718347</v>
      </c>
      <c r="F17">
        <f t="shared" si="3"/>
        <v>2.5132741228718345</v>
      </c>
      <c r="G17">
        <f t="shared" si="9"/>
        <v>0.98129490295658162</v>
      </c>
      <c r="H17">
        <f t="shared" si="10"/>
        <v>24.484069695842528</v>
      </c>
      <c r="I17" s="1">
        <f t="shared" si="4"/>
        <v>6316546816698.1885</v>
      </c>
      <c r="J17" s="2">
        <f t="shared" si="5"/>
        <v>0.10000015831434944</v>
      </c>
      <c r="K17" s="2">
        <f t="shared" si="11"/>
        <v>-0.1465599454424919</v>
      </c>
      <c r="L17">
        <f t="shared" si="6"/>
        <v>41.874254546454161</v>
      </c>
      <c r="M17">
        <f t="shared" si="7"/>
        <v>0.17742561616350994</v>
      </c>
      <c r="N17">
        <f t="shared" si="12"/>
        <v>36.57325351634578</v>
      </c>
      <c r="O17">
        <f t="shared" si="13"/>
        <v>-55.693666325122301</v>
      </c>
    </row>
    <row r="18" spans="1:15" x14ac:dyDescent="0.25">
      <c r="A18">
        <v>4200</v>
      </c>
      <c r="B18">
        <f t="shared" si="8"/>
        <v>26389378.290154263</v>
      </c>
      <c r="C18">
        <f t="shared" si="0"/>
        <v>26.389378290154262</v>
      </c>
      <c r="D18">
        <f t="shared" si="1"/>
        <v>3.9584067435231396E-4</v>
      </c>
      <c r="E18">
        <f t="shared" si="2"/>
        <v>0.26389378290154264</v>
      </c>
      <c r="F18">
        <f t="shared" si="3"/>
        <v>2.6389378290154264</v>
      </c>
      <c r="G18">
        <f t="shared" si="9"/>
        <v>0.97938777533137489</v>
      </c>
      <c r="H18">
        <f t="shared" si="10"/>
        <v>25.682644632581784</v>
      </c>
      <c r="I18" s="1">
        <f t="shared" si="4"/>
        <v>6963992865409.6514</v>
      </c>
      <c r="J18" s="2">
        <f t="shared" si="5"/>
        <v>0.10000014359578181</v>
      </c>
      <c r="K18" s="2">
        <f t="shared" si="11"/>
        <v>-0.11504655779339185</v>
      </c>
      <c r="L18">
        <f t="shared" si="6"/>
        <v>42.696309603904758</v>
      </c>
      <c r="M18">
        <f t="shared" si="7"/>
        <v>0.15243273657349732</v>
      </c>
      <c r="N18">
        <f t="shared" si="12"/>
        <v>37.892264693856319</v>
      </c>
      <c r="O18">
        <f t="shared" si="13"/>
        <v>-49.002355463115904</v>
      </c>
    </row>
    <row r="19" spans="1:15" x14ac:dyDescent="0.25">
      <c r="A19">
        <v>4500</v>
      </c>
      <c r="B19">
        <f t="shared" si="8"/>
        <v>28274333.88230814</v>
      </c>
      <c r="C19">
        <f t="shared" si="0"/>
        <v>28.274333882308138</v>
      </c>
      <c r="D19">
        <f t="shared" si="1"/>
        <v>4.2411500823462211E-4</v>
      </c>
      <c r="E19">
        <f t="shared" si="2"/>
        <v>0.28274333882308139</v>
      </c>
      <c r="F19">
        <f t="shared" si="3"/>
        <v>2.8274333882308138</v>
      </c>
      <c r="G19">
        <f t="shared" si="9"/>
        <v>0.97635654132605298</v>
      </c>
      <c r="H19">
        <f t="shared" si="10"/>
        <v>27.473419002841553</v>
      </c>
      <c r="I19" s="1">
        <f t="shared" si="4"/>
        <v>7994379564883.3799</v>
      </c>
      <c r="J19" s="2">
        <f t="shared" si="5"/>
        <v>0.10000012508788104</v>
      </c>
      <c r="K19" s="2">
        <f t="shared" si="11"/>
        <v>-7.0934312492197393E-2</v>
      </c>
      <c r="L19">
        <f t="shared" si="6"/>
        <v>43.979181288539699</v>
      </c>
      <c r="M19">
        <f t="shared" si="7"/>
        <v>0.12260384050400937</v>
      </c>
      <c r="N19">
        <f t="shared" si="12"/>
        <v>39.778323717190055</v>
      </c>
      <c r="O19">
        <f t="shared" si="13"/>
        <v>-35.349687878048201</v>
      </c>
    </row>
    <row r="20" spans="1:15" x14ac:dyDescent="0.25">
      <c r="A20">
        <v>5000</v>
      </c>
      <c r="B20">
        <f t="shared" si="8"/>
        <v>31415926.535897933</v>
      </c>
      <c r="C20">
        <f t="shared" si="0"/>
        <v>31.415926535897931</v>
      </c>
      <c r="D20">
        <f t="shared" si="1"/>
        <v>4.7123889803846902E-4</v>
      </c>
      <c r="E20">
        <f t="shared" si="2"/>
        <v>0.31415926535897931</v>
      </c>
      <c r="F20">
        <f t="shared" si="3"/>
        <v>3.1415926535897931</v>
      </c>
      <c r="G20">
        <f t="shared" si="9"/>
        <v>0.97085218723339606</v>
      </c>
      <c r="H20">
        <f t="shared" si="10"/>
        <v>30.437653225729537</v>
      </c>
      <c r="I20" s="1">
        <f t="shared" si="4"/>
        <v>9869604401090.3574</v>
      </c>
      <c r="J20" s="2">
        <f t="shared" si="5"/>
        <v>0.10000010132118364</v>
      </c>
      <c r="K20" s="2">
        <f t="shared" si="11"/>
        <v>-4.1506208247791276E-3</v>
      </c>
      <c r="L20">
        <f t="shared" si="6"/>
        <v>46.241613554233503</v>
      </c>
      <c r="M20">
        <f t="shared" si="7"/>
        <v>0.10008620243309307</v>
      </c>
      <c r="N20">
        <f t="shared" si="12"/>
        <v>42.686990511889121</v>
      </c>
      <c r="O20">
        <f t="shared" si="13"/>
        <v>-2.3767639070528843</v>
      </c>
    </row>
    <row r="21" spans="1:15" x14ac:dyDescent="0.25">
      <c r="A21">
        <v>6000</v>
      </c>
      <c r="B21">
        <f t="shared" si="8"/>
        <v>37699111.843077518</v>
      </c>
      <c r="C21">
        <f t="shared" si="0"/>
        <v>37.699111843077517</v>
      </c>
      <c r="D21">
        <f t="shared" si="1"/>
        <v>5.6548667764616273E-4</v>
      </c>
      <c r="E21">
        <f t="shared" si="2"/>
        <v>0.37699111843077521</v>
      </c>
      <c r="F21">
        <f t="shared" si="3"/>
        <v>3.7699111843077517</v>
      </c>
      <c r="G21">
        <f t="shared" si="9"/>
        <v>0.9581660160162685</v>
      </c>
      <c r="H21">
        <f t="shared" si="10"/>
        <v>36.279614159567473</v>
      </c>
      <c r="I21" s="1">
        <f t="shared" si="4"/>
        <v>14212230337569.676</v>
      </c>
      <c r="J21" s="2">
        <f t="shared" si="5"/>
        <v>0.10000007036193309</v>
      </c>
      <c r="K21" s="2">
        <f t="shared" si="11"/>
        <v>0.11173287994430164</v>
      </c>
      <c r="L21">
        <f t="shared" si="6"/>
        <v>51.18418276505944</v>
      </c>
      <c r="M21">
        <f t="shared" si="7"/>
        <v>0.14994749258670279</v>
      </c>
      <c r="N21">
        <f t="shared" si="12"/>
        <v>47.710290400998723</v>
      </c>
      <c r="O21">
        <f t="shared" si="13"/>
        <v>48.171701278062045</v>
      </c>
    </row>
    <row r="22" spans="1:15" x14ac:dyDescent="0.25">
      <c r="A22">
        <v>7000</v>
      </c>
      <c r="B22">
        <f t="shared" si="8"/>
        <v>43982297.150257103</v>
      </c>
      <c r="C22">
        <f t="shared" si="0"/>
        <v>43.982297150257104</v>
      </c>
      <c r="D22">
        <f t="shared" si="1"/>
        <v>6.5973445725385656E-4</v>
      </c>
      <c r="E22">
        <f t="shared" si="2"/>
        <v>0.43982297150257105</v>
      </c>
      <c r="F22">
        <f t="shared" si="3"/>
        <v>4.3982297150257104</v>
      </c>
      <c r="G22">
        <f t="shared" si="9"/>
        <v>0.9432826781052579</v>
      </c>
      <c r="H22">
        <f t="shared" si="10"/>
        <v>41.987627978146506</v>
      </c>
      <c r="I22" s="1">
        <f t="shared" si="4"/>
        <v>19344424626136.141</v>
      </c>
      <c r="J22" s="2">
        <f t="shared" si="5"/>
        <v>0.10000005169448145</v>
      </c>
      <c r="K22" s="2">
        <f t="shared" si="11"/>
        <v>0.21245876708558947</v>
      </c>
      <c r="L22">
        <f t="shared" si="6"/>
        <v>56.614793087175535</v>
      </c>
      <c r="M22">
        <f t="shared" si="7"/>
        <v>0.23481639220980233</v>
      </c>
      <c r="N22">
        <f t="shared" si="12"/>
        <v>51.834572643559632</v>
      </c>
      <c r="O22">
        <f t="shared" si="13"/>
        <v>64.794581026092757</v>
      </c>
    </row>
    <row r="23" spans="1:15" x14ac:dyDescent="0.25">
      <c r="A23">
        <v>8000</v>
      </c>
      <c r="B23">
        <f t="shared" si="8"/>
        <v>50265482.457436688</v>
      </c>
      <c r="C23">
        <f t="shared" si="0"/>
        <v>50.265482457436683</v>
      </c>
      <c r="D23">
        <f t="shared" si="1"/>
        <v>7.5398223686155028E-4</v>
      </c>
      <c r="E23">
        <f t="shared" si="2"/>
        <v>0.50265482457436694</v>
      </c>
      <c r="F23">
        <f t="shared" si="3"/>
        <v>5.026548245743669</v>
      </c>
      <c r="G23">
        <f t="shared" si="9"/>
        <v>0.92625687844588922</v>
      </c>
      <c r="H23">
        <f t="shared" si="10"/>
        <v>47.539370162256837</v>
      </c>
      <c r="I23" s="1">
        <f t="shared" si="4"/>
        <v>25266187266789.754</v>
      </c>
      <c r="J23" s="2">
        <f t="shared" si="5"/>
        <v>0.10000003957858737</v>
      </c>
      <c r="K23" s="2">
        <f t="shared" si="11"/>
        <v>0.30371114570950564</v>
      </c>
      <c r="L23">
        <f t="shared" si="6"/>
        <v>62.477780141783676</v>
      </c>
      <c r="M23">
        <f t="shared" si="7"/>
        <v>0.31975063400077819</v>
      </c>
      <c r="N23">
        <f t="shared" si="12"/>
        <v>55.233107572203224</v>
      </c>
      <c r="O23">
        <f t="shared" si="13"/>
        <v>71.775335213222547</v>
      </c>
    </row>
    <row r="24" spans="1:15" x14ac:dyDescent="0.25">
      <c r="A24">
        <v>9000</v>
      </c>
      <c r="B24">
        <f t="shared" si="8"/>
        <v>56548667.764616281</v>
      </c>
      <c r="C24">
        <f t="shared" si="0"/>
        <v>56.548667764616276</v>
      </c>
      <c r="D24">
        <f t="shared" si="1"/>
        <v>8.4823001646924421E-4</v>
      </c>
      <c r="E24">
        <f t="shared" si="2"/>
        <v>0.56548667764616278</v>
      </c>
      <c r="F24">
        <f t="shared" si="3"/>
        <v>5.6548667764616276</v>
      </c>
      <c r="G24">
        <f t="shared" si="9"/>
        <v>0.90715173812915229</v>
      </c>
      <c r="H24">
        <f t="shared" si="10"/>
        <v>52.912516192688642</v>
      </c>
      <c r="I24" s="1">
        <f t="shared" si="4"/>
        <v>31977518259530.52</v>
      </c>
      <c r="J24" s="2">
        <f t="shared" si="5"/>
        <v>0.10000003127197027</v>
      </c>
      <c r="K24" s="2">
        <f t="shared" si="11"/>
        <v>0.38864785198850682</v>
      </c>
      <c r="L24">
        <f t="shared" si="6"/>
        <v>68.74232270552352</v>
      </c>
      <c r="M24">
        <f t="shared" si="7"/>
        <v>0.40130681418295822</v>
      </c>
      <c r="N24">
        <f t="shared" si="12"/>
        <v>58.049407711373277</v>
      </c>
      <c r="O24">
        <f t="shared" si="13"/>
        <v>75.570652158968144</v>
      </c>
    </row>
    <row r="25" spans="1:15" x14ac:dyDescent="0.25">
      <c r="A25">
        <v>10000</v>
      </c>
      <c r="B25">
        <f t="shared" si="8"/>
        <v>62831853.071795866</v>
      </c>
      <c r="C25">
        <f t="shared" si="0"/>
        <v>62.831853071795862</v>
      </c>
      <c r="D25">
        <f t="shared" si="1"/>
        <v>9.4247779607693804E-4</v>
      </c>
      <c r="E25">
        <f t="shared" si="2"/>
        <v>0.62831853071795862</v>
      </c>
      <c r="F25">
        <f t="shared" si="3"/>
        <v>6.2831853071795862</v>
      </c>
      <c r="G25">
        <f t="shared" si="9"/>
        <v>0.88603879439150257</v>
      </c>
      <c r="H25">
        <f t="shared" si="10"/>
        <v>58.084741550232096</v>
      </c>
      <c r="I25" s="1">
        <f t="shared" si="4"/>
        <v>39478417604358.43</v>
      </c>
      <c r="J25" s="2">
        <f t="shared" si="5"/>
        <v>0.10000002533029592</v>
      </c>
      <c r="K25" s="2">
        <f t="shared" si="11"/>
        <v>0.4691635876260673</v>
      </c>
      <c r="L25">
        <f t="shared" si="6"/>
        <v>75.396777590728391</v>
      </c>
      <c r="M25">
        <f t="shared" si="7"/>
        <v>0.47970248802796756</v>
      </c>
      <c r="N25">
        <f t="shared" si="12"/>
        <v>60.397558220451835</v>
      </c>
      <c r="O25">
        <f t="shared" si="13"/>
        <v>77.967728431131007</v>
      </c>
    </row>
    <row r="26" spans="1:15" x14ac:dyDescent="0.25">
      <c r="A26">
        <v>11000</v>
      </c>
      <c r="B26">
        <f t="shared" si="8"/>
        <v>69115038.378975436</v>
      </c>
      <c r="C26">
        <f t="shared" si="0"/>
        <v>69.115038378975427</v>
      </c>
      <c r="D26">
        <f t="shared" si="1"/>
        <v>1.0367255756846315E-3</v>
      </c>
      <c r="E26">
        <f t="shared" si="2"/>
        <v>0.69115038378975435</v>
      </c>
      <c r="F26">
        <f t="shared" si="3"/>
        <v>6.9115038378975431</v>
      </c>
      <c r="G26">
        <f t="shared" si="9"/>
        <v>0.86299800061486076</v>
      </c>
      <c r="H26">
        <f t="shared" si="10"/>
        <v>63.033721715677387</v>
      </c>
      <c r="I26" s="1">
        <f t="shared" si="4"/>
        <v>47768885301273.469</v>
      </c>
      <c r="J26" s="2">
        <f t="shared" si="5"/>
        <v>0.10000002093412885</v>
      </c>
      <c r="K26" s="2">
        <f t="shared" si="11"/>
        <v>0.54646407188803425</v>
      </c>
      <c r="L26">
        <f t="shared" si="6"/>
        <v>82.444560677781681</v>
      </c>
      <c r="M26">
        <f t="shared" si="7"/>
        <v>0.55553846496104742</v>
      </c>
      <c r="N26">
        <f t="shared" si="12"/>
        <v>62.366625056452691</v>
      </c>
      <c r="O26">
        <f t="shared" si="13"/>
        <v>79.629915454502921</v>
      </c>
    </row>
    <row r="27" spans="1:15" x14ac:dyDescent="0.25">
      <c r="A27">
        <v>12000</v>
      </c>
      <c r="B27">
        <f t="shared" si="8"/>
        <v>75398223.686155036</v>
      </c>
      <c r="C27">
        <f t="shared" si="0"/>
        <v>75.398223686155035</v>
      </c>
      <c r="D27">
        <f t="shared" si="1"/>
        <v>1.1309733552923255E-3</v>
      </c>
      <c r="E27">
        <f t="shared" si="2"/>
        <v>0.75398223686155041</v>
      </c>
      <c r="F27">
        <f t="shared" si="3"/>
        <v>7.5398223686155035</v>
      </c>
      <c r="G27">
        <f t="shared" si="9"/>
        <v>0.83811772632661297</v>
      </c>
      <c r="H27">
        <f t="shared" si="10"/>
        <v>67.737132169814728</v>
      </c>
      <c r="I27" s="1">
        <f t="shared" si="4"/>
        <v>56848921350275.703</v>
      </c>
      <c r="J27" s="2">
        <f t="shared" si="5"/>
        <v>0.10000001759048327</v>
      </c>
      <c r="K27" s="2">
        <f t="shared" si="11"/>
        <v>0.62135311761830669</v>
      </c>
      <c r="L27">
        <f t="shared" si="6"/>
        <v>89.90143528324397</v>
      </c>
      <c r="M27">
        <f t="shared" si="7"/>
        <v>0.62934863175515543</v>
      </c>
      <c r="N27">
        <f t="shared" si="12"/>
        <v>64.025702640305369</v>
      </c>
      <c r="O27">
        <f t="shared" si="13"/>
        <v>80.857266830885123</v>
      </c>
    </row>
    <row r="28" spans="1:15" x14ac:dyDescent="0.25">
      <c r="A28">
        <v>13000</v>
      </c>
      <c r="B28">
        <f t="shared" si="8"/>
        <v>81681408.993334621</v>
      </c>
      <c r="C28">
        <f t="shared" si="0"/>
        <v>81.681408993334614</v>
      </c>
      <c r="D28">
        <f t="shared" si="1"/>
        <v>1.2252211349000194E-3</v>
      </c>
      <c r="E28">
        <f t="shared" si="2"/>
        <v>0.81681408993334625</v>
      </c>
      <c r="F28">
        <f t="shared" si="3"/>
        <v>8.1681408993334621</v>
      </c>
      <c r="G28">
        <f t="shared" si="9"/>
        <v>0.81149475719961039</v>
      </c>
      <c r="H28">
        <f t="shared" si="10"/>
        <v>72.172648393434258</v>
      </c>
      <c r="I28" s="1">
        <f t="shared" si="4"/>
        <v>66718525751365.055</v>
      </c>
      <c r="J28" s="2">
        <f t="shared" si="5"/>
        <v>0.10000001498834078</v>
      </c>
      <c r="K28" s="2">
        <f t="shared" si="11"/>
        <v>0.69438721063189013</v>
      </c>
      <c r="L28">
        <f t="shared" si="6"/>
        <v>97.793920631320546</v>
      </c>
      <c r="M28">
        <f t="shared" si="7"/>
        <v>0.70155085438391807</v>
      </c>
      <c r="N28">
        <f t="shared" si="12"/>
        <v>65.428370670346098</v>
      </c>
      <c r="O28">
        <f t="shared" si="13"/>
        <v>81.805069227229822</v>
      </c>
    </row>
    <row r="29" spans="1:15" x14ac:dyDescent="0.25">
      <c r="A29">
        <v>14000</v>
      </c>
      <c r="B29">
        <f t="shared" si="8"/>
        <v>87964594.300514206</v>
      </c>
      <c r="C29">
        <f t="shared" si="0"/>
        <v>87.964594300514207</v>
      </c>
      <c r="D29">
        <f t="shared" si="1"/>
        <v>1.3194689145077131E-3</v>
      </c>
      <c r="E29">
        <f t="shared" si="2"/>
        <v>0.87964594300514209</v>
      </c>
      <c r="F29">
        <f t="shared" si="3"/>
        <v>8.7964594300514207</v>
      </c>
      <c r="G29">
        <f t="shared" si="9"/>
        <v>0.78323429505217002</v>
      </c>
      <c r="H29">
        <f t="shared" si="10"/>
        <v>76.317945867326188</v>
      </c>
      <c r="I29" s="1">
        <f t="shared" si="4"/>
        <v>77377698504541.562</v>
      </c>
      <c r="J29" s="2">
        <f t="shared" si="5"/>
        <v>0.10000001292362037</v>
      </c>
      <c r="K29" s="2">
        <f t="shared" si="11"/>
        <v>0.76596384079664692</v>
      </c>
      <c r="L29">
        <f t="shared" si="6"/>
        <v>106.15856852837211</v>
      </c>
      <c r="M29">
        <f t="shared" si="7"/>
        <v>0.77246398491623891</v>
      </c>
      <c r="N29">
        <f t="shared" si="12"/>
        <v>66.616268428149922</v>
      </c>
      <c r="O29">
        <f t="shared" si="13"/>
        <v>82.561848558211025</v>
      </c>
    </row>
    <row r="30" spans="1:15" x14ac:dyDescent="0.25">
      <c r="A30">
        <v>15000</v>
      </c>
      <c r="B30">
        <f t="shared" si="8"/>
        <v>94247779.607693791</v>
      </c>
      <c r="C30">
        <f t="shared" si="0"/>
        <v>94.247779607693786</v>
      </c>
      <c r="D30">
        <f t="shared" si="1"/>
        <v>1.4137166941154068E-3</v>
      </c>
      <c r="E30">
        <f t="shared" si="2"/>
        <v>0.94247779607693793</v>
      </c>
      <c r="F30">
        <f t="shared" si="3"/>
        <v>9.4247779607693793</v>
      </c>
      <c r="G30">
        <f t="shared" si="9"/>
        <v>0.75344995784807356</v>
      </c>
      <c r="H30">
        <f t="shared" si="10"/>
        <v>80.150700072280685</v>
      </c>
      <c r="I30" s="1">
        <f t="shared" si="4"/>
        <v>88826439609805.219</v>
      </c>
      <c r="J30" s="2">
        <f t="shared" si="5"/>
        <v>0.1000000112579093</v>
      </c>
      <c r="K30" s="2">
        <f t="shared" si="11"/>
        <v>0.8363745006823422</v>
      </c>
      <c r="L30">
        <f t="shared" si="6"/>
        <v>115.0419343132577</v>
      </c>
      <c r="M30">
        <f t="shared" si="7"/>
        <v>0.84233147135983188</v>
      </c>
      <c r="N30">
        <f t="shared" si="12"/>
        <v>67.621838870284208</v>
      </c>
      <c r="O30">
        <f t="shared" si="13"/>
        <v>83.181872401330423</v>
      </c>
    </row>
    <row r="31" spans="1:15" x14ac:dyDescent="0.25">
      <c r="A31">
        <v>16000</v>
      </c>
      <c r="B31">
        <f t="shared" si="8"/>
        <v>100530964.91487338</v>
      </c>
      <c r="C31">
        <f t="shared" si="0"/>
        <v>100.53096491487337</v>
      </c>
      <c r="D31">
        <f t="shared" si="1"/>
        <v>1.5079644737231006E-3</v>
      </c>
      <c r="E31">
        <f t="shared" si="2"/>
        <v>1.0053096491487339</v>
      </c>
      <c r="F31">
        <f t="shared" si="3"/>
        <v>10.053096491487338</v>
      </c>
      <c r="G31">
        <f t="shared" si="9"/>
        <v>0.72226377969656874</v>
      </c>
      <c r="H31">
        <f t="shared" si="10"/>
        <v>83.648586489087961</v>
      </c>
      <c r="I31" s="1">
        <f t="shared" si="4"/>
        <v>101064749067156.02</v>
      </c>
      <c r="J31" s="2">
        <f t="shared" si="5"/>
        <v>0.10000000989464684</v>
      </c>
      <c r="K31" s="2">
        <f t="shared" si="11"/>
        <v>0.90583780971630024</v>
      </c>
      <c r="L31">
        <f t="shared" si="6"/>
        <v>124.50114407427094</v>
      </c>
      <c r="M31">
        <f t="shared" si="7"/>
        <v>0.91134084704382345</v>
      </c>
      <c r="N31">
        <f t="shared" si="12"/>
        <v>68.470390720404495</v>
      </c>
      <c r="O31">
        <f t="shared" si="13"/>
        <v>83.700338404590397</v>
      </c>
    </row>
    <row r="32" spans="1:15" x14ac:dyDescent="0.25">
      <c r="A32">
        <v>17000</v>
      </c>
      <c r="B32">
        <f t="shared" si="8"/>
        <v>106814150.22205296</v>
      </c>
      <c r="C32">
        <f t="shared" si="0"/>
        <v>106.81415022205296</v>
      </c>
      <c r="D32">
        <f t="shared" si="1"/>
        <v>1.6022122533307945E-3</v>
      </c>
      <c r="E32">
        <f t="shared" si="2"/>
        <v>1.0681415022205296</v>
      </c>
      <c r="F32">
        <f t="shared" si="3"/>
        <v>10.681415022205295</v>
      </c>
      <c r="G32">
        <f t="shared" si="9"/>
        <v>0.68980621085236804</v>
      </c>
      <c r="H32">
        <f t="shared" si="10"/>
        <v>86.789280598538156</v>
      </c>
      <c r="I32" s="1">
        <f t="shared" si="4"/>
        <v>114092626876593.94</v>
      </c>
      <c r="J32" s="2">
        <f t="shared" si="5"/>
        <v>0.10000000876480827</v>
      </c>
      <c r="K32" s="2">
        <f t="shared" si="11"/>
        <v>0.97452094746059204</v>
      </c>
      <c r="L32">
        <f t="shared" si="6"/>
        <v>134.60502531060152</v>
      </c>
      <c r="M32">
        <f t="shared" si="7"/>
        <v>0.97963823873532607</v>
      </c>
      <c r="N32">
        <f t="shared" si="12"/>
        <v>69.181630130526329</v>
      </c>
      <c r="O32">
        <f t="shared" si="13"/>
        <v>84.141127240651414</v>
      </c>
    </row>
    <row r="33" spans="1:15" x14ac:dyDescent="0.25">
      <c r="A33">
        <v>18000</v>
      </c>
      <c r="B33">
        <f t="shared" si="8"/>
        <v>113097335.52923256</v>
      </c>
      <c r="C33">
        <f t="shared" si="0"/>
        <v>113.09733552923255</v>
      </c>
      <c r="D33">
        <f t="shared" si="1"/>
        <v>1.6964600329384884E-3</v>
      </c>
      <c r="E33">
        <f t="shared" si="2"/>
        <v>1.1309733552923256</v>
      </c>
      <c r="F33">
        <f t="shared" si="3"/>
        <v>11.309733552923255</v>
      </c>
      <c r="G33">
        <f t="shared" si="9"/>
        <v>0.65621611771564969</v>
      </c>
      <c r="H33">
        <f t="shared" si="10"/>
        <v>89.550457881421508</v>
      </c>
      <c r="I33" s="1">
        <f t="shared" si="4"/>
        <v>127910073038119.08</v>
      </c>
      <c r="J33" s="2">
        <f t="shared" si="5"/>
        <v>0.10000000781799256</v>
      </c>
      <c r="K33" s="2">
        <f t="shared" si="11"/>
        <v>1.0425539424634955</v>
      </c>
      <c r="L33">
        <f t="shared" si="6"/>
        <v>145.43582563886767</v>
      </c>
      <c r="M33">
        <f t="shared" si="7"/>
        <v>1.0473388775891861</v>
      </c>
      <c r="N33">
        <f t="shared" si="12"/>
        <v>69.770788225259921</v>
      </c>
      <c r="O33">
        <f t="shared" si="13"/>
        <v>84.521047583355909</v>
      </c>
    </row>
    <row r="34" spans="1:15" x14ac:dyDescent="0.25">
      <c r="A34">
        <v>19000</v>
      </c>
      <c r="B34">
        <f t="shared" si="8"/>
        <v>119380520.83641213</v>
      </c>
      <c r="C34">
        <f t="shared" si="0"/>
        <v>119.38052083641213</v>
      </c>
      <c r="D34">
        <f t="shared" si="1"/>
        <v>1.7907078125461819E-3</v>
      </c>
      <c r="E34">
        <f t="shared" si="2"/>
        <v>1.1938052083641213</v>
      </c>
      <c r="F34">
        <f t="shared" si="3"/>
        <v>11.938052083641212</v>
      </c>
      <c r="G34">
        <f t="shared" si="9"/>
        <v>0.62164078283205737</v>
      </c>
      <c r="H34">
        <f t="shared" si="10"/>
        <v>91.909793818528172</v>
      </c>
      <c r="I34" s="1">
        <f t="shared" si="4"/>
        <v>142517087551731.31</v>
      </c>
      <c r="J34" s="2">
        <f t="shared" si="5"/>
        <v>0.10000000701670247</v>
      </c>
      <c r="K34" s="2">
        <f t="shared" si="11"/>
        <v>1.1100394488420717</v>
      </c>
      <c r="L34">
        <f t="shared" si="6"/>
        <v>157.09160001218189</v>
      </c>
      <c r="M34">
        <f t="shared" si="7"/>
        <v>1.114534691873228</v>
      </c>
      <c r="N34">
        <f t="shared" si="12"/>
        <v>70.24944107741068</v>
      </c>
      <c r="O34">
        <f t="shared" si="13"/>
        <v>84.852296780414875</v>
      </c>
    </row>
    <row r="35" spans="1:15" x14ac:dyDescent="0.25">
      <c r="A35">
        <v>20000</v>
      </c>
      <c r="B35">
        <f t="shared" si="8"/>
        <v>125663706.14359173</v>
      </c>
      <c r="C35">
        <f t="shared" si="0"/>
        <v>125.66370614359172</v>
      </c>
      <c r="D35">
        <f t="shared" si="1"/>
        <v>1.8849555921538761E-3</v>
      </c>
      <c r="E35">
        <f t="shared" si="2"/>
        <v>1.2566370614359172</v>
      </c>
      <c r="F35">
        <f t="shared" si="3"/>
        <v>12.566370614359172</v>
      </c>
      <c r="G35">
        <f t="shared" si="9"/>
        <v>0.58623590489269928</v>
      </c>
      <c r="H35">
        <f t="shared" si="10"/>
        <v>93.84496389064833</v>
      </c>
      <c r="I35" s="1">
        <f t="shared" si="4"/>
        <v>157913670417430.72</v>
      </c>
      <c r="J35" s="2">
        <f t="shared" si="5"/>
        <v>0.10000000633257398</v>
      </c>
      <c r="K35" s="2">
        <f t="shared" si="11"/>
        <v>1.1770595898899701</v>
      </c>
      <c r="L35">
        <f t="shared" si="6"/>
        <v>169.68940850078724</v>
      </c>
      <c r="M35">
        <f t="shared" si="7"/>
        <v>1.1812998262162149</v>
      </c>
      <c r="N35">
        <f t="shared" si="12"/>
        <v>70.626092166634763</v>
      </c>
      <c r="O35">
        <f t="shared" si="13"/>
        <v>85.143956325389624</v>
      </c>
    </row>
    <row r="36" spans="1:15" x14ac:dyDescent="0.25">
      <c r="A36">
        <v>30000</v>
      </c>
      <c r="B36">
        <f t="shared" si="8"/>
        <v>188495559.21538758</v>
      </c>
      <c r="C36">
        <f t="shared" si="0"/>
        <v>188.49555921538757</v>
      </c>
      <c r="D36">
        <f t="shared" si="1"/>
        <v>2.8274333882308137E-3</v>
      </c>
      <c r="E36">
        <f t="shared" si="2"/>
        <v>1.8849555921538759</v>
      </c>
      <c r="F36">
        <f t="shared" si="3"/>
        <v>18.849555921538759</v>
      </c>
      <c r="G36">
        <f t="shared" si="9"/>
        <v>0.22683351348365741</v>
      </c>
      <c r="H36">
        <f t="shared" si="10"/>
        <v>84.956147811432828</v>
      </c>
      <c r="I36" s="1">
        <f t="shared" si="4"/>
        <v>355305758439217.87</v>
      </c>
      <c r="J36" s="2">
        <f t="shared" si="5"/>
        <v>0.10000000281447732</v>
      </c>
      <c r="K36" s="2">
        <f t="shared" si="11"/>
        <v>1.8319039444565777</v>
      </c>
      <c r="L36">
        <f t="shared" si="6"/>
        <v>401.79362792991031</v>
      </c>
      <c r="M36">
        <f t="shared" si="7"/>
        <v>1.8346313150817151</v>
      </c>
      <c r="N36">
        <f t="shared" si="12"/>
        <v>68.772053133749225</v>
      </c>
      <c r="O36">
        <f t="shared" si="13"/>
        <v>86.875438154904913</v>
      </c>
    </row>
    <row r="37" spans="1:15" x14ac:dyDescent="0.25">
      <c r="A37">
        <v>40000</v>
      </c>
      <c r="B37">
        <f t="shared" si="8"/>
        <v>251327412.28718346</v>
      </c>
      <c r="C37">
        <f t="shared" si="0"/>
        <v>251.32741228718345</v>
      </c>
      <c r="D37">
        <f t="shared" si="1"/>
        <v>3.7699111843077521E-3</v>
      </c>
      <c r="E37">
        <f t="shared" si="2"/>
        <v>2.5132741228718345</v>
      </c>
      <c r="F37">
        <f t="shared" si="3"/>
        <v>25.132741228718345</v>
      </c>
      <c r="G37">
        <f t="shared" si="9"/>
        <v>1.8235256797821894E-2</v>
      </c>
      <c r="H37">
        <f t="shared" si="10"/>
        <v>9.0937741027696877</v>
      </c>
      <c r="I37" s="1">
        <f t="shared" si="4"/>
        <v>631654681669719.87</v>
      </c>
      <c r="J37" s="2">
        <f t="shared" si="5"/>
        <v>0.1000000015831435</v>
      </c>
      <c r="K37" s="2">
        <f t="shared" si="11"/>
        <v>2.4734853870988607</v>
      </c>
      <c r="L37">
        <f t="shared" si="6"/>
        <v>1877.1359398466159</v>
      </c>
      <c r="M37">
        <f t="shared" si="7"/>
        <v>2.4755060009032959</v>
      </c>
      <c r="N37">
        <f t="shared" si="12"/>
        <v>15.406551329947186</v>
      </c>
      <c r="O37">
        <f t="shared" si="13"/>
        <v>87.684862222951182</v>
      </c>
    </row>
    <row r="38" spans="1:15" x14ac:dyDescent="0.25">
      <c r="A38">
        <v>50000</v>
      </c>
      <c r="B38">
        <f t="shared" si="8"/>
        <v>314159265.35897928</v>
      </c>
      <c r="C38">
        <f t="shared" si="0"/>
        <v>314.15926535897927</v>
      </c>
      <c r="D38">
        <f t="shared" si="1"/>
        <v>4.7123889803846889E-3</v>
      </c>
      <c r="E38">
        <f t="shared" si="2"/>
        <v>3.1415926535897931</v>
      </c>
      <c r="F38">
        <f t="shared" si="3"/>
        <v>31.415926535897928</v>
      </c>
      <c r="G38">
        <f t="shared" si="9"/>
        <v>0.2550062261220159</v>
      </c>
      <c r="H38">
        <f t="shared" si="10"/>
        <v>-156.0666764451567</v>
      </c>
      <c r="I38" s="1">
        <f t="shared" si="4"/>
        <v>986960440108936.62</v>
      </c>
      <c r="J38" s="2">
        <f t="shared" si="5"/>
        <v>0.10000000101321184</v>
      </c>
      <c r="K38" s="2">
        <f t="shared" si="11"/>
        <v>3.1097616649714142</v>
      </c>
      <c r="L38">
        <f t="shared" si="6"/>
        <v>625.54323905754075</v>
      </c>
      <c r="M38">
        <f t="shared" si="7"/>
        <v>3.1113690898266029</v>
      </c>
      <c r="N38">
        <f t="shared" si="12"/>
        <v>-78.060779257917346</v>
      </c>
      <c r="O38">
        <f t="shared" si="13"/>
        <v>88.158185436245788</v>
      </c>
    </row>
    <row r="39" spans="1:15" x14ac:dyDescent="0.25">
      <c r="A39">
        <v>60000</v>
      </c>
      <c r="B39">
        <f t="shared" si="8"/>
        <v>376991118.43077517</v>
      </c>
      <c r="C39">
        <f t="shared" si="0"/>
        <v>376.99111843077515</v>
      </c>
      <c r="D39">
        <f t="shared" si="1"/>
        <v>5.6548667764616273E-3</v>
      </c>
      <c r="E39">
        <f t="shared" si="2"/>
        <v>3.7699111843077517</v>
      </c>
      <c r="F39">
        <f t="shared" si="3"/>
        <v>37.699111843077517</v>
      </c>
      <c r="G39">
        <f t="shared" si="9"/>
        <v>1.3158729673964411</v>
      </c>
      <c r="H39">
        <f t="shared" si="10"/>
        <v>-432.84972304216262</v>
      </c>
      <c r="I39" s="1">
        <f t="shared" si="4"/>
        <v>1421223033756868.5</v>
      </c>
      <c r="J39" s="2">
        <f t="shared" si="5"/>
        <v>0.10000000070361934</v>
      </c>
      <c r="K39" s="2">
        <f t="shared" si="11"/>
        <v>3.7433853604591025</v>
      </c>
      <c r="L39">
        <f t="shared" si="6"/>
        <v>329.89950666829981</v>
      </c>
      <c r="M39">
        <f t="shared" si="7"/>
        <v>3.744720811628051</v>
      </c>
      <c r="N39">
        <f t="shared" si="12"/>
        <v>-85.640264793484945</v>
      </c>
      <c r="O39">
        <f t="shared" si="13"/>
        <v>88.469776660107357</v>
      </c>
    </row>
    <row r="40" spans="1:15" x14ac:dyDescent="0.25">
      <c r="A40">
        <v>70000</v>
      </c>
      <c r="B40">
        <f t="shared" si="8"/>
        <v>439822971.50257105</v>
      </c>
      <c r="C40">
        <f t="shared" si="0"/>
        <v>439.82297150257102</v>
      </c>
      <c r="D40">
        <f t="shared" si="1"/>
        <v>6.5973445725385658E-3</v>
      </c>
      <c r="E40">
        <f t="shared" si="2"/>
        <v>4.3982297150257104</v>
      </c>
      <c r="F40">
        <f t="shared" si="3"/>
        <v>43.982297150257104</v>
      </c>
      <c r="G40">
        <f t="shared" si="9"/>
        <v>3.6637234812146784</v>
      </c>
      <c r="H40">
        <f t="shared" si="10"/>
        <v>-843.57988489806394</v>
      </c>
      <c r="I40" s="1">
        <f t="shared" si="4"/>
        <v>1934442462613515.2</v>
      </c>
      <c r="J40" s="2">
        <f t="shared" si="5"/>
        <v>0.10000000051694483</v>
      </c>
      <c r="K40" s="2">
        <f t="shared" si="11"/>
        <v>4.375493294584011</v>
      </c>
      <c r="L40">
        <f t="shared" si="6"/>
        <v>230.42817121659738</v>
      </c>
      <c r="M40">
        <f t="shared" si="7"/>
        <v>4.3766358737108844</v>
      </c>
      <c r="N40">
        <f t="shared" si="12"/>
        <v>-87.759788767112283</v>
      </c>
      <c r="O40">
        <f t="shared" si="13"/>
        <v>88.690757743487524</v>
      </c>
    </row>
    <row r="41" spans="1:15" x14ac:dyDescent="0.25">
      <c r="A41">
        <v>80000</v>
      </c>
      <c r="B41">
        <f t="shared" si="8"/>
        <v>502654824.57436693</v>
      </c>
      <c r="C41">
        <f t="shared" si="0"/>
        <v>502.6548245743669</v>
      </c>
      <c r="D41">
        <f t="shared" si="1"/>
        <v>7.5398223686155043E-3</v>
      </c>
      <c r="E41">
        <f t="shared" si="2"/>
        <v>5.026548245743669</v>
      </c>
      <c r="F41">
        <f t="shared" si="3"/>
        <v>50.26548245743669</v>
      </c>
      <c r="G41">
        <f t="shared" si="9"/>
        <v>7.8456072228236868</v>
      </c>
      <c r="H41">
        <f t="shared" si="10"/>
        <v>-1410.5816812226765</v>
      </c>
      <c r="I41" s="1">
        <f t="shared" si="4"/>
        <v>2526618726678876.5</v>
      </c>
      <c r="J41" s="2">
        <f t="shared" si="5"/>
        <v>0.10000000039578588</v>
      </c>
      <c r="K41" s="2">
        <f t="shared" si="11"/>
        <v>5.0066538778571816</v>
      </c>
      <c r="L41">
        <f t="shared" si="6"/>
        <v>179.84173809818682</v>
      </c>
      <c r="M41">
        <f t="shared" si="7"/>
        <v>5.0076524492761587</v>
      </c>
      <c r="N41">
        <f t="shared" si="12"/>
        <v>-88.659832379920502</v>
      </c>
      <c r="O41">
        <f t="shared" si="13"/>
        <v>88.855759478974278</v>
      </c>
    </row>
    <row r="42" spans="1:15" x14ac:dyDescent="0.25">
      <c r="A42">
        <v>100000</v>
      </c>
      <c r="B42">
        <f t="shared" si="8"/>
        <v>628318530.71795857</v>
      </c>
      <c r="C42">
        <f t="shared" si="0"/>
        <v>628.31853071795854</v>
      </c>
      <c r="D42">
        <f t="shared" si="1"/>
        <v>9.4247779607693778E-3</v>
      </c>
      <c r="E42">
        <f t="shared" si="2"/>
        <v>6.2831853071795862</v>
      </c>
      <c r="F42">
        <f t="shared" si="3"/>
        <v>62.831853071795855</v>
      </c>
      <c r="G42">
        <f t="shared" si="9"/>
        <v>24.320479483668702</v>
      </c>
      <c r="H42">
        <f t="shared" si="10"/>
        <v>-3102.6982541172961</v>
      </c>
      <c r="I42" s="1">
        <f t="shared" si="4"/>
        <v>3947841760435743.5</v>
      </c>
      <c r="J42" s="2">
        <f t="shared" si="5"/>
        <v>0.10000000025330297</v>
      </c>
      <c r="K42" s="2">
        <f t="shared" si="11"/>
        <v>6.2672698128703965</v>
      </c>
      <c r="L42">
        <f t="shared" si="6"/>
        <v>127.58275360689461</v>
      </c>
      <c r="M42">
        <f t="shared" si="7"/>
        <v>6.2680675576581972</v>
      </c>
      <c r="N42">
        <f t="shared" si="12"/>
        <v>-89.390630580839158</v>
      </c>
      <c r="O42">
        <f t="shared" si="13"/>
        <v>89.085871204215479</v>
      </c>
    </row>
    <row r="44" spans="1:15" x14ac:dyDescent="0.25">
      <c r="D44" t="s">
        <v>12</v>
      </c>
      <c r="E44" t="s">
        <v>5</v>
      </c>
      <c r="F44" t="s">
        <v>1</v>
      </c>
      <c r="G44" t="s">
        <v>6</v>
      </c>
    </row>
    <row r="45" spans="1:15" x14ac:dyDescent="0.25">
      <c r="D45">
        <v>0.1</v>
      </c>
      <c r="E45">
        <f>0.00000001</f>
        <v>1E-8</v>
      </c>
      <c r="F45">
        <v>9.9999999999999995E-8</v>
      </c>
      <c r="G45">
        <v>1000000</v>
      </c>
    </row>
    <row r="46" spans="1:15" x14ac:dyDescent="0.25">
      <c r="D46" t="s">
        <v>0</v>
      </c>
      <c r="E46" t="s">
        <v>5</v>
      </c>
      <c r="F46" t="s">
        <v>13</v>
      </c>
      <c r="G46" t="s">
        <v>22</v>
      </c>
    </row>
    <row r="47" spans="1:15" x14ac:dyDescent="0.25">
      <c r="D47">
        <v>33</v>
      </c>
      <c r="E47">
        <f>'List1 (3)'!E47</f>
        <v>9.9999999999999995E-7</v>
      </c>
      <c r="F47">
        <f>'List1 (3)'!F47</f>
        <v>1.5E-11</v>
      </c>
    </row>
    <row r="49" spans="4:4" x14ac:dyDescent="0.25">
      <c r="D49" t="s">
        <v>20</v>
      </c>
    </row>
    <row r="50" spans="4:4" x14ac:dyDescent="0.25">
      <c r="D50" t="s">
        <v>21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0"/>
  <sheetViews>
    <sheetView topLeftCell="A24" zoomScaleNormal="100" workbookViewId="0">
      <selection activeCell="F48" sqref="F48"/>
    </sheetView>
  </sheetViews>
  <sheetFormatPr defaultRowHeight="15" x14ac:dyDescent="0.25"/>
  <cols>
    <col min="4" max="4" width="12" bestFit="1" customWidth="1"/>
    <col min="5" max="5" width="11" bestFit="1" customWidth="1"/>
    <col min="6" max="6" width="12" bestFit="1" customWidth="1"/>
    <col min="7" max="7" width="18.7109375" bestFit="1" customWidth="1"/>
    <col min="8" max="8" width="17.85546875" bestFit="1" customWidth="1"/>
    <col min="9" max="10" width="18.85546875" bestFit="1" customWidth="1"/>
    <col min="11" max="11" width="24" bestFit="1" customWidth="1"/>
    <col min="19" max="19" width="11.85546875" bestFit="1" customWidth="1"/>
  </cols>
  <sheetData>
    <row r="1" spans="1:15" x14ac:dyDescent="0.25">
      <c r="A1" t="s">
        <v>17</v>
      </c>
      <c r="B1" t="s">
        <v>16</v>
      </c>
      <c r="C1" t="s">
        <v>15</v>
      </c>
      <c r="D1" t="s">
        <v>14</v>
      </c>
      <c r="E1" t="s">
        <v>15</v>
      </c>
      <c r="F1" t="s">
        <v>2</v>
      </c>
      <c r="G1" t="s">
        <v>7</v>
      </c>
      <c r="H1" t="s">
        <v>8</v>
      </c>
      <c r="I1" s="1" t="s">
        <v>10</v>
      </c>
      <c r="J1" s="2" t="s">
        <v>9</v>
      </c>
      <c r="K1" s="2" t="s">
        <v>11</v>
      </c>
      <c r="L1" t="s">
        <v>3</v>
      </c>
      <c r="M1" t="s">
        <v>4</v>
      </c>
      <c r="N1" t="s">
        <v>18</v>
      </c>
      <c r="O1" t="s">
        <v>19</v>
      </c>
    </row>
    <row r="2" spans="1:15" x14ac:dyDescent="0.25">
      <c r="A2">
        <v>10</v>
      </c>
      <c r="B2">
        <f>2*PI()*A2*1000</f>
        <v>62831.853071795864</v>
      </c>
      <c r="C2">
        <f t="shared" ref="C2:C42" si="0">B2*$E$47</f>
        <v>6.2831853071795868E-2</v>
      </c>
      <c r="D2">
        <f t="shared" ref="D2:D42" si="1">B2*$F$47</f>
        <v>9.4247779607693791E-7</v>
      </c>
      <c r="E2">
        <f t="shared" ref="E2:E42" si="2">B2*$E$45</f>
        <v>6.2831853071795862E-4</v>
      </c>
      <c r="F2">
        <f t="shared" ref="F2:F42" si="3">B2*$F$45</f>
        <v>6.2831853071795857E-3</v>
      </c>
      <c r="G2">
        <f>(1-C2*D2)^2+D2^2*$D$47^2</f>
        <v>0.99999997829674359</v>
      </c>
      <c r="H2">
        <f>B2*((1-C2*D2)*$E$47-$D$47^2*$F$47)</f>
        <v>-3.9803982641735874E-2</v>
      </c>
      <c r="I2" s="1">
        <f t="shared" ref="I2:I42" si="4">(1+F2^2*$G$45^2)</f>
        <v>39478418.604357421</v>
      </c>
      <c r="J2" s="2">
        <f t="shared" ref="J2:J42" si="5">$D$45+$G$45/I2</f>
        <v>0.12533029526896058</v>
      </c>
      <c r="K2" s="2">
        <f>E2-F2*$G$45^2/I2</f>
        <v>-159.15431074192296</v>
      </c>
      <c r="L2">
        <f t="shared" ref="L2:L42" si="6">SQRT($D$47^2 +H2^2)/G2</f>
        <v>330.00000956261579</v>
      </c>
      <c r="M2">
        <f t="shared" ref="M2:M42" si="7">SQRT(J2^2+K2^2)</f>
        <v>159.15436008925261</v>
      </c>
      <c r="N2">
        <f>ATAN(H2/$D$47)*180/PI()</f>
        <v>-6.910909703404567E-3</v>
      </c>
      <c r="O2">
        <f>ATAN(K2/J2)*180/PI()</f>
        <v>-89.954880923763682</v>
      </c>
    </row>
    <row r="3" spans="1:15" x14ac:dyDescent="0.25">
      <c r="A3">
        <v>20</v>
      </c>
      <c r="B3">
        <f t="shared" ref="B3:B42" si="8">2*PI()*A3*1000</f>
        <v>125663.70614359173</v>
      </c>
      <c r="C3">
        <f t="shared" si="0"/>
        <v>0.12566370614359174</v>
      </c>
      <c r="D3">
        <f t="shared" si="1"/>
        <v>1.8849555921538758E-6</v>
      </c>
      <c r="E3">
        <f t="shared" si="2"/>
        <v>1.2566370614359172E-3</v>
      </c>
      <c r="F3">
        <f t="shared" si="3"/>
        <v>1.2566370614359171E-2</v>
      </c>
      <c r="G3">
        <f t="shared" ref="G3:G42" si="9">(1-C3*D3)^2+D3^2*$D$47^2</f>
        <v>0.99999991318701564</v>
      </c>
      <c r="H3">
        <f t="shared" ref="H3:H42" si="10">B3*((1-C3*D3)*$E$47-$D$47^2*$F$47)</f>
        <v>-7.9607987607990982E-2</v>
      </c>
      <c r="I3" s="1">
        <f t="shared" si="4"/>
        <v>157913671.41742969</v>
      </c>
      <c r="J3" s="2">
        <f t="shared" si="5"/>
        <v>0.10633257393754462</v>
      </c>
      <c r="K3" s="2">
        <f t="shared" ref="K3:K42" si="11">E3-F3*$G$45^2/I3</f>
        <v>-79.576214404956033</v>
      </c>
      <c r="L3">
        <f t="shared" si="6"/>
        <v>330.00003825045724</v>
      </c>
      <c r="M3">
        <f t="shared" si="7"/>
        <v>79.576285447611923</v>
      </c>
      <c r="N3">
        <f t="shared" ref="N3:N42" si="12">ATAN(H3/$D$47)*180/PI()</f>
        <v>-1.3821823081781776E-2</v>
      </c>
      <c r="O3">
        <f t="shared" ref="O3:O42" si="13">ATAN(K3/J3)*180/PI()</f>
        <v>-89.92343938284958</v>
      </c>
    </row>
    <row r="4" spans="1:15" x14ac:dyDescent="0.25">
      <c r="A4">
        <v>50</v>
      </c>
      <c r="B4">
        <f t="shared" si="8"/>
        <v>314159.26535897935</v>
      </c>
      <c r="C4">
        <f t="shared" si="0"/>
        <v>0.31415926535897931</v>
      </c>
      <c r="D4">
        <f t="shared" si="1"/>
        <v>4.7123889803846904E-6</v>
      </c>
      <c r="E4">
        <f t="shared" si="2"/>
        <v>3.1415926535897937E-3</v>
      </c>
      <c r="F4">
        <f t="shared" si="3"/>
        <v>3.1415926535897934E-2</v>
      </c>
      <c r="G4">
        <f t="shared" si="9"/>
        <v>0.99999945742068974</v>
      </c>
      <c r="H4">
        <f t="shared" si="10"/>
        <v>-0.19902035969906356</v>
      </c>
      <c r="I4" s="1">
        <f t="shared" si="4"/>
        <v>986960441.10893583</v>
      </c>
      <c r="J4" s="2">
        <f t="shared" si="5"/>
        <v>0.10101321183539679</v>
      </c>
      <c r="K4" s="2">
        <f t="shared" si="11"/>
        <v>-31.827846993473944</v>
      </c>
      <c r="L4">
        <f t="shared" si="6"/>
        <v>330.00023906508994</v>
      </c>
      <c r="M4">
        <f t="shared" si="7"/>
        <v>31.828007287748218</v>
      </c>
      <c r="N4">
        <f t="shared" si="12"/>
        <v>-3.4554622016452687E-2</v>
      </c>
      <c r="O4">
        <f t="shared" si="13"/>
        <v>-89.81815888198912</v>
      </c>
    </row>
    <row r="5" spans="1:15" x14ac:dyDescent="0.25">
      <c r="A5">
        <v>100</v>
      </c>
      <c r="B5">
        <f t="shared" si="8"/>
        <v>628318.5307179587</v>
      </c>
      <c r="C5">
        <f t="shared" si="0"/>
        <v>0.62831853071795862</v>
      </c>
      <c r="D5">
        <f t="shared" si="1"/>
        <v>9.4247779607693808E-6</v>
      </c>
      <c r="E5">
        <f t="shared" si="2"/>
        <v>6.2831853071795875E-3</v>
      </c>
      <c r="F5">
        <f t="shared" si="3"/>
        <v>6.2831853071795868E-2</v>
      </c>
      <c r="G5">
        <f t="shared" si="9"/>
        <v>0.99999782970905937</v>
      </c>
      <c r="H5">
        <f t="shared" si="10"/>
        <v>-0.39804350996302845</v>
      </c>
      <c r="I5" s="1">
        <f t="shared" si="4"/>
        <v>3947841761.4357433</v>
      </c>
      <c r="J5" s="2">
        <f t="shared" si="5"/>
        <v>0.10025330295904168</v>
      </c>
      <c r="K5" s="2">
        <f t="shared" si="11"/>
        <v>-15.909211119850914</v>
      </c>
      <c r="L5">
        <f t="shared" si="6"/>
        <v>330.00095625653756</v>
      </c>
      <c r="M5">
        <f t="shared" si="7"/>
        <v>15.909526994249143</v>
      </c>
      <c r="N5">
        <f t="shared" si="12"/>
        <v>-6.9109703403665845E-2</v>
      </c>
      <c r="O5">
        <f t="shared" si="13"/>
        <v>-89.638950349726088</v>
      </c>
    </row>
    <row r="6" spans="1:15" x14ac:dyDescent="0.25">
      <c r="A6">
        <v>200</v>
      </c>
      <c r="B6">
        <f t="shared" si="8"/>
        <v>1256637.0614359174</v>
      </c>
      <c r="C6">
        <f t="shared" si="0"/>
        <v>1.2566370614359172</v>
      </c>
      <c r="D6">
        <f t="shared" si="1"/>
        <v>1.8849555921538762E-5</v>
      </c>
      <c r="E6">
        <f t="shared" si="2"/>
        <v>1.2566370614359175E-2</v>
      </c>
      <c r="F6">
        <f t="shared" si="3"/>
        <v>0.12566370614359174</v>
      </c>
      <c r="G6">
        <f t="shared" si="9"/>
        <v>0.9999913192570451</v>
      </c>
      <c r="H6">
        <f t="shared" si="10"/>
        <v>-0.79610934444526671</v>
      </c>
      <c r="I6" s="1">
        <f t="shared" si="4"/>
        <v>15791367042.742973</v>
      </c>
      <c r="J6" s="2">
        <f t="shared" si="5"/>
        <v>0.10006332573977246</v>
      </c>
      <c r="K6" s="2">
        <f t="shared" si="11"/>
        <v>-7.945180783476478</v>
      </c>
      <c r="L6">
        <f t="shared" si="6"/>
        <v>330.00382496499407</v>
      </c>
      <c r="M6">
        <f t="shared" si="7"/>
        <v>7.9458108680789783</v>
      </c>
      <c r="N6">
        <f t="shared" si="12"/>
        <v>-0.13822308175292583</v>
      </c>
      <c r="O6">
        <f t="shared" si="13"/>
        <v>-89.278442704929432</v>
      </c>
    </row>
    <row r="7" spans="1:15" x14ac:dyDescent="0.25">
      <c r="A7">
        <v>500</v>
      </c>
      <c r="B7">
        <f t="shared" si="8"/>
        <v>3141592.653589793</v>
      </c>
      <c r="C7">
        <f t="shared" si="0"/>
        <v>3.1415926535897927</v>
      </c>
      <c r="D7">
        <f t="shared" si="1"/>
        <v>4.7123889803846892E-5</v>
      </c>
      <c r="E7">
        <f t="shared" si="2"/>
        <v>3.1415926535897934E-2</v>
      </c>
      <c r="F7">
        <f t="shared" si="3"/>
        <v>0.31415926535897931</v>
      </c>
      <c r="G7">
        <f t="shared" si="9"/>
        <v>0.99994576376685051</v>
      </c>
      <c r="H7">
        <f t="shared" si="10"/>
        <v>-1.9906640401993381</v>
      </c>
      <c r="I7" s="1">
        <f t="shared" si="4"/>
        <v>98696044011.89357</v>
      </c>
      <c r="J7" s="2">
        <f t="shared" si="5"/>
        <v>0.10001013211836414</v>
      </c>
      <c r="K7" s="2">
        <f t="shared" si="11"/>
        <v>-3.1516829352697577</v>
      </c>
      <c r="L7">
        <f t="shared" si="6"/>
        <v>330.02390335529407</v>
      </c>
      <c r="M7">
        <f t="shared" si="7"/>
        <v>3.153269311523665</v>
      </c>
      <c r="N7">
        <f t="shared" si="12"/>
        <v>-0.34562201363491896</v>
      </c>
      <c r="O7">
        <f t="shared" si="13"/>
        <v>-88.182483310683097</v>
      </c>
    </row>
    <row r="8" spans="1:15" x14ac:dyDescent="0.25">
      <c r="A8">
        <v>1000</v>
      </c>
      <c r="B8">
        <f t="shared" si="8"/>
        <v>6283185.307179586</v>
      </c>
      <c r="C8">
        <f t="shared" si="0"/>
        <v>6.2831853071795853</v>
      </c>
      <c r="D8">
        <f t="shared" si="1"/>
        <v>9.4247779607693785E-5</v>
      </c>
      <c r="E8">
        <f t="shared" si="2"/>
        <v>6.2831853071795868E-2</v>
      </c>
      <c r="F8">
        <f t="shared" si="3"/>
        <v>0.62831853071795862</v>
      </c>
      <c r="G8">
        <f t="shared" si="9"/>
        <v>0.99978331807194776</v>
      </c>
      <c r="H8">
        <f t="shared" si="10"/>
        <v>-3.9841186452999029</v>
      </c>
      <c r="I8" s="1">
        <f t="shared" si="4"/>
        <v>394784176044.57428</v>
      </c>
      <c r="J8" s="2">
        <f t="shared" si="5"/>
        <v>0.10000253302959106</v>
      </c>
      <c r="K8" s="2">
        <f t="shared" si="11"/>
        <v>-1.5287175778431261</v>
      </c>
      <c r="L8">
        <f t="shared" si="6"/>
        <v>330.09557517446547</v>
      </c>
      <c r="M8">
        <f t="shared" si="7"/>
        <v>1.5319849670995107</v>
      </c>
      <c r="N8">
        <f t="shared" si="12"/>
        <v>-0.69170331344125147</v>
      </c>
      <c r="O8">
        <f t="shared" si="13"/>
        <v>-86.257273993880446</v>
      </c>
    </row>
    <row r="9" spans="1:15" x14ac:dyDescent="0.25">
      <c r="A9">
        <v>1200</v>
      </c>
      <c r="B9">
        <f t="shared" si="8"/>
        <v>7539822.3686155034</v>
      </c>
      <c r="C9">
        <f t="shared" si="0"/>
        <v>7.5398223686155035</v>
      </c>
      <c r="D9">
        <f t="shared" si="1"/>
        <v>1.1309733552923255E-4</v>
      </c>
      <c r="E9">
        <f t="shared" si="2"/>
        <v>7.5398223686155036E-2</v>
      </c>
      <c r="F9">
        <f t="shared" si="3"/>
        <v>0.7539822368615503</v>
      </c>
      <c r="G9">
        <f t="shared" si="9"/>
        <v>0.99968820020984517</v>
      </c>
      <c r="H9">
        <f t="shared" si="10"/>
        <v>-4.7829069320503477</v>
      </c>
      <c r="I9" s="1">
        <f t="shared" si="4"/>
        <v>568489213503.74695</v>
      </c>
      <c r="J9" s="2">
        <f t="shared" si="5"/>
        <v>0.10000175904832713</v>
      </c>
      <c r="K9" s="2">
        <f t="shared" si="11"/>
        <v>-1.2508929687439732</v>
      </c>
      <c r="L9">
        <f t="shared" si="6"/>
        <v>330.13759592020335</v>
      </c>
      <c r="M9">
        <f t="shared" si="7"/>
        <v>1.2548838874835673</v>
      </c>
      <c r="N9">
        <f t="shared" si="12"/>
        <v>-0.83036725625299979</v>
      </c>
      <c r="O9">
        <f t="shared" si="13"/>
        <v>-85.429250003125475</v>
      </c>
    </row>
    <row r="10" spans="1:15" x14ac:dyDescent="0.25">
      <c r="A10">
        <v>1500</v>
      </c>
      <c r="B10">
        <f t="shared" si="8"/>
        <v>9424777.9607693795</v>
      </c>
      <c r="C10">
        <f t="shared" si="0"/>
        <v>9.4247779607693793</v>
      </c>
      <c r="D10">
        <f t="shared" si="1"/>
        <v>1.4137166941154068E-4</v>
      </c>
      <c r="E10">
        <f t="shared" si="2"/>
        <v>9.4247779607693802E-2</v>
      </c>
      <c r="F10">
        <f t="shared" si="3"/>
        <v>0.94247779607693793</v>
      </c>
      <c r="G10">
        <f t="shared" si="9"/>
        <v>0.99951345192892915</v>
      </c>
      <c r="H10">
        <f t="shared" si="10"/>
        <v>-5.9831543802029232</v>
      </c>
      <c r="I10" s="1">
        <f t="shared" si="4"/>
        <v>888264396099.04224</v>
      </c>
      <c r="J10" s="2">
        <f t="shared" si="5"/>
        <v>0.10000112579092936</v>
      </c>
      <c r="K10" s="2">
        <f t="shared" si="11"/>
        <v>-0.96678517433708067</v>
      </c>
      <c r="L10">
        <f t="shared" si="6"/>
        <v>330.21490056667704</v>
      </c>
      <c r="M10">
        <f t="shared" si="7"/>
        <v>0.97194331032084003</v>
      </c>
      <c r="N10">
        <f t="shared" si="12"/>
        <v>-1.0387028431349634</v>
      </c>
      <c r="O10">
        <f t="shared" si="13"/>
        <v>-84.094511726225889</v>
      </c>
    </row>
    <row r="11" spans="1:15" x14ac:dyDescent="0.25">
      <c r="A11">
        <v>2000</v>
      </c>
      <c r="B11">
        <f t="shared" si="8"/>
        <v>12566370.614359172</v>
      </c>
      <c r="C11">
        <f t="shared" si="0"/>
        <v>12.566370614359171</v>
      </c>
      <c r="D11">
        <f t="shared" si="1"/>
        <v>1.8849555921538757E-4</v>
      </c>
      <c r="E11">
        <f t="shared" si="2"/>
        <v>0.12566370614359174</v>
      </c>
      <c r="F11">
        <f t="shared" si="3"/>
        <v>1.2566370614359172</v>
      </c>
      <c r="G11">
        <f t="shared" si="9"/>
        <v>0.99913748036052386</v>
      </c>
      <c r="H11">
        <f t="shared" si="10"/>
        <v>-7.9905618098096225</v>
      </c>
      <c r="I11" s="1">
        <f t="shared" si="4"/>
        <v>1579136704175.2971</v>
      </c>
      <c r="J11" s="2">
        <f t="shared" si="5"/>
        <v>0.10000063325739778</v>
      </c>
      <c r="K11" s="2">
        <f t="shared" si="11"/>
        <v>-0.67011100931538103</v>
      </c>
      <c r="L11">
        <f t="shared" si="6"/>
        <v>330.38168754547462</v>
      </c>
      <c r="M11">
        <f t="shared" si="7"/>
        <v>0.67753146897952954</v>
      </c>
      <c r="N11">
        <f t="shared" si="12"/>
        <v>-1.3870788585871638</v>
      </c>
      <c r="O11">
        <f t="shared" si="13"/>
        <v>-81.512388932128999</v>
      </c>
    </row>
    <row r="12" spans="1:15" x14ac:dyDescent="0.25">
      <c r="A12">
        <v>2200</v>
      </c>
      <c r="B12">
        <f t="shared" si="8"/>
        <v>13823007.675795089</v>
      </c>
      <c r="C12">
        <f t="shared" si="0"/>
        <v>13.82300767579509</v>
      </c>
      <c r="D12">
        <f t="shared" si="1"/>
        <v>2.0734511513692633E-4</v>
      </c>
      <c r="E12">
        <f t="shared" si="2"/>
        <v>0.1382300767579509</v>
      </c>
      <c r="F12">
        <f t="shared" si="3"/>
        <v>1.3823007675795089</v>
      </c>
      <c r="G12">
        <f t="shared" si="9"/>
        <v>0.99895777693127552</v>
      </c>
      <c r="H12">
        <f t="shared" si="10"/>
        <v>-8.79649394270721</v>
      </c>
      <c r="I12" s="1">
        <f t="shared" si="4"/>
        <v>1910755412051.8997</v>
      </c>
      <c r="J12" s="2">
        <f t="shared" si="5"/>
        <v>0.10000052335322129</v>
      </c>
      <c r="K12" s="2">
        <f t="shared" si="11"/>
        <v>-0.58520148275028561</v>
      </c>
      <c r="L12">
        <f t="shared" si="6"/>
        <v>330.46163377650652</v>
      </c>
      <c r="M12">
        <f t="shared" si="7"/>
        <v>0.59368415852543255</v>
      </c>
      <c r="N12">
        <f t="shared" si="12"/>
        <v>-1.5269171404119648</v>
      </c>
      <c r="O12">
        <f t="shared" si="13"/>
        <v>-80.302834655168851</v>
      </c>
    </row>
    <row r="13" spans="1:15" x14ac:dyDescent="0.25">
      <c r="A13">
        <v>2500</v>
      </c>
      <c r="B13">
        <f t="shared" si="8"/>
        <v>15707963.267948966</v>
      </c>
      <c r="C13">
        <f t="shared" si="0"/>
        <v>15.707963267948966</v>
      </c>
      <c r="D13">
        <f t="shared" si="1"/>
        <v>2.3561944901923451E-4</v>
      </c>
      <c r="E13">
        <f t="shared" si="2"/>
        <v>0.15707963267948966</v>
      </c>
      <c r="F13">
        <f t="shared" si="3"/>
        <v>1.5707963267948966</v>
      </c>
      <c r="G13">
        <f t="shared" si="9"/>
        <v>0.99865724439855197</v>
      </c>
      <c r="H13">
        <f t="shared" si="10"/>
        <v>-10.009131499021233</v>
      </c>
      <c r="I13" s="1">
        <f t="shared" si="4"/>
        <v>2467401100273.3394</v>
      </c>
      <c r="J13" s="2">
        <f t="shared" si="5"/>
        <v>0.10000040528473457</v>
      </c>
      <c r="K13" s="2">
        <f t="shared" si="11"/>
        <v>-0.47954013968783371</v>
      </c>
      <c r="L13">
        <f t="shared" si="6"/>
        <v>330.5956662783895</v>
      </c>
      <c r="M13">
        <f t="shared" si="7"/>
        <v>0.48985592435831399</v>
      </c>
      <c r="N13">
        <f t="shared" si="12"/>
        <v>-1.737288576564296</v>
      </c>
      <c r="O13">
        <f t="shared" si="13"/>
        <v>-78.220694500275684</v>
      </c>
    </row>
    <row r="14" spans="1:15" x14ac:dyDescent="0.25">
      <c r="A14">
        <v>3000</v>
      </c>
      <c r="B14">
        <f t="shared" si="8"/>
        <v>18849555.921538759</v>
      </c>
      <c r="C14">
        <f t="shared" si="0"/>
        <v>18.849555921538759</v>
      </c>
      <c r="D14">
        <f t="shared" si="1"/>
        <v>2.8274333882308137E-4</v>
      </c>
      <c r="E14">
        <f t="shared" si="2"/>
        <v>0.1884955592153876</v>
      </c>
      <c r="F14">
        <f t="shared" si="3"/>
        <v>1.8849555921538759</v>
      </c>
      <c r="G14">
        <f t="shared" si="9"/>
        <v>0.9980751110839261</v>
      </c>
      <c r="H14">
        <f t="shared" si="10"/>
        <v>-12.041654012738974</v>
      </c>
      <c r="I14" s="1">
        <f t="shared" si="4"/>
        <v>3553057584393.1689</v>
      </c>
      <c r="J14" s="2">
        <f t="shared" si="5"/>
        <v>0.10000028144773235</v>
      </c>
      <c r="K14" s="2">
        <f t="shared" si="11"/>
        <v>-0.34202091775744758</v>
      </c>
      <c r="L14">
        <f t="shared" si="6"/>
        <v>330.85648804082098</v>
      </c>
      <c r="M14">
        <f t="shared" si="7"/>
        <v>0.35634023695517802</v>
      </c>
      <c r="N14">
        <f t="shared" si="12"/>
        <v>-2.0897878146568565</v>
      </c>
      <c r="O14">
        <f t="shared" si="13"/>
        <v>-73.702104097671025</v>
      </c>
    </row>
    <row r="15" spans="1:15" x14ac:dyDescent="0.25">
      <c r="A15">
        <v>3200</v>
      </c>
      <c r="B15">
        <f t="shared" si="8"/>
        <v>20106192.982974678</v>
      </c>
      <c r="C15">
        <f t="shared" si="0"/>
        <v>20.106192982974676</v>
      </c>
      <c r="D15">
        <f t="shared" si="1"/>
        <v>3.0159289474462019E-4</v>
      </c>
      <c r="E15">
        <f t="shared" si="2"/>
        <v>0.2010619298297468</v>
      </c>
      <c r="F15">
        <f t="shared" si="3"/>
        <v>2.0106192982974678</v>
      </c>
      <c r="G15">
        <f t="shared" si="9"/>
        <v>0.99781435686862774</v>
      </c>
      <c r="H15">
        <f t="shared" si="10"/>
        <v>-12.859194895625667</v>
      </c>
      <c r="I15" s="1">
        <f t="shared" si="4"/>
        <v>4042589962687.2012</v>
      </c>
      <c r="J15" s="2">
        <f t="shared" si="5"/>
        <v>0.10000024736617101</v>
      </c>
      <c r="K15" s="2">
        <f t="shared" si="11"/>
        <v>-0.29629726733230316</v>
      </c>
      <c r="L15">
        <f t="shared" si="6"/>
        <v>330.97383943942867</v>
      </c>
      <c r="M15">
        <f t="shared" si="7"/>
        <v>0.31271731660060931</v>
      </c>
      <c r="N15">
        <f t="shared" si="12"/>
        <v>-2.2315303501977222</v>
      </c>
      <c r="O15">
        <f t="shared" si="13"/>
        <v>-71.350475196073674</v>
      </c>
    </row>
    <row r="16" spans="1:15" x14ac:dyDescent="0.25">
      <c r="A16">
        <v>3500</v>
      </c>
      <c r="B16">
        <f t="shared" si="8"/>
        <v>21991148.575128552</v>
      </c>
      <c r="C16">
        <f t="shared" si="0"/>
        <v>21.991148575128552</v>
      </c>
      <c r="D16">
        <f t="shared" si="1"/>
        <v>3.2986722862692828E-4</v>
      </c>
      <c r="E16">
        <f t="shared" si="2"/>
        <v>0.21991148575128552</v>
      </c>
      <c r="F16">
        <f t="shared" si="3"/>
        <v>2.1991148575128552</v>
      </c>
      <c r="G16">
        <f t="shared" si="9"/>
        <v>0.99739397346664949</v>
      </c>
      <c r="H16">
        <f t="shared" si="10"/>
        <v>-14.090919915864079</v>
      </c>
      <c r="I16" s="1">
        <f t="shared" si="4"/>
        <v>4836106156534.7852</v>
      </c>
      <c r="J16" s="2">
        <f t="shared" si="5"/>
        <v>0.1000002067779258</v>
      </c>
      <c r="K16" s="2">
        <f t="shared" si="11"/>
        <v>-0.23481692308260713</v>
      </c>
      <c r="L16">
        <f t="shared" si="6"/>
        <v>331.16372387877396</v>
      </c>
      <c r="M16">
        <f t="shared" si="7"/>
        <v>0.25522348779375881</v>
      </c>
      <c r="N16">
        <f t="shared" si="12"/>
        <v>-2.4450306194496001</v>
      </c>
      <c r="O16">
        <f t="shared" si="13"/>
        <v>-66.932563683520115</v>
      </c>
    </row>
    <row r="17" spans="1:15" x14ac:dyDescent="0.25">
      <c r="A17">
        <v>4000</v>
      </c>
      <c r="B17">
        <f t="shared" si="8"/>
        <v>25132741.228718344</v>
      </c>
      <c r="C17">
        <f t="shared" si="0"/>
        <v>25.132741228718341</v>
      </c>
      <c r="D17">
        <f t="shared" si="1"/>
        <v>3.7699111843077514E-4</v>
      </c>
      <c r="E17">
        <f t="shared" si="2"/>
        <v>0.25132741228718347</v>
      </c>
      <c r="F17">
        <f t="shared" si="3"/>
        <v>2.5132741228718345</v>
      </c>
      <c r="G17">
        <f t="shared" si="9"/>
        <v>0.99661725060581774</v>
      </c>
      <c r="H17">
        <f t="shared" si="10"/>
        <v>-16.15971977329777</v>
      </c>
      <c r="I17" s="1">
        <f t="shared" si="4"/>
        <v>6316546816698.1885</v>
      </c>
      <c r="J17" s="2">
        <f t="shared" si="5"/>
        <v>0.10000015831434944</v>
      </c>
      <c r="K17" s="2">
        <f t="shared" si="11"/>
        <v>-0.1465599454424919</v>
      </c>
      <c r="L17">
        <f t="shared" si="6"/>
        <v>331.51686298652157</v>
      </c>
      <c r="M17">
        <f t="shared" si="7"/>
        <v>0.17742561616350994</v>
      </c>
      <c r="N17">
        <f t="shared" si="12"/>
        <v>-2.8034688799798553</v>
      </c>
      <c r="O17">
        <f t="shared" si="13"/>
        <v>-55.693666325122301</v>
      </c>
    </row>
    <row r="18" spans="1:15" x14ac:dyDescent="0.25">
      <c r="A18">
        <v>4200</v>
      </c>
      <c r="B18">
        <f t="shared" si="8"/>
        <v>26389378.290154263</v>
      </c>
      <c r="C18">
        <f t="shared" si="0"/>
        <v>26.389378290154262</v>
      </c>
      <c r="D18">
        <f t="shared" si="1"/>
        <v>3.9584067435231396E-4</v>
      </c>
      <c r="E18">
        <f t="shared" si="2"/>
        <v>0.26389378290154264</v>
      </c>
      <c r="F18">
        <f t="shared" si="3"/>
        <v>2.6389378290154264</v>
      </c>
      <c r="G18">
        <f t="shared" si="9"/>
        <v>0.99628066361465772</v>
      </c>
      <c r="H18">
        <f t="shared" si="10"/>
        <v>-16.993334310015534</v>
      </c>
      <c r="I18" s="1">
        <f t="shared" si="4"/>
        <v>6963992865409.6514</v>
      </c>
      <c r="J18" s="2">
        <f t="shared" si="5"/>
        <v>0.10000014359578181</v>
      </c>
      <c r="K18" s="2">
        <f t="shared" si="11"/>
        <v>-0.11504655779339185</v>
      </c>
      <c r="L18">
        <f t="shared" si="6"/>
        <v>331.67084122634162</v>
      </c>
      <c r="M18">
        <f t="shared" si="7"/>
        <v>0.15243273657349732</v>
      </c>
      <c r="N18">
        <f t="shared" si="12"/>
        <v>-2.9478396567536014</v>
      </c>
      <c r="O18">
        <f t="shared" si="13"/>
        <v>-49.002355463115904</v>
      </c>
    </row>
    <row r="19" spans="1:15" x14ac:dyDescent="0.25">
      <c r="A19">
        <v>4500</v>
      </c>
      <c r="B19">
        <f t="shared" si="8"/>
        <v>28274333.88230814</v>
      </c>
      <c r="C19">
        <f t="shared" si="0"/>
        <v>28.274333882308138</v>
      </c>
      <c r="D19">
        <f t="shared" si="1"/>
        <v>4.2411500823462211E-4</v>
      </c>
      <c r="E19">
        <f t="shared" si="2"/>
        <v>0.28274333882308139</v>
      </c>
      <c r="F19">
        <f t="shared" si="3"/>
        <v>2.8274333882308138</v>
      </c>
      <c r="G19">
        <f t="shared" si="9"/>
        <v>0.99574888756961744</v>
      </c>
      <c r="H19">
        <f t="shared" si="10"/>
        <v>-18.250844149941283</v>
      </c>
      <c r="I19" s="1">
        <f t="shared" si="4"/>
        <v>7994379564883.3799</v>
      </c>
      <c r="J19" s="2">
        <f t="shared" si="5"/>
        <v>0.10000012508788104</v>
      </c>
      <c r="K19" s="2">
        <f t="shared" si="11"/>
        <v>-7.0934312492197393E-2</v>
      </c>
      <c r="L19">
        <f t="shared" si="6"/>
        <v>331.91531080690737</v>
      </c>
      <c r="M19">
        <f t="shared" si="7"/>
        <v>0.12260384050400937</v>
      </c>
      <c r="N19">
        <f t="shared" si="12"/>
        <v>-3.165551923525507</v>
      </c>
      <c r="O19">
        <f t="shared" si="13"/>
        <v>-35.349687878048201</v>
      </c>
    </row>
    <row r="20" spans="1:15" x14ac:dyDescent="0.25">
      <c r="A20">
        <v>5000</v>
      </c>
      <c r="B20">
        <f t="shared" si="8"/>
        <v>31415926.535897933</v>
      </c>
      <c r="C20">
        <f t="shared" si="0"/>
        <v>31.415926535897931</v>
      </c>
      <c r="D20">
        <f t="shared" si="1"/>
        <v>4.7123889803846902E-4</v>
      </c>
      <c r="E20">
        <f t="shared" si="2"/>
        <v>0.31415926535897931</v>
      </c>
      <c r="F20">
        <f t="shared" si="3"/>
        <v>3.1415926535897931</v>
      </c>
      <c r="G20">
        <f t="shared" si="9"/>
        <v>0.99479335543532765</v>
      </c>
      <c r="H20">
        <f t="shared" si="10"/>
        <v>-20.36708361069584</v>
      </c>
      <c r="I20" s="1">
        <f t="shared" si="4"/>
        <v>9869604401090.3574</v>
      </c>
      <c r="J20" s="2">
        <f t="shared" si="5"/>
        <v>0.10000010132118364</v>
      </c>
      <c r="K20" s="2">
        <f t="shared" si="11"/>
        <v>-4.1506208247791276E-3</v>
      </c>
      <c r="L20">
        <f t="shared" si="6"/>
        <v>332.3583868638126</v>
      </c>
      <c r="M20">
        <f t="shared" si="7"/>
        <v>0.10008620243309307</v>
      </c>
      <c r="N20">
        <f t="shared" si="12"/>
        <v>-3.5317260907621311</v>
      </c>
      <c r="O20">
        <f t="shared" si="13"/>
        <v>-2.3767639070528843</v>
      </c>
    </row>
    <row r="21" spans="1:15" x14ac:dyDescent="0.25">
      <c r="A21">
        <v>6000</v>
      </c>
      <c r="B21">
        <f t="shared" si="8"/>
        <v>37699111.843077518</v>
      </c>
      <c r="C21">
        <f t="shared" si="0"/>
        <v>37.699111843077517</v>
      </c>
      <c r="D21">
        <f t="shared" si="1"/>
        <v>5.6548667764616273E-4</v>
      </c>
      <c r="E21">
        <f t="shared" si="2"/>
        <v>0.37699111843077521</v>
      </c>
      <c r="F21">
        <f t="shared" si="3"/>
        <v>3.7699111843077517</v>
      </c>
      <c r="G21">
        <f t="shared" si="9"/>
        <v>0.99264129822704983</v>
      </c>
      <c r="H21">
        <f t="shared" si="10"/>
        <v>-24.686070044142976</v>
      </c>
      <c r="I21" s="1">
        <f t="shared" si="4"/>
        <v>14212230337569.676</v>
      </c>
      <c r="J21" s="2">
        <f t="shared" si="5"/>
        <v>0.10000007036193309</v>
      </c>
      <c r="K21" s="2">
        <f t="shared" si="11"/>
        <v>0.11173287994430164</v>
      </c>
      <c r="L21">
        <f t="shared" si="6"/>
        <v>333.37525740247503</v>
      </c>
      <c r="M21">
        <f t="shared" si="7"/>
        <v>0.14994749258670279</v>
      </c>
      <c r="N21">
        <f t="shared" si="12"/>
        <v>-4.2781155088795044</v>
      </c>
      <c r="O21">
        <f t="shared" si="13"/>
        <v>48.171701278062045</v>
      </c>
    </row>
    <row r="22" spans="1:15" x14ac:dyDescent="0.25">
      <c r="A22">
        <v>7000</v>
      </c>
      <c r="B22">
        <f t="shared" si="8"/>
        <v>43982297.150257103</v>
      </c>
      <c r="C22">
        <f t="shared" si="0"/>
        <v>43.982297150257104</v>
      </c>
      <c r="D22">
        <f t="shared" si="1"/>
        <v>6.5973445725385656E-4</v>
      </c>
      <c r="E22">
        <f t="shared" si="2"/>
        <v>0.43982297150257105</v>
      </c>
      <c r="F22">
        <f t="shared" si="3"/>
        <v>4.3982297150257104</v>
      </c>
      <c r="G22">
        <f t="shared" si="9"/>
        <v>0.99020736778104357</v>
      </c>
      <c r="H22">
        <f t="shared" si="10"/>
        <v>-29.139003592849011</v>
      </c>
      <c r="I22" s="1">
        <f t="shared" si="4"/>
        <v>19344424626136.141</v>
      </c>
      <c r="J22" s="2">
        <f t="shared" si="5"/>
        <v>0.10000005169448145</v>
      </c>
      <c r="K22" s="2">
        <f t="shared" si="11"/>
        <v>0.21245876708558947</v>
      </c>
      <c r="L22">
        <f t="shared" si="6"/>
        <v>334.56021437997532</v>
      </c>
      <c r="M22">
        <f t="shared" si="7"/>
        <v>0.23481639220980233</v>
      </c>
      <c r="N22">
        <f t="shared" si="12"/>
        <v>-5.0461304006134995</v>
      </c>
      <c r="O22">
        <f t="shared" si="13"/>
        <v>64.794581026092757</v>
      </c>
    </row>
    <row r="23" spans="1:15" x14ac:dyDescent="0.25">
      <c r="A23">
        <v>8000</v>
      </c>
      <c r="B23">
        <f t="shared" si="8"/>
        <v>50265482.457436688</v>
      </c>
      <c r="C23">
        <f t="shared" si="0"/>
        <v>50.265482457436683</v>
      </c>
      <c r="D23">
        <f t="shared" si="1"/>
        <v>7.5398223686155028E-4</v>
      </c>
      <c r="E23">
        <f t="shared" si="2"/>
        <v>0.50265482457436694</v>
      </c>
      <c r="F23">
        <f t="shared" si="3"/>
        <v>5.026548245743669</v>
      </c>
      <c r="G23">
        <f t="shared" si="9"/>
        <v>0.98754626904283382</v>
      </c>
      <c r="H23">
        <f t="shared" si="10"/>
        <v>-33.748208776023766</v>
      </c>
      <c r="I23" s="1">
        <f t="shared" si="4"/>
        <v>25266187266789.754</v>
      </c>
      <c r="J23" s="2">
        <f t="shared" si="5"/>
        <v>0.10000003957858737</v>
      </c>
      <c r="K23" s="2">
        <f t="shared" si="11"/>
        <v>0.30371114570950564</v>
      </c>
      <c r="L23">
        <f t="shared" si="6"/>
        <v>335.90444407881267</v>
      </c>
      <c r="M23">
        <f t="shared" si="7"/>
        <v>0.31975063400077819</v>
      </c>
      <c r="N23">
        <f t="shared" si="12"/>
        <v>-5.8391845319230313</v>
      </c>
      <c r="O23">
        <f t="shared" si="13"/>
        <v>71.775335213222547</v>
      </c>
    </row>
    <row r="24" spans="1:15" x14ac:dyDescent="0.25">
      <c r="A24">
        <v>9000</v>
      </c>
      <c r="B24">
        <f t="shared" si="8"/>
        <v>56548667.764616281</v>
      </c>
      <c r="C24">
        <f t="shared" si="0"/>
        <v>56.548667764616276</v>
      </c>
      <c r="D24">
        <f t="shared" si="1"/>
        <v>8.4823001646924421E-4</v>
      </c>
      <c r="E24">
        <f t="shared" si="2"/>
        <v>0.56548667764616278</v>
      </c>
      <c r="F24">
        <f t="shared" si="3"/>
        <v>5.6548667764616276</v>
      </c>
      <c r="G24">
        <f t="shared" si="9"/>
        <v>0.98472112310341042</v>
      </c>
      <c r="H24">
        <f t="shared" si="10"/>
        <v>-38.536010112877037</v>
      </c>
      <c r="I24" s="1">
        <f t="shared" si="4"/>
        <v>31977518259530.52</v>
      </c>
      <c r="J24" s="2">
        <f t="shared" si="5"/>
        <v>0.10000003127197027</v>
      </c>
      <c r="K24" s="2">
        <f t="shared" si="11"/>
        <v>0.38864785198850682</v>
      </c>
      <c r="L24">
        <f t="shared" si="6"/>
        <v>337.39747207526085</v>
      </c>
      <c r="M24">
        <f t="shared" si="7"/>
        <v>0.40130681418295822</v>
      </c>
      <c r="N24">
        <f t="shared" si="12"/>
        <v>-6.6605932163130221</v>
      </c>
      <c r="O24">
        <f t="shared" si="13"/>
        <v>75.570652158968144</v>
      </c>
    </row>
    <row r="25" spans="1:15" x14ac:dyDescent="0.25">
      <c r="A25">
        <v>10000</v>
      </c>
      <c r="B25">
        <f t="shared" si="8"/>
        <v>62831853.071795866</v>
      </c>
      <c r="C25">
        <f t="shared" si="0"/>
        <v>62.831853071795862</v>
      </c>
      <c r="D25">
        <f t="shared" si="1"/>
        <v>9.4247779607693804E-4</v>
      </c>
      <c r="E25">
        <f t="shared" si="2"/>
        <v>0.62831853071795862</v>
      </c>
      <c r="F25">
        <f t="shared" si="3"/>
        <v>6.2831853071795862</v>
      </c>
      <c r="G25">
        <f t="shared" si="9"/>
        <v>0.98180346719922862</v>
      </c>
      <c r="H25">
        <f t="shared" si="10"/>
        <v>-43.524732122618659</v>
      </c>
      <c r="I25" s="1">
        <f t="shared" si="4"/>
        <v>39478417604358.43</v>
      </c>
      <c r="J25" s="2">
        <f t="shared" si="5"/>
        <v>0.10000002533029592</v>
      </c>
      <c r="K25" s="2">
        <f t="shared" si="11"/>
        <v>0.4691635876260673</v>
      </c>
      <c r="L25">
        <f t="shared" si="6"/>
        <v>339.02704791297907</v>
      </c>
      <c r="M25">
        <f t="shared" si="7"/>
        <v>0.47970248802796756</v>
      </c>
      <c r="N25">
        <f t="shared" si="12"/>
        <v>-7.5135517726387251</v>
      </c>
      <c r="O25">
        <f t="shared" si="13"/>
        <v>77.967728431131007</v>
      </c>
    </row>
    <row r="26" spans="1:15" x14ac:dyDescent="0.25">
      <c r="A26">
        <v>11000</v>
      </c>
      <c r="B26">
        <f t="shared" si="8"/>
        <v>69115038.378975436</v>
      </c>
      <c r="C26">
        <f t="shared" si="0"/>
        <v>69.115038378975427</v>
      </c>
      <c r="D26">
        <f t="shared" si="1"/>
        <v>1.0367255756846315E-3</v>
      </c>
      <c r="E26">
        <f t="shared" si="2"/>
        <v>0.69115038378975435</v>
      </c>
      <c r="F26">
        <f t="shared" si="3"/>
        <v>6.9115038378975431</v>
      </c>
      <c r="G26">
        <f t="shared" si="9"/>
        <v>0.97887325471220921</v>
      </c>
      <c r="H26">
        <f t="shared" si="10"/>
        <v>-48.736699324458421</v>
      </c>
      <c r="I26" s="1">
        <f t="shared" si="4"/>
        <v>47768885301273.469</v>
      </c>
      <c r="J26" s="2">
        <f t="shared" si="5"/>
        <v>0.10000002093412885</v>
      </c>
      <c r="K26" s="2">
        <f t="shared" si="11"/>
        <v>0.54646407188803425</v>
      </c>
      <c r="L26">
        <f t="shared" si="6"/>
        <v>340.77902626733203</v>
      </c>
      <c r="M26">
        <f t="shared" si="7"/>
        <v>0.55553846496104742</v>
      </c>
      <c r="N26">
        <f t="shared" si="12"/>
        <v>-8.4011110871173198</v>
      </c>
      <c r="O26">
        <f t="shared" si="13"/>
        <v>79.629915454502921</v>
      </c>
    </row>
    <row r="27" spans="1:15" x14ac:dyDescent="0.25">
      <c r="A27">
        <v>12000</v>
      </c>
      <c r="B27">
        <f t="shared" si="8"/>
        <v>75398223.686155036</v>
      </c>
      <c r="C27">
        <f t="shared" si="0"/>
        <v>75.398223686155035</v>
      </c>
      <c r="D27">
        <f t="shared" si="1"/>
        <v>1.1309733552923255E-3</v>
      </c>
      <c r="E27">
        <f t="shared" si="2"/>
        <v>0.75398223686155041</v>
      </c>
      <c r="F27">
        <f t="shared" si="3"/>
        <v>7.5398223686155035</v>
      </c>
      <c r="G27">
        <f t="shared" si="9"/>
        <v>0.97601885516973841</v>
      </c>
      <c r="H27">
        <f t="shared" si="10"/>
        <v>-54.194236237606177</v>
      </c>
      <c r="I27" s="1">
        <f t="shared" si="4"/>
        <v>56848921350275.703</v>
      </c>
      <c r="J27" s="2">
        <f t="shared" si="5"/>
        <v>0.10000001759048327</v>
      </c>
      <c r="K27" s="2">
        <f t="shared" si="11"/>
        <v>0.62135311761830669</v>
      </c>
      <c r="L27">
        <f t="shared" si="6"/>
        <v>342.63725042949505</v>
      </c>
      <c r="M27">
        <f t="shared" si="7"/>
        <v>0.62934863175515543</v>
      </c>
      <c r="N27">
        <f t="shared" si="12"/>
        <v>-9.3261500319675683</v>
      </c>
      <c r="O27">
        <f t="shared" si="13"/>
        <v>80.857266830885123</v>
      </c>
    </row>
    <row r="28" spans="1:15" x14ac:dyDescent="0.25">
      <c r="A28">
        <v>13000</v>
      </c>
      <c r="B28">
        <f t="shared" si="8"/>
        <v>81681408.993334621</v>
      </c>
      <c r="C28">
        <f t="shared" si="0"/>
        <v>81.681408993334614</v>
      </c>
      <c r="D28">
        <f t="shared" si="1"/>
        <v>1.2252211349000194E-3</v>
      </c>
      <c r="E28">
        <f t="shared" si="2"/>
        <v>0.81681408993334625</v>
      </c>
      <c r="F28">
        <f t="shared" si="3"/>
        <v>8.1681408993334621</v>
      </c>
      <c r="G28">
        <f t="shared" si="9"/>
        <v>0.97333705424466732</v>
      </c>
      <c r="H28">
        <f t="shared" si="10"/>
        <v>-59.919667381271722</v>
      </c>
      <c r="I28" s="1">
        <f t="shared" si="4"/>
        <v>66718525751365.055</v>
      </c>
      <c r="J28" s="2">
        <f t="shared" si="5"/>
        <v>0.10000001498834078</v>
      </c>
      <c r="K28" s="2">
        <f t="shared" si="11"/>
        <v>0.69438721063189013</v>
      </c>
      <c r="L28">
        <f t="shared" si="6"/>
        <v>344.58344531242932</v>
      </c>
      <c r="M28">
        <f t="shared" si="7"/>
        <v>0.70155085438391807</v>
      </c>
      <c r="N28">
        <f t="shared" si="12"/>
        <v>-10.291344578509708</v>
      </c>
      <c r="O28">
        <f t="shared" si="13"/>
        <v>81.805069227229822</v>
      </c>
    </row>
    <row r="29" spans="1:15" x14ac:dyDescent="0.25">
      <c r="A29">
        <v>14000</v>
      </c>
      <c r="B29">
        <f t="shared" si="8"/>
        <v>87964594.300514206</v>
      </c>
      <c r="C29">
        <f t="shared" si="0"/>
        <v>87.964594300514207</v>
      </c>
      <c r="D29">
        <f t="shared" si="1"/>
        <v>1.3194689145077131E-3</v>
      </c>
      <c r="E29">
        <f t="shared" si="2"/>
        <v>0.87964594300514209</v>
      </c>
      <c r="F29">
        <f t="shared" si="3"/>
        <v>8.7964594300514207</v>
      </c>
      <c r="G29">
        <f t="shared" si="9"/>
        <v>0.97093305375531302</v>
      </c>
      <c r="H29">
        <f t="shared" si="10"/>
        <v>-65.935317274664868</v>
      </c>
      <c r="I29" s="1">
        <f t="shared" si="4"/>
        <v>77377698504541.562</v>
      </c>
      <c r="J29" s="2">
        <f t="shared" si="5"/>
        <v>0.10000001292362037</v>
      </c>
      <c r="K29" s="2">
        <f t="shared" si="11"/>
        <v>0.76596384079664692</v>
      </c>
      <c r="L29">
        <f t="shared" si="6"/>
        <v>346.59712865542832</v>
      </c>
      <c r="M29">
        <f t="shared" si="7"/>
        <v>0.77246398491623891</v>
      </c>
      <c r="N29">
        <f t="shared" si="12"/>
        <v>-11.2991335613575</v>
      </c>
      <c r="O29">
        <f t="shared" si="13"/>
        <v>82.561848558211025</v>
      </c>
    </row>
    <row r="30" spans="1:15" x14ac:dyDescent="0.25">
      <c r="A30">
        <v>15000</v>
      </c>
      <c r="B30">
        <f t="shared" si="8"/>
        <v>94247779.607693791</v>
      </c>
      <c r="C30">
        <f t="shared" si="0"/>
        <v>94.247779607693786</v>
      </c>
      <c r="D30">
        <f t="shared" si="1"/>
        <v>1.4137166941154068E-3</v>
      </c>
      <c r="E30">
        <f t="shared" si="2"/>
        <v>0.94247779607693793</v>
      </c>
      <c r="F30">
        <f t="shared" si="3"/>
        <v>9.4247779607693793</v>
      </c>
      <c r="G30">
        <f t="shared" si="9"/>
        <v>0.96892047166545714</v>
      </c>
      <c r="H30">
        <f t="shared" si="10"/>
        <v>-72.263510436995432</v>
      </c>
      <c r="I30" s="1">
        <f t="shared" si="4"/>
        <v>88826439609805.219</v>
      </c>
      <c r="J30" s="2">
        <f t="shared" si="5"/>
        <v>0.1000000112579093</v>
      </c>
      <c r="K30" s="2">
        <f t="shared" si="11"/>
        <v>0.8363745006823422</v>
      </c>
      <c r="L30">
        <f t="shared" si="6"/>
        <v>348.65555059724471</v>
      </c>
      <c r="M30">
        <f t="shared" si="7"/>
        <v>0.84233147135983188</v>
      </c>
      <c r="N30">
        <f t="shared" si="12"/>
        <v>-12.351681208095998</v>
      </c>
      <c r="O30">
        <f t="shared" si="13"/>
        <v>83.181872401330423</v>
      </c>
    </row>
    <row r="31" spans="1:15" x14ac:dyDescent="0.25">
      <c r="A31">
        <v>16000</v>
      </c>
      <c r="B31">
        <f t="shared" si="8"/>
        <v>100530964.91487338</v>
      </c>
      <c r="C31">
        <f t="shared" si="0"/>
        <v>100.53096491487337</v>
      </c>
      <c r="D31">
        <f t="shared" si="1"/>
        <v>1.5079644737231006E-3</v>
      </c>
      <c r="E31">
        <f t="shared" si="2"/>
        <v>1.0053096491487339</v>
      </c>
      <c r="F31">
        <f t="shared" si="3"/>
        <v>10.053096491487338</v>
      </c>
      <c r="G31">
        <f t="shared" si="9"/>
        <v>0.96742134208434727</v>
      </c>
      <c r="H31">
        <f t="shared" si="10"/>
        <v>-78.926571387473246</v>
      </c>
      <c r="I31" s="1">
        <f t="shared" si="4"/>
        <v>101064749067156.02</v>
      </c>
      <c r="J31" s="2">
        <f t="shared" si="5"/>
        <v>0.10000000989464684</v>
      </c>
      <c r="K31" s="2">
        <f t="shared" si="11"/>
        <v>0.90583780971630024</v>
      </c>
      <c r="L31">
        <f t="shared" si="6"/>
        <v>350.73367317507183</v>
      </c>
      <c r="M31">
        <f t="shared" si="7"/>
        <v>0.91134084704382345</v>
      </c>
      <c r="N31">
        <f t="shared" si="12"/>
        <v>-13.450836749688984</v>
      </c>
      <c r="O31">
        <f t="shared" si="13"/>
        <v>83.700338404590397</v>
      </c>
    </row>
    <row r="32" spans="1:15" x14ac:dyDescent="0.25">
      <c r="A32">
        <v>17000</v>
      </c>
      <c r="B32">
        <f t="shared" si="8"/>
        <v>106814150.22205296</v>
      </c>
      <c r="C32">
        <f t="shared" si="0"/>
        <v>106.81415022205296</v>
      </c>
      <c r="D32">
        <f t="shared" si="1"/>
        <v>1.6022122533307945E-3</v>
      </c>
      <c r="E32">
        <f t="shared" si="2"/>
        <v>1.0681415022205296</v>
      </c>
      <c r="F32">
        <f t="shared" si="3"/>
        <v>10.681415022205295</v>
      </c>
      <c r="G32">
        <f t="shared" si="9"/>
        <v>0.96656611526669622</v>
      </c>
      <c r="H32">
        <f t="shared" si="10"/>
        <v>-85.946824645308112</v>
      </c>
      <c r="I32" s="1">
        <f t="shared" si="4"/>
        <v>114092626876593.94</v>
      </c>
      <c r="J32" s="2">
        <f t="shared" si="5"/>
        <v>0.10000000876480827</v>
      </c>
      <c r="K32" s="2">
        <f t="shared" si="11"/>
        <v>0.97452094746059204</v>
      </c>
      <c r="L32">
        <f t="shared" si="6"/>
        <v>352.8042024165938</v>
      </c>
      <c r="M32">
        <f t="shared" si="7"/>
        <v>0.97963823873532607</v>
      </c>
      <c r="N32">
        <f t="shared" si="12"/>
        <v>-14.598091672298896</v>
      </c>
      <c r="O32">
        <f t="shared" si="13"/>
        <v>84.141127240651414</v>
      </c>
    </row>
    <row r="33" spans="1:15" x14ac:dyDescent="0.25">
      <c r="A33">
        <v>18000</v>
      </c>
      <c r="B33">
        <f t="shared" si="8"/>
        <v>113097335.52923256</v>
      </c>
      <c r="C33">
        <f t="shared" si="0"/>
        <v>113.09733552923255</v>
      </c>
      <c r="D33">
        <f t="shared" si="1"/>
        <v>1.6964600329384884E-3</v>
      </c>
      <c r="E33">
        <f t="shared" si="2"/>
        <v>1.1309733552923256</v>
      </c>
      <c r="F33">
        <f t="shared" si="3"/>
        <v>11.309733552923255</v>
      </c>
      <c r="G33">
        <f t="shared" si="9"/>
        <v>0.96649365761268213</v>
      </c>
      <c r="H33">
        <f t="shared" si="10"/>
        <v>-93.34659472970985</v>
      </c>
      <c r="I33" s="1">
        <f t="shared" si="4"/>
        <v>127910073038119.08</v>
      </c>
      <c r="J33" s="2">
        <f t="shared" si="5"/>
        <v>0.10000000781799256</v>
      </c>
      <c r="K33" s="2">
        <f t="shared" si="11"/>
        <v>1.0425539424634955</v>
      </c>
      <c r="L33">
        <f t="shared" si="6"/>
        <v>354.83768630716889</v>
      </c>
      <c r="M33">
        <f t="shared" si="7"/>
        <v>1.0473388775891861</v>
      </c>
      <c r="N33">
        <f t="shared" si="12"/>
        <v>-15.794535458680016</v>
      </c>
      <c r="O33">
        <f t="shared" si="13"/>
        <v>84.521047583355909</v>
      </c>
    </row>
    <row r="34" spans="1:15" x14ac:dyDescent="0.25">
      <c r="A34">
        <v>19000</v>
      </c>
      <c r="B34">
        <f t="shared" si="8"/>
        <v>119380520.83641213</v>
      </c>
      <c r="C34">
        <f t="shared" si="0"/>
        <v>119.38052083641213</v>
      </c>
      <c r="D34">
        <f t="shared" si="1"/>
        <v>1.7907078125461819E-3</v>
      </c>
      <c r="E34">
        <f t="shared" si="2"/>
        <v>1.1938052083641213</v>
      </c>
      <c r="F34">
        <f t="shared" si="3"/>
        <v>11.938052083641212</v>
      </c>
      <c r="G34">
        <f t="shared" si="9"/>
        <v>0.96735125166794833</v>
      </c>
      <c r="H34">
        <f t="shared" si="10"/>
        <v>-101.14820615988825</v>
      </c>
      <c r="I34" s="1">
        <f t="shared" si="4"/>
        <v>142517087551731.31</v>
      </c>
      <c r="J34" s="2">
        <f t="shared" si="5"/>
        <v>0.10000000701670247</v>
      </c>
      <c r="K34" s="2">
        <f t="shared" si="11"/>
        <v>1.1100394488420717</v>
      </c>
      <c r="L34">
        <f t="shared" si="6"/>
        <v>356.80269177753922</v>
      </c>
      <c r="M34">
        <f t="shared" si="7"/>
        <v>1.114534691873228</v>
      </c>
      <c r="N34">
        <f t="shared" si="12"/>
        <v>-17.040810988660947</v>
      </c>
      <c r="O34">
        <f t="shared" si="13"/>
        <v>84.852296780414875</v>
      </c>
    </row>
    <row r="35" spans="1:15" x14ac:dyDescent="0.25">
      <c r="A35">
        <v>20000</v>
      </c>
      <c r="B35">
        <f t="shared" si="8"/>
        <v>125663706.14359173</v>
      </c>
      <c r="C35">
        <f t="shared" si="0"/>
        <v>125.66370614359172</v>
      </c>
      <c r="D35">
        <f t="shared" si="1"/>
        <v>1.8849555921538761E-3</v>
      </c>
      <c r="E35">
        <f t="shared" si="2"/>
        <v>1.2566370614359172</v>
      </c>
      <c r="F35">
        <f t="shared" si="3"/>
        <v>12.566370614359172</v>
      </c>
      <c r="G35">
        <f t="shared" si="9"/>
        <v>0.96929459612360347</v>
      </c>
      <c r="H35">
        <f t="shared" si="10"/>
        <v>-109.37398345505318</v>
      </c>
      <c r="I35" s="1">
        <f t="shared" si="4"/>
        <v>157913670417430.72</v>
      </c>
      <c r="J35" s="2">
        <f t="shared" si="5"/>
        <v>0.10000000633257398</v>
      </c>
      <c r="K35" s="2">
        <f t="shared" si="11"/>
        <v>1.1770595898899701</v>
      </c>
      <c r="L35">
        <f t="shared" si="6"/>
        <v>358.66607269286766</v>
      </c>
      <c r="M35">
        <f t="shared" si="7"/>
        <v>1.1812998262162149</v>
      </c>
      <c r="N35">
        <f t="shared" si="12"/>
        <v>-18.337071108204608</v>
      </c>
      <c r="O35">
        <f t="shared" si="13"/>
        <v>85.143956325389624</v>
      </c>
    </row>
    <row r="36" spans="1:15" x14ac:dyDescent="0.25">
      <c r="A36">
        <v>30000</v>
      </c>
      <c r="B36">
        <f t="shared" si="8"/>
        <v>188495559.21538758</v>
      </c>
      <c r="C36">
        <f t="shared" si="0"/>
        <v>188.49555921538757</v>
      </c>
      <c r="D36">
        <f t="shared" si="1"/>
        <v>2.8274333882308137E-3</v>
      </c>
      <c r="E36">
        <f t="shared" si="2"/>
        <v>1.8849555921538759</v>
      </c>
      <c r="F36">
        <f t="shared" si="3"/>
        <v>18.849555921538759</v>
      </c>
      <c r="G36">
        <f t="shared" si="9"/>
        <v>1.0887155687531918</v>
      </c>
      <c r="H36">
        <f t="shared" si="10"/>
        <v>-219.87227320711941</v>
      </c>
      <c r="I36" s="1">
        <f t="shared" si="4"/>
        <v>355305758439217.87</v>
      </c>
      <c r="J36" s="2">
        <f t="shared" si="5"/>
        <v>0.10000000281447732</v>
      </c>
      <c r="K36" s="2">
        <f t="shared" si="11"/>
        <v>1.8319039444565777</v>
      </c>
      <c r="L36">
        <f t="shared" si="6"/>
        <v>364.2271827886874</v>
      </c>
      <c r="M36">
        <f t="shared" si="7"/>
        <v>1.8346313150817151</v>
      </c>
      <c r="N36">
        <f t="shared" si="12"/>
        <v>-33.67471190317444</v>
      </c>
      <c r="O36">
        <f t="shared" si="13"/>
        <v>86.875438154904913</v>
      </c>
    </row>
    <row r="37" spans="1:15" x14ac:dyDescent="0.25">
      <c r="A37">
        <v>40000</v>
      </c>
      <c r="B37">
        <f t="shared" si="8"/>
        <v>251327412.28718346</v>
      </c>
      <c r="C37">
        <f t="shared" si="0"/>
        <v>251.32741228718345</v>
      </c>
      <c r="D37">
        <f t="shared" si="1"/>
        <v>3.7699111843077521E-3</v>
      </c>
      <c r="E37">
        <f t="shared" si="2"/>
        <v>2.5132741228718345</v>
      </c>
      <c r="F37">
        <f t="shared" si="3"/>
        <v>25.132741228718345</v>
      </c>
      <c r="G37">
        <f t="shared" si="9"/>
        <v>1.5504700217214387</v>
      </c>
      <c r="H37">
        <f t="shared" si="10"/>
        <v>-397.34412058863336</v>
      </c>
      <c r="I37" s="1">
        <f t="shared" si="4"/>
        <v>631654681669719.87</v>
      </c>
      <c r="J37" s="2">
        <f t="shared" si="5"/>
        <v>0.1000000015831435</v>
      </c>
      <c r="K37" s="2">
        <f t="shared" si="11"/>
        <v>2.4734853870988607</v>
      </c>
      <c r="L37">
        <f t="shared" si="6"/>
        <v>333.13109584831761</v>
      </c>
      <c r="M37">
        <f t="shared" si="7"/>
        <v>2.4755060009032959</v>
      </c>
      <c r="N37">
        <f t="shared" si="12"/>
        <v>-50.289881473466579</v>
      </c>
      <c r="O37">
        <f t="shared" si="13"/>
        <v>87.684862222951182</v>
      </c>
    </row>
    <row r="38" spans="1:15" x14ac:dyDescent="0.25">
      <c r="A38">
        <v>50000</v>
      </c>
      <c r="B38">
        <f t="shared" si="8"/>
        <v>314159265.35897928</v>
      </c>
      <c r="C38">
        <f t="shared" si="0"/>
        <v>314.15926535897927</v>
      </c>
      <c r="D38">
        <f t="shared" si="1"/>
        <v>4.7123889803846889E-3</v>
      </c>
      <c r="E38">
        <f t="shared" si="2"/>
        <v>3.1415926535897931</v>
      </c>
      <c r="F38">
        <f t="shared" si="3"/>
        <v>31.415926535897928</v>
      </c>
      <c r="G38">
        <f t="shared" si="9"/>
        <v>2.6491230463151654</v>
      </c>
      <c r="H38">
        <f t="shared" si="10"/>
        <v>-664.11404480941042</v>
      </c>
      <c r="I38" s="1">
        <f t="shared" si="4"/>
        <v>986960440108936.62</v>
      </c>
      <c r="J38" s="2">
        <f t="shared" si="5"/>
        <v>0.10000000101321184</v>
      </c>
      <c r="K38" s="2">
        <f t="shared" si="11"/>
        <v>3.1097616649714142</v>
      </c>
      <c r="L38">
        <f t="shared" si="6"/>
        <v>279.93581856350676</v>
      </c>
      <c r="M38">
        <f t="shared" si="7"/>
        <v>3.1113690898266029</v>
      </c>
      <c r="N38">
        <f t="shared" si="12"/>
        <v>-63.577098700943594</v>
      </c>
      <c r="O38">
        <f t="shared" si="13"/>
        <v>88.158185436245788</v>
      </c>
    </row>
    <row r="39" spans="1:15" x14ac:dyDescent="0.25">
      <c r="A39">
        <v>60000</v>
      </c>
      <c r="B39">
        <f t="shared" si="8"/>
        <v>376991118.43077517</v>
      </c>
      <c r="C39">
        <f t="shared" si="0"/>
        <v>376.99111843077515</v>
      </c>
      <c r="D39">
        <f t="shared" si="1"/>
        <v>5.6548667764616273E-3</v>
      </c>
      <c r="E39">
        <f t="shared" si="2"/>
        <v>3.7699111843077517</v>
      </c>
      <c r="F39">
        <f t="shared" si="3"/>
        <v>37.699111843077517</v>
      </c>
      <c r="G39">
        <f t="shared" si="9"/>
        <v>4.7634011884745782</v>
      </c>
      <c r="H39">
        <f t="shared" si="10"/>
        <v>-1042.5065650792671</v>
      </c>
      <c r="I39" s="1">
        <f t="shared" si="4"/>
        <v>1421223033756868.5</v>
      </c>
      <c r="J39" s="2">
        <f t="shared" si="5"/>
        <v>0.10000000070361934</v>
      </c>
      <c r="K39" s="2">
        <f t="shared" si="11"/>
        <v>3.7433853604591025</v>
      </c>
      <c r="L39">
        <f t="shared" si="6"/>
        <v>229.56071821150906</v>
      </c>
      <c r="M39">
        <f t="shared" si="7"/>
        <v>3.744720811628051</v>
      </c>
      <c r="N39">
        <f t="shared" si="12"/>
        <v>-72.435089125185883</v>
      </c>
      <c r="O39">
        <f t="shared" si="13"/>
        <v>88.469776660107357</v>
      </c>
    </row>
    <row r="40" spans="1:15" x14ac:dyDescent="0.25">
      <c r="A40">
        <v>70000</v>
      </c>
      <c r="B40">
        <f t="shared" si="8"/>
        <v>439822971.50257105</v>
      </c>
      <c r="C40">
        <f t="shared" si="0"/>
        <v>439.82297150257102</v>
      </c>
      <c r="D40">
        <f t="shared" si="1"/>
        <v>6.5973445725385658E-3</v>
      </c>
      <c r="E40">
        <f t="shared" si="2"/>
        <v>4.3982297150257104</v>
      </c>
      <c r="F40">
        <f t="shared" si="3"/>
        <v>43.982297150257104</v>
      </c>
      <c r="G40">
        <f t="shared" si="9"/>
        <v>8.3561924487932533</v>
      </c>
      <c r="H40">
        <f t="shared" si="10"/>
        <v>-1554.846200608019</v>
      </c>
      <c r="I40" s="1">
        <f t="shared" si="4"/>
        <v>1934442462613515.2</v>
      </c>
      <c r="J40" s="2">
        <f t="shared" si="5"/>
        <v>0.10000000051694483</v>
      </c>
      <c r="K40" s="2">
        <f t="shared" si="11"/>
        <v>4.375493294584011</v>
      </c>
      <c r="L40">
        <f t="shared" si="6"/>
        <v>190.21582155090763</v>
      </c>
      <c r="M40">
        <f t="shared" si="7"/>
        <v>4.3766358737108844</v>
      </c>
      <c r="N40">
        <f t="shared" si="12"/>
        <v>-78.017374385750117</v>
      </c>
      <c r="O40">
        <f t="shared" si="13"/>
        <v>88.690757743487524</v>
      </c>
    </row>
    <row r="41" spans="1:15" x14ac:dyDescent="0.25">
      <c r="A41">
        <v>80000</v>
      </c>
      <c r="B41">
        <f t="shared" si="8"/>
        <v>502654824.57436693</v>
      </c>
      <c r="C41">
        <f t="shared" si="0"/>
        <v>502.6548245743669</v>
      </c>
      <c r="D41">
        <f t="shared" si="1"/>
        <v>7.5398223686155043E-3</v>
      </c>
      <c r="E41">
        <f t="shared" si="2"/>
        <v>5.026548245743669</v>
      </c>
      <c r="F41">
        <f t="shared" si="3"/>
        <v>50.26548245743669</v>
      </c>
      <c r="G41">
        <f t="shared" si="9"/>
        <v>13.974546282518155</v>
      </c>
      <c r="H41">
        <f t="shared" si="10"/>
        <v>-2223.4574706054823</v>
      </c>
      <c r="I41" s="1">
        <f t="shared" si="4"/>
        <v>2526618726678876.5</v>
      </c>
      <c r="J41" s="2">
        <f t="shared" si="5"/>
        <v>0.10000000039578588</v>
      </c>
      <c r="K41" s="2">
        <f t="shared" si="11"/>
        <v>5.0066538778571816</v>
      </c>
      <c r="L41">
        <f t="shared" si="6"/>
        <v>160.85051486503318</v>
      </c>
      <c r="M41">
        <f t="shared" si="7"/>
        <v>5.0076524492761587</v>
      </c>
      <c r="N41">
        <f t="shared" si="12"/>
        <v>-81.557930263656417</v>
      </c>
      <c r="O41">
        <f t="shared" si="13"/>
        <v>88.855759478974278</v>
      </c>
    </row>
    <row r="42" spans="1:15" x14ac:dyDescent="0.25">
      <c r="A42">
        <v>100000</v>
      </c>
      <c r="B42">
        <f t="shared" si="8"/>
        <v>628318530.71795857</v>
      </c>
      <c r="C42">
        <f t="shared" si="0"/>
        <v>628.31853071795854</v>
      </c>
      <c r="D42">
        <f t="shared" si="1"/>
        <v>9.4247779607693778E-3</v>
      </c>
      <c r="E42">
        <f t="shared" si="2"/>
        <v>6.2831853071795862</v>
      </c>
      <c r="F42">
        <f t="shared" si="3"/>
        <v>62.831853071795855</v>
      </c>
      <c r="G42">
        <f t="shared" si="9"/>
        <v>33.896946764441303</v>
      </c>
      <c r="H42">
        <f t="shared" si="10"/>
        <v>-4118.7929908458036</v>
      </c>
      <c r="I42" s="1">
        <f t="shared" si="4"/>
        <v>3947841760435743.5</v>
      </c>
      <c r="J42" s="2">
        <f t="shared" si="5"/>
        <v>0.10000000025330297</v>
      </c>
      <c r="K42" s="2">
        <f t="shared" si="11"/>
        <v>6.2672698128703965</v>
      </c>
      <c r="L42">
        <f t="shared" si="6"/>
        <v>121.8986407276592</v>
      </c>
      <c r="M42">
        <f t="shared" si="7"/>
        <v>6.2680675576581972</v>
      </c>
      <c r="N42">
        <f t="shared" si="12"/>
        <v>-85.419215167242214</v>
      </c>
      <c r="O42">
        <f t="shared" si="13"/>
        <v>89.085871204215479</v>
      </c>
    </row>
    <row r="44" spans="1:15" x14ac:dyDescent="0.25">
      <c r="D44" t="s">
        <v>12</v>
      </c>
      <c r="E44" t="s">
        <v>5</v>
      </c>
      <c r="F44" t="s">
        <v>1</v>
      </c>
      <c r="G44" t="s">
        <v>6</v>
      </c>
    </row>
    <row r="45" spans="1:15" x14ac:dyDescent="0.25">
      <c r="D45">
        <v>0.1</v>
      </c>
      <c r="E45">
        <f>0.00000001</f>
        <v>1E-8</v>
      </c>
      <c r="F45">
        <v>9.9999999999999995E-8</v>
      </c>
      <c r="G45">
        <v>1000000</v>
      </c>
    </row>
    <row r="46" spans="1:15" x14ac:dyDescent="0.25">
      <c r="D46" t="s">
        <v>0</v>
      </c>
      <c r="E46" t="s">
        <v>5</v>
      </c>
      <c r="F46" t="s">
        <v>13</v>
      </c>
      <c r="G46" t="s">
        <v>22</v>
      </c>
    </row>
    <row r="47" spans="1:15" x14ac:dyDescent="0.25">
      <c r="D47">
        <v>330</v>
      </c>
      <c r="E47">
        <f>'List1 (3)'!E47</f>
        <v>9.9999999999999995E-7</v>
      </c>
      <c r="F47">
        <f>'List1 (3)'!F47</f>
        <v>1.5E-11</v>
      </c>
    </row>
    <row r="49" spans="4:4" x14ac:dyDescent="0.25">
      <c r="D49" t="s">
        <v>20</v>
      </c>
    </row>
    <row r="50" spans="4:4" x14ac:dyDescent="0.25">
      <c r="D50" t="s">
        <v>21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7"/>
  <sheetViews>
    <sheetView tabSelected="1" topLeftCell="A33" zoomScaleNormal="100" workbookViewId="0">
      <selection activeCell="D52" sqref="D52"/>
    </sheetView>
  </sheetViews>
  <sheetFormatPr defaultRowHeight="15" x14ac:dyDescent="0.25"/>
  <cols>
    <col min="4" max="6" width="12" bestFit="1" customWidth="1"/>
    <col min="7" max="7" width="18.7109375" bestFit="1" customWidth="1"/>
    <col min="8" max="8" width="17.85546875" bestFit="1" customWidth="1"/>
    <col min="9" max="10" width="18.85546875" bestFit="1" customWidth="1"/>
    <col min="11" max="11" width="24" bestFit="1" customWidth="1"/>
    <col min="19" max="19" width="11.85546875" bestFit="1" customWidth="1"/>
  </cols>
  <sheetData>
    <row r="1" spans="1:15" x14ac:dyDescent="0.25">
      <c r="A1" t="s">
        <v>17</v>
      </c>
      <c r="B1" t="s">
        <v>16</v>
      </c>
      <c r="C1" t="s">
        <v>15</v>
      </c>
      <c r="D1" t="s">
        <v>14</v>
      </c>
      <c r="E1" t="s">
        <v>15</v>
      </c>
      <c r="F1" t="s">
        <v>2</v>
      </c>
      <c r="G1" t="s">
        <v>7</v>
      </c>
      <c r="H1" t="s">
        <v>8</v>
      </c>
      <c r="I1" s="1" t="s">
        <v>10</v>
      </c>
      <c r="J1" s="2" t="s">
        <v>9</v>
      </c>
      <c r="K1" s="2" t="s">
        <v>11</v>
      </c>
      <c r="L1" t="s">
        <v>3</v>
      </c>
      <c r="M1" t="s">
        <v>4</v>
      </c>
      <c r="N1" t="s">
        <v>18</v>
      </c>
      <c r="O1" t="s">
        <v>19</v>
      </c>
    </row>
    <row r="2" spans="1:15" x14ac:dyDescent="0.25">
      <c r="A2">
        <v>10</v>
      </c>
      <c r="B2">
        <f>2*PI()*A2*1000</f>
        <v>62831.853071795864</v>
      </c>
      <c r="C2">
        <f t="shared" ref="C2:C42" si="0">B2*$E$47</f>
        <v>6.2831853071795868E-2</v>
      </c>
      <c r="D2">
        <f t="shared" ref="D2:D42" si="1">B2*$F$47</f>
        <v>9.4247779607693791E-7</v>
      </c>
      <c r="E2">
        <f t="shared" ref="E2:E42" si="2">B2*$E$45</f>
        <v>6.2831853071795862E-4</v>
      </c>
      <c r="F2">
        <f t="shared" ref="F2:F42" si="3">B2*$F$45</f>
        <v>6.2831853071795857E-3</v>
      </c>
      <c r="G2">
        <f>(1-C2*D2)^2+D2^2*$D$47^2</f>
        <v>1.0000095547640244</v>
      </c>
      <c r="H2">
        <f>B2*((1-C2*D2)*$E$47-$D$47^2*$F$47)</f>
        <v>-10.200751349926811</v>
      </c>
      <c r="I2" s="1">
        <f t="shared" ref="I2:I42" si="4">(1+F2^2*$G$45^2)</f>
        <v>39478418.604357421</v>
      </c>
      <c r="J2" s="2">
        <f t="shared" ref="J2:J42" si="5">$D$45+$G$45/I2</f>
        <v>0.12533029526896058</v>
      </c>
      <c r="K2" s="2">
        <f>E2-F2*$G$45^2/I2</f>
        <v>-159.15431074192296</v>
      </c>
      <c r="L2">
        <f t="shared" ref="L2:L42" si="6">SQRT($D$47^2 +H2^2)/G2</f>
        <v>3299.9842353504891</v>
      </c>
      <c r="M2">
        <f t="shared" ref="M2:M42" si="7">SQRT(J2^2+K2^2)</f>
        <v>159.15436008925261</v>
      </c>
      <c r="N2">
        <f>ATAN(H2/$D$47)*180/PI()</f>
        <v>-0.17710852687700027</v>
      </c>
      <c r="O2">
        <f>ATAN(K2/J2)*180/PI()</f>
        <v>-89.954880923763682</v>
      </c>
    </row>
    <row r="3" spans="1:15" x14ac:dyDescent="0.25">
      <c r="A3">
        <v>20</v>
      </c>
      <c r="B3">
        <f t="shared" ref="B3:B42" si="8">2*PI()*A3*1000</f>
        <v>125663.70614359173</v>
      </c>
      <c r="C3">
        <f t="shared" si="0"/>
        <v>0.12566370614359174</v>
      </c>
      <c r="D3">
        <f t="shared" si="1"/>
        <v>1.8849555921538758E-6</v>
      </c>
      <c r="E3">
        <f t="shared" si="2"/>
        <v>1.2566370614359172E-3</v>
      </c>
      <c r="F3">
        <f t="shared" si="3"/>
        <v>1.2566370614359171E-2</v>
      </c>
      <c r="G3">
        <f t="shared" ref="G3:G42" si="9">(1-C3*D3)^2+D3^2*$D$47^2</f>
        <v>1.0000382190561388</v>
      </c>
      <c r="H3">
        <f t="shared" ref="H3:H42" si="10">B3*((1-C3*D3)*$E$47-$D$47^2*$F$47)</f>
        <v>-20.40150272217814</v>
      </c>
      <c r="I3" s="1">
        <f t="shared" si="4"/>
        <v>157913671.41742969</v>
      </c>
      <c r="J3" s="2">
        <f t="shared" si="5"/>
        <v>0.10633257393754462</v>
      </c>
      <c r="K3" s="2">
        <f t="shared" ref="K3:K42" si="11">E3-F3*$G$45^2/I3</f>
        <v>-79.576214404956033</v>
      </c>
      <c r="L3">
        <f t="shared" si="6"/>
        <v>3299.9369427575111</v>
      </c>
      <c r="M3">
        <f t="shared" si="7"/>
        <v>79.576285447611923</v>
      </c>
      <c r="N3">
        <f t="shared" ref="N3:N42" si="12">ATAN(H3/$D$47)*180/PI()</f>
        <v>-0.35421366963905615</v>
      </c>
      <c r="O3">
        <f t="shared" ref="O3:O42" si="13">ATAN(K3/J3)*180/PI()</f>
        <v>-89.92343938284958</v>
      </c>
    </row>
    <row r="4" spans="1:15" x14ac:dyDescent="0.25">
      <c r="A4">
        <v>50</v>
      </c>
      <c r="B4">
        <f t="shared" si="8"/>
        <v>314159.26535897935</v>
      </c>
      <c r="C4">
        <f t="shared" si="0"/>
        <v>0.31415926535897931</v>
      </c>
      <c r="D4">
        <f t="shared" si="1"/>
        <v>4.7123889803846904E-6</v>
      </c>
      <c r="E4">
        <f t="shared" si="2"/>
        <v>3.1415926535897937E-3</v>
      </c>
      <c r="F4">
        <f t="shared" si="3"/>
        <v>3.1415926535897934E-2</v>
      </c>
      <c r="G4">
        <f t="shared" si="9"/>
        <v>1.0002388691027091</v>
      </c>
      <c r="H4">
        <f t="shared" si="10"/>
        <v>-51.003757196124447</v>
      </c>
      <c r="I4" s="1">
        <f t="shared" si="4"/>
        <v>986960441.10893583</v>
      </c>
      <c r="J4" s="2">
        <f t="shared" si="5"/>
        <v>0.10101321183539679</v>
      </c>
      <c r="K4" s="2">
        <f t="shared" si="11"/>
        <v>-31.827846993473944</v>
      </c>
      <c r="L4">
        <f t="shared" si="6"/>
        <v>3299.6059515284674</v>
      </c>
      <c r="M4">
        <f t="shared" si="7"/>
        <v>31.828007287748218</v>
      </c>
      <c r="N4">
        <f t="shared" si="12"/>
        <v>-0.88547496023263927</v>
      </c>
      <c r="O4">
        <f t="shared" si="13"/>
        <v>-89.81815888198912</v>
      </c>
    </row>
    <row r="5" spans="1:15" x14ac:dyDescent="0.25">
      <c r="A5">
        <v>100</v>
      </c>
      <c r="B5">
        <f t="shared" si="8"/>
        <v>628318.5307179587</v>
      </c>
      <c r="C5">
        <f t="shared" si="0"/>
        <v>0.62831853071795862</v>
      </c>
      <c r="D5">
        <f t="shared" si="1"/>
        <v>9.4247779607693808E-6</v>
      </c>
      <c r="E5">
        <f t="shared" si="2"/>
        <v>6.2831853071795875E-3</v>
      </c>
      <c r="F5">
        <f t="shared" si="3"/>
        <v>6.2831853071795868E-2</v>
      </c>
      <c r="G5">
        <f t="shared" si="9"/>
        <v>1.0009554764371367</v>
      </c>
      <c r="H5">
        <f t="shared" si="10"/>
        <v>-102.00751718281379</v>
      </c>
      <c r="I5" s="1">
        <f t="shared" si="4"/>
        <v>3947841761.4357433</v>
      </c>
      <c r="J5" s="2">
        <f t="shared" si="5"/>
        <v>0.10025330295904168</v>
      </c>
      <c r="K5" s="2">
        <f t="shared" si="11"/>
        <v>-15.909211119850914</v>
      </c>
      <c r="L5">
        <f t="shared" si="6"/>
        <v>3298.4246525244939</v>
      </c>
      <c r="M5">
        <f t="shared" si="7"/>
        <v>15.909526994249143</v>
      </c>
      <c r="N5">
        <f t="shared" si="12"/>
        <v>-1.7705271968874541</v>
      </c>
      <c r="O5">
        <f t="shared" si="13"/>
        <v>-89.638950349726088</v>
      </c>
    </row>
    <row r="6" spans="1:15" x14ac:dyDescent="0.25">
      <c r="A6">
        <v>200</v>
      </c>
      <c r="B6">
        <f t="shared" si="8"/>
        <v>1256637.0614359174</v>
      </c>
      <c r="C6">
        <f t="shared" si="0"/>
        <v>1.2566370614359172</v>
      </c>
      <c r="D6">
        <f t="shared" si="1"/>
        <v>1.8849555921538762E-5</v>
      </c>
      <c r="E6">
        <f t="shared" si="2"/>
        <v>1.2566370614359175E-2</v>
      </c>
      <c r="F6">
        <f t="shared" si="3"/>
        <v>0.12566370614359174</v>
      </c>
      <c r="G6">
        <f t="shared" si="9"/>
        <v>1.0038219061693541</v>
      </c>
      <c r="H6">
        <f t="shared" si="10"/>
        <v>-204.01505669014679</v>
      </c>
      <c r="I6" s="1">
        <f t="shared" si="4"/>
        <v>15791367042.742973</v>
      </c>
      <c r="J6" s="2">
        <f t="shared" si="5"/>
        <v>0.10006332573977246</v>
      </c>
      <c r="K6" s="2">
        <f t="shared" si="11"/>
        <v>-7.945180783476478</v>
      </c>
      <c r="L6">
        <f t="shared" si="6"/>
        <v>3293.712112369989</v>
      </c>
      <c r="M6">
        <f t="shared" si="7"/>
        <v>7.9458108680789783</v>
      </c>
      <c r="N6">
        <f t="shared" si="12"/>
        <v>-3.5376798543416319</v>
      </c>
      <c r="O6">
        <f t="shared" si="13"/>
        <v>-89.278442704929432</v>
      </c>
    </row>
    <row r="7" spans="1:15" x14ac:dyDescent="0.25">
      <c r="A7">
        <v>500</v>
      </c>
      <c r="B7">
        <f t="shared" si="8"/>
        <v>3141592.653589793</v>
      </c>
      <c r="C7">
        <f t="shared" si="0"/>
        <v>3.1415926535897927</v>
      </c>
      <c r="D7">
        <f t="shared" si="1"/>
        <v>4.7123889803846892E-5</v>
      </c>
      <c r="E7">
        <f t="shared" si="2"/>
        <v>3.1415926535897934E-2</v>
      </c>
      <c r="F7">
        <f t="shared" si="3"/>
        <v>0.31415926535897931</v>
      </c>
      <c r="G7">
        <f t="shared" si="9"/>
        <v>1.023886931968782</v>
      </c>
      <c r="H7">
        <f t="shared" si="10"/>
        <v>-510.03803240445308</v>
      </c>
      <c r="I7" s="1">
        <f t="shared" si="4"/>
        <v>98696044011.89357</v>
      </c>
      <c r="J7" s="2">
        <f t="shared" si="5"/>
        <v>0.10001013211836414</v>
      </c>
      <c r="K7" s="2">
        <f t="shared" si="11"/>
        <v>-3.1516829352697577</v>
      </c>
      <c r="L7">
        <f t="shared" si="6"/>
        <v>3261.2803718121777</v>
      </c>
      <c r="M7">
        <f t="shared" si="7"/>
        <v>3.153269311523665</v>
      </c>
      <c r="N7">
        <f t="shared" si="12"/>
        <v>-8.7859436452976318</v>
      </c>
      <c r="O7">
        <f t="shared" si="13"/>
        <v>-88.182483310683097</v>
      </c>
    </row>
    <row r="8" spans="1:15" x14ac:dyDescent="0.25">
      <c r="A8">
        <v>1000</v>
      </c>
      <c r="B8">
        <f t="shared" si="8"/>
        <v>6283185.307179586</v>
      </c>
      <c r="C8">
        <f t="shared" si="0"/>
        <v>6.2831853071795853</v>
      </c>
      <c r="D8">
        <f t="shared" si="1"/>
        <v>9.4247779607693785E-5</v>
      </c>
      <c r="E8">
        <f t="shared" si="2"/>
        <v>6.2831853071795868E-2</v>
      </c>
      <c r="F8">
        <f t="shared" si="3"/>
        <v>0.62831853071795862</v>
      </c>
      <c r="G8">
        <f t="shared" si="9"/>
        <v>1.0955479908796737</v>
      </c>
      <c r="H8">
        <f t="shared" si="10"/>
        <v>-1020.0788553738073</v>
      </c>
      <c r="I8" s="1">
        <f t="shared" si="4"/>
        <v>394784176044.57428</v>
      </c>
      <c r="J8" s="2">
        <f t="shared" si="5"/>
        <v>0.10000253302959106</v>
      </c>
      <c r="K8" s="2">
        <f t="shared" si="11"/>
        <v>-1.5287175778431261</v>
      </c>
      <c r="L8">
        <f t="shared" si="6"/>
        <v>3152.8188884216493</v>
      </c>
      <c r="M8">
        <f t="shared" si="7"/>
        <v>1.5319849670995107</v>
      </c>
      <c r="N8">
        <f t="shared" si="12"/>
        <v>-17.177153327730146</v>
      </c>
      <c r="O8">
        <f t="shared" si="13"/>
        <v>-86.257273993880446</v>
      </c>
    </row>
    <row r="9" spans="1:15" x14ac:dyDescent="0.25">
      <c r="A9">
        <v>1200</v>
      </c>
      <c r="B9">
        <f t="shared" si="8"/>
        <v>7539822.3686155034</v>
      </c>
      <c r="C9">
        <f t="shared" si="0"/>
        <v>7.5398223686155035</v>
      </c>
      <c r="D9">
        <f t="shared" si="1"/>
        <v>1.1309733552923255E-4</v>
      </c>
      <c r="E9">
        <f t="shared" si="2"/>
        <v>7.5398223686155036E-2</v>
      </c>
      <c r="F9">
        <f t="shared" si="3"/>
        <v>0.7539822368615503</v>
      </c>
      <c r="G9">
        <f t="shared" si="9"/>
        <v>1.1375893290529706</v>
      </c>
      <c r="H9">
        <f t="shared" si="10"/>
        <v>-1224.0965910062591</v>
      </c>
      <c r="I9" s="1">
        <f t="shared" si="4"/>
        <v>568489213503.74695</v>
      </c>
      <c r="J9" s="2">
        <f t="shared" si="5"/>
        <v>0.10000175904832713</v>
      </c>
      <c r="K9" s="2">
        <f t="shared" si="11"/>
        <v>-1.2508929687439732</v>
      </c>
      <c r="L9">
        <f t="shared" si="6"/>
        <v>3094.0143146112591</v>
      </c>
      <c r="M9">
        <f t="shared" si="7"/>
        <v>1.2548838874835673</v>
      </c>
      <c r="N9">
        <f t="shared" si="12"/>
        <v>-20.351749366443936</v>
      </c>
      <c r="O9">
        <f t="shared" si="13"/>
        <v>-85.429250003125475</v>
      </c>
    </row>
    <row r="10" spans="1:15" x14ac:dyDescent="0.25">
      <c r="A10">
        <v>1500</v>
      </c>
      <c r="B10">
        <f t="shared" si="8"/>
        <v>9424777.9607693795</v>
      </c>
      <c r="C10">
        <f t="shared" si="0"/>
        <v>9.4247779607693793</v>
      </c>
      <c r="D10">
        <f t="shared" si="1"/>
        <v>1.4137166941154068E-4</v>
      </c>
      <c r="E10">
        <f t="shared" si="2"/>
        <v>9.4247779607693802E-2</v>
      </c>
      <c r="F10">
        <f t="shared" si="3"/>
        <v>0.94247779607693793</v>
      </c>
      <c r="G10">
        <f t="shared" si="9"/>
        <v>1.2149839657463128</v>
      </c>
      <c r="H10">
        <f t="shared" si="10"/>
        <v>-1530.1252594729642</v>
      </c>
      <c r="I10" s="1">
        <f t="shared" si="4"/>
        <v>888264396099.04224</v>
      </c>
      <c r="J10" s="2">
        <f t="shared" si="5"/>
        <v>0.10000112579092936</v>
      </c>
      <c r="K10" s="2">
        <f t="shared" si="11"/>
        <v>-0.96678517433708067</v>
      </c>
      <c r="L10">
        <f t="shared" si="6"/>
        <v>2993.8527614337295</v>
      </c>
      <c r="M10">
        <f t="shared" si="7"/>
        <v>0.97194331032084003</v>
      </c>
      <c r="N10">
        <f t="shared" si="12"/>
        <v>-24.875943907712621</v>
      </c>
      <c r="O10">
        <f t="shared" si="13"/>
        <v>-84.094511726225889</v>
      </c>
    </row>
    <row r="11" spans="1:15" x14ac:dyDescent="0.25">
      <c r="A11">
        <v>2000</v>
      </c>
      <c r="B11">
        <f t="shared" si="8"/>
        <v>12566370.614359172</v>
      </c>
      <c r="C11">
        <f t="shared" si="0"/>
        <v>12.566370614359171</v>
      </c>
      <c r="D11">
        <f t="shared" si="1"/>
        <v>1.8849555921538757E-4</v>
      </c>
      <c r="E11">
        <f t="shared" si="2"/>
        <v>0.12566370614359174</v>
      </c>
      <c r="F11">
        <f t="shared" si="3"/>
        <v>1.2566370614359172</v>
      </c>
      <c r="G11">
        <f t="shared" si="9"/>
        <v>1.3821961715914277</v>
      </c>
      <c r="H11">
        <f t="shared" si="10"/>
        <v>-2040.1800352668245</v>
      </c>
      <c r="I11" s="1">
        <f t="shared" si="4"/>
        <v>1579136704175.2971</v>
      </c>
      <c r="J11" s="2">
        <f t="shared" si="5"/>
        <v>0.10000063325739778</v>
      </c>
      <c r="K11" s="2">
        <f t="shared" si="11"/>
        <v>-0.67011100931538103</v>
      </c>
      <c r="L11">
        <f t="shared" si="6"/>
        <v>2806.9342888971878</v>
      </c>
      <c r="M11">
        <f t="shared" si="7"/>
        <v>0.67753146897952954</v>
      </c>
      <c r="N11">
        <f t="shared" si="12"/>
        <v>-31.725864480082446</v>
      </c>
      <c r="O11">
        <f t="shared" si="13"/>
        <v>-81.512388932128999</v>
      </c>
    </row>
    <row r="12" spans="1:15" x14ac:dyDescent="0.25">
      <c r="A12">
        <v>2200</v>
      </c>
      <c r="B12">
        <f t="shared" si="8"/>
        <v>13823007.675795089</v>
      </c>
      <c r="C12">
        <f t="shared" si="0"/>
        <v>13.82300767579509</v>
      </c>
      <c r="D12">
        <f t="shared" si="1"/>
        <v>2.0734511513692633E-4</v>
      </c>
      <c r="E12">
        <f t="shared" si="2"/>
        <v>0.1382300767579509</v>
      </c>
      <c r="F12">
        <f t="shared" si="3"/>
        <v>1.3823007675795089</v>
      </c>
      <c r="G12">
        <f t="shared" si="9"/>
        <v>1.4624587933206694</v>
      </c>
      <c r="H12">
        <f t="shared" si="10"/>
        <v>-2244.2049147454236</v>
      </c>
      <c r="I12" s="1">
        <f t="shared" si="4"/>
        <v>1910755412051.8997</v>
      </c>
      <c r="J12" s="2">
        <f t="shared" si="5"/>
        <v>0.10000052335322129</v>
      </c>
      <c r="K12" s="2">
        <f t="shared" si="11"/>
        <v>-0.58520148275028561</v>
      </c>
      <c r="L12">
        <f t="shared" si="6"/>
        <v>2728.8265435623989</v>
      </c>
      <c r="M12">
        <f t="shared" si="7"/>
        <v>0.59368415852543255</v>
      </c>
      <c r="N12">
        <f t="shared" si="12"/>
        <v>-34.218134914389225</v>
      </c>
      <c r="O12">
        <f t="shared" si="13"/>
        <v>-80.302834655168851</v>
      </c>
    </row>
    <row r="13" spans="1:15" x14ac:dyDescent="0.25">
      <c r="A13">
        <v>2500</v>
      </c>
      <c r="B13">
        <f t="shared" si="8"/>
        <v>15707963.267948966</v>
      </c>
      <c r="C13">
        <f t="shared" si="0"/>
        <v>15.707963267948966</v>
      </c>
      <c r="D13">
        <f t="shared" si="1"/>
        <v>2.3561944901923451E-4</v>
      </c>
      <c r="E13">
        <f t="shared" si="2"/>
        <v>0.15707963267948966</v>
      </c>
      <c r="F13">
        <f t="shared" si="3"/>
        <v>1.5707963267948966</v>
      </c>
      <c r="G13">
        <f t="shared" si="9"/>
        <v>1.59718644944684</v>
      </c>
      <c r="H13">
        <f t="shared" si="10"/>
        <v>-2550.2459733202904</v>
      </c>
      <c r="I13" s="1">
        <f t="shared" si="4"/>
        <v>2467401100273.3394</v>
      </c>
      <c r="J13" s="2">
        <f t="shared" si="5"/>
        <v>0.10000040528473457</v>
      </c>
      <c r="K13" s="2">
        <f t="shared" si="11"/>
        <v>-0.47954013968783371</v>
      </c>
      <c r="L13">
        <f t="shared" si="6"/>
        <v>2611.2054970760973</v>
      </c>
      <c r="M13">
        <f t="shared" si="7"/>
        <v>0.48985592435831399</v>
      </c>
      <c r="N13">
        <f t="shared" si="12"/>
        <v>-37.696914377404603</v>
      </c>
      <c r="O13">
        <f t="shared" si="13"/>
        <v>-78.220694500275684</v>
      </c>
    </row>
    <row r="14" spans="1:15" x14ac:dyDescent="0.25">
      <c r="A14">
        <v>3000</v>
      </c>
      <c r="B14">
        <f t="shared" si="8"/>
        <v>18849555.921538759</v>
      </c>
      <c r="C14">
        <f t="shared" si="0"/>
        <v>18.849555921538759</v>
      </c>
      <c r="D14">
        <f t="shared" si="1"/>
        <v>2.8274333882308137E-4</v>
      </c>
      <c r="E14">
        <f t="shared" si="2"/>
        <v>0.1884955592153876</v>
      </c>
      <c r="F14">
        <f t="shared" si="3"/>
        <v>1.8849555921538759</v>
      </c>
      <c r="G14">
        <f t="shared" si="9"/>
        <v>1.8599571663534602</v>
      </c>
      <c r="H14">
        <f t="shared" si="10"/>
        <v>-3060.3258641982611</v>
      </c>
      <c r="I14" s="1">
        <f t="shared" si="4"/>
        <v>3553057584393.1689</v>
      </c>
      <c r="J14" s="2">
        <f t="shared" si="5"/>
        <v>0.10000028144773235</v>
      </c>
      <c r="K14" s="2">
        <f t="shared" si="11"/>
        <v>-0.34202091775744758</v>
      </c>
      <c r="L14">
        <f t="shared" si="6"/>
        <v>2419.7447328054795</v>
      </c>
      <c r="M14">
        <f t="shared" si="7"/>
        <v>0.35634023695517802</v>
      </c>
      <c r="N14">
        <f t="shared" si="12"/>
        <v>-42.841962444537998</v>
      </c>
      <c r="O14">
        <f t="shared" si="13"/>
        <v>-73.702104097671025</v>
      </c>
    </row>
    <row r="15" spans="1:15" x14ac:dyDescent="0.25">
      <c r="A15">
        <v>3200</v>
      </c>
      <c r="B15">
        <f t="shared" si="8"/>
        <v>20106192.982974678</v>
      </c>
      <c r="C15">
        <f t="shared" si="0"/>
        <v>20.106192982974676</v>
      </c>
      <c r="D15">
        <f t="shared" si="1"/>
        <v>3.0159289474462019E-4</v>
      </c>
      <c r="E15">
        <f t="shared" si="2"/>
        <v>0.2010619298297468</v>
      </c>
      <c r="F15">
        <f t="shared" si="3"/>
        <v>2.0106192982974678</v>
      </c>
      <c r="G15">
        <f t="shared" si="9"/>
        <v>1.9784446064197425</v>
      </c>
      <c r="H15">
        <f t="shared" si="10"/>
        <v>-3264.3623524268501</v>
      </c>
      <c r="I15" s="1">
        <f t="shared" si="4"/>
        <v>4042589962687.2012</v>
      </c>
      <c r="J15" s="2">
        <f t="shared" si="5"/>
        <v>0.10000024736617101</v>
      </c>
      <c r="K15" s="2">
        <f t="shared" si="11"/>
        <v>-0.29629726733230316</v>
      </c>
      <c r="L15">
        <f t="shared" si="6"/>
        <v>2346.1731108601307</v>
      </c>
      <c r="M15">
        <f t="shared" si="7"/>
        <v>0.31271731660060931</v>
      </c>
      <c r="N15">
        <f t="shared" si="12"/>
        <v>-44.688946674806701</v>
      </c>
      <c r="O15">
        <f t="shared" si="13"/>
        <v>-71.350475196073674</v>
      </c>
    </row>
    <row r="16" spans="1:15" x14ac:dyDescent="0.25">
      <c r="A16">
        <v>3500</v>
      </c>
      <c r="B16">
        <f t="shared" si="8"/>
        <v>21991148.575128552</v>
      </c>
      <c r="C16">
        <f t="shared" si="0"/>
        <v>21.991148575128552</v>
      </c>
      <c r="D16">
        <f t="shared" si="1"/>
        <v>3.2986722862692828E-4</v>
      </c>
      <c r="E16">
        <f t="shared" si="2"/>
        <v>0.21991148575128552</v>
      </c>
      <c r="F16">
        <f t="shared" si="3"/>
        <v>2.1991148575128552</v>
      </c>
      <c r="G16">
        <f t="shared" si="9"/>
        <v>2.1705112153612935</v>
      </c>
      <c r="H16">
        <f t="shared" si="10"/>
        <v>-3570.4224984656403</v>
      </c>
      <c r="I16" s="1">
        <f t="shared" si="4"/>
        <v>4836106156534.7852</v>
      </c>
      <c r="J16" s="2">
        <f t="shared" si="5"/>
        <v>0.1000002067779258</v>
      </c>
      <c r="K16" s="2">
        <f t="shared" si="11"/>
        <v>-0.23481692308260713</v>
      </c>
      <c r="L16">
        <f t="shared" si="6"/>
        <v>2239.971876965807</v>
      </c>
      <c r="M16">
        <f t="shared" si="7"/>
        <v>0.25522348779375881</v>
      </c>
      <c r="N16">
        <f t="shared" si="12"/>
        <v>-47.254020613164577</v>
      </c>
      <c r="O16">
        <f t="shared" si="13"/>
        <v>-66.932563683520115</v>
      </c>
    </row>
    <row r="17" spans="1:15" x14ac:dyDescent="0.25">
      <c r="A17">
        <v>4000</v>
      </c>
      <c r="B17">
        <f t="shared" si="8"/>
        <v>25132741.228718344</v>
      </c>
      <c r="C17">
        <f t="shared" si="0"/>
        <v>25.132741228718341</v>
      </c>
      <c r="D17">
        <f t="shared" si="1"/>
        <v>3.7699111843077514E-4</v>
      </c>
      <c r="E17">
        <f t="shared" si="2"/>
        <v>0.25132741228718347</v>
      </c>
      <c r="F17">
        <f t="shared" si="3"/>
        <v>2.5132741228718345</v>
      </c>
      <c r="G17">
        <f t="shared" si="9"/>
        <v>2.5288520155294338</v>
      </c>
      <c r="H17">
        <f t="shared" si="10"/>
        <v>-4080.5386666873278</v>
      </c>
      <c r="I17" s="1">
        <f t="shared" si="4"/>
        <v>6316546816698.1885</v>
      </c>
      <c r="J17" s="2">
        <f t="shared" si="5"/>
        <v>0.10000015831434944</v>
      </c>
      <c r="K17" s="2">
        <f t="shared" si="11"/>
        <v>-0.1465599454424919</v>
      </c>
      <c r="L17">
        <f t="shared" si="6"/>
        <v>2075.2232613851124</v>
      </c>
      <c r="M17">
        <f t="shared" si="7"/>
        <v>0.17742561616350994</v>
      </c>
      <c r="N17">
        <f t="shared" si="12"/>
        <v>-51.036951414606058</v>
      </c>
      <c r="O17">
        <f t="shared" si="13"/>
        <v>-55.693666325122301</v>
      </c>
    </row>
    <row r="18" spans="1:15" x14ac:dyDescent="0.25">
      <c r="A18">
        <v>4200</v>
      </c>
      <c r="B18">
        <f t="shared" si="8"/>
        <v>26389378.290154263</v>
      </c>
      <c r="C18">
        <f t="shared" si="0"/>
        <v>26.389378290154262</v>
      </c>
      <c r="D18">
        <f t="shared" si="1"/>
        <v>3.9584067435231396E-4</v>
      </c>
      <c r="E18">
        <f t="shared" si="2"/>
        <v>0.26389378290154264</v>
      </c>
      <c r="F18">
        <f t="shared" si="3"/>
        <v>2.6389378290154264</v>
      </c>
      <c r="G18">
        <f t="shared" si="9"/>
        <v>2.6855694919429451</v>
      </c>
      <c r="H18">
        <f t="shared" si="10"/>
        <v>-4284.5912285697468</v>
      </c>
      <c r="I18" s="1">
        <f t="shared" si="4"/>
        <v>6963992865409.6514</v>
      </c>
      <c r="J18" s="2">
        <f t="shared" si="5"/>
        <v>0.10000014359578181</v>
      </c>
      <c r="K18" s="2">
        <f t="shared" si="11"/>
        <v>-0.11504655779339185</v>
      </c>
      <c r="L18">
        <f t="shared" si="6"/>
        <v>2013.7688947429183</v>
      </c>
      <c r="M18">
        <f t="shared" si="7"/>
        <v>0.15243273657349732</v>
      </c>
      <c r="N18">
        <f t="shared" si="12"/>
        <v>-52.396469883906498</v>
      </c>
      <c r="O18">
        <f t="shared" si="13"/>
        <v>-49.002355463115904</v>
      </c>
    </row>
    <row r="19" spans="1:15" x14ac:dyDescent="0.25">
      <c r="A19">
        <v>4500</v>
      </c>
      <c r="B19">
        <f t="shared" si="8"/>
        <v>28274333.88230814</v>
      </c>
      <c r="C19">
        <f t="shared" si="0"/>
        <v>28.274333882308138</v>
      </c>
      <c r="D19">
        <f t="shared" si="1"/>
        <v>4.2411500823462211E-4</v>
      </c>
      <c r="E19">
        <f t="shared" si="2"/>
        <v>0.28274333882308139</v>
      </c>
      <c r="F19">
        <f t="shared" si="3"/>
        <v>2.8274333882308138</v>
      </c>
      <c r="G19">
        <f t="shared" si="9"/>
        <v>2.9349835119260699</v>
      </c>
      <c r="H19">
        <f t="shared" si="10"/>
        <v>-4590.6771594282254</v>
      </c>
      <c r="I19" s="1">
        <f t="shared" si="4"/>
        <v>7994379564883.3799</v>
      </c>
      <c r="J19" s="2">
        <f t="shared" si="5"/>
        <v>0.10000012508788104</v>
      </c>
      <c r="K19" s="2">
        <f t="shared" si="11"/>
        <v>-7.0934312492197393E-2</v>
      </c>
      <c r="L19">
        <f t="shared" si="6"/>
        <v>1926.313850182717</v>
      </c>
      <c r="M19">
        <f t="shared" si="7"/>
        <v>0.12260384050400937</v>
      </c>
      <c r="N19">
        <f t="shared" si="12"/>
        <v>-54.289598974106653</v>
      </c>
      <c r="O19">
        <f t="shared" si="13"/>
        <v>-35.349687878048201</v>
      </c>
    </row>
    <row r="20" spans="1:15" x14ac:dyDescent="0.25">
      <c r="A20">
        <v>5000</v>
      </c>
      <c r="B20">
        <f t="shared" si="8"/>
        <v>31415926.535897933</v>
      </c>
      <c r="C20">
        <f t="shared" si="0"/>
        <v>31.415926535897931</v>
      </c>
      <c r="D20">
        <f t="shared" si="1"/>
        <v>4.7123889803846902E-4</v>
      </c>
      <c r="E20">
        <f t="shared" si="2"/>
        <v>0.31415926535897931</v>
      </c>
      <c r="F20">
        <f t="shared" si="3"/>
        <v>3.1415926535897931</v>
      </c>
      <c r="G20">
        <f t="shared" si="9"/>
        <v>3.388910175628479</v>
      </c>
      <c r="H20">
        <f t="shared" si="10"/>
        <v>-5100.8407672532339</v>
      </c>
      <c r="I20" s="1">
        <f t="shared" si="4"/>
        <v>9869604401090.3574</v>
      </c>
      <c r="J20" s="2">
        <f t="shared" si="5"/>
        <v>0.10000010132118364</v>
      </c>
      <c r="K20" s="2">
        <f t="shared" si="11"/>
        <v>-4.1506208247791276E-3</v>
      </c>
      <c r="L20">
        <f t="shared" si="6"/>
        <v>1792.6833715894547</v>
      </c>
      <c r="M20">
        <f t="shared" si="7"/>
        <v>0.10008620243309307</v>
      </c>
      <c r="N20">
        <f t="shared" si="12"/>
        <v>-57.099064678614219</v>
      </c>
      <c r="O20">
        <f t="shared" si="13"/>
        <v>-2.3767639070528843</v>
      </c>
    </row>
    <row r="21" spans="1:15" x14ac:dyDescent="0.25">
      <c r="A21">
        <v>6000</v>
      </c>
      <c r="B21">
        <f t="shared" si="8"/>
        <v>37699111.843077518</v>
      </c>
      <c r="C21">
        <f t="shared" si="0"/>
        <v>37.699111843077517</v>
      </c>
      <c r="D21">
        <f t="shared" si="1"/>
        <v>5.6548667764616273E-4</v>
      </c>
      <c r="E21">
        <f t="shared" si="2"/>
        <v>0.37699111843077521</v>
      </c>
      <c r="F21">
        <f t="shared" si="3"/>
        <v>3.7699111843077517</v>
      </c>
      <c r="G21">
        <f t="shared" si="9"/>
        <v>4.4401695193051864</v>
      </c>
      <c r="H21">
        <f t="shared" si="10"/>
        <v>-6121.2544904151882</v>
      </c>
      <c r="I21" s="1">
        <f t="shared" si="4"/>
        <v>14212230337569.676</v>
      </c>
      <c r="J21" s="2">
        <f t="shared" si="5"/>
        <v>0.10000007036193309</v>
      </c>
      <c r="K21" s="2">
        <f t="shared" si="11"/>
        <v>0.11173287994430164</v>
      </c>
      <c r="L21">
        <f t="shared" si="6"/>
        <v>1566.1829858249978</v>
      </c>
      <c r="M21">
        <f t="shared" si="7"/>
        <v>0.14994749258670279</v>
      </c>
      <c r="N21">
        <f t="shared" si="12"/>
        <v>-61.670663079000846</v>
      </c>
      <c r="O21">
        <f t="shared" si="13"/>
        <v>48.171701278062045</v>
      </c>
    </row>
    <row r="22" spans="1:15" x14ac:dyDescent="0.25">
      <c r="A22">
        <v>7000</v>
      </c>
      <c r="B22">
        <f t="shared" si="8"/>
        <v>43982297.150257103</v>
      </c>
      <c r="C22">
        <f t="shared" si="0"/>
        <v>43.982297150257104</v>
      </c>
      <c r="D22">
        <f t="shared" si="1"/>
        <v>6.5973445725385656E-4</v>
      </c>
      <c r="E22">
        <f t="shared" si="2"/>
        <v>0.43982297150257105</v>
      </c>
      <c r="F22">
        <f t="shared" si="3"/>
        <v>4.3982297150257104</v>
      </c>
      <c r="G22">
        <f t="shared" si="9"/>
        <v>5.682676335359619</v>
      </c>
      <c r="H22">
        <f t="shared" si="10"/>
        <v>-7141.8021606924012</v>
      </c>
      <c r="I22" s="1">
        <f t="shared" si="4"/>
        <v>19344424626136.141</v>
      </c>
      <c r="J22" s="2">
        <f t="shared" si="5"/>
        <v>0.10000005169448145</v>
      </c>
      <c r="K22" s="2">
        <f t="shared" si="11"/>
        <v>0.21245876708558947</v>
      </c>
      <c r="L22">
        <f t="shared" si="6"/>
        <v>1384.4460893828459</v>
      </c>
      <c r="M22">
        <f t="shared" si="7"/>
        <v>0.23481639220980233</v>
      </c>
      <c r="N22">
        <f t="shared" si="12"/>
        <v>-65.199840578054292</v>
      </c>
      <c r="O22">
        <f t="shared" si="13"/>
        <v>64.794581026092757</v>
      </c>
    </row>
    <row r="23" spans="1:15" x14ac:dyDescent="0.25">
      <c r="A23">
        <v>8000</v>
      </c>
      <c r="B23">
        <f t="shared" si="8"/>
        <v>50265482.457436688</v>
      </c>
      <c r="C23">
        <f t="shared" si="0"/>
        <v>50.265482457436683</v>
      </c>
      <c r="D23">
        <f t="shared" si="1"/>
        <v>7.5398223686155028E-4</v>
      </c>
      <c r="E23">
        <f t="shared" si="2"/>
        <v>0.50265482457436694</v>
      </c>
      <c r="F23">
        <f t="shared" si="3"/>
        <v>5.026548245743669</v>
      </c>
      <c r="G23">
        <f t="shared" si="9"/>
        <v>7.1164853287372978</v>
      </c>
      <c r="H23">
        <f t="shared" si="10"/>
        <v>-8162.5061026040839</v>
      </c>
      <c r="I23" s="1">
        <f t="shared" si="4"/>
        <v>25266187266789.754</v>
      </c>
      <c r="J23" s="2">
        <f t="shared" si="5"/>
        <v>0.10000003957858737</v>
      </c>
      <c r="K23" s="2">
        <f t="shared" si="11"/>
        <v>0.30371114570950564</v>
      </c>
      <c r="L23">
        <f t="shared" si="6"/>
        <v>1237.1761403165103</v>
      </c>
      <c r="M23">
        <f t="shared" si="7"/>
        <v>0.31975063400077819</v>
      </c>
      <c r="N23">
        <f t="shared" si="12"/>
        <v>-67.987127078223565</v>
      </c>
      <c r="O23">
        <f t="shared" si="13"/>
        <v>71.775335213222547</v>
      </c>
    </row>
    <row r="24" spans="1:15" x14ac:dyDescent="0.25">
      <c r="A24">
        <v>9000</v>
      </c>
      <c r="B24">
        <f t="shared" si="8"/>
        <v>56548667.764616281</v>
      </c>
      <c r="C24">
        <f t="shared" si="0"/>
        <v>56.548667764616276</v>
      </c>
      <c r="D24">
        <f t="shared" si="1"/>
        <v>8.4823001646924421E-4</v>
      </c>
      <c r="E24">
        <f t="shared" si="2"/>
        <v>0.56548667764616278</v>
      </c>
      <c r="F24">
        <f t="shared" si="3"/>
        <v>5.6548667764616276</v>
      </c>
      <c r="G24">
        <f t="shared" si="9"/>
        <v>8.7416596205292194</v>
      </c>
      <c r="H24">
        <f t="shared" si="10"/>
        <v>-9183.3886406694455</v>
      </c>
      <c r="I24" s="1">
        <f t="shared" si="4"/>
        <v>31977518259530.52</v>
      </c>
      <c r="J24" s="2">
        <f t="shared" si="5"/>
        <v>0.10000003127197027</v>
      </c>
      <c r="K24" s="2">
        <f t="shared" si="11"/>
        <v>0.38864785198850682</v>
      </c>
      <c r="L24">
        <f t="shared" si="6"/>
        <v>1116.299545282495</v>
      </c>
      <c r="M24">
        <f t="shared" si="7"/>
        <v>0.40130681418295822</v>
      </c>
      <c r="N24">
        <f t="shared" si="12"/>
        <v>-70.234380082582092</v>
      </c>
      <c r="O24">
        <f t="shared" si="13"/>
        <v>75.570652158968144</v>
      </c>
    </row>
    <row r="25" spans="1:15" x14ac:dyDescent="0.25">
      <c r="A25">
        <v>10000</v>
      </c>
      <c r="B25">
        <f t="shared" si="8"/>
        <v>62831853.071795866</v>
      </c>
      <c r="C25">
        <f t="shared" si="0"/>
        <v>62.831853071795862</v>
      </c>
      <c r="D25">
        <f t="shared" si="1"/>
        <v>9.4247779607693804E-4</v>
      </c>
      <c r="E25">
        <f t="shared" si="2"/>
        <v>0.62831853071795862</v>
      </c>
      <c r="F25">
        <f t="shared" si="3"/>
        <v>6.2831853071795862</v>
      </c>
      <c r="G25">
        <f t="shared" si="9"/>
        <v>10.558270747971834</v>
      </c>
      <c r="H25">
        <f t="shared" si="10"/>
        <v>-10204.472099407694</v>
      </c>
      <c r="I25" s="1">
        <f t="shared" si="4"/>
        <v>39478417604358.43</v>
      </c>
      <c r="J25" s="2">
        <f t="shared" si="5"/>
        <v>0.10000002533029592</v>
      </c>
      <c r="K25" s="2">
        <f t="shared" si="11"/>
        <v>0.4691635876260673</v>
      </c>
      <c r="L25">
        <f t="shared" si="6"/>
        <v>1015.7720264939925</v>
      </c>
      <c r="M25">
        <f t="shared" si="7"/>
        <v>0.47970248802796756</v>
      </c>
      <c r="N25">
        <f t="shared" si="12"/>
        <v>-72.079434553807218</v>
      </c>
      <c r="O25">
        <f t="shared" si="13"/>
        <v>77.967728431131007</v>
      </c>
    </row>
    <row r="26" spans="1:15" x14ac:dyDescent="0.25">
      <c r="A26">
        <v>11000</v>
      </c>
      <c r="B26">
        <f t="shared" si="8"/>
        <v>69115038.378975436</v>
      </c>
      <c r="C26">
        <f t="shared" si="0"/>
        <v>69.115038378975427</v>
      </c>
      <c r="D26">
        <f t="shared" si="1"/>
        <v>1.0367255756846315E-3</v>
      </c>
      <c r="E26">
        <f t="shared" si="2"/>
        <v>0.69115038378975435</v>
      </c>
      <c r="F26">
        <f t="shared" si="3"/>
        <v>6.9115038378975431</v>
      </c>
      <c r="G26">
        <f t="shared" si="9"/>
        <v>12.566398664447055</v>
      </c>
      <c r="H26">
        <f t="shared" si="10"/>
        <v>-11225.778803338038</v>
      </c>
      <c r="I26" s="1">
        <f t="shared" si="4"/>
        <v>47768885301273.469</v>
      </c>
      <c r="J26" s="2">
        <f t="shared" si="5"/>
        <v>0.10000002093412885</v>
      </c>
      <c r="K26" s="2">
        <f t="shared" si="11"/>
        <v>0.54646407188803425</v>
      </c>
      <c r="L26">
        <f t="shared" si="6"/>
        <v>931.11592329830489</v>
      </c>
      <c r="M26">
        <f t="shared" si="7"/>
        <v>0.55553846496104742</v>
      </c>
      <c r="N26">
        <f t="shared" si="12"/>
        <v>-73.618444228781769</v>
      </c>
      <c r="O26">
        <f t="shared" si="13"/>
        <v>79.629915454502921</v>
      </c>
    </row>
    <row r="27" spans="1:15" x14ac:dyDescent="0.25">
      <c r="A27">
        <v>12000</v>
      </c>
      <c r="B27">
        <f t="shared" si="8"/>
        <v>75398223.686155036</v>
      </c>
      <c r="C27">
        <f t="shared" si="0"/>
        <v>75.398223686155035</v>
      </c>
      <c r="D27">
        <f t="shared" si="1"/>
        <v>1.1309733552923255E-3</v>
      </c>
      <c r="E27">
        <f t="shared" si="2"/>
        <v>0.75398223686155041</v>
      </c>
      <c r="F27">
        <f t="shared" si="3"/>
        <v>7.5398223686155035</v>
      </c>
      <c r="G27">
        <f t="shared" si="9"/>
        <v>14.766131739482285</v>
      </c>
      <c r="H27">
        <f t="shared" si="10"/>
        <v>-12247.331076979697</v>
      </c>
      <c r="I27" s="1">
        <f t="shared" si="4"/>
        <v>56848921350275.703</v>
      </c>
      <c r="J27" s="2">
        <f t="shared" si="5"/>
        <v>0.10000001759048327</v>
      </c>
      <c r="K27" s="2">
        <f t="shared" si="11"/>
        <v>0.62135311761830669</v>
      </c>
      <c r="L27">
        <f t="shared" si="6"/>
        <v>859.00145213385883</v>
      </c>
      <c r="M27">
        <f t="shared" si="7"/>
        <v>0.62934863175515543</v>
      </c>
      <c r="N27">
        <f t="shared" si="12"/>
        <v>-74.919989549372616</v>
      </c>
      <c r="O27">
        <f t="shared" si="13"/>
        <v>80.857266830885123</v>
      </c>
    </row>
    <row r="28" spans="1:15" x14ac:dyDescent="0.25">
      <c r="A28">
        <v>13000</v>
      </c>
      <c r="B28">
        <f t="shared" si="8"/>
        <v>81681408.993334621</v>
      </c>
      <c r="C28">
        <f t="shared" si="0"/>
        <v>81.681408993334614</v>
      </c>
      <c r="D28">
        <f t="shared" si="1"/>
        <v>1.2252211349000194E-3</v>
      </c>
      <c r="E28">
        <f t="shared" si="2"/>
        <v>0.81681408993334625</v>
      </c>
      <c r="F28">
        <f t="shared" si="3"/>
        <v>8.1681408993334621</v>
      </c>
      <c r="G28">
        <f t="shared" si="9"/>
        <v>17.157566758750367</v>
      </c>
      <c r="H28">
        <f t="shared" si="10"/>
        <v>-13269.15124485187</v>
      </c>
      <c r="I28" s="1">
        <f t="shared" si="4"/>
        <v>66718525751365.055</v>
      </c>
      <c r="J28" s="2">
        <f t="shared" si="5"/>
        <v>0.10000001498834078</v>
      </c>
      <c r="K28" s="2">
        <f t="shared" si="11"/>
        <v>0.69438721063189013</v>
      </c>
      <c r="L28">
        <f t="shared" si="6"/>
        <v>796.92800292514437</v>
      </c>
      <c r="M28">
        <f t="shared" si="7"/>
        <v>0.70155085438391807</v>
      </c>
      <c r="N28">
        <f t="shared" si="12"/>
        <v>-76.034035196290901</v>
      </c>
      <c r="O28">
        <f t="shared" si="13"/>
        <v>81.805069227229822</v>
      </c>
    </row>
    <row r="29" spans="1:15" x14ac:dyDescent="0.25">
      <c r="A29">
        <v>14000</v>
      </c>
      <c r="B29">
        <f t="shared" si="8"/>
        <v>87964594.300514206</v>
      </c>
      <c r="C29">
        <f t="shared" si="0"/>
        <v>87.964594300514207</v>
      </c>
      <c r="D29">
        <f t="shared" si="1"/>
        <v>1.3194689145077131E-3</v>
      </c>
      <c r="E29">
        <f t="shared" si="2"/>
        <v>0.87964594300514209</v>
      </c>
      <c r="F29">
        <f t="shared" si="3"/>
        <v>8.7964594300514207</v>
      </c>
      <c r="G29">
        <f t="shared" si="9"/>
        <v>19.740808924069615</v>
      </c>
      <c r="H29">
        <f t="shared" si="10"/>
        <v>-14291.26163147377</v>
      </c>
      <c r="I29" s="1">
        <f t="shared" si="4"/>
        <v>77377698504541.562</v>
      </c>
      <c r="J29" s="2">
        <f t="shared" si="5"/>
        <v>0.10000001292362037</v>
      </c>
      <c r="K29" s="2">
        <f t="shared" si="11"/>
        <v>0.76596384079664692</v>
      </c>
      <c r="L29">
        <f t="shared" si="6"/>
        <v>742.99468016798573</v>
      </c>
      <c r="M29">
        <f t="shared" si="7"/>
        <v>0.77246398491623891</v>
      </c>
      <c r="N29">
        <f t="shared" si="12"/>
        <v>-76.997707585807845</v>
      </c>
      <c r="O29">
        <f t="shared" si="13"/>
        <v>82.561848558211025</v>
      </c>
    </row>
    <row r="30" spans="1:15" x14ac:dyDescent="0.25">
      <c r="A30">
        <v>15000</v>
      </c>
      <c r="B30">
        <f t="shared" si="8"/>
        <v>94247779.607693791</v>
      </c>
      <c r="C30">
        <f t="shared" si="0"/>
        <v>94.247779607693786</v>
      </c>
      <c r="D30">
        <f t="shared" si="1"/>
        <v>1.4137166941154068E-3</v>
      </c>
      <c r="E30">
        <f t="shared" si="2"/>
        <v>0.94247779607693793</v>
      </c>
      <c r="F30">
        <f t="shared" si="3"/>
        <v>9.4247779607693793</v>
      </c>
      <c r="G30">
        <f t="shared" si="9"/>
        <v>22.515971853403812</v>
      </c>
      <c r="H30">
        <f t="shared" si="10"/>
        <v>-15313.684561364609</v>
      </c>
      <c r="I30" s="1">
        <f t="shared" si="4"/>
        <v>88826439609805.219</v>
      </c>
      <c r="J30" s="2">
        <f t="shared" si="5"/>
        <v>0.1000000112579093</v>
      </c>
      <c r="K30" s="2">
        <f t="shared" si="11"/>
        <v>0.8363745006823422</v>
      </c>
      <c r="L30">
        <f t="shared" si="6"/>
        <v>695.7378640949122</v>
      </c>
      <c r="M30">
        <f t="shared" si="7"/>
        <v>0.84233147135983188</v>
      </c>
      <c r="N30">
        <f t="shared" si="12"/>
        <v>-77.839094545171818</v>
      </c>
      <c r="O30">
        <f t="shared" si="13"/>
        <v>83.181872401330423</v>
      </c>
    </row>
    <row r="31" spans="1:15" x14ac:dyDescent="0.25">
      <c r="A31">
        <v>16000</v>
      </c>
      <c r="B31">
        <f t="shared" si="8"/>
        <v>100530964.91487338</v>
      </c>
      <c r="C31">
        <f t="shared" si="0"/>
        <v>100.53096491487337</v>
      </c>
      <c r="D31">
        <f t="shared" si="1"/>
        <v>1.5079644737231006E-3</v>
      </c>
      <c r="E31">
        <f t="shared" si="2"/>
        <v>1.0053096491487339</v>
      </c>
      <c r="F31">
        <f t="shared" si="3"/>
        <v>10.053096491487338</v>
      </c>
      <c r="G31">
        <f t="shared" si="9"/>
        <v>25.483177580862204</v>
      </c>
      <c r="H31">
        <f t="shared" si="10"/>
        <v>-16336.442359043591</v>
      </c>
      <c r="I31" s="1">
        <f t="shared" si="4"/>
        <v>101064749067156.02</v>
      </c>
      <c r="J31" s="2">
        <f t="shared" si="5"/>
        <v>0.10000000989464684</v>
      </c>
      <c r="K31" s="2">
        <f t="shared" si="11"/>
        <v>0.90583780971630024</v>
      </c>
      <c r="L31">
        <f t="shared" si="6"/>
        <v>654.01631123279253</v>
      </c>
      <c r="M31">
        <f t="shared" si="7"/>
        <v>0.91134084704382345</v>
      </c>
      <c r="N31">
        <f t="shared" si="12"/>
        <v>-78.579795614184007</v>
      </c>
      <c r="O31">
        <f t="shared" si="13"/>
        <v>83.700338404590397</v>
      </c>
    </row>
    <row r="32" spans="1:15" x14ac:dyDescent="0.25">
      <c r="A32">
        <v>17000</v>
      </c>
      <c r="B32">
        <f t="shared" si="8"/>
        <v>106814150.22205296</v>
      </c>
      <c r="C32">
        <f t="shared" si="0"/>
        <v>106.81415022205296</v>
      </c>
      <c r="D32">
        <f t="shared" si="1"/>
        <v>1.6022122533307945E-3</v>
      </c>
      <c r="E32">
        <f t="shared" si="2"/>
        <v>1.0681415022205296</v>
      </c>
      <c r="F32">
        <f t="shared" si="3"/>
        <v>10.681415022205295</v>
      </c>
      <c r="G32">
        <f t="shared" si="9"/>
        <v>28.642556556699518</v>
      </c>
      <c r="H32">
        <f t="shared" si="10"/>
        <v>-17359.557349029936</v>
      </c>
      <c r="I32" s="1">
        <f t="shared" si="4"/>
        <v>114092626876593.94</v>
      </c>
      <c r="J32" s="2">
        <f t="shared" si="5"/>
        <v>0.10000000876480827</v>
      </c>
      <c r="K32" s="2">
        <f t="shared" si="11"/>
        <v>0.97452094746059204</v>
      </c>
      <c r="L32">
        <f t="shared" si="6"/>
        <v>616.92935070561816</v>
      </c>
      <c r="M32">
        <f t="shared" si="7"/>
        <v>0.97963823873532607</v>
      </c>
      <c r="N32">
        <f t="shared" si="12"/>
        <v>-79.236668236690889</v>
      </c>
      <c r="O32">
        <f t="shared" si="13"/>
        <v>84.141127240651414</v>
      </c>
    </row>
    <row r="33" spans="1:15" x14ac:dyDescent="0.25">
      <c r="A33">
        <v>18000</v>
      </c>
      <c r="B33">
        <f t="shared" si="8"/>
        <v>113097335.52923256</v>
      </c>
      <c r="C33">
        <f t="shared" si="0"/>
        <v>113.09733552923255</v>
      </c>
      <c r="D33">
        <f t="shared" si="1"/>
        <v>1.6964600329384884E-3</v>
      </c>
      <c r="E33">
        <f t="shared" si="2"/>
        <v>1.1309733552923256</v>
      </c>
      <c r="F33">
        <f t="shared" si="3"/>
        <v>11.309733552923255</v>
      </c>
      <c r="G33">
        <f t="shared" si="9"/>
        <v>31.99424764731592</v>
      </c>
      <c r="H33">
        <f t="shared" si="10"/>
        <v>-18383.051855842845</v>
      </c>
      <c r="I33" s="1">
        <f t="shared" si="4"/>
        <v>127910073038119.08</v>
      </c>
      <c r="J33" s="2">
        <f t="shared" si="5"/>
        <v>0.10000000781799256</v>
      </c>
      <c r="K33" s="2">
        <f t="shared" si="11"/>
        <v>1.0425539424634955</v>
      </c>
      <c r="L33">
        <f t="shared" si="6"/>
        <v>583.7580635558586</v>
      </c>
      <c r="M33">
        <f t="shared" si="7"/>
        <v>1.0473388775891861</v>
      </c>
      <c r="N33">
        <f t="shared" si="12"/>
        <v>-79.823046230392563</v>
      </c>
      <c r="O33">
        <f t="shared" si="13"/>
        <v>84.521047583355909</v>
      </c>
    </row>
    <row r="34" spans="1:15" x14ac:dyDescent="0.25">
      <c r="A34">
        <v>19000</v>
      </c>
      <c r="B34">
        <f t="shared" si="8"/>
        <v>119380520.83641213</v>
      </c>
      <c r="C34">
        <f t="shared" si="0"/>
        <v>119.38052083641213</v>
      </c>
      <c r="D34">
        <f t="shared" si="1"/>
        <v>1.7907078125461819E-3</v>
      </c>
      <c r="E34">
        <f t="shared" si="2"/>
        <v>1.1938052083641213</v>
      </c>
      <c r="F34">
        <f t="shared" si="3"/>
        <v>11.938052083641212</v>
      </c>
      <c r="G34">
        <f t="shared" si="9"/>
        <v>35.53839813525704</v>
      </c>
      <c r="H34">
        <f t="shared" si="10"/>
        <v>-19406.948204001532</v>
      </c>
      <c r="I34" s="1">
        <f t="shared" si="4"/>
        <v>142517087551731.31</v>
      </c>
      <c r="J34" s="2">
        <f t="shared" si="5"/>
        <v>0.10000000701670247</v>
      </c>
      <c r="K34" s="2">
        <f t="shared" si="11"/>
        <v>1.1100394488420717</v>
      </c>
      <c r="L34">
        <f t="shared" si="6"/>
        <v>553.92250445682942</v>
      </c>
      <c r="M34">
        <f t="shared" si="7"/>
        <v>1.114534691873228</v>
      </c>
      <c r="N34">
        <f t="shared" si="12"/>
        <v>-80.34960521421381</v>
      </c>
      <c r="O34">
        <f t="shared" si="13"/>
        <v>84.852296780414875</v>
      </c>
    </row>
    <row r="35" spans="1:15" x14ac:dyDescent="0.25">
      <c r="A35">
        <v>20000</v>
      </c>
      <c r="B35">
        <f t="shared" si="8"/>
        <v>125663706.14359173</v>
      </c>
      <c r="C35">
        <f t="shared" si="0"/>
        <v>125.66370614359172</v>
      </c>
      <c r="D35">
        <f t="shared" si="1"/>
        <v>1.8849555921538761E-3</v>
      </c>
      <c r="E35">
        <f t="shared" si="2"/>
        <v>1.2566370614359172</v>
      </c>
      <c r="F35">
        <f t="shared" si="3"/>
        <v>12.566370614359172</v>
      </c>
      <c r="G35">
        <f t="shared" si="9"/>
        <v>39.275163719214028</v>
      </c>
      <c r="H35">
        <f t="shared" si="10"/>
        <v>-20431.268718025203</v>
      </c>
      <c r="I35" s="1">
        <f t="shared" si="4"/>
        <v>157913670417430.72</v>
      </c>
      <c r="J35" s="2">
        <f t="shared" si="5"/>
        <v>0.10000000633257398</v>
      </c>
      <c r="K35" s="2">
        <f t="shared" si="11"/>
        <v>1.1770595898899701</v>
      </c>
      <c r="L35">
        <f t="shared" si="6"/>
        <v>526.95022046253814</v>
      </c>
      <c r="M35">
        <f t="shared" si="7"/>
        <v>1.1812998262162149</v>
      </c>
      <c r="N35">
        <f t="shared" si="12"/>
        <v>-80.824987476052939</v>
      </c>
      <c r="O35">
        <f t="shared" si="13"/>
        <v>85.143956325389624</v>
      </c>
    </row>
    <row r="36" spans="1:15" x14ac:dyDescent="0.25">
      <c r="A36">
        <v>30000</v>
      </c>
      <c r="B36">
        <f t="shared" si="8"/>
        <v>188495559.21538758</v>
      </c>
      <c r="C36">
        <f t="shared" si="0"/>
        <v>188.49555921538757</v>
      </c>
      <c r="D36">
        <f t="shared" si="1"/>
        <v>2.8274333882308137E-3</v>
      </c>
      <c r="E36">
        <f t="shared" si="2"/>
        <v>1.8849555921538759</v>
      </c>
      <c r="F36">
        <f t="shared" si="3"/>
        <v>18.849555921538759</v>
      </c>
      <c r="G36">
        <f t="shared" si="9"/>
        <v>87.276921095706612</v>
      </c>
      <c r="H36">
        <f t="shared" si="10"/>
        <v>-30702.71437506234</v>
      </c>
      <c r="I36" s="1">
        <f t="shared" si="4"/>
        <v>355305758439217.87</v>
      </c>
      <c r="J36" s="2">
        <f t="shared" si="5"/>
        <v>0.10000000281447732</v>
      </c>
      <c r="K36" s="2">
        <f t="shared" si="11"/>
        <v>1.8319039444565777</v>
      </c>
      <c r="L36">
        <f t="shared" si="6"/>
        <v>353.81118642700051</v>
      </c>
      <c r="M36">
        <f t="shared" si="7"/>
        <v>1.8346313150817151</v>
      </c>
      <c r="N36">
        <f t="shared" si="12"/>
        <v>-83.865266180726181</v>
      </c>
      <c r="O36">
        <f t="shared" si="13"/>
        <v>86.875438154904913</v>
      </c>
    </row>
    <row r="37" spans="1:15" x14ac:dyDescent="0.25">
      <c r="A37">
        <v>40000</v>
      </c>
      <c r="B37">
        <f t="shared" si="8"/>
        <v>251327412.28718346</v>
      </c>
      <c r="C37">
        <f t="shared" si="0"/>
        <v>251.32741228718345</v>
      </c>
      <c r="D37">
        <f t="shared" si="1"/>
        <v>3.7699111843077521E-3</v>
      </c>
      <c r="E37">
        <f t="shared" si="2"/>
        <v>2.5132741228718345</v>
      </c>
      <c r="F37">
        <f t="shared" si="3"/>
        <v>25.132741228718345</v>
      </c>
      <c r="G37">
        <f t="shared" si="9"/>
        <v>154.77394651408312</v>
      </c>
      <c r="H37">
        <f t="shared" si="10"/>
        <v>-41041.133589728932</v>
      </c>
      <c r="I37" s="1">
        <f t="shared" si="4"/>
        <v>631654681669719.87</v>
      </c>
      <c r="J37" s="2">
        <f t="shared" si="5"/>
        <v>0.1000000015831435</v>
      </c>
      <c r="K37" s="2">
        <f t="shared" si="11"/>
        <v>2.4734853870988607</v>
      </c>
      <c r="L37">
        <f t="shared" si="6"/>
        <v>266.02404694414315</v>
      </c>
      <c r="M37">
        <f t="shared" si="7"/>
        <v>2.4755060009032959</v>
      </c>
      <c r="N37">
        <f t="shared" si="12"/>
        <v>-85.402900675587077</v>
      </c>
      <c r="O37">
        <f t="shared" si="13"/>
        <v>87.684862222951182</v>
      </c>
    </row>
    <row r="38" spans="1:15" x14ac:dyDescent="0.25">
      <c r="A38">
        <v>50000</v>
      </c>
      <c r="B38">
        <f t="shared" si="8"/>
        <v>314159265.35897928</v>
      </c>
      <c r="C38">
        <f t="shared" si="0"/>
        <v>314.15926535897927</v>
      </c>
      <c r="D38">
        <f t="shared" si="1"/>
        <v>4.7123889803846889E-3</v>
      </c>
      <c r="E38">
        <f t="shared" si="2"/>
        <v>3.1415926535897931</v>
      </c>
      <c r="F38">
        <f t="shared" si="3"/>
        <v>31.415926535897928</v>
      </c>
      <c r="G38">
        <f t="shared" si="9"/>
        <v>242.06080506563015</v>
      </c>
      <c r="H38">
        <f t="shared" si="10"/>
        <v>-51468.850881234779</v>
      </c>
      <c r="I38" s="1">
        <f t="shared" si="4"/>
        <v>986960440108936.62</v>
      </c>
      <c r="J38" s="2">
        <f t="shared" si="5"/>
        <v>0.10000000101321184</v>
      </c>
      <c r="K38" s="2">
        <f t="shared" si="11"/>
        <v>3.1097616649714142</v>
      </c>
      <c r="L38">
        <f t="shared" si="6"/>
        <v>213.06437655940704</v>
      </c>
      <c r="M38">
        <f t="shared" si="7"/>
        <v>3.1113690898266029</v>
      </c>
      <c r="N38">
        <f t="shared" si="12"/>
        <v>-86.331419602246712</v>
      </c>
      <c r="O38">
        <f t="shared" si="13"/>
        <v>88.158185436245788</v>
      </c>
    </row>
    <row r="39" spans="1:15" x14ac:dyDescent="0.25">
      <c r="A39">
        <v>60000</v>
      </c>
      <c r="B39">
        <f t="shared" si="8"/>
        <v>376991118.43077517</v>
      </c>
      <c r="C39">
        <f t="shared" si="0"/>
        <v>376.99111843077515</v>
      </c>
      <c r="D39">
        <f t="shared" si="1"/>
        <v>5.6548667764616273E-3</v>
      </c>
      <c r="E39">
        <f t="shared" si="2"/>
        <v>3.7699111843077517</v>
      </c>
      <c r="F39">
        <f t="shared" si="3"/>
        <v>37.699111843077517</v>
      </c>
      <c r="G39">
        <f t="shared" si="9"/>
        <v>349.51622329628827</v>
      </c>
      <c r="H39">
        <f t="shared" si="10"/>
        <v>-62008.190768789718</v>
      </c>
      <c r="I39" s="1">
        <f t="shared" si="4"/>
        <v>1421223033756868.5</v>
      </c>
      <c r="J39" s="2">
        <f t="shared" si="5"/>
        <v>0.10000000070361934</v>
      </c>
      <c r="K39" s="2">
        <f t="shared" si="11"/>
        <v>3.7433853604591025</v>
      </c>
      <c r="L39">
        <f t="shared" si="6"/>
        <v>177.66253902512295</v>
      </c>
      <c r="M39">
        <f t="shared" si="7"/>
        <v>3.744720811628051</v>
      </c>
      <c r="N39">
        <f t="shared" si="12"/>
        <v>-86.953662573313707</v>
      </c>
      <c r="O39">
        <f t="shared" si="13"/>
        <v>88.469776660107357</v>
      </c>
    </row>
    <row r="40" spans="1:15" x14ac:dyDescent="0.25">
      <c r="A40">
        <v>70000</v>
      </c>
      <c r="B40">
        <f t="shared" si="8"/>
        <v>439822971.50257105</v>
      </c>
      <c r="C40">
        <f t="shared" si="0"/>
        <v>439.82297150257102</v>
      </c>
      <c r="D40">
        <f t="shared" si="1"/>
        <v>6.5973445725385658E-3</v>
      </c>
      <c r="E40">
        <f t="shared" si="2"/>
        <v>4.3982297150257104</v>
      </c>
      <c r="F40">
        <f t="shared" si="3"/>
        <v>43.982297150257104</v>
      </c>
      <c r="G40">
        <f t="shared" si="9"/>
        <v>477.60308920665079</v>
      </c>
      <c r="H40">
        <f t="shared" si="10"/>
        <v>-72681.477771603546</v>
      </c>
      <c r="I40" s="1">
        <f t="shared" si="4"/>
        <v>1934442462613515.2</v>
      </c>
      <c r="J40" s="2">
        <f t="shared" si="5"/>
        <v>0.10000000051694483</v>
      </c>
      <c r="K40" s="2">
        <f t="shared" si="11"/>
        <v>4.375493294584011</v>
      </c>
      <c r="L40">
        <f t="shared" si="6"/>
        <v>152.33644163772121</v>
      </c>
      <c r="M40">
        <f t="shared" si="7"/>
        <v>4.3766358737108844</v>
      </c>
      <c r="N40">
        <f t="shared" si="12"/>
        <v>-87.400351330704027</v>
      </c>
      <c r="O40">
        <f t="shared" si="13"/>
        <v>88.690757743487524</v>
      </c>
    </row>
    <row r="41" spans="1:15" x14ac:dyDescent="0.25">
      <c r="A41">
        <v>80000</v>
      </c>
      <c r="B41">
        <f t="shared" si="8"/>
        <v>502654824.57436693</v>
      </c>
      <c r="C41">
        <f t="shared" si="0"/>
        <v>502.6548245743669</v>
      </c>
      <c r="D41">
        <f t="shared" si="1"/>
        <v>7.5398223686155043E-3</v>
      </c>
      <c r="E41">
        <f t="shared" si="2"/>
        <v>5.026548245743669</v>
      </c>
      <c r="F41">
        <f t="shared" si="3"/>
        <v>50.26548245743669</v>
      </c>
      <c r="G41">
        <f t="shared" si="9"/>
        <v>626.86845225196487</v>
      </c>
      <c r="H41">
        <f t="shared" si="10"/>
        <v>-83511.036408886081</v>
      </c>
      <c r="I41" s="1">
        <f t="shared" si="4"/>
        <v>2526618726678876.5</v>
      </c>
      <c r="J41" s="2">
        <f t="shared" si="5"/>
        <v>0.10000000039578588</v>
      </c>
      <c r="K41" s="2">
        <f t="shared" si="11"/>
        <v>5.0066538778571816</v>
      </c>
      <c r="L41">
        <f t="shared" si="6"/>
        <v>133.32336575375922</v>
      </c>
      <c r="M41">
        <f t="shared" si="7"/>
        <v>5.0076524492761587</v>
      </c>
      <c r="N41">
        <f t="shared" si="12"/>
        <v>-87.737092497649968</v>
      </c>
      <c r="O41">
        <f t="shared" si="13"/>
        <v>88.855759478974278</v>
      </c>
    </row>
    <row r="42" spans="1:15" x14ac:dyDescent="0.25">
      <c r="A42">
        <v>100000</v>
      </c>
      <c r="B42">
        <f t="shared" si="8"/>
        <v>628318530.71795857</v>
      </c>
      <c r="C42">
        <f t="shared" si="0"/>
        <v>628.31853071795854</v>
      </c>
      <c r="D42">
        <f t="shared" si="1"/>
        <v>9.4247779607693778E-3</v>
      </c>
      <c r="E42">
        <f t="shared" si="2"/>
        <v>6.2831853071795862</v>
      </c>
      <c r="F42">
        <f t="shared" si="3"/>
        <v>62.831853071795855</v>
      </c>
      <c r="G42">
        <f t="shared" si="9"/>
        <v>991.5436748417012</v>
      </c>
      <c r="H42">
        <f t="shared" si="10"/>
        <v>-105728.26666369654</v>
      </c>
      <c r="I42" s="1">
        <f t="shared" si="4"/>
        <v>3947841760435743.5</v>
      </c>
      <c r="J42" s="2">
        <f t="shared" si="5"/>
        <v>0.10000000025330297</v>
      </c>
      <c r="K42" s="2">
        <f t="shared" si="11"/>
        <v>6.2672698128703965</v>
      </c>
      <c r="L42">
        <f t="shared" si="6"/>
        <v>106.68189083019858</v>
      </c>
      <c r="M42">
        <f t="shared" si="7"/>
        <v>6.2680675576581972</v>
      </c>
      <c r="N42">
        <f t="shared" si="12"/>
        <v>-88.212259452771207</v>
      </c>
      <c r="O42">
        <f t="shared" si="13"/>
        <v>89.085871204215479</v>
      </c>
    </row>
    <row r="44" spans="1:15" x14ac:dyDescent="0.25">
      <c r="D44" t="s">
        <v>12</v>
      </c>
      <c r="E44" t="s">
        <v>5</v>
      </c>
      <c r="F44" t="s">
        <v>1</v>
      </c>
      <c r="G44" t="s">
        <v>6</v>
      </c>
    </row>
    <row r="45" spans="1:15" x14ac:dyDescent="0.25">
      <c r="D45">
        <v>0.1</v>
      </c>
      <c r="E45">
        <f>0.00000001</f>
        <v>1E-8</v>
      </c>
      <c r="F45">
        <v>9.9999999999999995E-8</v>
      </c>
      <c r="G45">
        <v>1000000</v>
      </c>
    </row>
    <row r="46" spans="1:15" x14ac:dyDescent="0.25">
      <c r="D46" t="s">
        <v>0</v>
      </c>
      <c r="E46" t="s">
        <v>5</v>
      </c>
      <c r="F46" t="s">
        <v>13</v>
      </c>
      <c r="G46" t="s">
        <v>22</v>
      </c>
    </row>
    <row r="47" spans="1:15" x14ac:dyDescent="0.25">
      <c r="D47">
        <v>3300</v>
      </c>
      <c r="E47">
        <f>0.000001</f>
        <v>9.9999999999999995E-7</v>
      </c>
      <c r="F47">
        <v>1.5E-11</v>
      </c>
    </row>
    <row r="49" spans="4:6" x14ac:dyDescent="0.25">
      <c r="D49" s="3" t="s">
        <v>24</v>
      </c>
    </row>
    <row r="50" spans="4:6" x14ac:dyDescent="0.25">
      <c r="D50" s="3" t="s">
        <v>23</v>
      </c>
    </row>
    <row r="51" spans="4:6" x14ac:dyDescent="0.25">
      <c r="D51" s="3" t="s">
        <v>25</v>
      </c>
    </row>
    <row r="53" spans="4:6" x14ac:dyDescent="0.25">
      <c r="D53">
        <v>1000</v>
      </c>
      <c r="E53">
        <f>2*PI()*D53*$E$47*1000</f>
        <v>6.2831853071795853</v>
      </c>
    </row>
    <row r="54" spans="4:6" x14ac:dyDescent="0.25">
      <c r="D54">
        <v>100000</v>
      </c>
      <c r="E54">
        <f>2*PI()*D54*$E$47*1000</f>
        <v>628.31853071795854</v>
      </c>
    </row>
    <row r="56" spans="4:6" x14ac:dyDescent="0.25">
      <c r="D56">
        <v>1000</v>
      </c>
      <c r="E56">
        <f>2*PI()*D56*$F$47*1000</f>
        <v>9.4247779607693785E-5</v>
      </c>
      <c r="F56">
        <f>1/E56</f>
        <v>10610.32953945969</v>
      </c>
    </row>
    <row r="57" spans="4:6" x14ac:dyDescent="0.25">
      <c r="D57">
        <v>100000</v>
      </c>
      <c r="E57">
        <f>2*PI()*D57*$F$47*1000</f>
        <v>9.4247779607693795E-3</v>
      </c>
      <c r="F57">
        <f>1/E57</f>
        <v>106.1032953945969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List1</vt:lpstr>
      <vt:lpstr>List1 (2)</vt:lpstr>
      <vt:lpstr>List1 (3)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brejcmic</dc:creator>
  <cp:lastModifiedBy>brejcmic</cp:lastModifiedBy>
  <dcterms:created xsi:type="dcterms:W3CDTF">2015-10-15T13:58:22Z</dcterms:created>
  <dcterms:modified xsi:type="dcterms:W3CDTF">2017-11-21T11:53:56Z</dcterms:modified>
</cp:coreProperties>
</file>