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https://d.docs.live.net/69ec2a05a5357d0d/Law School/Spring 2018/Money in Politics/Alice v CLS Bank/Supreme Court Briefs/"/>
    </mc:Choice>
  </mc:AlternateContent>
  <bookViews>
    <workbookView xWindow="0" yWindow="0" windowWidth="25560" windowHeight="13830" tabRatio="707" activeTab="4"/>
  </bookViews>
  <sheets>
    <sheet name="Sheet4" sheetId="4" r:id="rId1"/>
    <sheet name="Industries" sheetId="5" r:id="rId2"/>
    <sheet name="TotalLobbying" sheetId="6" r:id="rId3"/>
    <sheet name="Sheet13" sheetId="13" r:id="rId4"/>
    <sheet name="Parties" sheetId="1" r:id="rId5"/>
  </sheets>
  <calcPr calcId="171027"/>
  <pivotCaches>
    <pivotCache cacheId="42"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 l="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J160" i="1"/>
  <c r="Q160" i="1"/>
  <c r="P160" i="1"/>
  <c r="O160" i="1"/>
  <c r="N160" i="1"/>
  <c r="M160" i="1"/>
  <c r="L160" i="1"/>
  <c r="G165" i="1"/>
  <c r="G166" i="1"/>
  <c r="G167" i="1"/>
  <c r="D168" i="1"/>
  <c r="E168" i="1"/>
  <c r="F168" i="1"/>
  <c r="D160" i="1"/>
  <c r="C22" i="5"/>
  <c r="G22" i="5"/>
  <c r="F22" i="5"/>
  <c r="E22" i="5"/>
  <c r="D22" i="5"/>
  <c r="H22" i="5"/>
  <c r="H160" i="1"/>
  <c r="G168" i="1" l="1"/>
</calcChain>
</file>

<file path=xl/sharedStrings.xml><?xml version="1.0" encoding="utf-8"?>
<sst xmlns="http://schemas.openxmlformats.org/spreadsheetml/2006/main" count="477" uniqueCount="284">
  <si>
    <t>International association for the protection of intellectual property</t>
  </si>
  <si>
    <t>Balsam Hill LLC</t>
  </si>
  <si>
    <t>Chicos FAS, Inc.</t>
  </si>
  <si>
    <t>Crutchfield Corporation</t>
  </si>
  <si>
    <t>Dillards, Inc.</t>
  </si>
  <si>
    <t>Express, Inc.</t>
  </si>
  <si>
    <t>Food Marketing Institute</t>
  </si>
  <si>
    <t>Hasbro, Inc.</t>
  </si>
  <si>
    <t>JAND, Inc. d/b/a Warby Parker</t>
  </si>
  <si>
    <t>J. Crew Group, Inc.</t>
  </si>
  <si>
    <t>Jill Acquisition LLC</t>
  </si>
  <si>
    <t>L Brands, Inc.</t>
  </si>
  <si>
    <t>L.L. Bean, Inc.</t>
  </si>
  <si>
    <t>Macys, Inc.</t>
  </si>
  <si>
    <t>Main Sequence Technology, Inc.</t>
  </si>
  <si>
    <t>National Restaurant Association</t>
  </si>
  <si>
    <t>Newegg, Inc.</t>
  </si>
  <si>
    <t>Overstock.com, Inc.</t>
  </si>
  <si>
    <t>Parke-Bell Ltd. Inc. d/b/a Touch of Class Catalog</t>
  </si>
  <si>
    <t>Presidio International, Inc. d/b/a A/X Armani Exchange</t>
  </si>
  <si>
    <t>QVC, Inc.</t>
  </si>
  <si>
    <t>Retail Litigation Center, Inc.</t>
  </si>
  <si>
    <t>SkyMall, Inc.</t>
  </si>
  <si>
    <t>The Talbots, Inc.</t>
  </si>
  <si>
    <t>PROFESSOR LEE HOLLAAR AND PETER K. TRZYNA</t>
  </si>
  <si>
    <t>PAUL R. MICHE</t>
  </si>
  <si>
    <t>SIGRAM SCHINDLER BETEILIGUNGSGESELLSCHAFT mb</t>
  </si>
  <si>
    <t>IEEE-USA</t>
  </si>
  <si>
    <t>New York INTELLECTUAL PROPERTY LAW ASSOCIATION</t>
  </si>
  <si>
    <t>Advanced Biological Laboratories, SA</t>
  </si>
  <si>
    <t>SOFTWARE FREEDOM LAW CENTER</t>
  </si>
  <si>
    <t>FREE SOFTWARE FOUNDATION</t>
  </si>
  <si>
    <t>OPEN SOURCE INITIATIVE</t>
  </si>
  <si>
    <t>BSA : THE SOFTWARE ALLIANCE = The members of the BSA include Adobe, Apple, ANSYS, Autodesk, AVG, Bentley Systems, CA Technologies, CNC/Mastercam, Dell, IBM, Intel, Intuit, McAfee, Microsoft, Minitab, Oracle, PTC, Rockwell Automation, Rosetta Stone, Siemens PLM, Symantec, Tekla, and The Mathworks</t>
  </si>
  <si>
    <t>UNITED STATES</t>
  </si>
  <si>
    <t>LAW, BUSINESS, AND ECONOMICS SCHOLARS; professors and scholars who teach and write on legal and economic issues and are concerned about the role of patent law in promoting technological innovation. They are Timothy K. Armstrong, James E. Bessen, Michele Boldrin, Irene Calboli, Brian W. Carver, Ralph D. Clifford, Wesley M. Cohen, Eric Goldman, Brad A. Greenberg, Bronwyn H. Hall, Christian Helmers, Karim R. Lakhani, David K. Levine, Brian J. Love, Eric S. Maskin, Michael J. Meurer, Shawn P. Miller, Connie Davis Nichols, Tyler T. Ochoa, Jorge R. Roig, Matthew Sag, F. M. Scherer, Jason M. Schultz, Katherine J. Strandberg, Alexander Tabarrok, and Eric von Hippe</t>
  </si>
  <si>
    <t xml:space="preserve">Clearing House Association L.L.C. </t>
  </si>
  <si>
    <t>Financial Services Roundtable</t>
  </si>
  <si>
    <t>AMERICAN ANTITRUST INSTITUTE</t>
  </si>
  <si>
    <t>INTERNATIONAL BUSINESS MACHINES CORPORATION</t>
  </si>
  <si>
    <t>PROFESSOR ROBIN FELDMAN AND THE U.C. HASTINGS INSTITUTE FOR INNOVATION LAW</t>
  </si>
  <si>
    <t>RONALD M. BENREY</t>
  </si>
  <si>
    <t>GOOGLE INC.</t>
  </si>
  <si>
    <t>AMAZON.COM INC.</t>
  </si>
  <si>
    <t>AMERICAN ASSOCIATION OF ADVERTISING AGENCIES</t>
  </si>
  <si>
    <t>DELL INC.</t>
  </si>
  <si>
    <t>FACEBOOK, INC.</t>
  </si>
  <si>
    <t>INTUIT INC.</t>
  </si>
  <si>
    <t>LINKEDIN CORP.</t>
  </si>
  <si>
    <t>NETFLIX, INC.</t>
  </si>
  <si>
    <t>RACKSPACE HOSTING, INC.</t>
  </si>
  <si>
    <t>VERIZON COMMUNICATIONS INC.</t>
  </si>
  <si>
    <t>ZYNGA INC.</t>
  </si>
  <si>
    <t>Trading Technologies International, Inc.</t>
  </si>
  <si>
    <t>Cantor Fitzgerald, L.P.</t>
  </si>
  <si>
    <t>Cummins Inc.</t>
  </si>
  <si>
    <t>Scientific Games Corporation</t>
  </si>
  <si>
    <t>Align Technology, Inc.</t>
  </si>
  <si>
    <t>Alcatel-Lucent</t>
  </si>
  <si>
    <t>CoreLogic</t>
  </si>
  <si>
    <t>Aristocrat Technologies Australia Pty. Ltd.</t>
  </si>
  <si>
    <t>Bancorp Services, LLC</t>
  </si>
  <si>
    <t>NAGRA USA, Inc.</t>
  </si>
  <si>
    <t xml:space="preserve">BGC Partners, Inc. </t>
  </si>
  <si>
    <t>Fallbrook Technologies Inc.</t>
  </si>
  <si>
    <t>Architecture Technology Corporation</t>
  </si>
  <si>
    <t>Sonitus Medical Inc.</t>
  </si>
  <si>
    <t>Miramar Labs, Inc.</t>
  </si>
  <si>
    <t>Great Lakes NeuroTechnologies Inc.</t>
  </si>
  <si>
    <t>NeuroWave Systems Inc.</t>
  </si>
  <si>
    <t>Flocel Inc.</t>
  </si>
  <si>
    <t>Cleveland Medical Devices Inc.</t>
  </si>
  <si>
    <t>Orbital Research Inc.</t>
  </si>
  <si>
    <t>Spectral MD</t>
  </si>
  <si>
    <t>Ameranth Inc.</t>
  </si>
  <si>
    <t>RPost Communications</t>
  </si>
  <si>
    <t>Enounce, Inc.</t>
  </si>
  <si>
    <t>ManyWorlds, Inc.</t>
  </si>
  <si>
    <t>FPX</t>
  </si>
  <si>
    <t>Charles River Analytics Inc.</t>
  </si>
  <si>
    <t>Casino Gaming, LLC</t>
  </si>
  <si>
    <t>Horizon Digital Finance LLC</t>
  </si>
  <si>
    <t>DDB Technologies LLC</t>
  </si>
  <si>
    <t>Chief Experience Officer, Inc.</t>
  </si>
  <si>
    <t>MONKEYmedia, Inc.</t>
  </si>
  <si>
    <t>ParkerVision, Inc.</t>
  </si>
  <si>
    <t>Subtle by Design Co.</t>
  </si>
  <si>
    <t>iQ4 LLC</t>
  </si>
  <si>
    <t>Crowd Cart</t>
  </si>
  <si>
    <t>House-Tab, LLC</t>
  </si>
  <si>
    <t>Neo Prime Solutions, Inc.</t>
  </si>
  <si>
    <t>TIP Solutions, Inc.</t>
  </si>
  <si>
    <t>Bi-Level Technologies</t>
  </si>
  <si>
    <t>RedTxt.com.au. Pty. Ltd.</t>
  </si>
  <si>
    <t>U.S. Startups and Inventors for Jobs</t>
  </si>
  <si>
    <t>Martin Goetz</t>
  </si>
  <si>
    <t>Professor Richard A. Epstein</t>
  </si>
  <si>
    <t>Professor Daniel F. Spulber</t>
  </si>
  <si>
    <t>Professor Jay P. Kesan</t>
  </si>
  <si>
    <t>AMERICAN INTELLECTUAL PROPERTY LAW ASSOCIATION</t>
  </si>
  <si>
    <t>RICHRELEVANCE, INC.</t>
  </si>
  <si>
    <t>COUPA SOFTWARE, INC.</t>
  </si>
  <si>
    <t>TRULIA, INC.</t>
  </si>
  <si>
    <t>ELECTRONIC FRONTIER FOUNDATION</t>
  </si>
  <si>
    <t>BRIAN R. GALVIN</t>
  </si>
  <si>
    <t>SHFL ENTERTAINMENT, INC</t>
  </si>
  <si>
    <t>COMPUTER &amp; COMMUNICATIONS INDUSTRY ASSOCIATION</t>
  </si>
  <si>
    <t>PROFESSORS PETER S. MENELL AND JEFFREY A. LEFSTIN A</t>
  </si>
  <si>
    <t>JUHASZ LAW FIRM, P.C.</t>
  </si>
  <si>
    <t>RED HAT, INC</t>
  </si>
  <si>
    <t>THE ASSOCIATION OF THE BAR OF THE CITY OF NEW YORK</t>
  </si>
  <si>
    <t>MICROSOFT CORPORATION</t>
  </si>
  <si>
    <t>ADOBE SYSTEMS INC.</t>
  </si>
  <si>
    <t>HEWLETT-PACKARD COMPANY</t>
  </si>
  <si>
    <t xml:space="preserve">MARGO LIVESAY, PH.D; amicus is phd in computer science and an attorney; </t>
  </si>
  <si>
    <t>CHECKPOINT SOFTWARE, INC.</t>
  </si>
  <si>
    <t>COLLATERAL ANALYTICS, LLC</t>
  </si>
  <si>
    <t>DAILY MOTION, INC.</t>
  </si>
  <si>
    <t>GITHUB, INC.</t>
  </si>
  <si>
    <t>GUIDEWIRE SOFTWARE, INC.</t>
  </si>
  <si>
    <t>HIPMUNK, INC.</t>
  </si>
  <si>
    <t>JIVE SOFTWARE, INC.</t>
  </si>
  <si>
    <t>MESSAGE SYSTEMS, INC.</t>
  </si>
  <si>
    <t>NEWEGG, INC.</t>
  </si>
  <si>
    <t>QUANTUM CORPORATION</t>
  </si>
  <si>
    <t>RING CENTRAL, INC.</t>
  </si>
  <si>
    <t>TWITTER, INC.</t>
  </si>
  <si>
    <t>YELP INC.</t>
  </si>
  <si>
    <t>AMERICAN CIVIL LIBERTIES UNION</t>
  </si>
  <si>
    <t>INTELLECTUAL PROPERTY LAW ASSOCIATION OF CHICAGO</t>
  </si>
  <si>
    <t>CONEJO VALLEY BAR ASSOCIATION</t>
  </si>
  <si>
    <t>INTELLECTUAL PROPERTY OWNERS ASSOCIATION</t>
  </si>
  <si>
    <t>TONY DUTRA</t>
  </si>
  <si>
    <t>JAMES B. LAMPERT AND DAVID A. CHAVOUS</t>
  </si>
  <si>
    <t>Party</t>
  </si>
  <si>
    <t>Lobbying_Name</t>
  </si>
  <si>
    <t>Software_Patents</t>
  </si>
  <si>
    <t>Troll_Concern</t>
  </si>
  <si>
    <t>PROOVE BIOSCIENCES, INC.</t>
  </si>
  <si>
    <t>Industry</t>
  </si>
  <si>
    <t>Food Processing &amp; Sales</t>
  </si>
  <si>
    <t>Hasbro Inc</t>
  </si>
  <si>
    <t>Misc Manufacturing &amp; Distributing</t>
  </si>
  <si>
    <t>Warby Parker</t>
  </si>
  <si>
    <t>L Brands</t>
  </si>
  <si>
    <t>Overstock.com</t>
  </si>
  <si>
    <t>Retail Sales</t>
  </si>
  <si>
    <t>National Restaurant Assn</t>
  </si>
  <si>
    <t>Liberty Interactive</t>
  </si>
  <si>
    <t>Intellectual Property Owners Assn</t>
  </si>
  <si>
    <t>American Intellectual Property Law Assn</t>
  </si>
  <si>
    <t>Computer &amp; Communications Industry Assn</t>
  </si>
  <si>
    <t>The Clearing House</t>
  </si>
  <si>
    <t>IBM Corp</t>
  </si>
  <si>
    <t>Electronics Mfg &amp; Equip</t>
  </si>
  <si>
    <t>Internet</t>
  </si>
  <si>
    <t>Amazon.com</t>
  </si>
  <si>
    <t>American Assn of Advertising Agencies</t>
  </si>
  <si>
    <t>Business Services</t>
  </si>
  <si>
    <t>Dell Inc</t>
  </si>
  <si>
    <t>Intuit Inc</t>
  </si>
  <si>
    <t>Linkedin Corp</t>
  </si>
  <si>
    <t>Zynga Inc</t>
  </si>
  <si>
    <t>Cummins Inc</t>
  </si>
  <si>
    <t>Facebook Inc</t>
  </si>
  <si>
    <t>Netflix Inc</t>
  </si>
  <si>
    <t>Rackspace Inc</t>
  </si>
  <si>
    <t>Electronics Mfg &amp; Equip; Internet</t>
  </si>
  <si>
    <t>Verizon Communications</t>
  </si>
  <si>
    <t>Trading Technologies International</t>
  </si>
  <si>
    <t>Fallbrook Technologies</t>
  </si>
  <si>
    <t>Sonitus Medical</t>
  </si>
  <si>
    <t>Charles River Analytics</t>
  </si>
  <si>
    <t>Telephone Utilities; Internet</t>
  </si>
  <si>
    <t>Cantor Fitzgerald</t>
  </si>
  <si>
    <t>Securities &amp; Investment</t>
  </si>
  <si>
    <t>Telecom Services</t>
  </si>
  <si>
    <t>TV/Movies/Music</t>
  </si>
  <si>
    <t>Food &amp; Beverage</t>
  </si>
  <si>
    <t>Commercial Banks</t>
  </si>
  <si>
    <t>Misc Finance</t>
  </si>
  <si>
    <t>CoreLogic Inc</t>
  </si>
  <si>
    <t>Automotive</t>
  </si>
  <si>
    <t>Health Services/HMOs</t>
  </si>
  <si>
    <t>Oribital Research</t>
  </si>
  <si>
    <t>Alliance of US Startups &amp; Inventors for Jobs</t>
  </si>
  <si>
    <t>Business Associations</t>
  </si>
  <si>
    <t>Electronic Frontier Foundation</t>
  </si>
  <si>
    <t>American Civil Liberties Union</t>
  </si>
  <si>
    <t>Red Hat Inc</t>
  </si>
  <si>
    <t>Microsoft Corp</t>
  </si>
  <si>
    <t>Adobe Systems</t>
  </si>
  <si>
    <t>Hewlett-Packard</t>
  </si>
  <si>
    <t>Proove Biosciences</t>
  </si>
  <si>
    <t>Twitter</t>
  </si>
  <si>
    <t>RingCentral Inc</t>
  </si>
  <si>
    <t>Yelp Inc</t>
  </si>
  <si>
    <t xml:space="preserve">PUBLIC KNOWLEDGE </t>
  </si>
  <si>
    <t>APPLICATION DEVELOPERS ALLIANCE</t>
  </si>
  <si>
    <t>Public Knowledge</t>
  </si>
  <si>
    <t>Application Developers Alliance</t>
  </si>
  <si>
    <t>Misc Issues</t>
  </si>
  <si>
    <t>BSA The Software Alliance</t>
  </si>
  <si>
    <t>Apple Inc</t>
  </si>
  <si>
    <t>ANSYS (through BSA brief)</t>
  </si>
  <si>
    <t>AVG (through BSA brief)</t>
  </si>
  <si>
    <t>CNC/Mastercam (through BSA brief)</t>
  </si>
  <si>
    <t>Minitab (through BSA brief)</t>
  </si>
  <si>
    <t>Siemens PLM (through BSA brief)</t>
  </si>
  <si>
    <t>Tekla (through BSA brief)</t>
  </si>
  <si>
    <t>The Mathworks (through BSA brief)</t>
  </si>
  <si>
    <t>Autodesk Inc</t>
  </si>
  <si>
    <t>Bentley Systems</t>
  </si>
  <si>
    <t>CA Technologies</t>
  </si>
  <si>
    <t>Intel</t>
  </si>
  <si>
    <t>McAfee</t>
  </si>
  <si>
    <t>Oracle</t>
  </si>
  <si>
    <t>PTC</t>
  </si>
  <si>
    <t>Rockwell Automation</t>
  </si>
  <si>
    <t>Rosetta Stone</t>
  </si>
  <si>
    <t>Symantec</t>
  </si>
  <si>
    <t>Intel Corp</t>
  </si>
  <si>
    <t>Oracle Corp</t>
  </si>
  <si>
    <t>Symantec Corp</t>
  </si>
  <si>
    <t>McAfee Inc</t>
  </si>
  <si>
    <t>PTC Inc</t>
  </si>
  <si>
    <t>Software_Patents is the position on software patents. A 1 is coded when the brief is clearly pro-patentability of software, 0 is ambivalent or limited, and -1 is clearly anti-patentability of software.</t>
  </si>
  <si>
    <t xml:space="preserve">Troll_Concern is the concern expressed about "patent trolls". A 1 is coded when the brief expresses concern about the patent troll issue and its costs, a 0 is coded when the brief does not mention the issue, and a -1 is coded when the brief mentions, but is dismissive of concerns. </t>
  </si>
  <si>
    <t>Lobbying_Name is the name used for the firm in the OpenSecrets.org Lobbying Dislcosures database.</t>
  </si>
  <si>
    <t>Industry is the industry or industries coded for the firm in the OpenSecrets.org database.</t>
  </si>
  <si>
    <t>Total</t>
  </si>
  <si>
    <t>2012</t>
  </si>
  <si>
    <t>2013</t>
  </si>
  <si>
    <t>2014</t>
  </si>
  <si>
    <t>2015</t>
  </si>
  <si>
    <t>2016</t>
  </si>
  <si>
    <t>2017</t>
  </si>
  <si>
    <t>Note</t>
  </si>
  <si>
    <t>Google Inc</t>
  </si>
  <si>
    <t>Rockwell Collins Inc</t>
  </si>
  <si>
    <t>Defense Aerospace</t>
  </si>
  <si>
    <t xml:space="preserve"> (through BSA brief)</t>
  </si>
  <si>
    <t xml:space="preserve"> (through BSA brief)(subsidiary of Intel Corp)</t>
  </si>
  <si>
    <t>Autodesk</t>
  </si>
  <si>
    <t>Apple</t>
  </si>
  <si>
    <t>(Google Inc through 2014, subsidiary of Alphabet Inc afterwards)</t>
  </si>
  <si>
    <t>(LinkedIn Corp through 2016, subsidiary of Microsoft Corp afterwards)</t>
  </si>
  <si>
    <t>This table is derived from the table of amicus briefs, imputing the beliefs in the brief to the parties who signed onto it.
For the brief by BSA The Software Alliance, which included a subset of its members, I imputed the beliefs in the brief to those particular named members.</t>
  </si>
  <si>
    <t>Sum of 2012</t>
  </si>
  <si>
    <t>Sum of 2013</t>
  </si>
  <si>
    <t>Sum of 2014</t>
  </si>
  <si>
    <t>Sum of 2015</t>
  </si>
  <si>
    <t>Sum of 2016</t>
  </si>
  <si>
    <t>Sum of 2017</t>
  </si>
  <si>
    <t>Row Labels</t>
  </si>
  <si>
    <t>(blank)</t>
  </si>
  <si>
    <t>Grand Total</t>
  </si>
  <si>
    <t>Industry_Simple</t>
  </si>
  <si>
    <t>Financial</t>
  </si>
  <si>
    <t>Business Association</t>
  </si>
  <si>
    <t>Technology</t>
  </si>
  <si>
    <t>(All)</t>
  </si>
  <si>
    <t>Telephone Utilities</t>
  </si>
  <si>
    <t>This table shows total spending per industry (as categorized by OpenSecrets).</t>
  </si>
  <si>
    <t>Year</t>
  </si>
  <si>
    <t>Number of Lobbyists</t>
  </si>
  <si>
    <t>Total Spending (Billions)</t>
  </si>
  <si>
    <t xml:space="preserve">This table represents the total lobbying spending by all firms. </t>
  </si>
  <si>
    <t>anti-software-patent (-1)</t>
  </si>
  <si>
    <t>pro-software-patent(1)</t>
  </si>
  <si>
    <t>dismissive-of-troll-concerns(-1)</t>
  </si>
  <si>
    <t>concerned-about-trolls(1)</t>
  </si>
  <si>
    <t>Sum</t>
  </si>
  <si>
    <t>Average</t>
  </si>
  <si>
    <t>Running Total</t>
  </si>
  <si>
    <t>Count</t>
  </si>
  <si>
    <t>Troll Position</t>
  </si>
  <si>
    <t>Patent Position</t>
  </si>
  <si>
    <t>neutral-on-trolls</t>
  </si>
  <si>
    <t>neutral-on-patents(0)</t>
  </si>
  <si>
    <t>PatentPositoin</t>
  </si>
  <si>
    <t>TrollPosition</t>
  </si>
  <si>
    <t>Values</t>
  </si>
  <si>
    <t xml:space="preserve">There are a couple of oddities:
(1) Dell and Intuit were named on the BSA brief, but also signed on to the Google/Amazon. I imputed the Google/Amazon brief beliefs to them because it isn't simply a business association brief.
(2) LinkedIn, Netflix, and Rackspace signed on to both the Google/Amazon brief and the Checkpoint Software brief. I imputed the Google/Amazon beliefs to them because they are more conservative (ambivalent on software patentability). 
(3) Adobe, Microsoft, IBM, and Trulia show up in multiple briefs, but their views are the same in any case.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</si>
</sst>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72" formatCode="_([$$-409]* #,##0_);_([$$-409]* \(#,##0\);_([$$-409]* &quot;-&quot;??_);_(@_)"/>
    <numFmt numFmtId="174" formatCode="_(&quot;$&quot;* #,##0_);_(&quot;$&quot;* \(#,##0\);_(&quot;$&quot;*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0" fontId="0" fillId="0" borderId="0" xfId="0" applyAlignment="1">
      <alignment wrapText="1"/>
    </xf>
    <xf numFmtId="0" fontId="0" fillId="0" borderId="0" xfId="0" applyAlignment="1"/>
    <xf numFmtId="0" fontId="0" fillId="0" borderId="0" xfId="0" applyAlignment="1">
      <alignment horizontal="left" wrapText="1"/>
    </xf>
    <xf numFmtId="44" fontId="0" fillId="0" borderId="0" xfId="1" applyFont="1" applyAlignment="1">
      <alignment wrapText="1"/>
    </xf>
    <xf numFmtId="0" fontId="0" fillId="0" borderId="0" xfId="0" applyAlignment="1">
      <alignment vertical="center" wrapText="1"/>
    </xf>
    <xf numFmtId="0" fontId="0" fillId="0" borderId="0" xfId="0" applyNumberFormat="1"/>
    <xf numFmtId="0" fontId="0" fillId="0" borderId="0" xfId="0" pivotButton="1"/>
    <xf numFmtId="0" fontId="0" fillId="0" borderId="0" xfId="0" applyAlignment="1">
      <alignment horizontal="left"/>
    </xf>
    <xf numFmtId="0" fontId="0" fillId="0" borderId="1" xfId="0" applyFont="1" applyFill="1" applyBorder="1" applyAlignment="1">
      <alignment wrapText="1"/>
    </xf>
    <xf numFmtId="0" fontId="0" fillId="0" borderId="0" xfId="0" applyFont="1" applyFill="1" applyBorder="1" applyAlignment="1">
      <alignment wrapText="1"/>
    </xf>
    <xf numFmtId="172" fontId="0" fillId="0" borderId="0" xfId="1" applyNumberFormat="1" applyFont="1" applyFill="1"/>
    <xf numFmtId="44" fontId="0" fillId="0" borderId="0" xfId="1" applyFont="1"/>
    <xf numFmtId="174" fontId="1" fillId="0" borderId="0" xfId="1" applyNumberFormat="1" applyFont="1"/>
    <xf numFmtId="174" fontId="1" fillId="0" borderId="0" xfId="1" applyNumberFormat="1" applyFont="1" applyFill="1"/>
    <xf numFmtId="174" fontId="0" fillId="0" borderId="0" xfId="1" applyNumberFormat="1" applyFont="1"/>
    <xf numFmtId="44" fontId="0" fillId="0" borderId="0" xfId="0" applyNumberFormat="1" applyAlignment="1">
      <alignment wrapText="1"/>
    </xf>
    <xf numFmtId="174" fontId="0" fillId="0" borderId="0" xfId="0" applyNumberFormat="1"/>
  </cellXfs>
  <cellStyles count="2">
    <cellStyle name="Currency" xfId="1" builtinId="4"/>
    <cellStyle name="Normal" xfId="0" builtinId="0"/>
  </cellStyles>
  <dxfs count="62">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74" formatCode="_(&quot;$&quot;* #,##0_);_(&quot;$&quot;* \(#,##0\);_(&quot;$&quot;* &quot;-&quot;??_);_(@_)"/>
    </dxf>
    <dxf>
      <numFmt numFmtId="173" formatCode="_(&quot;$&quot;* #,##0.0_);_(&quot;$&quot;* \(#,##0.0\);_(&quot;$&quot;* &quot;-&quot;??_);_(@_)"/>
    </dxf>
    <dxf>
      <numFmt numFmtId="34" formatCode="_(&quot;$&quot;* #,##0.00_);_(&quot;$&quot;* \(#,##0.00\);_(&quot;$&quot;* &quot;-&quot;??_);_(@_)"/>
    </dxf>
    <dxf>
      <numFmt numFmtId="34" formatCode="_(&quot;$&quot;* #,##0.00_);_(&quot;$&quot;* \(#,##0.00\);_(&quot;$&quot;* &quot;-&quot;??_);_(@_)"/>
      <alignment horizontal="general" vertical="bottom" textRotation="0" wrapText="1" indent="0" justifyLastLine="0" shrinkToFit="0" readingOrder="0"/>
    </dxf>
    <dxf>
      <numFmt numFmtId="34" formatCode="_(&quot;$&quot;* #,##0.00_);_(&quot;$&quot;* \(#,##0.00\);_(&quot;$&quot;* &quot;-&quot;??_);_(@_)"/>
      <alignment horizontal="general" vertical="bottom" textRotation="0" wrapText="1" indent="0" justifyLastLine="0" shrinkToFit="0" readingOrder="0"/>
    </dxf>
    <dxf>
      <numFmt numFmtId="34" formatCode="_(&quot;$&quot;* #,##0.00_);_(&quot;$&quot;* \(#,##0.00\);_(&quot;$&quot;* &quot;-&quot;??_);_(@_)"/>
      <alignment horizontal="general" vertical="bottom" textRotation="0" wrapText="1" indent="0" justifyLastLine="0" shrinkToFit="0" readingOrder="0"/>
    </dxf>
    <dxf>
      <numFmt numFmtId="34" formatCode="_(&quot;$&quot;* #,##0.00_);_(&quot;$&quot;* \(#,##0.00\);_(&quot;$&quot;* &quot;-&quot;??_);_(@_)"/>
      <alignment horizontal="general" vertical="bottom" textRotation="0" wrapText="1" indent="0" justifyLastLine="0" shrinkToFit="0" readingOrder="0"/>
    </dxf>
    <dxf>
      <numFmt numFmtId="34" formatCode="_(&quot;$&quot;* #,##0.00_);_(&quot;$&quot;* \(#,##0.00\);_(&quot;$&quot;* &quot;-&quot;??_);_(@_)"/>
      <alignment horizontal="general" vertical="bottom" textRotation="0" wrapText="1" indent="0" justifyLastLine="0" shrinkToFit="0" readingOrder="0"/>
    </dxf>
    <dxf>
      <numFmt numFmtId="34" formatCode="_(&quot;$&quot;* #,##0.00_);_(&quot;$&quot;* \(#,##0.00\);_(&quot;$&quot;* &quot;-&quot;??_);_(@_)"/>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font>
      <numFmt numFmtId="174" formatCode="_(&quot;$&quot;* #,##0_);_(&quot;$&quot;* \(#,##0\);_(&quot;$&quot;* &quot;-&quot;??_);_(@_)"/>
      <fill>
        <patternFill patternType="none">
          <fgColor indexed="64"/>
          <bgColor auto="1"/>
        </patternFill>
      </fill>
    </dxf>
    <dxf>
      <font>
        <b val="0"/>
      </font>
      <numFmt numFmtId="174" formatCode="_(&quot;$&quot;* #,##0_);_(&quot;$&quot;* \(#,##0\);_(&quot;$&quot;* &quot;-&quot;??_);_(@_)"/>
      <fill>
        <patternFill patternType="none">
          <fgColor indexed="64"/>
          <bgColor auto="1"/>
        </patternFill>
      </fill>
    </dxf>
    <dxf>
      <font>
        <b val="0"/>
      </font>
      <numFmt numFmtId="174" formatCode="_(&quot;$&quot;* #,##0_);_(&quot;$&quot;* \(#,##0\);_(&quot;$&quot;* &quot;-&quot;??_);_(@_)"/>
      <fill>
        <patternFill patternType="none">
          <fgColor indexed="64"/>
          <bgColor auto="1"/>
        </patternFill>
      </fill>
    </dxf>
    <dxf>
      <font>
        <b val="0"/>
      </font>
      <numFmt numFmtId="174" formatCode="_(&quot;$&quot;* #,##0_);_(&quot;$&quot;* \(#,##0\);_(&quot;$&quot;* &quot;-&quot;??_);_(@_)"/>
      <fill>
        <patternFill patternType="none">
          <fgColor indexed="64"/>
          <bgColor auto="1"/>
        </patternFill>
      </fill>
    </dxf>
    <dxf>
      <font>
        <b val="0"/>
      </font>
      <numFmt numFmtId="174" formatCode="_(&quot;$&quot;* #,##0_);_(&quot;$&quot;* \(#,##0\);_(&quot;$&quot;* &quot;-&quot;??_);_(@_)"/>
      <fill>
        <patternFill patternType="none">
          <fgColor indexed="64"/>
          <bgColor auto="1"/>
        </patternFill>
      </fill>
    </dxf>
    <dxf>
      <font>
        <b val="0"/>
      </font>
      <numFmt numFmtId="17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172" formatCode="_([$$-409]* #,##0_);_([$$-409]* \(#,##0\);_([$$-409]* &quot;-&quot;??_);_(@_)"/>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72" formatCode="_([$$-409]* #,##0_);_([$$-409]* \(#,##0\);_([$$-409]* &quot;-&quot;??_);_(@_)"/>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72" formatCode="_([$$-409]* #,##0_);_([$$-409]* \(#,##0\);_([$$-409]* &quot;-&quot;??_);_(@_)"/>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72" formatCode="_([$$-409]* #,##0_);_([$$-409]* \(#,##0\);_([$$-409]* &quot;-&quot;??_);_(@_)"/>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72" formatCode="_([$$-409]* #,##0_);_([$$-409]* \(#,##0\);_([$$-409]* &quot;-&quot;??_);_(@_)"/>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72" formatCode="_([$$-409]* #,##0_);_([$$-409]* \(#,##0\);_([$$-409]* &quot;-&quot;??_);_(@_)"/>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dxf>
      <fill>
        <patternFill patternType="none">
          <fgColor indexed="64"/>
          <bgColor auto="1"/>
        </patternFill>
      </fill>
    </dxf>
    <dxf>
      <alignment horizontal="general" vertical="bottom" textRotation="0" wrapText="1" indent="0" justifyLastLine="0" shrinkToFit="0" readingOrder="0"/>
    </dxf>
    <dxf>
      <alignment horizontal="lef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accent1"/>
            </a:solidFill>
            <a:ln>
              <a:noFill/>
            </a:ln>
            <a:effectLst/>
          </c:spPr>
          <c:invertIfNegative val="0"/>
          <c:cat>
            <c:strRef>
              <c:f>Industries!$C$3:$H$3</c:f>
              <c:strCache>
                <c:ptCount val="6"/>
                <c:pt idx="0">
                  <c:v>2012</c:v>
                </c:pt>
                <c:pt idx="1">
                  <c:v>2013</c:v>
                </c:pt>
                <c:pt idx="2">
                  <c:v>2014</c:v>
                </c:pt>
                <c:pt idx="3">
                  <c:v>2015</c:v>
                </c:pt>
                <c:pt idx="4">
                  <c:v>2016</c:v>
                </c:pt>
                <c:pt idx="5">
                  <c:v>2017</c:v>
                </c:pt>
              </c:strCache>
            </c:strRef>
          </c:cat>
          <c:val>
            <c:numRef>
              <c:f>Industries!$C$22:$H$22</c:f>
              <c:numCache>
                <c:formatCode>_([$$-409]* #,##0_);_([$$-409]* \(#,##0\);_([$$-409]* "-"??_);_(@_)</c:formatCode>
                <c:ptCount val="6"/>
                <c:pt idx="0">
                  <c:v>1250532397</c:v>
                </c:pt>
                <c:pt idx="1">
                  <c:v>1204344217</c:v>
                </c:pt>
                <c:pt idx="2">
                  <c:v>1230479557</c:v>
                </c:pt>
                <c:pt idx="3">
                  <c:v>1217456583</c:v>
                </c:pt>
                <c:pt idx="4">
                  <c:v>1165402448</c:v>
                </c:pt>
                <c:pt idx="5">
                  <c:v>1235800893</c:v>
                </c:pt>
              </c:numCache>
            </c:numRef>
          </c:val>
          <c:extLst>
            <c:ext xmlns:c16="http://schemas.microsoft.com/office/drawing/2014/chart" uri="{C3380CC4-5D6E-409C-BE32-E72D297353CC}">
              <c16:uniqueId val="{00000000-3DB1-4D5A-A8A5-C637A82081B8}"/>
            </c:ext>
          </c:extLst>
        </c:ser>
        <c:dLbls>
          <c:showLegendKey val="0"/>
          <c:showVal val="0"/>
          <c:showCatName val="0"/>
          <c:showSerName val="0"/>
          <c:showPercent val="0"/>
          <c:showBubbleSize val="0"/>
        </c:dLbls>
        <c:gapWidth val="150"/>
        <c:axId val="332237024"/>
        <c:axId val="1829729952"/>
      </c:barChart>
      <c:catAx>
        <c:axId val="33223702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729952"/>
        <c:crosses val="autoZero"/>
        <c:auto val="0"/>
        <c:lblAlgn val="ctr"/>
        <c:lblOffset val="100"/>
        <c:noMultiLvlLbl val="0"/>
      </c:catAx>
      <c:valAx>
        <c:axId val="1829729952"/>
        <c:scaling>
          <c:orientation val="minMax"/>
          <c:max val="1400000000"/>
          <c:min val="1000000000"/>
        </c:scaling>
        <c:delete val="0"/>
        <c:axPos val="l"/>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237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Lobbying Spending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TotalLobbying!$D$4</c:f>
              <c:strCache>
                <c:ptCount val="1"/>
                <c:pt idx="0">
                  <c:v>Total Spending (Billions)</c:v>
                </c:pt>
              </c:strCache>
            </c:strRef>
          </c:tx>
          <c:spPr>
            <a:ln w="28575" cap="rnd">
              <a:solidFill>
                <a:schemeClr val="accent1"/>
              </a:solidFill>
              <a:round/>
            </a:ln>
            <a:effectLst/>
          </c:spPr>
          <c:marker>
            <c:symbol val="none"/>
          </c:marker>
          <c:cat>
            <c:numRef>
              <c:f>TotalLobbying!$C$5:$C$10</c:f>
              <c:numCache>
                <c:formatCode>General</c:formatCode>
                <c:ptCount val="6"/>
                <c:pt idx="0">
                  <c:v>2012</c:v>
                </c:pt>
                <c:pt idx="1">
                  <c:v>2013</c:v>
                </c:pt>
                <c:pt idx="2">
                  <c:v>2014</c:v>
                </c:pt>
                <c:pt idx="3">
                  <c:v>2015</c:v>
                </c:pt>
                <c:pt idx="4">
                  <c:v>2016</c:v>
                </c:pt>
                <c:pt idx="5">
                  <c:v>2017</c:v>
                </c:pt>
              </c:numCache>
            </c:numRef>
          </c:cat>
          <c:val>
            <c:numRef>
              <c:f>TotalLobbying!$D$5:$D$10</c:f>
              <c:numCache>
                <c:formatCode>_("$"* #,##0.00_);_("$"* \(#,##0.00\);_("$"* "-"??_);_(@_)</c:formatCode>
                <c:ptCount val="6"/>
                <c:pt idx="0">
                  <c:v>3300000000</c:v>
                </c:pt>
                <c:pt idx="1">
                  <c:v>3240000000</c:v>
                </c:pt>
                <c:pt idx="2">
                  <c:v>3260000000</c:v>
                </c:pt>
                <c:pt idx="3">
                  <c:v>3220000000</c:v>
                </c:pt>
                <c:pt idx="4">
                  <c:v>3150000000</c:v>
                </c:pt>
                <c:pt idx="5">
                  <c:v>3370000000</c:v>
                </c:pt>
              </c:numCache>
            </c:numRef>
          </c:val>
          <c:smooth val="0"/>
          <c:extLst>
            <c:ext xmlns:c16="http://schemas.microsoft.com/office/drawing/2014/chart" uri="{C3380CC4-5D6E-409C-BE32-E72D297353CC}">
              <c16:uniqueId val="{00000000-C534-426F-BF8D-0F9DF628BBF7}"/>
            </c:ext>
          </c:extLst>
        </c:ser>
        <c:dLbls>
          <c:showLegendKey val="0"/>
          <c:showVal val="0"/>
          <c:showCatName val="0"/>
          <c:showSerName val="0"/>
          <c:showPercent val="0"/>
          <c:showBubbleSize val="0"/>
        </c:dLbls>
        <c:marker val="1"/>
        <c:smooth val="0"/>
        <c:axId val="56338112"/>
        <c:axId val="53986240"/>
      </c:lineChart>
      <c:lineChart>
        <c:grouping val="standard"/>
        <c:varyColors val="0"/>
        <c:ser>
          <c:idx val="1"/>
          <c:order val="1"/>
          <c:tx>
            <c:strRef>
              <c:f>TotalLobbying!$E$4</c:f>
              <c:strCache>
                <c:ptCount val="1"/>
                <c:pt idx="0">
                  <c:v>Number of Lobbyists</c:v>
                </c:pt>
              </c:strCache>
            </c:strRef>
          </c:tx>
          <c:spPr>
            <a:ln w="28575" cap="rnd">
              <a:solidFill>
                <a:schemeClr val="accent2"/>
              </a:solidFill>
              <a:round/>
            </a:ln>
            <a:effectLst/>
          </c:spPr>
          <c:marker>
            <c:symbol val="none"/>
          </c:marker>
          <c:cat>
            <c:numRef>
              <c:f>TotalLobbying!$C$5:$C$10</c:f>
              <c:numCache>
                <c:formatCode>General</c:formatCode>
                <c:ptCount val="6"/>
                <c:pt idx="0">
                  <c:v>2012</c:v>
                </c:pt>
                <c:pt idx="1">
                  <c:v>2013</c:v>
                </c:pt>
                <c:pt idx="2">
                  <c:v>2014</c:v>
                </c:pt>
                <c:pt idx="3">
                  <c:v>2015</c:v>
                </c:pt>
                <c:pt idx="4">
                  <c:v>2016</c:v>
                </c:pt>
                <c:pt idx="5">
                  <c:v>2017</c:v>
                </c:pt>
              </c:numCache>
            </c:numRef>
          </c:cat>
          <c:val>
            <c:numRef>
              <c:f>TotalLobbying!$E$5:$E$10</c:f>
              <c:numCache>
                <c:formatCode>General</c:formatCode>
                <c:ptCount val="6"/>
                <c:pt idx="0">
                  <c:v>12233</c:v>
                </c:pt>
                <c:pt idx="1">
                  <c:v>12125</c:v>
                </c:pt>
                <c:pt idx="2">
                  <c:v>11839</c:v>
                </c:pt>
                <c:pt idx="3">
                  <c:v>11544</c:v>
                </c:pt>
                <c:pt idx="4">
                  <c:v>11175</c:v>
                </c:pt>
                <c:pt idx="5">
                  <c:v>11529</c:v>
                </c:pt>
              </c:numCache>
            </c:numRef>
          </c:val>
          <c:smooth val="0"/>
          <c:extLst>
            <c:ext xmlns:c16="http://schemas.microsoft.com/office/drawing/2014/chart" uri="{C3380CC4-5D6E-409C-BE32-E72D297353CC}">
              <c16:uniqueId val="{00000001-C534-426F-BF8D-0F9DF628BBF7}"/>
            </c:ext>
          </c:extLst>
        </c:ser>
        <c:dLbls>
          <c:showLegendKey val="0"/>
          <c:showVal val="0"/>
          <c:showCatName val="0"/>
          <c:showSerName val="0"/>
          <c:showPercent val="0"/>
          <c:showBubbleSize val="0"/>
        </c:dLbls>
        <c:marker val="1"/>
        <c:smooth val="0"/>
        <c:axId val="321888432"/>
        <c:axId val="189597696"/>
      </c:lineChart>
      <c:catAx>
        <c:axId val="5633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86240"/>
        <c:crosses val="autoZero"/>
        <c:auto val="1"/>
        <c:lblAlgn val="ctr"/>
        <c:lblOffset val="100"/>
        <c:noMultiLvlLbl val="0"/>
      </c:catAx>
      <c:valAx>
        <c:axId val="53986240"/>
        <c:scaling>
          <c:orientation val="minMax"/>
          <c:max val="3500000000"/>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8112"/>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8959769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888432"/>
        <c:crosses val="max"/>
        <c:crossBetween val="between"/>
      </c:valAx>
      <c:catAx>
        <c:axId val="321888432"/>
        <c:scaling>
          <c:orientation val="minMax"/>
        </c:scaling>
        <c:delete val="1"/>
        <c:axPos val="b"/>
        <c:numFmt formatCode="General" sourceLinked="1"/>
        <c:majorTickMark val="out"/>
        <c:minorTickMark val="none"/>
        <c:tickLblPos val="nextTo"/>
        <c:crossAx val="189597696"/>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[parties.xlsx]Sheet13!PivotTable15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s>
    <c:plotArea>
      <c:layout/>
      <c:barChart>
        <c:barDir val="col"/>
        <c:grouping val="clustered"/>
        <c:varyColors val="0"/>
        <c:ser>
          <c:idx val="0"/>
          <c:order val="0"/>
          <c:tx>
            <c:strRef>
              <c:f>Sheet13!$B$4</c:f>
              <c:strCache>
                <c:ptCount val="1"/>
                <c:pt idx="0">
                  <c:v>Total</c:v>
                </c:pt>
              </c:strCache>
            </c:strRef>
          </c:tx>
          <c:spPr>
            <a:solidFill>
              <a:schemeClr val="accent1"/>
            </a:solidFill>
            <a:ln>
              <a:noFill/>
            </a:ln>
            <a:effectLst/>
          </c:spPr>
          <c:invertIfNegative val="0"/>
          <c:cat>
            <c:strRef>
              <c:f>Sheet13!$A$5:$A$10</c:f>
              <c:strCache>
                <c:ptCount val="6"/>
                <c:pt idx="0">
                  <c:v>Sum of 2012</c:v>
                </c:pt>
                <c:pt idx="1">
                  <c:v>Sum of 2013</c:v>
                </c:pt>
                <c:pt idx="2">
                  <c:v>Sum of 2014</c:v>
                </c:pt>
                <c:pt idx="3">
                  <c:v>Sum of 2015</c:v>
                </c:pt>
                <c:pt idx="4">
                  <c:v>Sum of 2016</c:v>
                </c:pt>
                <c:pt idx="5">
                  <c:v>Sum of 2017</c:v>
                </c:pt>
              </c:strCache>
            </c:strRef>
          </c:cat>
          <c:val>
            <c:numRef>
              <c:f>Sheet13!$B$5:$B$10</c:f>
              <c:numCache>
                <c:formatCode>General</c:formatCode>
                <c:ptCount val="6"/>
                <c:pt idx="0">
                  <c:v>43248890</c:v>
                </c:pt>
                <c:pt idx="1">
                  <c:v>49301420</c:v>
                </c:pt>
                <c:pt idx="2">
                  <c:v>43735000</c:v>
                </c:pt>
                <c:pt idx="3">
                  <c:v>42310000</c:v>
                </c:pt>
                <c:pt idx="4">
                  <c:v>43784490</c:v>
                </c:pt>
                <c:pt idx="5">
                  <c:v>50034660</c:v>
                </c:pt>
              </c:numCache>
            </c:numRef>
          </c:val>
          <c:extLst>
            <c:ext xmlns:c16="http://schemas.microsoft.com/office/drawing/2014/chart" uri="{C3380CC4-5D6E-409C-BE32-E72D297353CC}">
              <c16:uniqueId val="{0000001E-EBE7-4A12-9056-3099C3FBC4EB}"/>
            </c:ext>
          </c:extLst>
        </c:ser>
        <c:dLbls>
          <c:showLegendKey val="0"/>
          <c:showVal val="0"/>
          <c:showCatName val="0"/>
          <c:showSerName val="0"/>
          <c:showPercent val="0"/>
          <c:showBubbleSize val="0"/>
        </c:dLbls>
        <c:gapWidth val="219"/>
        <c:overlap val="-27"/>
        <c:axId val="332244512"/>
        <c:axId val="1829709648"/>
      </c:barChart>
      <c:catAx>
        <c:axId val="33224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709648"/>
        <c:crosses val="autoZero"/>
        <c:auto val="1"/>
        <c:lblAlgn val="ctr"/>
        <c:lblOffset val="100"/>
        <c:noMultiLvlLbl val="0"/>
      </c:catAx>
      <c:valAx>
        <c:axId val="182970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24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1709736</xdr:colOff>
      <xdr:row>25</xdr:row>
      <xdr:rowOff>19050</xdr:rowOff>
    </xdr:from>
    <xdr:to>
      <xdr:col>6</xdr:col>
      <xdr:colOff>781049</xdr:colOff>
      <xdr:row>42</xdr:row>
      <xdr:rowOff>85724</xdr:rowOff>
    </xdr:to>
    <xdr:graphicFrame macro="">
      <xdr:nvGraphicFramePr>
        <xdr:cNvPr id="2" name="Chart 1">
          <a:extLst>
            <a:ext uri="{FF2B5EF4-FFF2-40B4-BE49-F238E27FC236}">
              <a16:creationId xmlns:a16="http://schemas.microsoft.com/office/drawing/2014/main" id="{333D7A2E-D3A1-482A-9C12-C5F37B19B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604837</xdr:colOff>
      <xdr:row>13</xdr:row>
      <xdr:rowOff>171450</xdr:rowOff>
    </xdr:from>
    <xdr:to>
      <xdr:col>6</xdr:col>
      <xdr:colOff>233362</xdr:colOff>
      <xdr:row>28</xdr:row>
      <xdr:rowOff>57150</xdr:rowOff>
    </xdr:to>
    <xdr:graphicFrame macro="">
      <xdr:nvGraphicFramePr>
        <xdr:cNvPr id="2" name="Chart 1">
          <a:extLst>
            <a:ext uri="{FF2B5EF4-FFF2-40B4-BE49-F238E27FC236}">
              <a16:creationId xmlns:a16="http://schemas.microsoft.com/office/drawing/2014/main" id="{CEB70B58-1BAB-4665-833E-504DAB7E77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590550</xdr:colOff>
      <xdr:row>12</xdr:row>
      <xdr:rowOff>123824</xdr:rowOff>
    </xdr:from>
    <xdr:to>
      <xdr:col>9</xdr:col>
      <xdr:colOff>361950</xdr:colOff>
      <xdr:row>39</xdr:row>
      <xdr:rowOff>171449</xdr:rowOff>
    </xdr:to>
    <xdr:graphicFrame macro="">
      <xdr:nvGraphicFramePr>
        <xdr:cNvPr id="2" name="Chart 1">
          <a:extLst>
            <a:ext uri="{FF2B5EF4-FFF2-40B4-BE49-F238E27FC236}">
              <a16:creationId xmlns:a16="http://schemas.microsoft.com/office/drawing/2014/main" id="{56568985-2076-4191-A7D8-0B87FD6B7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rendan Dowling" refreshedDate="43229.508015740743" createdVersion="6" refreshedVersion="6" minRefreshableVersion="3" recordCount="157">
  <cacheSource type="worksheet">
    <worksheetSource name="Parties"/>
  </cacheSource>
  <cacheFields count="13">
    <cacheField name="Party" numFmtId="0">
      <sharedItems count="155" longText="1">
        <s v="ADOBE SYSTEMS INC."/>
        <s v="Advanced Biological Laboratories, SA"/>
        <s v="Alcatel-Lucent"/>
        <s v="Align Technology, Inc."/>
        <s v="AMAZON.COM INC."/>
        <s v="Ameranth Inc."/>
        <s v="AMERICAN ANTITRUST INSTITUTE"/>
        <s v="AMERICAN ASSOCIATION OF ADVERTISING AGENCIES"/>
        <s v="AMERICAN CIVIL LIBERTIES UNION"/>
        <s v="AMERICAN INTELLECTUAL PROPERTY LAW ASSOCIATION"/>
        <s v="ANSYS (through BSA brief)"/>
        <s v="Apple"/>
        <s v="APPLICATION DEVELOPERS ALLIANCE"/>
        <s v="Architecture Technology Corporation"/>
        <s v="Aristocrat Technologies Australia Pty. Ltd."/>
        <s v="Autodesk"/>
        <s v="AVG (through BSA brief)"/>
        <s v="Balsam Hill LLC"/>
        <s v="Bancorp Services, LLC"/>
        <s v="Bentley Systems"/>
        <s v="BGC Partners, Inc. "/>
        <s v="Bi-Level Technologies"/>
        <s v="BRIAN R. GALVIN"/>
        <s v="BSA : THE SOFTWARE ALLIANCE = The members of the BSA include Adobe, Apple, ANSYS, Autodesk, AVG, Bentley Systems, CA Technologies, CNC/Mastercam, Dell, IBM, Intel, Intuit, McAfee, Microsoft, Minitab, Oracle, PTC, Rockwell Automation, Rosetta Stone, Siemens PLM, Symantec, Tekla, and The Mathworks"/>
        <s v="CA Technologies"/>
        <s v="Cantor Fitzgerald, L.P."/>
        <s v="Casino Gaming, LLC"/>
        <s v="Charles River Analytics Inc."/>
        <s v="CHECKPOINT SOFTWARE, INC."/>
        <s v="Chicos FAS, Inc."/>
        <s v="Chief Experience Officer, Inc."/>
        <s v="Clearing House Association L.L.C. "/>
        <s v="Cleveland Medical Devices Inc."/>
        <s v="CNC/Mastercam (through BSA brief)"/>
        <s v="COLLATERAL ANALYTICS, LLC"/>
        <s v="COMPUTER &amp; COMMUNICATIONS INDUSTRY ASSOCIATION"/>
        <s v="CONEJO VALLEY BAR ASSOCIATION"/>
        <s v="CoreLogic"/>
        <s v="COUPA SOFTWARE, INC."/>
        <s v="Crowd Cart"/>
        <s v="Crutchfield Corporation"/>
        <s v="Cummins Inc."/>
        <s v="DAILY MOTION, INC."/>
        <s v="DDB Technologies LLC"/>
        <s v="DELL INC."/>
        <s v="Dillards, Inc."/>
        <s v="ELECTRONIC FRONTIER FOUNDATION"/>
        <s v="Enounce, Inc."/>
        <s v="Express, Inc."/>
        <s v="FACEBOOK, INC."/>
        <s v="Fallbrook Technologies Inc."/>
        <s v="Financial Services Roundtable"/>
        <s v="Flocel Inc."/>
        <s v="Food Marketing Institute"/>
        <s v="FPX"/>
        <s v="FREE SOFTWARE FOUNDATION"/>
        <s v="GITHUB, INC."/>
        <s v="GOOGLE INC."/>
        <s v="Great Lakes NeuroTechnologies Inc."/>
        <s v="GUIDEWIRE SOFTWARE, INC."/>
        <s v="Hasbro, Inc."/>
        <s v="HEWLETT-PACKARD COMPANY"/>
        <s v="HIPMUNK, INC."/>
        <s v="Horizon Digital Finance LLC"/>
        <s v="House-Tab, LLC"/>
        <s v="IEEE-USA"/>
        <s v="Intel"/>
        <s v="INTELLECTUAL PROPERTY LAW ASSOCIATION OF CHICAGO"/>
        <s v="INTELLECTUAL PROPERTY OWNERS ASSOCIATION"/>
        <s v="International association for the protection of intellectual property"/>
        <s v="INTERNATIONAL BUSINESS MACHINES CORPORATION"/>
        <s v="INTUIT INC."/>
        <s v="iQ4 LLC"/>
        <s v="J. Crew Group, Inc."/>
        <s v="JAMES B. LAMPERT AND DAVID A. CHAVOUS"/>
        <s v="JAND, Inc. d/b/a Warby Parker"/>
        <s v="Jill Acquisition LLC"/>
        <s v="JIVE SOFTWARE, INC."/>
        <s v="JUHASZ LAW FIRM, P.C."/>
        <s v="L Brands, Inc."/>
        <s v="L.L. Bean, Inc."/>
        <s v="LAW, BUSINESS, AND ECONOMICS SCHOLARS; professors and scholars who teach and write on legal and economic issues and are concerned about the role of patent law in promoting technological innovation. They are Timothy K. Armstrong, James E. Bessen, Michele Boldrin, Irene Calboli, Brian W. Carver, Ralph D. Clifford, Wesley M. Cohen, Eric Goldman, Brad A. Greenberg, Bronwyn H. Hall, Christian Helmers, Karim R. Lakhani, David K. Levine, Brian J. Love, Eric S. Maskin, Michael J. Meurer, Shawn P. Miller, Connie Davis Nichols, Tyler T. Ochoa, Jorge R. Roig, Matthew Sag, F. M. Scherer, Jason M. Schultz, Katherine J. Strandberg, Alexander Tabarrok, and Eric von Hippe"/>
        <s v="LINKEDIN CORP."/>
        <s v="Macys, Inc."/>
        <s v="Main Sequence Technology, Inc."/>
        <s v="ManyWorlds, Inc."/>
        <s v="MARGO LIVESAY, PH.D; amicus is phd in computer science and an attorney; "/>
        <s v="Martin Goetz"/>
        <s v="McAfee"/>
        <s v="MESSAGE SYSTEMS, INC."/>
        <s v="MICROSOFT CORPORATION"/>
        <s v="Minitab (through BSA brief)"/>
        <s v="Miramar Labs, Inc."/>
        <s v="MONKEYmedia, Inc."/>
        <s v="NAGRA USA, Inc."/>
        <s v="National Restaurant Association"/>
        <s v="Neo Prime Solutions, Inc."/>
        <s v="NETFLIX, INC."/>
        <s v="NeuroWave Systems Inc."/>
        <s v="New York INTELLECTUAL PROPERTY LAW ASSOCIATION"/>
        <s v="Newegg, Inc."/>
        <s v="OPEN SOURCE INITIATIVE"/>
        <s v="Oracle"/>
        <s v="Orbital Research Inc."/>
        <s v="Overstock.com, Inc."/>
        <s v="Parke-Bell Ltd. Inc. d/b/a Touch of Class Catalog"/>
        <s v="ParkerVision, Inc."/>
        <s v="PAUL R. MICHE"/>
        <s v="Presidio International, Inc. d/b/a A/X Armani Exchange"/>
        <s v="Professor Daniel F. Spulber"/>
        <s v="Professor Jay P. Kesan"/>
        <s v="PROFESSOR LEE HOLLAAR AND PETER K. TRZYNA"/>
        <s v="Professor Richard A. Epstein"/>
        <s v="PROFESSOR ROBIN FELDMAN AND THE U.C. HASTINGS INSTITUTE FOR INNOVATION LAW"/>
        <s v="PROFESSORS PETER S. MENELL AND JEFFREY A. LEFSTIN A"/>
        <s v="PROOVE BIOSCIENCES, INC."/>
        <s v="PTC"/>
        <s v="PUBLIC KNOWLEDGE "/>
        <s v="QUANTUM CORPORATION"/>
        <s v="QVC, Inc."/>
        <s v="RACKSPACE HOSTING, INC."/>
        <s v="RACKSPACE, INC."/>
        <s v="RED HAT, INC"/>
        <s v="RedTxt.com.au. Pty. Ltd."/>
        <s v="Retail Litigation Center, Inc."/>
        <s v="RICHRELEVANCE, INC."/>
        <s v="RING CENTRAL, INC."/>
        <s v="Rockwell Automation"/>
        <s v="RONALD M. BENREY"/>
        <s v="Rosetta Stone"/>
        <s v="RPost Communications"/>
        <s v="Scientific Games Corporation"/>
        <s v="SHFL ENTERTAINMENT, INC"/>
        <s v="Siemens PLM (through BSA brief)"/>
        <s v="SIGRAM SCHINDLER BETEILIGUNGSGESELLSCHAFT mb"/>
        <s v="SkyMall, Inc."/>
        <s v="SOFTWARE FREEDOM LAW CENTER"/>
        <s v="Sonitus Medical Inc."/>
        <s v="Spectral MD"/>
        <s v="Subtle by Design Co."/>
        <s v="Symantec"/>
        <s v="Tekla (through BSA brief)"/>
        <s v="THE ASSOCIATION OF THE BAR OF THE CITY OF NEW YORK"/>
        <s v="The Mathworks (through BSA brief)"/>
        <s v="The Talbots, Inc."/>
        <s v="TIP Solutions, Inc."/>
        <s v="TONY DUTRA"/>
        <s v="Trading Technologies International, Inc."/>
        <s v="TRULIA, INC."/>
        <s v="TWITTER, INC."/>
        <s v="U.S. Startups and Inventors for Jobs"/>
        <s v="UNITED STATES"/>
        <s v="VERIZON COMMUNICATIONS INC."/>
        <s v="YELP INC."/>
        <s v="ZYNGA INC."/>
      </sharedItems>
    </cacheField>
    <cacheField name="Lobbying_Name" numFmtId="0">
      <sharedItems containsBlank="1" count="60">
        <s v="Adobe Systems"/>
        <m/>
        <s v="Alcatel-Lucent"/>
        <s v="Amazon.com"/>
        <s v="American Assn of Advertising Agencies"/>
        <s v="American Civil Liberties Union"/>
        <s v="American Intellectual Property Law Assn"/>
        <s v="Apple Inc"/>
        <s v="Application Developers Alliance"/>
        <s v="Autodesk Inc"/>
        <s v="Bentley Systems"/>
        <s v="BSA The Software Alliance"/>
        <s v="CA Technologies"/>
        <s v="Cantor Fitzgerald"/>
        <s v="Charles River Analytics"/>
        <s v="The Clearing House"/>
        <s v="Computer &amp; Communications Industry Assn"/>
        <s v="CoreLogic Inc"/>
        <s v="Cummins Inc"/>
        <s v="Dell Inc"/>
        <s v="Electronic Frontier Foundation"/>
        <s v="Facebook Inc"/>
        <s v="Fallbrook Technologies"/>
        <s v="Financial Services Roundtable"/>
        <s v="Food Marketing Institute"/>
        <s v="Google Inc"/>
        <s v="Hasbro Inc"/>
        <s v="Hewlett-Packard"/>
        <s v="IEEE-USA"/>
        <s v="Intel Corp"/>
        <s v="Intellectual Property Owners Assn"/>
        <s v="IBM Corp"/>
        <s v="Intuit Inc"/>
        <s v="Warby Parker"/>
        <s v="L Brands"/>
        <s v="Linkedin Corp"/>
        <s v="McAfee Inc"/>
        <s v="Microsoft Corp"/>
        <s v="National Restaurant Assn"/>
        <s v="Netflix Inc"/>
        <s v="Oracle Corp"/>
        <s v="Oribital Research"/>
        <s v="Overstock.com"/>
        <s v="Proove Biosciences"/>
        <s v="PTC Inc"/>
        <s v="Public Knowledge"/>
        <s v="Liberty Interactive"/>
        <s v="Rackspace Inc"/>
        <s v="Red Hat Inc"/>
        <s v="RingCentral Inc"/>
        <s v="Rockwell Collins Inc"/>
        <s v="Rosetta Stone"/>
        <s v="Sonitus Medical"/>
        <s v="Symantec Corp"/>
        <s v="Trading Technologies International"/>
        <s v="Twitter"/>
        <s v="Alliance of US Startups &amp; Inventors for Jobs"/>
        <s v="Verizon Communications"/>
        <s v="Yelp Inc"/>
        <s v="Zynga Inc"/>
      </sharedItems>
    </cacheField>
    <cacheField name="Note" numFmtId="0">
      <sharedItems containsBlank="1"/>
    </cacheField>
    <cacheField name="Industry" numFmtId="0">
      <sharedItems containsBlank="1"/>
    </cacheField>
    <cacheField name="Industry_Simple" numFmtId="0">
      <sharedItems containsBlank="1"/>
    </cacheField>
    <cacheField name="Software_Patents" numFmtId="0">
      <sharedItems containsSemiMixedTypes="0" containsString="0" containsNumber="1" containsInteger="1" minValue="-1" maxValue="1" count="3">
        <n v="1"/>
        <n v="0"/>
        <n v="-1"/>
      </sharedItems>
    </cacheField>
    <cacheField name="Troll_Concern" numFmtId="0">
      <sharedItems containsString="0" containsBlank="1" containsNumber="1" containsInteger="1" minValue="-1" maxValue="1" count="4">
        <n v="0"/>
        <n v="-1"/>
        <n v="1"/>
        <m/>
      </sharedItems>
    </cacheField>
    <cacheField name="2012" numFmtId="0">
      <sharedItems containsSemiMixedTypes="0" containsString="0" containsNumber="1" minValue="0" maxValue="18220000" count="43">
        <n v="970000"/>
        <n v="0"/>
        <n v="1390000"/>
        <n v="2500000"/>
        <n v="258269.99999999997"/>
        <n v="1910000"/>
        <n v="40000"/>
        <n v="1970000"/>
        <n v="160000"/>
        <n v="575000"/>
        <n v="80000"/>
        <n v="1620000"/>
        <n v="530000"/>
        <n v="1680000"/>
        <n v="380000"/>
        <n v="2310000"/>
        <n v="2390000"/>
        <n v="3850000"/>
        <n v="20000"/>
        <n v="7940000"/>
        <n v="760000"/>
        <n v="18220000"/>
        <n v="400000"/>
        <n v="7220000"/>
        <n v="70000"/>
        <n v="4780000"/>
        <n v="300000"/>
        <n v="4850000"/>
        <n v="2560000"/>
        <n v="90000"/>
        <n v="8090000"/>
        <n v="2710000"/>
        <n v="1020000"/>
        <n v="6660000"/>
        <n v="240000"/>
        <n v="170000"/>
        <n v="376000"/>
        <n v="120000"/>
        <n v="733890"/>
        <n v="480000"/>
        <n v="140000"/>
        <n v="15020000"/>
        <n v="315000"/>
      </sharedItems>
    </cacheField>
    <cacheField name="2013" numFmtId="0">
      <sharedItems containsSemiMixedTypes="0" containsString="0" containsNumber="1" containsInteger="1" minValue="0" maxValue="15800000" count="47">
        <n v="1100000"/>
        <n v="0"/>
        <n v="1320000"/>
        <n v="3460000"/>
        <n v="247100"/>
        <n v="1910000"/>
        <n v="90000"/>
        <n v="3370000"/>
        <n v="285000"/>
        <n v="495000"/>
        <n v="70000"/>
        <n v="1340000"/>
        <n v="540000"/>
        <n v="1790000"/>
        <n v="615000"/>
        <n v="160000"/>
        <n v="2330000"/>
        <n v="2270000"/>
        <n v="34000"/>
        <n v="6430000"/>
        <n v="30000"/>
        <n v="6560000"/>
        <n v="645000"/>
        <n v="15800000"/>
        <n v="325000"/>
        <n v="6920000"/>
        <n v="80000"/>
        <n v="5610000"/>
        <n v="340000"/>
        <n v="5950000"/>
        <n v="2620000"/>
        <n v="280000"/>
        <n v="120000"/>
        <n v="10490000"/>
        <n v="2240000"/>
        <n v="1200000"/>
        <n v="7370000"/>
        <n v="350000"/>
        <n v="125000"/>
        <n v="300000"/>
        <n v="777000"/>
        <n v="761420"/>
        <n v="180000"/>
        <n v="490000"/>
        <n v="20000"/>
        <n v="13510000"/>
        <n v="525000"/>
      </sharedItems>
    </cacheField>
    <cacheField name="2014" numFmtId="0">
      <sharedItems containsSemiMixedTypes="0" containsString="0" containsNumber="1" containsInteger="1" minValue="0" maxValue="16830000" count="45">
        <n v="1210000"/>
        <n v="0"/>
        <n v="880000"/>
        <n v="4940000"/>
        <n v="323500"/>
        <n v="1820000"/>
        <n v="70000"/>
        <n v="4110000"/>
        <n v="309150"/>
        <n v="390000"/>
        <n v="1520000"/>
        <n v="620000"/>
        <n v="1590000"/>
        <n v="490000"/>
        <n v="160000"/>
        <n v="2490000"/>
        <n v="2730000"/>
        <n v="9340000"/>
        <n v="80000"/>
        <n v="5150000"/>
        <n v="650000"/>
        <n v="16830000"/>
        <n v="287500"/>
        <n v="5010000"/>
        <n v="4800000"/>
        <n v="360000"/>
        <n v="4950000"/>
        <n v="2830000"/>
        <n v="230000"/>
        <n v="190000"/>
        <n v="8330000"/>
        <n v="2550000"/>
        <n v="1260000"/>
        <n v="6810000"/>
        <n v="420000"/>
        <n v="215000"/>
        <n v="680000"/>
        <n v="120000"/>
        <n v="850000"/>
        <n v="195000"/>
        <n v="310000"/>
        <n v="470000"/>
        <n v="12900000"/>
        <n v="330000"/>
        <n v="30000"/>
      </sharedItems>
    </cacheField>
    <cacheField name="2015" numFmtId="0">
      <sharedItems containsSemiMixedTypes="0" containsString="0" containsNumber="1" containsInteger="1" minValue="0" maxValue="16660000" count="46">
        <n v="900000"/>
        <n v="0"/>
        <n v="820000"/>
        <n v="9440000"/>
        <n v="250000"/>
        <n v="1790000"/>
        <n v="110000"/>
        <n v="4520000"/>
        <n v="238620"/>
        <n v="480000"/>
        <n v="1700000"/>
        <n v="610000"/>
        <n v="1590000"/>
        <n v="117000"/>
        <n v="210000"/>
        <n v="2210000"/>
        <n v="3210000"/>
        <n v="9850000"/>
        <n v="30000"/>
        <n v="5120000"/>
        <n v="790000"/>
        <n v="16660000"/>
        <n v="400000"/>
        <n v="2190000"/>
        <n v="90000"/>
        <n v="4910000"/>
        <n v="320000"/>
        <n v="4630000"/>
        <n v="2260000"/>
        <n v="40000"/>
        <n v="260000"/>
        <n v="200000"/>
        <n v="8490000"/>
        <n v="4250000"/>
        <n v="1320000"/>
        <n v="8470000"/>
        <n v="570000"/>
        <n v="32150"/>
        <n v="170000"/>
        <n v="120000"/>
        <n v="5000"/>
        <n v="890000"/>
        <n v="520000"/>
        <n v="500000"/>
        <n v="11430000"/>
        <n v="470000"/>
      </sharedItems>
    </cacheField>
    <cacheField name="2016" numFmtId="0">
      <sharedItems containsSemiMixedTypes="0" containsString="0" containsNumber="1" containsInteger="1" minValue="0" maxValue="15430000" count="45">
        <n v="940000"/>
        <n v="0"/>
        <n v="11350000"/>
        <n v="189640"/>
        <n v="966280"/>
        <n v="40000"/>
        <n v="4670000"/>
        <n v="60320"/>
        <n v="415000"/>
        <n v="2010000"/>
        <n v="610000"/>
        <n v="990000"/>
        <n v="60000"/>
        <n v="270000"/>
        <n v="2910000"/>
        <n v="5090000"/>
        <n v="8690000"/>
        <n v="4990000"/>
        <n v="670000"/>
        <n v="15430000"/>
        <n v="400000"/>
        <n v="4830000"/>
        <n v="80000"/>
        <n v="4220000"/>
        <n v="210000"/>
        <n v="4040000"/>
        <n v="2390000"/>
        <n v="20000"/>
        <n v="170000"/>
        <n v="200000"/>
        <n v="8710000"/>
        <n v="3930000"/>
        <n v="800000"/>
        <n v="8620000"/>
        <n v="350000"/>
        <n v="30000"/>
        <n v="21480"/>
        <n v="480000"/>
        <n v="140000"/>
        <n v="709490"/>
        <n v="370000"/>
        <n v="680000"/>
        <n v="100000"/>
        <n v="10080000"/>
        <n v="590000"/>
      </sharedItems>
    </cacheField>
    <cacheField name="2017" numFmtId="0">
      <sharedItems containsSemiMixedTypes="0" containsString="0" containsNumber="1" containsInteger="1" minValue="0" maxValue="18150000" count="41">
        <n v="1100000"/>
        <n v="0"/>
        <n v="13000000"/>
        <n v="195000"/>
        <n v="1190000"/>
        <n v="60000"/>
        <n v="7150000"/>
        <n v="410000"/>
        <n v="1420000"/>
        <n v="490000"/>
        <n v="800000"/>
        <n v="140000"/>
        <n v="2730000"/>
        <n v="4040000"/>
        <n v="15000"/>
        <n v="11510000"/>
        <n v="5040000"/>
        <n v="830000"/>
        <n v="18150000"/>
        <n v="505000"/>
        <n v="4980000"/>
        <n v="100000"/>
        <n v="3730000"/>
        <n v="190000"/>
        <n v="5310000"/>
        <n v="2390000"/>
        <n v="10000"/>
        <n v="170000"/>
        <n v="8660000"/>
        <n v="3270000"/>
        <n v="12390000"/>
        <n v="320000"/>
        <n v="19310"/>
        <n v="510000"/>
        <n v="387500"/>
        <n v="120000"/>
        <n v="724660"/>
        <n v="330000"/>
        <n v="550000"/>
        <n v="12230000"/>
        <n v="39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7">
  <r>
    <x v="0"/>
    <x v="0"/>
    <m/>
    <s v="Electronics Mfg &amp; Equip"/>
    <s v="Technology"/>
    <x v="0"/>
    <x v="0"/>
    <x v="0"/>
    <x v="0"/>
    <x v="0"/>
    <x v="0"/>
    <x v="0"/>
    <x v="0"/>
  </r>
  <r>
    <x v="1"/>
    <x v="1"/>
    <m/>
    <m/>
    <m/>
    <x v="0"/>
    <x v="0"/>
    <x v="1"/>
    <x v="1"/>
    <x v="1"/>
    <x v="1"/>
    <x v="1"/>
    <x v="1"/>
  </r>
  <r>
    <x v="2"/>
    <x v="2"/>
    <m/>
    <s v="Telecom Services"/>
    <s v="Internet"/>
    <x v="0"/>
    <x v="1"/>
    <x v="2"/>
    <x v="2"/>
    <x v="2"/>
    <x v="2"/>
    <x v="1"/>
    <x v="1"/>
  </r>
  <r>
    <x v="3"/>
    <x v="1"/>
    <m/>
    <m/>
    <m/>
    <x v="0"/>
    <x v="1"/>
    <x v="1"/>
    <x v="1"/>
    <x v="1"/>
    <x v="1"/>
    <x v="1"/>
    <x v="1"/>
  </r>
  <r>
    <x v="4"/>
    <x v="3"/>
    <m/>
    <s v="Internet"/>
    <s v="Internet"/>
    <x v="1"/>
    <x v="2"/>
    <x v="3"/>
    <x v="3"/>
    <x v="3"/>
    <x v="3"/>
    <x v="2"/>
    <x v="2"/>
  </r>
  <r>
    <x v="5"/>
    <x v="1"/>
    <m/>
    <m/>
    <m/>
    <x v="0"/>
    <x v="1"/>
    <x v="1"/>
    <x v="1"/>
    <x v="1"/>
    <x v="1"/>
    <x v="1"/>
    <x v="1"/>
  </r>
  <r>
    <x v="6"/>
    <x v="1"/>
    <m/>
    <m/>
    <m/>
    <x v="1"/>
    <x v="0"/>
    <x v="1"/>
    <x v="1"/>
    <x v="1"/>
    <x v="1"/>
    <x v="1"/>
    <x v="1"/>
  </r>
  <r>
    <x v="7"/>
    <x v="4"/>
    <m/>
    <s v="Business Services"/>
    <s v="Business Association"/>
    <x v="1"/>
    <x v="2"/>
    <x v="4"/>
    <x v="4"/>
    <x v="4"/>
    <x v="4"/>
    <x v="3"/>
    <x v="3"/>
  </r>
  <r>
    <x v="8"/>
    <x v="5"/>
    <m/>
    <s v="Misc Issues"/>
    <s v="Misc Issues"/>
    <x v="2"/>
    <x v="0"/>
    <x v="5"/>
    <x v="5"/>
    <x v="5"/>
    <x v="5"/>
    <x v="4"/>
    <x v="4"/>
  </r>
  <r>
    <x v="9"/>
    <x v="6"/>
    <m/>
    <m/>
    <s v="Misc Issues"/>
    <x v="0"/>
    <x v="0"/>
    <x v="6"/>
    <x v="6"/>
    <x v="6"/>
    <x v="6"/>
    <x v="5"/>
    <x v="5"/>
  </r>
  <r>
    <x v="10"/>
    <x v="1"/>
    <m/>
    <m/>
    <m/>
    <x v="0"/>
    <x v="0"/>
    <x v="1"/>
    <x v="1"/>
    <x v="1"/>
    <x v="1"/>
    <x v="1"/>
    <x v="1"/>
  </r>
  <r>
    <x v="11"/>
    <x v="7"/>
    <s v=" (through BSA brief)"/>
    <s v="Electronics Mfg &amp; Equip"/>
    <s v="Electronics Mfg &amp; Equip"/>
    <x v="0"/>
    <x v="0"/>
    <x v="7"/>
    <x v="7"/>
    <x v="7"/>
    <x v="7"/>
    <x v="6"/>
    <x v="6"/>
  </r>
  <r>
    <x v="12"/>
    <x v="8"/>
    <m/>
    <s v="Electronics Mfg &amp; Equip"/>
    <s v="Electronics Mfg &amp; Equip"/>
    <x v="1"/>
    <x v="2"/>
    <x v="8"/>
    <x v="8"/>
    <x v="8"/>
    <x v="8"/>
    <x v="7"/>
    <x v="1"/>
  </r>
  <r>
    <x v="13"/>
    <x v="1"/>
    <m/>
    <m/>
    <m/>
    <x v="0"/>
    <x v="1"/>
    <x v="1"/>
    <x v="1"/>
    <x v="1"/>
    <x v="1"/>
    <x v="1"/>
    <x v="1"/>
  </r>
  <r>
    <x v="14"/>
    <x v="1"/>
    <m/>
    <m/>
    <m/>
    <x v="0"/>
    <x v="1"/>
    <x v="1"/>
    <x v="1"/>
    <x v="1"/>
    <x v="1"/>
    <x v="1"/>
    <x v="1"/>
  </r>
  <r>
    <x v="15"/>
    <x v="9"/>
    <s v=" (through BSA brief)"/>
    <s v="Electronics Mfg &amp; Equip"/>
    <s v="Electronics Mfg &amp; Equip"/>
    <x v="0"/>
    <x v="0"/>
    <x v="9"/>
    <x v="9"/>
    <x v="9"/>
    <x v="9"/>
    <x v="8"/>
    <x v="7"/>
  </r>
  <r>
    <x v="16"/>
    <x v="1"/>
    <m/>
    <m/>
    <m/>
    <x v="0"/>
    <x v="0"/>
    <x v="1"/>
    <x v="1"/>
    <x v="1"/>
    <x v="1"/>
    <x v="1"/>
    <x v="1"/>
  </r>
  <r>
    <x v="17"/>
    <x v="1"/>
    <m/>
    <m/>
    <m/>
    <x v="2"/>
    <x v="2"/>
    <x v="1"/>
    <x v="1"/>
    <x v="1"/>
    <x v="1"/>
    <x v="1"/>
    <x v="1"/>
  </r>
  <r>
    <x v="18"/>
    <x v="1"/>
    <m/>
    <m/>
    <m/>
    <x v="0"/>
    <x v="1"/>
    <x v="1"/>
    <x v="1"/>
    <x v="1"/>
    <x v="1"/>
    <x v="1"/>
    <x v="1"/>
  </r>
  <r>
    <x v="19"/>
    <x v="10"/>
    <s v=" (through BSA brief)"/>
    <s v="Electronics Mfg &amp; Equip"/>
    <s v="Electronics Mfg &amp; Equip"/>
    <x v="0"/>
    <x v="0"/>
    <x v="10"/>
    <x v="10"/>
    <x v="1"/>
    <x v="1"/>
    <x v="1"/>
    <x v="1"/>
  </r>
  <r>
    <x v="20"/>
    <x v="1"/>
    <m/>
    <m/>
    <m/>
    <x v="0"/>
    <x v="1"/>
    <x v="1"/>
    <x v="1"/>
    <x v="1"/>
    <x v="1"/>
    <x v="1"/>
    <x v="1"/>
  </r>
  <r>
    <x v="21"/>
    <x v="1"/>
    <m/>
    <m/>
    <m/>
    <x v="0"/>
    <x v="1"/>
    <x v="1"/>
    <x v="1"/>
    <x v="1"/>
    <x v="1"/>
    <x v="1"/>
    <x v="1"/>
  </r>
  <r>
    <x v="22"/>
    <x v="1"/>
    <m/>
    <m/>
    <m/>
    <x v="0"/>
    <x v="0"/>
    <x v="1"/>
    <x v="1"/>
    <x v="1"/>
    <x v="1"/>
    <x v="1"/>
    <x v="1"/>
  </r>
  <r>
    <x v="23"/>
    <x v="11"/>
    <m/>
    <s v="Electronics Mfg &amp; Equip"/>
    <s v="Electronics Mfg &amp; Equip"/>
    <x v="0"/>
    <x v="0"/>
    <x v="11"/>
    <x v="11"/>
    <x v="10"/>
    <x v="10"/>
    <x v="9"/>
    <x v="8"/>
  </r>
  <r>
    <x v="24"/>
    <x v="12"/>
    <s v=" (through BSA brief)"/>
    <s v="Electronics Mfg &amp; Equip"/>
    <s v="Electronics Mfg &amp; Equip"/>
    <x v="0"/>
    <x v="0"/>
    <x v="12"/>
    <x v="12"/>
    <x v="11"/>
    <x v="11"/>
    <x v="10"/>
    <x v="9"/>
  </r>
  <r>
    <x v="25"/>
    <x v="13"/>
    <m/>
    <s v="Securities &amp; Investment"/>
    <s v="Financial"/>
    <x v="0"/>
    <x v="1"/>
    <x v="1"/>
    <x v="1"/>
    <x v="1"/>
    <x v="1"/>
    <x v="1"/>
    <x v="1"/>
  </r>
  <r>
    <x v="26"/>
    <x v="1"/>
    <m/>
    <m/>
    <m/>
    <x v="0"/>
    <x v="1"/>
    <x v="1"/>
    <x v="1"/>
    <x v="1"/>
    <x v="1"/>
    <x v="1"/>
    <x v="1"/>
  </r>
  <r>
    <x v="27"/>
    <x v="14"/>
    <m/>
    <m/>
    <m/>
    <x v="0"/>
    <x v="1"/>
    <x v="1"/>
    <x v="1"/>
    <x v="1"/>
    <x v="1"/>
    <x v="1"/>
    <x v="1"/>
  </r>
  <r>
    <x v="28"/>
    <x v="1"/>
    <m/>
    <m/>
    <m/>
    <x v="2"/>
    <x v="2"/>
    <x v="1"/>
    <x v="1"/>
    <x v="1"/>
    <x v="1"/>
    <x v="1"/>
    <x v="1"/>
  </r>
  <r>
    <x v="29"/>
    <x v="1"/>
    <m/>
    <m/>
    <m/>
    <x v="2"/>
    <x v="2"/>
    <x v="1"/>
    <x v="1"/>
    <x v="1"/>
    <x v="1"/>
    <x v="1"/>
    <x v="1"/>
  </r>
  <r>
    <x v="30"/>
    <x v="1"/>
    <m/>
    <m/>
    <m/>
    <x v="0"/>
    <x v="1"/>
    <x v="1"/>
    <x v="1"/>
    <x v="1"/>
    <x v="1"/>
    <x v="1"/>
    <x v="1"/>
  </r>
  <r>
    <x v="31"/>
    <x v="15"/>
    <m/>
    <s v="Commercial Banks"/>
    <s v="Financial"/>
    <x v="1"/>
    <x v="0"/>
    <x v="13"/>
    <x v="13"/>
    <x v="12"/>
    <x v="12"/>
    <x v="11"/>
    <x v="10"/>
  </r>
  <r>
    <x v="32"/>
    <x v="1"/>
    <m/>
    <m/>
    <m/>
    <x v="0"/>
    <x v="1"/>
    <x v="1"/>
    <x v="1"/>
    <x v="1"/>
    <x v="1"/>
    <x v="1"/>
    <x v="1"/>
  </r>
  <r>
    <x v="33"/>
    <x v="1"/>
    <m/>
    <m/>
    <m/>
    <x v="0"/>
    <x v="0"/>
    <x v="1"/>
    <x v="1"/>
    <x v="1"/>
    <x v="1"/>
    <x v="1"/>
    <x v="1"/>
  </r>
  <r>
    <x v="34"/>
    <x v="1"/>
    <m/>
    <m/>
    <m/>
    <x v="2"/>
    <x v="2"/>
    <x v="1"/>
    <x v="1"/>
    <x v="1"/>
    <x v="1"/>
    <x v="1"/>
    <x v="1"/>
  </r>
  <r>
    <x v="35"/>
    <x v="16"/>
    <m/>
    <s v="Internet"/>
    <s v="Business Association"/>
    <x v="1"/>
    <x v="0"/>
    <x v="14"/>
    <x v="14"/>
    <x v="13"/>
    <x v="13"/>
    <x v="12"/>
    <x v="5"/>
  </r>
  <r>
    <x v="36"/>
    <x v="1"/>
    <m/>
    <m/>
    <m/>
    <x v="0"/>
    <x v="0"/>
    <x v="1"/>
    <x v="1"/>
    <x v="1"/>
    <x v="1"/>
    <x v="1"/>
    <x v="1"/>
  </r>
  <r>
    <x v="37"/>
    <x v="17"/>
    <m/>
    <s v="Misc Finance"/>
    <s v="Financial"/>
    <x v="0"/>
    <x v="1"/>
    <x v="8"/>
    <x v="15"/>
    <x v="14"/>
    <x v="14"/>
    <x v="13"/>
    <x v="11"/>
  </r>
  <r>
    <x v="38"/>
    <x v="1"/>
    <m/>
    <m/>
    <m/>
    <x v="2"/>
    <x v="2"/>
    <x v="1"/>
    <x v="1"/>
    <x v="1"/>
    <x v="1"/>
    <x v="1"/>
    <x v="1"/>
  </r>
  <r>
    <x v="39"/>
    <x v="1"/>
    <m/>
    <m/>
    <m/>
    <x v="0"/>
    <x v="1"/>
    <x v="1"/>
    <x v="1"/>
    <x v="1"/>
    <x v="1"/>
    <x v="1"/>
    <x v="1"/>
  </r>
  <r>
    <x v="40"/>
    <x v="1"/>
    <m/>
    <m/>
    <m/>
    <x v="2"/>
    <x v="2"/>
    <x v="1"/>
    <x v="1"/>
    <x v="1"/>
    <x v="1"/>
    <x v="1"/>
    <x v="1"/>
  </r>
  <r>
    <x v="41"/>
    <x v="18"/>
    <m/>
    <s v="Misc Manufacturing &amp; Distributing"/>
    <s v="Electronics Mfg &amp; Equip"/>
    <x v="0"/>
    <x v="1"/>
    <x v="15"/>
    <x v="16"/>
    <x v="15"/>
    <x v="15"/>
    <x v="14"/>
    <x v="12"/>
  </r>
  <r>
    <x v="42"/>
    <x v="1"/>
    <m/>
    <m/>
    <m/>
    <x v="2"/>
    <x v="2"/>
    <x v="1"/>
    <x v="1"/>
    <x v="1"/>
    <x v="1"/>
    <x v="1"/>
    <x v="1"/>
  </r>
  <r>
    <x v="43"/>
    <x v="1"/>
    <m/>
    <m/>
    <m/>
    <x v="0"/>
    <x v="1"/>
    <x v="1"/>
    <x v="1"/>
    <x v="1"/>
    <x v="1"/>
    <x v="1"/>
    <x v="1"/>
  </r>
  <r>
    <x v="44"/>
    <x v="19"/>
    <m/>
    <s v="Electronics Mfg &amp; Equip"/>
    <s v="Electronics Mfg &amp; Equip"/>
    <x v="1"/>
    <x v="2"/>
    <x v="16"/>
    <x v="17"/>
    <x v="16"/>
    <x v="16"/>
    <x v="15"/>
    <x v="13"/>
  </r>
  <r>
    <x v="45"/>
    <x v="1"/>
    <m/>
    <m/>
    <m/>
    <x v="2"/>
    <x v="2"/>
    <x v="1"/>
    <x v="1"/>
    <x v="1"/>
    <x v="1"/>
    <x v="1"/>
    <x v="1"/>
  </r>
  <r>
    <x v="46"/>
    <x v="20"/>
    <m/>
    <m/>
    <m/>
    <x v="2"/>
    <x v="2"/>
    <x v="1"/>
    <x v="18"/>
    <x v="1"/>
    <x v="1"/>
    <x v="1"/>
    <x v="14"/>
  </r>
  <r>
    <x v="47"/>
    <x v="1"/>
    <m/>
    <m/>
    <m/>
    <x v="0"/>
    <x v="1"/>
    <x v="1"/>
    <x v="1"/>
    <x v="1"/>
    <x v="1"/>
    <x v="1"/>
    <x v="1"/>
  </r>
  <r>
    <x v="48"/>
    <x v="1"/>
    <m/>
    <m/>
    <m/>
    <x v="2"/>
    <x v="2"/>
    <x v="1"/>
    <x v="1"/>
    <x v="1"/>
    <x v="1"/>
    <x v="1"/>
    <x v="1"/>
  </r>
  <r>
    <x v="49"/>
    <x v="21"/>
    <m/>
    <s v="Internet"/>
    <s v="Internet"/>
    <x v="1"/>
    <x v="2"/>
    <x v="17"/>
    <x v="19"/>
    <x v="17"/>
    <x v="17"/>
    <x v="16"/>
    <x v="15"/>
  </r>
  <r>
    <x v="50"/>
    <x v="22"/>
    <m/>
    <s v="Automotive"/>
    <m/>
    <x v="0"/>
    <x v="1"/>
    <x v="18"/>
    <x v="20"/>
    <x v="18"/>
    <x v="18"/>
    <x v="1"/>
    <x v="1"/>
  </r>
  <r>
    <x v="51"/>
    <x v="23"/>
    <m/>
    <s v="Misc Finance"/>
    <s v="Financial"/>
    <x v="1"/>
    <x v="0"/>
    <x v="19"/>
    <x v="21"/>
    <x v="19"/>
    <x v="19"/>
    <x v="17"/>
    <x v="16"/>
  </r>
  <r>
    <x v="52"/>
    <x v="1"/>
    <m/>
    <m/>
    <m/>
    <x v="0"/>
    <x v="1"/>
    <x v="1"/>
    <x v="1"/>
    <x v="1"/>
    <x v="1"/>
    <x v="1"/>
    <x v="1"/>
  </r>
  <r>
    <x v="53"/>
    <x v="24"/>
    <m/>
    <s v="Food Processing &amp; Sales"/>
    <s v="Business Association"/>
    <x v="2"/>
    <x v="2"/>
    <x v="20"/>
    <x v="22"/>
    <x v="20"/>
    <x v="20"/>
    <x v="18"/>
    <x v="17"/>
  </r>
  <r>
    <x v="54"/>
    <x v="1"/>
    <m/>
    <m/>
    <m/>
    <x v="0"/>
    <x v="1"/>
    <x v="1"/>
    <x v="1"/>
    <x v="1"/>
    <x v="1"/>
    <x v="1"/>
    <x v="1"/>
  </r>
  <r>
    <x v="55"/>
    <x v="1"/>
    <m/>
    <m/>
    <m/>
    <x v="2"/>
    <x v="0"/>
    <x v="1"/>
    <x v="1"/>
    <x v="1"/>
    <x v="1"/>
    <x v="1"/>
    <x v="1"/>
  </r>
  <r>
    <x v="56"/>
    <x v="1"/>
    <m/>
    <m/>
    <m/>
    <x v="2"/>
    <x v="2"/>
    <x v="1"/>
    <x v="1"/>
    <x v="1"/>
    <x v="1"/>
    <x v="1"/>
    <x v="1"/>
  </r>
  <r>
    <x v="57"/>
    <x v="25"/>
    <s v="(Google Inc through 2014, subsidiary of Alphabet Inc afterwards)"/>
    <s v="Internet"/>
    <s v="Internet"/>
    <x v="1"/>
    <x v="2"/>
    <x v="21"/>
    <x v="23"/>
    <x v="21"/>
    <x v="21"/>
    <x v="19"/>
    <x v="18"/>
  </r>
  <r>
    <x v="58"/>
    <x v="1"/>
    <m/>
    <m/>
    <m/>
    <x v="0"/>
    <x v="1"/>
    <x v="1"/>
    <x v="1"/>
    <x v="1"/>
    <x v="1"/>
    <x v="1"/>
    <x v="1"/>
  </r>
  <r>
    <x v="59"/>
    <x v="1"/>
    <m/>
    <m/>
    <m/>
    <x v="2"/>
    <x v="2"/>
    <x v="1"/>
    <x v="1"/>
    <x v="1"/>
    <x v="1"/>
    <x v="1"/>
    <x v="1"/>
  </r>
  <r>
    <x v="60"/>
    <x v="26"/>
    <m/>
    <s v="Misc Manufacturing &amp; Distributing"/>
    <s v="Electronics Mfg &amp; Equip"/>
    <x v="2"/>
    <x v="2"/>
    <x v="22"/>
    <x v="24"/>
    <x v="22"/>
    <x v="22"/>
    <x v="20"/>
    <x v="19"/>
  </r>
  <r>
    <x v="61"/>
    <x v="27"/>
    <m/>
    <s v="Electronics Mfg &amp; Equip"/>
    <s v="Electronics Mfg &amp; Equip"/>
    <x v="0"/>
    <x v="0"/>
    <x v="23"/>
    <x v="25"/>
    <x v="23"/>
    <x v="23"/>
    <x v="21"/>
    <x v="20"/>
  </r>
  <r>
    <x v="62"/>
    <x v="1"/>
    <m/>
    <m/>
    <m/>
    <x v="2"/>
    <x v="2"/>
    <x v="1"/>
    <x v="1"/>
    <x v="1"/>
    <x v="1"/>
    <x v="1"/>
    <x v="1"/>
  </r>
  <r>
    <x v="63"/>
    <x v="1"/>
    <m/>
    <m/>
    <m/>
    <x v="0"/>
    <x v="1"/>
    <x v="1"/>
    <x v="1"/>
    <x v="1"/>
    <x v="1"/>
    <x v="1"/>
    <x v="1"/>
  </r>
  <r>
    <x v="64"/>
    <x v="1"/>
    <m/>
    <m/>
    <m/>
    <x v="0"/>
    <x v="1"/>
    <x v="1"/>
    <x v="1"/>
    <x v="1"/>
    <x v="1"/>
    <x v="1"/>
    <x v="1"/>
  </r>
  <r>
    <x v="65"/>
    <x v="28"/>
    <m/>
    <s v="Electronics Mfg &amp; Equip"/>
    <s v="Electronics Mfg &amp; Equip"/>
    <x v="0"/>
    <x v="0"/>
    <x v="24"/>
    <x v="26"/>
    <x v="6"/>
    <x v="24"/>
    <x v="22"/>
    <x v="21"/>
  </r>
  <r>
    <x v="66"/>
    <x v="29"/>
    <s v=" (through BSA brief)"/>
    <s v="Electronics Mfg &amp; Equip"/>
    <s v="Electronics Mfg &amp; Equip"/>
    <x v="0"/>
    <x v="0"/>
    <x v="25"/>
    <x v="27"/>
    <x v="24"/>
    <x v="25"/>
    <x v="23"/>
    <x v="22"/>
  </r>
  <r>
    <x v="67"/>
    <x v="1"/>
    <m/>
    <m/>
    <m/>
    <x v="0"/>
    <x v="0"/>
    <x v="1"/>
    <x v="1"/>
    <x v="1"/>
    <x v="1"/>
    <x v="1"/>
    <x v="1"/>
  </r>
  <r>
    <x v="68"/>
    <x v="30"/>
    <m/>
    <s v="Business Associations"/>
    <s v="Business Association"/>
    <x v="0"/>
    <x v="0"/>
    <x v="26"/>
    <x v="28"/>
    <x v="25"/>
    <x v="26"/>
    <x v="24"/>
    <x v="23"/>
  </r>
  <r>
    <x v="69"/>
    <x v="1"/>
    <m/>
    <m/>
    <m/>
    <x v="0"/>
    <x v="0"/>
    <x v="1"/>
    <x v="1"/>
    <x v="1"/>
    <x v="1"/>
    <x v="1"/>
    <x v="1"/>
  </r>
  <r>
    <x v="70"/>
    <x v="31"/>
    <m/>
    <s v="Electronics Mfg &amp; Equip"/>
    <s v="Electronics Mfg &amp; Equip"/>
    <x v="0"/>
    <x v="0"/>
    <x v="27"/>
    <x v="29"/>
    <x v="26"/>
    <x v="27"/>
    <x v="25"/>
    <x v="24"/>
  </r>
  <r>
    <x v="71"/>
    <x v="32"/>
    <m/>
    <s v="Electronics Mfg &amp; Equip"/>
    <s v="Electronics Mfg &amp; Equip"/>
    <x v="1"/>
    <x v="2"/>
    <x v="28"/>
    <x v="30"/>
    <x v="27"/>
    <x v="28"/>
    <x v="26"/>
    <x v="25"/>
  </r>
  <r>
    <x v="72"/>
    <x v="1"/>
    <m/>
    <m/>
    <m/>
    <x v="0"/>
    <x v="1"/>
    <x v="1"/>
    <x v="1"/>
    <x v="1"/>
    <x v="1"/>
    <x v="1"/>
    <x v="1"/>
  </r>
  <r>
    <x v="73"/>
    <x v="1"/>
    <m/>
    <m/>
    <m/>
    <x v="2"/>
    <x v="2"/>
    <x v="1"/>
    <x v="1"/>
    <x v="1"/>
    <x v="1"/>
    <x v="1"/>
    <x v="1"/>
  </r>
  <r>
    <x v="74"/>
    <x v="1"/>
    <m/>
    <m/>
    <m/>
    <x v="1"/>
    <x v="0"/>
    <x v="1"/>
    <x v="1"/>
    <x v="1"/>
    <x v="1"/>
    <x v="1"/>
    <x v="1"/>
  </r>
  <r>
    <x v="75"/>
    <x v="33"/>
    <m/>
    <m/>
    <m/>
    <x v="2"/>
    <x v="2"/>
    <x v="1"/>
    <x v="1"/>
    <x v="1"/>
    <x v="29"/>
    <x v="27"/>
    <x v="26"/>
  </r>
  <r>
    <x v="76"/>
    <x v="1"/>
    <m/>
    <m/>
    <m/>
    <x v="2"/>
    <x v="2"/>
    <x v="1"/>
    <x v="1"/>
    <x v="1"/>
    <x v="1"/>
    <x v="1"/>
    <x v="1"/>
  </r>
  <r>
    <x v="77"/>
    <x v="1"/>
    <m/>
    <m/>
    <m/>
    <x v="2"/>
    <x v="2"/>
    <x v="1"/>
    <x v="1"/>
    <x v="1"/>
    <x v="1"/>
    <x v="1"/>
    <x v="1"/>
  </r>
  <r>
    <x v="78"/>
    <x v="1"/>
    <m/>
    <m/>
    <m/>
    <x v="0"/>
    <x v="0"/>
    <x v="1"/>
    <x v="1"/>
    <x v="1"/>
    <x v="1"/>
    <x v="1"/>
    <x v="1"/>
  </r>
  <r>
    <x v="79"/>
    <x v="34"/>
    <m/>
    <s v="Retail Sales"/>
    <m/>
    <x v="2"/>
    <x v="2"/>
    <x v="22"/>
    <x v="31"/>
    <x v="28"/>
    <x v="30"/>
    <x v="28"/>
    <x v="27"/>
  </r>
  <r>
    <x v="80"/>
    <x v="1"/>
    <m/>
    <m/>
    <m/>
    <x v="2"/>
    <x v="2"/>
    <x v="1"/>
    <x v="1"/>
    <x v="1"/>
    <x v="1"/>
    <x v="1"/>
    <x v="1"/>
  </r>
  <r>
    <x v="81"/>
    <x v="1"/>
    <m/>
    <m/>
    <m/>
    <x v="1"/>
    <x v="2"/>
    <x v="1"/>
    <x v="1"/>
    <x v="1"/>
    <x v="1"/>
    <x v="1"/>
    <x v="1"/>
  </r>
  <r>
    <x v="82"/>
    <x v="35"/>
    <s v="(LinkedIn Corp through 2016, subsidiary of Microsoft Corp afterwards)"/>
    <s v="Internet"/>
    <s v="Internet"/>
    <x v="1"/>
    <x v="2"/>
    <x v="29"/>
    <x v="32"/>
    <x v="29"/>
    <x v="31"/>
    <x v="29"/>
    <x v="1"/>
  </r>
  <r>
    <x v="83"/>
    <x v="1"/>
    <m/>
    <m/>
    <m/>
    <x v="2"/>
    <x v="2"/>
    <x v="1"/>
    <x v="1"/>
    <x v="1"/>
    <x v="1"/>
    <x v="1"/>
    <x v="1"/>
  </r>
  <r>
    <x v="84"/>
    <x v="1"/>
    <m/>
    <m/>
    <m/>
    <x v="2"/>
    <x v="2"/>
    <x v="1"/>
    <x v="1"/>
    <x v="1"/>
    <x v="1"/>
    <x v="1"/>
    <x v="1"/>
  </r>
  <r>
    <x v="85"/>
    <x v="1"/>
    <m/>
    <m/>
    <m/>
    <x v="0"/>
    <x v="1"/>
    <x v="1"/>
    <x v="1"/>
    <x v="1"/>
    <x v="1"/>
    <x v="1"/>
    <x v="1"/>
  </r>
  <r>
    <x v="86"/>
    <x v="1"/>
    <m/>
    <m/>
    <m/>
    <x v="0"/>
    <x v="0"/>
    <x v="1"/>
    <x v="1"/>
    <x v="1"/>
    <x v="1"/>
    <x v="1"/>
    <x v="1"/>
  </r>
  <r>
    <x v="87"/>
    <x v="1"/>
    <m/>
    <m/>
    <m/>
    <x v="0"/>
    <x v="1"/>
    <x v="1"/>
    <x v="1"/>
    <x v="1"/>
    <x v="1"/>
    <x v="1"/>
    <x v="1"/>
  </r>
  <r>
    <x v="88"/>
    <x v="36"/>
    <s v=" (through BSA brief)(subsidiary of Intel Corp)"/>
    <s v="Electronics Mfg &amp; Equip"/>
    <s v="Electronics Mfg &amp; Equip"/>
    <x v="0"/>
    <x v="0"/>
    <x v="1"/>
    <x v="1"/>
    <x v="1"/>
    <x v="1"/>
    <x v="1"/>
    <x v="1"/>
  </r>
  <r>
    <x v="89"/>
    <x v="1"/>
    <m/>
    <m/>
    <m/>
    <x v="2"/>
    <x v="2"/>
    <x v="1"/>
    <x v="1"/>
    <x v="1"/>
    <x v="1"/>
    <x v="1"/>
    <x v="1"/>
  </r>
  <r>
    <x v="90"/>
    <x v="37"/>
    <m/>
    <s v="Electronics Mfg &amp; Equip; Internet"/>
    <s v="Electronics Mfg &amp; Equip"/>
    <x v="0"/>
    <x v="0"/>
    <x v="30"/>
    <x v="33"/>
    <x v="30"/>
    <x v="32"/>
    <x v="30"/>
    <x v="28"/>
  </r>
  <r>
    <x v="91"/>
    <x v="1"/>
    <m/>
    <m/>
    <m/>
    <x v="0"/>
    <x v="0"/>
    <x v="1"/>
    <x v="1"/>
    <x v="1"/>
    <x v="1"/>
    <x v="1"/>
    <x v="1"/>
  </r>
  <r>
    <x v="92"/>
    <x v="1"/>
    <m/>
    <m/>
    <m/>
    <x v="0"/>
    <x v="1"/>
    <x v="1"/>
    <x v="1"/>
    <x v="1"/>
    <x v="1"/>
    <x v="1"/>
    <x v="1"/>
  </r>
  <r>
    <x v="93"/>
    <x v="1"/>
    <m/>
    <m/>
    <m/>
    <x v="0"/>
    <x v="1"/>
    <x v="1"/>
    <x v="1"/>
    <x v="1"/>
    <x v="1"/>
    <x v="1"/>
    <x v="1"/>
  </r>
  <r>
    <x v="94"/>
    <x v="1"/>
    <m/>
    <m/>
    <m/>
    <x v="0"/>
    <x v="1"/>
    <x v="1"/>
    <x v="1"/>
    <x v="1"/>
    <x v="1"/>
    <x v="1"/>
    <x v="1"/>
  </r>
  <r>
    <x v="95"/>
    <x v="38"/>
    <m/>
    <s v="Food &amp; Beverage"/>
    <s v="Business Association"/>
    <x v="2"/>
    <x v="2"/>
    <x v="31"/>
    <x v="34"/>
    <x v="31"/>
    <x v="33"/>
    <x v="31"/>
    <x v="29"/>
  </r>
  <r>
    <x v="96"/>
    <x v="1"/>
    <m/>
    <m/>
    <m/>
    <x v="0"/>
    <x v="1"/>
    <x v="1"/>
    <x v="1"/>
    <x v="1"/>
    <x v="1"/>
    <x v="1"/>
    <x v="1"/>
  </r>
  <r>
    <x v="97"/>
    <x v="39"/>
    <m/>
    <s v="Internet"/>
    <s v="Internet"/>
    <x v="1"/>
    <x v="2"/>
    <x v="32"/>
    <x v="35"/>
    <x v="32"/>
    <x v="34"/>
    <x v="32"/>
    <x v="10"/>
  </r>
  <r>
    <x v="98"/>
    <x v="1"/>
    <m/>
    <m/>
    <m/>
    <x v="0"/>
    <x v="1"/>
    <x v="1"/>
    <x v="1"/>
    <x v="1"/>
    <x v="1"/>
    <x v="1"/>
    <x v="1"/>
  </r>
  <r>
    <x v="99"/>
    <x v="1"/>
    <m/>
    <m/>
    <m/>
    <x v="0"/>
    <x v="0"/>
    <x v="1"/>
    <x v="1"/>
    <x v="1"/>
    <x v="1"/>
    <x v="1"/>
    <x v="1"/>
  </r>
  <r>
    <x v="100"/>
    <x v="1"/>
    <m/>
    <m/>
    <m/>
    <x v="2"/>
    <x v="2"/>
    <x v="1"/>
    <x v="1"/>
    <x v="1"/>
    <x v="1"/>
    <x v="1"/>
    <x v="1"/>
  </r>
  <r>
    <x v="100"/>
    <x v="1"/>
    <m/>
    <m/>
    <m/>
    <x v="2"/>
    <x v="2"/>
    <x v="1"/>
    <x v="1"/>
    <x v="1"/>
    <x v="1"/>
    <x v="1"/>
    <x v="1"/>
  </r>
  <r>
    <x v="101"/>
    <x v="1"/>
    <m/>
    <m/>
    <m/>
    <x v="2"/>
    <x v="0"/>
    <x v="1"/>
    <x v="1"/>
    <x v="1"/>
    <x v="1"/>
    <x v="1"/>
    <x v="1"/>
  </r>
  <r>
    <x v="102"/>
    <x v="40"/>
    <s v=" (through BSA brief)"/>
    <s v="Electronics Mfg &amp; Equip"/>
    <s v="Electronics Mfg &amp; Equip"/>
    <x v="0"/>
    <x v="0"/>
    <x v="33"/>
    <x v="36"/>
    <x v="33"/>
    <x v="35"/>
    <x v="33"/>
    <x v="30"/>
  </r>
  <r>
    <x v="103"/>
    <x v="41"/>
    <m/>
    <s v="Electronics Mfg &amp; Equip"/>
    <s v="Electronics Mfg &amp; Equip"/>
    <x v="0"/>
    <x v="1"/>
    <x v="1"/>
    <x v="1"/>
    <x v="1"/>
    <x v="1"/>
    <x v="1"/>
    <x v="1"/>
  </r>
  <r>
    <x v="104"/>
    <x v="42"/>
    <m/>
    <s v="Retail Sales"/>
    <s v="Internet"/>
    <x v="2"/>
    <x v="2"/>
    <x v="34"/>
    <x v="37"/>
    <x v="34"/>
    <x v="36"/>
    <x v="34"/>
    <x v="31"/>
  </r>
  <r>
    <x v="105"/>
    <x v="1"/>
    <m/>
    <m/>
    <m/>
    <x v="2"/>
    <x v="2"/>
    <x v="1"/>
    <x v="1"/>
    <x v="1"/>
    <x v="1"/>
    <x v="1"/>
    <x v="1"/>
  </r>
  <r>
    <x v="106"/>
    <x v="1"/>
    <m/>
    <m/>
    <m/>
    <x v="0"/>
    <x v="1"/>
    <x v="1"/>
    <x v="1"/>
    <x v="1"/>
    <x v="1"/>
    <x v="1"/>
    <x v="1"/>
  </r>
  <r>
    <x v="107"/>
    <x v="1"/>
    <m/>
    <m/>
    <m/>
    <x v="0"/>
    <x v="3"/>
    <x v="1"/>
    <x v="1"/>
    <x v="1"/>
    <x v="1"/>
    <x v="1"/>
    <x v="1"/>
  </r>
  <r>
    <x v="108"/>
    <x v="1"/>
    <m/>
    <m/>
    <m/>
    <x v="2"/>
    <x v="2"/>
    <x v="1"/>
    <x v="1"/>
    <x v="1"/>
    <x v="1"/>
    <x v="1"/>
    <x v="1"/>
  </r>
  <r>
    <x v="109"/>
    <x v="1"/>
    <m/>
    <m/>
    <m/>
    <x v="0"/>
    <x v="1"/>
    <x v="1"/>
    <x v="1"/>
    <x v="1"/>
    <x v="1"/>
    <x v="1"/>
    <x v="1"/>
  </r>
  <r>
    <x v="110"/>
    <x v="1"/>
    <m/>
    <m/>
    <m/>
    <x v="0"/>
    <x v="1"/>
    <x v="1"/>
    <x v="1"/>
    <x v="1"/>
    <x v="1"/>
    <x v="1"/>
    <x v="1"/>
  </r>
  <r>
    <x v="111"/>
    <x v="1"/>
    <m/>
    <m/>
    <m/>
    <x v="0"/>
    <x v="0"/>
    <x v="1"/>
    <x v="1"/>
    <x v="1"/>
    <x v="1"/>
    <x v="1"/>
    <x v="1"/>
  </r>
  <r>
    <x v="112"/>
    <x v="1"/>
    <m/>
    <m/>
    <m/>
    <x v="0"/>
    <x v="1"/>
    <x v="1"/>
    <x v="1"/>
    <x v="1"/>
    <x v="1"/>
    <x v="1"/>
    <x v="1"/>
  </r>
  <r>
    <x v="113"/>
    <x v="1"/>
    <m/>
    <m/>
    <m/>
    <x v="0"/>
    <x v="2"/>
    <x v="1"/>
    <x v="1"/>
    <x v="1"/>
    <x v="1"/>
    <x v="1"/>
    <x v="1"/>
  </r>
  <r>
    <x v="114"/>
    <x v="1"/>
    <m/>
    <m/>
    <m/>
    <x v="0"/>
    <x v="0"/>
    <x v="1"/>
    <x v="1"/>
    <x v="1"/>
    <x v="1"/>
    <x v="1"/>
    <x v="1"/>
  </r>
  <r>
    <x v="115"/>
    <x v="43"/>
    <m/>
    <m/>
    <m/>
    <x v="0"/>
    <x v="0"/>
    <x v="1"/>
    <x v="1"/>
    <x v="1"/>
    <x v="1"/>
    <x v="35"/>
    <x v="1"/>
  </r>
  <r>
    <x v="116"/>
    <x v="44"/>
    <s v=" (through BSA brief)"/>
    <s v="Electronics Mfg &amp; Equip"/>
    <s v="Electronics Mfg &amp; Equip"/>
    <x v="0"/>
    <x v="0"/>
    <x v="35"/>
    <x v="38"/>
    <x v="1"/>
    <x v="1"/>
    <x v="1"/>
    <x v="1"/>
  </r>
  <r>
    <x v="117"/>
    <x v="45"/>
    <m/>
    <m/>
    <m/>
    <x v="1"/>
    <x v="2"/>
    <x v="1"/>
    <x v="1"/>
    <x v="1"/>
    <x v="37"/>
    <x v="36"/>
    <x v="32"/>
  </r>
  <r>
    <x v="118"/>
    <x v="1"/>
    <m/>
    <m/>
    <m/>
    <x v="2"/>
    <x v="2"/>
    <x v="1"/>
    <x v="1"/>
    <x v="1"/>
    <x v="1"/>
    <x v="1"/>
    <x v="1"/>
  </r>
  <r>
    <x v="119"/>
    <x v="46"/>
    <m/>
    <s v="TV/Movies/Music"/>
    <m/>
    <x v="2"/>
    <x v="2"/>
    <x v="8"/>
    <x v="39"/>
    <x v="35"/>
    <x v="38"/>
    <x v="29"/>
    <x v="33"/>
  </r>
  <r>
    <x v="120"/>
    <x v="47"/>
    <m/>
    <s v="Electronics Mfg &amp; Equip; Internet"/>
    <s v="Electronics Mfg &amp; Equip"/>
    <x v="1"/>
    <x v="2"/>
    <x v="36"/>
    <x v="40"/>
    <x v="36"/>
    <x v="11"/>
    <x v="37"/>
    <x v="34"/>
  </r>
  <r>
    <x v="121"/>
    <x v="47"/>
    <m/>
    <s v="Electronics Mfg &amp; Equip; Internet"/>
    <s v="Electronics Mfg &amp; Equip"/>
    <x v="2"/>
    <x v="2"/>
    <x v="36"/>
    <x v="40"/>
    <x v="36"/>
    <x v="11"/>
    <x v="37"/>
    <x v="34"/>
  </r>
  <r>
    <x v="122"/>
    <x v="48"/>
    <m/>
    <s v="Electronics Mfg &amp; Equip"/>
    <m/>
    <x v="1"/>
    <x v="2"/>
    <x v="37"/>
    <x v="32"/>
    <x v="37"/>
    <x v="39"/>
    <x v="38"/>
    <x v="35"/>
  </r>
  <r>
    <x v="123"/>
    <x v="1"/>
    <m/>
    <m/>
    <m/>
    <x v="0"/>
    <x v="1"/>
    <x v="1"/>
    <x v="1"/>
    <x v="1"/>
    <x v="1"/>
    <x v="1"/>
    <x v="1"/>
  </r>
  <r>
    <x v="124"/>
    <x v="1"/>
    <m/>
    <m/>
    <m/>
    <x v="2"/>
    <x v="2"/>
    <x v="1"/>
    <x v="1"/>
    <x v="1"/>
    <x v="1"/>
    <x v="1"/>
    <x v="1"/>
  </r>
  <r>
    <x v="125"/>
    <x v="1"/>
    <m/>
    <m/>
    <m/>
    <x v="2"/>
    <x v="2"/>
    <x v="1"/>
    <x v="1"/>
    <x v="1"/>
    <x v="1"/>
    <x v="1"/>
    <x v="1"/>
  </r>
  <r>
    <x v="126"/>
    <x v="49"/>
    <m/>
    <m/>
    <m/>
    <x v="2"/>
    <x v="2"/>
    <x v="1"/>
    <x v="1"/>
    <x v="1"/>
    <x v="40"/>
    <x v="1"/>
    <x v="1"/>
  </r>
  <r>
    <x v="127"/>
    <x v="50"/>
    <s v=" (through BSA brief)"/>
    <s v="Defense Aerospace"/>
    <m/>
    <x v="0"/>
    <x v="0"/>
    <x v="38"/>
    <x v="41"/>
    <x v="38"/>
    <x v="41"/>
    <x v="39"/>
    <x v="36"/>
  </r>
  <r>
    <x v="128"/>
    <x v="1"/>
    <m/>
    <m/>
    <m/>
    <x v="1"/>
    <x v="0"/>
    <x v="1"/>
    <x v="1"/>
    <x v="1"/>
    <x v="1"/>
    <x v="1"/>
    <x v="1"/>
  </r>
  <r>
    <x v="129"/>
    <x v="51"/>
    <s v=" (through BSA brief)"/>
    <s v="Electronics Mfg &amp; Equip"/>
    <s v="Electronics Mfg &amp; Equip"/>
    <x v="0"/>
    <x v="0"/>
    <x v="29"/>
    <x v="32"/>
    <x v="1"/>
    <x v="1"/>
    <x v="1"/>
    <x v="1"/>
  </r>
  <r>
    <x v="130"/>
    <x v="1"/>
    <m/>
    <m/>
    <m/>
    <x v="0"/>
    <x v="1"/>
    <x v="1"/>
    <x v="1"/>
    <x v="1"/>
    <x v="1"/>
    <x v="1"/>
    <x v="1"/>
  </r>
  <r>
    <x v="131"/>
    <x v="1"/>
    <m/>
    <m/>
    <m/>
    <x v="0"/>
    <x v="1"/>
    <x v="1"/>
    <x v="1"/>
    <x v="1"/>
    <x v="1"/>
    <x v="1"/>
    <x v="1"/>
  </r>
  <r>
    <x v="132"/>
    <x v="1"/>
    <m/>
    <m/>
    <m/>
    <x v="0"/>
    <x v="0"/>
    <x v="1"/>
    <x v="1"/>
    <x v="1"/>
    <x v="1"/>
    <x v="1"/>
    <x v="1"/>
  </r>
  <r>
    <x v="133"/>
    <x v="1"/>
    <m/>
    <m/>
    <m/>
    <x v="0"/>
    <x v="0"/>
    <x v="1"/>
    <x v="1"/>
    <x v="1"/>
    <x v="1"/>
    <x v="1"/>
    <x v="1"/>
  </r>
  <r>
    <x v="134"/>
    <x v="1"/>
    <m/>
    <m/>
    <m/>
    <x v="1"/>
    <x v="0"/>
    <x v="1"/>
    <x v="1"/>
    <x v="1"/>
    <x v="1"/>
    <x v="1"/>
    <x v="1"/>
  </r>
  <r>
    <x v="135"/>
    <x v="1"/>
    <m/>
    <m/>
    <m/>
    <x v="2"/>
    <x v="2"/>
    <x v="1"/>
    <x v="1"/>
    <x v="1"/>
    <x v="1"/>
    <x v="1"/>
    <x v="1"/>
  </r>
  <r>
    <x v="136"/>
    <x v="1"/>
    <m/>
    <m/>
    <m/>
    <x v="2"/>
    <x v="0"/>
    <x v="1"/>
    <x v="1"/>
    <x v="1"/>
    <x v="1"/>
    <x v="1"/>
    <x v="1"/>
  </r>
  <r>
    <x v="137"/>
    <x v="52"/>
    <m/>
    <s v="Health Services/HMOs"/>
    <m/>
    <x v="0"/>
    <x v="1"/>
    <x v="1"/>
    <x v="42"/>
    <x v="39"/>
    <x v="1"/>
    <x v="1"/>
    <x v="1"/>
  </r>
  <r>
    <x v="138"/>
    <x v="1"/>
    <m/>
    <m/>
    <m/>
    <x v="0"/>
    <x v="1"/>
    <x v="1"/>
    <x v="1"/>
    <x v="1"/>
    <x v="1"/>
    <x v="1"/>
    <x v="1"/>
  </r>
  <r>
    <x v="139"/>
    <x v="1"/>
    <m/>
    <m/>
    <m/>
    <x v="0"/>
    <x v="1"/>
    <x v="1"/>
    <x v="1"/>
    <x v="1"/>
    <x v="1"/>
    <x v="1"/>
    <x v="1"/>
  </r>
  <r>
    <x v="140"/>
    <x v="53"/>
    <s v=" (through BSA brief)"/>
    <s v="Electronics Mfg &amp; Equip"/>
    <s v="Electronics Mfg &amp; Equip"/>
    <x v="0"/>
    <x v="0"/>
    <x v="39"/>
    <x v="43"/>
    <x v="25"/>
    <x v="42"/>
    <x v="40"/>
    <x v="37"/>
  </r>
  <r>
    <x v="141"/>
    <x v="1"/>
    <m/>
    <m/>
    <m/>
    <x v="0"/>
    <x v="0"/>
    <x v="1"/>
    <x v="1"/>
    <x v="1"/>
    <x v="1"/>
    <x v="1"/>
    <x v="1"/>
  </r>
  <r>
    <x v="142"/>
    <x v="1"/>
    <m/>
    <m/>
    <m/>
    <x v="0"/>
    <x v="0"/>
    <x v="1"/>
    <x v="1"/>
    <x v="1"/>
    <x v="1"/>
    <x v="1"/>
    <x v="1"/>
  </r>
  <r>
    <x v="143"/>
    <x v="1"/>
    <m/>
    <m/>
    <m/>
    <x v="0"/>
    <x v="0"/>
    <x v="1"/>
    <x v="1"/>
    <x v="1"/>
    <x v="1"/>
    <x v="1"/>
    <x v="1"/>
  </r>
  <r>
    <x v="144"/>
    <x v="1"/>
    <m/>
    <m/>
    <m/>
    <x v="2"/>
    <x v="2"/>
    <x v="1"/>
    <x v="1"/>
    <x v="1"/>
    <x v="1"/>
    <x v="1"/>
    <x v="1"/>
  </r>
  <r>
    <x v="145"/>
    <x v="1"/>
    <m/>
    <m/>
    <m/>
    <x v="0"/>
    <x v="1"/>
    <x v="1"/>
    <x v="1"/>
    <x v="1"/>
    <x v="1"/>
    <x v="1"/>
    <x v="1"/>
  </r>
  <r>
    <x v="146"/>
    <x v="1"/>
    <m/>
    <m/>
    <m/>
    <x v="0"/>
    <x v="0"/>
    <x v="1"/>
    <x v="1"/>
    <x v="1"/>
    <x v="1"/>
    <x v="1"/>
    <x v="1"/>
  </r>
  <r>
    <x v="147"/>
    <x v="54"/>
    <m/>
    <s v="Securities &amp; Investment"/>
    <m/>
    <x v="0"/>
    <x v="1"/>
    <x v="40"/>
    <x v="1"/>
    <x v="1"/>
    <x v="1"/>
    <x v="1"/>
    <x v="1"/>
  </r>
  <r>
    <x v="148"/>
    <x v="1"/>
    <m/>
    <m/>
    <m/>
    <x v="2"/>
    <x v="2"/>
    <x v="1"/>
    <x v="1"/>
    <x v="1"/>
    <x v="1"/>
    <x v="1"/>
    <x v="1"/>
  </r>
  <r>
    <x v="148"/>
    <x v="1"/>
    <m/>
    <m/>
    <m/>
    <x v="2"/>
    <x v="2"/>
    <x v="1"/>
    <x v="1"/>
    <x v="1"/>
    <x v="1"/>
    <x v="1"/>
    <x v="1"/>
  </r>
  <r>
    <x v="149"/>
    <x v="55"/>
    <m/>
    <s v="Internet"/>
    <s v="Internet"/>
    <x v="2"/>
    <x v="2"/>
    <x v="1"/>
    <x v="6"/>
    <x v="40"/>
    <x v="43"/>
    <x v="41"/>
    <x v="38"/>
  </r>
  <r>
    <x v="150"/>
    <x v="56"/>
    <m/>
    <s v="Business Associations"/>
    <m/>
    <x v="0"/>
    <x v="1"/>
    <x v="1"/>
    <x v="44"/>
    <x v="41"/>
    <x v="14"/>
    <x v="42"/>
    <x v="35"/>
  </r>
  <r>
    <x v="151"/>
    <x v="1"/>
    <m/>
    <m/>
    <m/>
    <x v="2"/>
    <x v="0"/>
    <x v="1"/>
    <x v="1"/>
    <x v="1"/>
    <x v="1"/>
    <x v="1"/>
    <x v="1"/>
  </r>
  <r>
    <x v="152"/>
    <x v="57"/>
    <m/>
    <s v="Telephone Utilities; Internet"/>
    <s v="Internet"/>
    <x v="1"/>
    <x v="2"/>
    <x v="41"/>
    <x v="45"/>
    <x v="42"/>
    <x v="44"/>
    <x v="43"/>
    <x v="39"/>
  </r>
  <r>
    <x v="153"/>
    <x v="58"/>
    <m/>
    <s v="Internet"/>
    <s v="Internet"/>
    <x v="2"/>
    <x v="2"/>
    <x v="1"/>
    <x v="20"/>
    <x v="43"/>
    <x v="45"/>
    <x v="44"/>
    <x v="40"/>
  </r>
  <r>
    <x v="154"/>
    <x v="59"/>
    <m/>
    <s v="Internet"/>
    <s v="Internet"/>
    <x v="1"/>
    <x v="2"/>
    <x v="42"/>
    <x v="46"/>
    <x v="44"/>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G65" firstHeaderRow="0" firstDataRow="1" firstDataCol="1" rowPageCount="2" colPageCount="1"/>
  <pivotFields count="13">
    <pivotField subtotalTop="0" showAll="0">
      <items count="1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axis="axisRow" subtotalTop="0" showAll="0">
      <items count="61">
        <item x="0"/>
        <item x="2"/>
        <item x="56"/>
        <item x="3"/>
        <item x="4"/>
        <item x="5"/>
        <item x="6"/>
        <item x="7"/>
        <item x="8"/>
        <item x="9"/>
        <item x="10"/>
        <item x="11"/>
        <item x="12"/>
        <item x="13"/>
        <item x="14"/>
        <item x="16"/>
        <item x="17"/>
        <item x="18"/>
        <item x="19"/>
        <item x="20"/>
        <item x="21"/>
        <item x="22"/>
        <item x="23"/>
        <item x="24"/>
        <item x="25"/>
        <item x="26"/>
        <item x="27"/>
        <item x="31"/>
        <item x="28"/>
        <item x="29"/>
        <item x="30"/>
        <item x="32"/>
        <item x="34"/>
        <item x="46"/>
        <item x="35"/>
        <item x="36"/>
        <item x="37"/>
        <item x="38"/>
        <item x="39"/>
        <item x="40"/>
        <item x="41"/>
        <item x="42"/>
        <item x="43"/>
        <item x="44"/>
        <item x="45"/>
        <item x="47"/>
        <item x="48"/>
        <item x="49"/>
        <item x="50"/>
        <item x="51"/>
        <item x="52"/>
        <item x="53"/>
        <item x="15"/>
        <item x="54"/>
        <item x="55"/>
        <item x="57"/>
        <item x="33"/>
        <item x="58"/>
        <item x="59"/>
        <item x="1"/>
        <item t="default"/>
      </items>
    </pivotField>
    <pivotField subtotalTop="0" showAll="0"/>
    <pivotField subtotalTop="0" showAll="0"/>
    <pivotField subtotalTop="0" showAll="0"/>
    <pivotField axis="axisPage" subtotalTop="0" multipleItemSelectionAllowed="1" showAll="0">
      <items count="4">
        <item x="2"/>
        <item x="1"/>
        <item x="0"/>
        <item t="default"/>
      </items>
    </pivotField>
    <pivotField axis="axisPage" subtotalTop="0" multipleItemSelectionAllowed="1" showAll="0">
      <items count="5">
        <item x="1"/>
        <item x="0"/>
        <item x="2"/>
        <item x="3"/>
        <item t="default"/>
      </items>
    </pivotField>
    <pivotField dataField="1" subtotalTop="0" showAll="0">
      <items count="44">
        <item x="1"/>
        <item x="18"/>
        <item x="6"/>
        <item x="24"/>
        <item x="10"/>
        <item x="29"/>
        <item x="37"/>
        <item x="40"/>
        <item x="8"/>
        <item x="35"/>
        <item x="34"/>
        <item x="4"/>
        <item x="26"/>
        <item x="42"/>
        <item x="36"/>
        <item x="14"/>
        <item x="22"/>
        <item x="39"/>
        <item x="12"/>
        <item x="9"/>
        <item x="38"/>
        <item x="20"/>
        <item x="0"/>
        <item x="32"/>
        <item x="2"/>
        <item x="11"/>
        <item x="13"/>
        <item x="5"/>
        <item x="7"/>
        <item x="15"/>
        <item x="16"/>
        <item x="3"/>
        <item x="28"/>
        <item x="31"/>
        <item x="17"/>
        <item x="25"/>
        <item x="27"/>
        <item x="33"/>
        <item x="23"/>
        <item x="19"/>
        <item x="30"/>
        <item x="41"/>
        <item x="21"/>
        <item t="default"/>
      </items>
    </pivotField>
    <pivotField dataField="1" subtotalTop="0" showAll="0">
      <items count="48">
        <item x="1"/>
        <item x="44"/>
        <item x="20"/>
        <item x="18"/>
        <item x="10"/>
        <item x="26"/>
        <item x="6"/>
        <item x="32"/>
        <item x="38"/>
        <item x="15"/>
        <item x="42"/>
        <item x="4"/>
        <item x="31"/>
        <item x="8"/>
        <item x="39"/>
        <item x="24"/>
        <item x="28"/>
        <item x="37"/>
        <item x="43"/>
        <item x="9"/>
        <item x="46"/>
        <item x="12"/>
        <item x="14"/>
        <item x="22"/>
        <item x="41"/>
        <item x="40"/>
        <item x="0"/>
        <item x="35"/>
        <item x="2"/>
        <item x="11"/>
        <item x="13"/>
        <item x="5"/>
        <item x="34"/>
        <item x="17"/>
        <item x="16"/>
        <item x="30"/>
        <item x="7"/>
        <item x="3"/>
        <item x="27"/>
        <item x="29"/>
        <item x="19"/>
        <item x="21"/>
        <item x="25"/>
        <item x="36"/>
        <item x="33"/>
        <item x="45"/>
        <item x="23"/>
        <item t="default"/>
      </items>
    </pivotField>
    <pivotField dataField="1" subtotalTop="0" showAll="0">
      <items count="46">
        <item x="1"/>
        <item x="44"/>
        <item x="6"/>
        <item x="18"/>
        <item x="37"/>
        <item x="14"/>
        <item x="29"/>
        <item x="39"/>
        <item x="35"/>
        <item x="28"/>
        <item x="22"/>
        <item x="8"/>
        <item x="40"/>
        <item x="4"/>
        <item x="43"/>
        <item x="25"/>
        <item x="9"/>
        <item x="34"/>
        <item x="41"/>
        <item x="13"/>
        <item x="11"/>
        <item x="20"/>
        <item x="36"/>
        <item x="38"/>
        <item x="2"/>
        <item x="0"/>
        <item x="32"/>
        <item x="10"/>
        <item x="12"/>
        <item x="5"/>
        <item x="15"/>
        <item x="31"/>
        <item x="16"/>
        <item x="27"/>
        <item x="7"/>
        <item x="24"/>
        <item x="3"/>
        <item x="26"/>
        <item x="23"/>
        <item x="19"/>
        <item x="33"/>
        <item x="30"/>
        <item x="17"/>
        <item x="42"/>
        <item x="21"/>
        <item t="default"/>
      </items>
    </pivotField>
    <pivotField dataField="1" subtotalTop="0" showAll="0">
      <items count="47">
        <item x="1"/>
        <item x="40"/>
        <item x="18"/>
        <item x="37"/>
        <item x="29"/>
        <item x="24"/>
        <item x="6"/>
        <item x="13"/>
        <item x="39"/>
        <item x="38"/>
        <item x="31"/>
        <item x="14"/>
        <item x="8"/>
        <item x="4"/>
        <item x="30"/>
        <item x="26"/>
        <item x="22"/>
        <item x="45"/>
        <item x="9"/>
        <item x="43"/>
        <item x="42"/>
        <item x="36"/>
        <item x="11"/>
        <item x="20"/>
        <item x="2"/>
        <item x="41"/>
        <item x="0"/>
        <item x="34"/>
        <item x="12"/>
        <item x="10"/>
        <item x="5"/>
        <item x="23"/>
        <item x="15"/>
        <item x="28"/>
        <item x="16"/>
        <item x="33"/>
        <item x="7"/>
        <item x="27"/>
        <item x="25"/>
        <item x="19"/>
        <item x="35"/>
        <item x="32"/>
        <item x="3"/>
        <item x="17"/>
        <item x="44"/>
        <item x="21"/>
        <item t="default"/>
      </items>
    </pivotField>
    <pivotField dataField="1" subtotalTop="0" showAll="0">
      <items count="46">
        <item x="1"/>
        <item x="27"/>
        <item x="36"/>
        <item x="35"/>
        <item x="5"/>
        <item x="12"/>
        <item x="7"/>
        <item x="22"/>
        <item x="42"/>
        <item x="38"/>
        <item x="28"/>
        <item x="3"/>
        <item x="29"/>
        <item x="24"/>
        <item x="13"/>
        <item x="34"/>
        <item x="40"/>
        <item x="20"/>
        <item x="8"/>
        <item x="37"/>
        <item x="44"/>
        <item x="10"/>
        <item x="18"/>
        <item x="41"/>
        <item x="39"/>
        <item x="32"/>
        <item x="0"/>
        <item x="4"/>
        <item x="11"/>
        <item x="9"/>
        <item x="26"/>
        <item x="14"/>
        <item x="31"/>
        <item x="25"/>
        <item x="23"/>
        <item x="6"/>
        <item x="21"/>
        <item x="17"/>
        <item x="15"/>
        <item x="33"/>
        <item x="16"/>
        <item x="30"/>
        <item x="43"/>
        <item x="2"/>
        <item x="19"/>
        <item t="default"/>
      </items>
    </pivotField>
    <pivotField dataField="1" subtotalTop="0" showAll="0">
      <items count="42">
        <item x="1"/>
        <item x="26"/>
        <item x="14"/>
        <item x="32"/>
        <item x="5"/>
        <item x="21"/>
        <item x="35"/>
        <item x="11"/>
        <item x="27"/>
        <item x="23"/>
        <item x="3"/>
        <item x="31"/>
        <item x="37"/>
        <item x="34"/>
        <item x="40"/>
        <item x="7"/>
        <item x="9"/>
        <item x="19"/>
        <item x="33"/>
        <item x="38"/>
        <item x="36"/>
        <item x="10"/>
        <item x="17"/>
        <item x="0"/>
        <item x="4"/>
        <item x="8"/>
        <item x="25"/>
        <item x="12"/>
        <item x="29"/>
        <item x="22"/>
        <item x="13"/>
        <item x="20"/>
        <item x="16"/>
        <item x="24"/>
        <item x="6"/>
        <item x="28"/>
        <item x="15"/>
        <item x="39"/>
        <item x="30"/>
        <item x="2"/>
        <item x="18"/>
        <item t="default"/>
      </items>
    </pivotField>
  </pivotFields>
  <rowFields count="1">
    <field x="1"/>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Fields count="1">
    <field x="-2"/>
  </colFields>
  <colItems count="6">
    <i>
      <x/>
    </i>
    <i i="1">
      <x v="1"/>
    </i>
    <i i="2">
      <x v="2"/>
    </i>
    <i i="3">
      <x v="3"/>
    </i>
    <i i="4">
      <x v="4"/>
    </i>
    <i i="5">
      <x v="5"/>
    </i>
  </colItems>
  <pageFields count="2">
    <pageField fld="6" hier="-1"/>
    <pageField fld="5" hier="-1"/>
  </pageFields>
  <dataFields count="6">
    <dataField name="Sum of 2012" fld="7" baseField="0" baseItem="0"/>
    <dataField name="Sum of 2013" fld="8" baseField="0" baseItem="0"/>
    <dataField name="Sum of 2014" fld="9" baseField="0" baseItem="0"/>
    <dataField name="Sum of 2015" fld="10" baseField="0" baseItem="0"/>
    <dataField name="Sum of 2016" fld="11" baseField="0" baseItem="0"/>
    <dataField name="Sum of 2017" fld="12" baseField="0" baseItem="0"/>
  </dataFields>
  <formats count="3">
    <format dxfId="7">
      <pivotArea outline="0" collapsedLevelsAreSubtotals="1" fieldPosition="0"/>
    </format>
    <format dxfId="6">
      <pivotArea outline="0" collapsedLevelsAreSubtotals="1" fieldPosition="0"/>
    </format>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5" cacheId="42"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B10" firstHeaderRow="1" firstDataRow="1" firstDataCol="1" rowPageCount="2" colPageCount="1"/>
  <pivotFields count="13">
    <pivotField subtotalTop="0" showAll="0"/>
    <pivotField subtotalTop="0" showAll="0"/>
    <pivotField subtotalTop="0" showAll="0"/>
    <pivotField subtotalTop="0" showAll="0"/>
    <pivotField subtotalTop="0" showAll="0"/>
    <pivotField axis="axisPage" subtotalTop="0" showAll="0">
      <items count="4">
        <item x="2"/>
        <item x="1"/>
        <item x="0"/>
        <item t="default"/>
      </items>
    </pivotField>
    <pivotField axis="axisPage" subtotalTop="0" showAll="0">
      <items count="5">
        <item x="1"/>
        <item x="0"/>
        <item x="2"/>
        <item x="3"/>
        <item t="default"/>
      </items>
    </pivotField>
    <pivotField dataField="1" subtotalTop="0" showAll="0">
      <items count="44">
        <item x="1"/>
        <item x="18"/>
        <item x="6"/>
        <item x="24"/>
        <item x="10"/>
        <item x="29"/>
        <item x="37"/>
        <item x="40"/>
        <item x="8"/>
        <item x="35"/>
        <item x="34"/>
        <item x="4"/>
        <item x="26"/>
        <item x="42"/>
        <item x="36"/>
        <item x="14"/>
        <item x="22"/>
        <item x="39"/>
        <item x="12"/>
        <item x="9"/>
        <item x="38"/>
        <item x="20"/>
        <item x="0"/>
        <item x="32"/>
        <item x="2"/>
        <item x="11"/>
        <item x="13"/>
        <item x="5"/>
        <item x="7"/>
        <item x="15"/>
        <item x="16"/>
        <item x="3"/>
        <item x="28"/>
        <item x="31"/>
        <item x="17"/>
        <item x="25"/>
        <item x="27"/>
        <item x="33"/>
        <item x="23"/>
        <item x="19"/>
        <item x="30"/>
        <item x="41"/>
        <item x="21"/>
        <item t="default"/>
      </items>
    </pivotField>
    <pivotField dataField="1" subtotalTop="0" showAll="0">
      <items count="48">
        <item x="1"/>
        <item x="44"/>
        <item x="20"/>
        <item x="18"/>
        <item x="10"/>
        <item x="26"/>
        <item x="6"/>
        <item x="32"/>
        <item x="38"/>
        <item x="15"/>
        <item x="42"/>
        <item x="4"/>
        <item x="31"/>
        <item x="8"/>
        <item x="39"/>
        <item x="24"/>
        <item x="28"/>
        <item x="37"/>
        <item x="43"/>
        <item x="9"/>
        <item x="46"/>
        <item x="12"/>
        <item x="14"/>
        <item x="22"/>
        <item x="41"/>
        <item x="40"/>
        <item x="0"/>
        <item x="35"/>
        <item x="2"/>
        <item x="11"/>
        <item x="13"/>
        <item x="5"/>
        <item x="34"/>
        <item x="17"/>
        <item x="16"/>
        <item x="30"/>
        <item x="7"/>
        <item x="3"/>
        <item x="27"/>
        <item x="29"/>
        <item x="19"/>
        <item x="21"/>
        <item x="25"/>
        <item x="36"/>
        <item x="33"/>
        <item x="45"/>
        <item x="23"/>
        <item t="default"/>
      </items>
    </pivotField>
    <pivotField dataField="1" subtotalTop="0" showAll="0">
      <items count="46">
        <item x="1"/>
        <item x="44"/>
        <item x="6"/>
        <item x="18"/>
        <item x="37"/>
        <item x="14"/>
        <item x="29"/>
        <item x="39"/>
        <item x="35"/>
        <item x="28"/>
        <item x="22"/>
        <item x="8"/>
        <item x="40"/>
        <item x="4"/>
        <item x="43"/>
        <item x="25"/>
        <item x="9"/>
        <item x="34"/>
        <item x="41"/>
        <item x="13"/>
        <item x="11"/>
        <item x="20"/>
        <item x="36"/>
        <item x="38"/>
        <item x="2"/>
        <item x="0"/>
        <item x="32"/>
        <item x="10"/>
        <item x="12"/>
        <item x="5"/>
        <item x="15"/>
        <item x="31"/>
        <item x="16"/>
        <item x="27"/>
        <item x="7"/>
        <item x="24"/>
        <item x="3"/>
        <item x="26"/>
        <item x="23"/>
        <item x="19"/>
        <item x="33"/>
        <item x="30"/>
        <item x="17"/>
        <item x="42"/>
        <item x="21"/>
        <item t="default"/>
      </items>
    </pivotField>
    <pivotField dataField="1" subtotalTop="0" showAll="0">
      <items count="47">
        <item x="1"/>
        <item x="40"/>
        <item x="18"/>
        <item x="37"/>
        <item x="29"/>
        <item x="24"/>
        <item x="6"/>
        <item x="13"/>
        <item x="39"/>
        <item x="38"/>
        <item x="31"/>
        <item x="14"/>
        <item x="8"/>
        <item x="4"/>
        <item x="30"/>
        <item x="26"/>
        <item x="22"/>
        <item x="45"/>
        <item x="9"/>
        <item x="43"/>
        <item x="42"/>
        <item x="36"/>
        <item x="11"/>
        <item x="20"/>
        <item x="2"/>
        <item x="41"/>
        <item x="0"/>
        <item x="34"/>
        <item x="12"/>
        <item x="10"/>
        <item x="5"/>
        <item x="23"/>
        <item x="15"/>
        <item x="28"/>
        <item x="16"/>
        <item x="33"/>
        <item x="7"/>
        <item x="27"/>
        <item x="25"/>
        <item x="19"/>
        <item x="35"/>
        <item x="32"/>
        <item x="3"/>
        <item x="17"/>
        <item x="44"/>
        <item x="21"/>
        <item t="default"/>
      </items>
    </pivotField>
    <pivotField dataField="1" subtotalTop="0" showAll="0">
      <items count="46">
        <item x="1"/>
        <item x="27"/>
        <item x="36"/>
        <item x="35"/>
        <item x="5"/>
        <item x="12"/>
        <item x="7"/>
        <item x="22"/>
        <item x="42"/>
        <item x="38"/>
        <item x="28"/>
        <item x="3"/>
        <item x="29"/>
        <item x="24"/>
        <item x="13"/>
        <item x="34"/>
        <item x="40"/>
        <item x="20"/>
        <item x="8"/>
        <item x="37"/>
        <item x="44"/>
        <item x="10"/>
        <item x="18"/>
        <item x="41"/>
        <item x="39"/>
        <item x="32"/>
        <item x="0"/>
        <item x="4"/>
        <item x="11"/>
        <item x="9"/>
        <item x="26"/>
        <item x="14"/>
        <item x="31"/>
        <item x="25"/>
        <item x="23"/>
        <item x="6"/>
        <item x="21"/>
        <item x="17"/>
        <item x="15"/>
        <item x="33"/>
        <item x="16"/>
        <item x="30"/>
        <item x="43"/>
        <item x="2"/>
        <item x="19"/>
        <item t="default"/>
      </items>
    </pivotField>
    <pivotField dataField="1" subtotalTop="0" showAll="0">
      <items count="42">
        <item x="1"/>
        <item x="26"/>
        <item x="14"/>
        <item x="32"/>
        <item x="5"/>
        <item x="21"/>
        <item x="35"/>
        <item x="11"/>
        <item x="27"/>
        <item x="23"/>
        <item x="3"/>
        <item x="31"/>
        <item x="37"/>
        <item x="34"/>
        <item x="40"/>
        <item x="7"/>
        <item x="9"/>
        <item x="19"/>
        <item x="33"/>
        <item x="38"/>
        <item x="36"/>
        <item x="10"/>
        <item x="17"/>
        <item x="0"/>
        <item x="4"/>
        <item x="8"/>
        <item x="25"/>
        <item x="12"/>
        <item x="29"/>
        <item x="22"/>
        <item x="13"/>
        <item x="20"/>
        <item x="16"/>
        <item x="24"/>
        <item x="6"/>
        <item x="28"/>
        <item x="15"/>
        <item x="39"/>
        <item x="30"/>
        <item x="2"/>
        <item x="18"/>
        <item t="default"/>
      </items>
    </pivotField>
  </pivotFields>
  <rowFields count="1">
    <field x="-2"/>
  </rowFields>
  <rowItems count="6">
    <i>
      <x/>
    </i>
    <i i="1">
      <x v="1"/>
    </i>
    <i i="2">
      <x v="2"/>
    </i>
    <i i="3">
      <x v="3"/>
    </i>
    <i i="4">
      <x v="4"/>
    </i>
    <i i="5">
      <x v="5"/>
    </i>
  </rowItems>
  <colItems count="1">
    <i/>
  </colItems>
  <pageFields count="2">
    <pageField fld="6" hier="-1"/>
    <pageField fld="5" item="2" hier="-1"/>
  </pageFields>
  <dataFields count="6">
    <dataField name="Sum of 2012" fld="7" baseField="0" baseItem="0"/>
    <dataField name="Sum of 2013" fld="8" baseField="0" baseItem="0"/>
    <dataField name="Sum of 2014" fld="9" baseField="0" baseItem="0"/>
    <dataField name="Sum of 2015" fld="10" baseField="0" baseItem="0"/>
    <dataField name="Sum of 2016" fld="11" baseField="0" baseItem="0"/>
    <dataField name="Sum of 2017" fld="12" baseField="0" baseItem="0"/>
  </dataFields>
  <chartFormats count="6">
    <chartFormat chart="0" format="29" series="1">
      <pivotArea type="data" outline="0" fieldPosition="0">
        <references count="1">
          <reference field="4294967294" count="1" selected="0">
            <x v="0"/>
          </reference>
        </references>
      </pivotArea>
    </chartFormat>
    <chartFormat chart="0" format="30" series="1">
      <pivotArea type="data" outline="0" fieldPosition="0">
        <references count="1">
          <reference field="4294967294" count="1" selected="0">
            <x v="1"/>
          </reference>
        </references>
      </pivotArea>
    </chartFormat>
    <chartFormat chart="0" format="31" series="1">
      <pivotArea type="data" outline="0" fieldPosition="0">
        <references count="1">
          <reference field="4294967294" count="1" selected="0">
            <x v="2"/>
          </reference>
        </references>
      </pivotArea>
    </chartFormat>
    <chartFormat chart="0" format="32" series="1">
      <pivotArea type="data" outline="0" fieldPosition="0">
        <references count="1">
          <reference field="4294967294" count="1" selected="0">
            <x v="3"/>
          </reference>
        </references>
      </pivotArea>
    </chartFormat>
    <chartFormat chart="0" format="33" series="1">
      <pivotArea type="data" outline="0" fieldPosition="0">
        <references count="1">
          <reference field="4294967294" count="1" selected="0">
            <x v="4"/>
          </reference>
        </references>
      </pivotArea>
    </chartFormat>
    <chartFormat chart="0" format="34"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2" name="Table2" displayName="Table2" ref="B3:H22" totalsRowCount="1" dataDxfId="59">
  <autoFilter ref="B3:H21"/>
  <tableColumns count="7">
    <tableColumn id="1" name="Industry" totalsRowLabel="Total" dataDxfId="51" totalsRowDxfId="58"/>
    <tableColumn id="2" name="2012" totalsRowFunction="sum" dataDxfId="50" totalsRowDxfId="57" dataCellStyle="Currency" totalsRowCellStyle="Currency"/>
    <tableColumn id="3" name="2013" totalsRowFunction="sum" dataDxfId="49" totalsRowDxfId="56" dataCellStyle="Currency" totalsRowCellStyle="Currency"/>
    <tableColumn id="4" name="2014" totalsRowFunction="sum" dataDxfId="48" totalsRowDxfId="55" dataCellStyle="Currency" totalsRowCellStyle="Currency"/>
    <tableColumn id="5" name="2015" totalsRowFunction="sum" dataDxfId="47" totalsRowDxfId="54" dataCellStyle="Currency" totalsRowCellStyle="Currency"/>
    <tableColumn id="6" name="2016" totalsRowFunction="sum" dataDxfId="46" totalsRowDxfId="53" dataCellStyle="Currency" totalsRowCellStyle="Currency"/>
    <tableColumn id="7" name="2017" totalsRowFunction="sum" dataDxfId="45" totalsRowDxfId="52" dataCellStyle="Currency" totalsRowCellStyle="Currency"/>
  </tableColumns>
  <tableStyleInfo name="TableStyleMedium10" showFirstColumn="0" showLastColumn="0" showRowStripes="1" showColumnStripes="0"/>
</table>
</file>

<file path=xl/tables/table2.xml><?xml version="1.0" encoding="utf-8"?>
<table xmlns="http://schemas.openxmlformats.org/spreadsheetml/2006/main" id="3" name="Table3" displayName="Table3" ref="C4:E10" totalsRowShown="0">
  <autoFilter ref="C4:E10"/>
  <tableColumns count="3">
    <tableColumn id="1" name="Year"/>
    <tableColumn id="2" name="Total Spending (Billions)" dataCellStyle="Currency"/>
    <tableColumn id="3" name="Number of Lobbyists"/>
  </tableColumns>
  <tableStyleInfo name="TableStyleMedium3" showFirstColumn="0" showLastColumn="0" showRowStripes="1" showColumnStripes="0"/>
</table>
</file>

<file path=xl/tables/table3.xml><?xml version="1.0" encoding="utf-8"?>
<table xmlns="http://schemas.openxmlformats.org/spreadsheetml/2006/main" id="1" name="Parties" displayName="Parties" ref="C4:Q160" totalsRowCount="1" headerRowDxfId="61" dataDxfId="60">
  <autoFilter ref="C4:Q159"/>
  <sortState ref="C5:Q159">
    <sortCondition ref="F4:F159"/>
  </sortState>
  <tableColumns count="15">
    <tableColumn id="1" name="Party" totalsRowLabel="Total" dataDxfId="37" totalsRowDxfId="22"/>
    <tableColumn id="2" name="Lobbying_Name" totalsRowFunction="count" dataDxfId="36" totalsRowDxfId="21"/>
    <tableColumn id="12" name="Note" dataDxfId="35" totalsRowDxfId="20"/>
    <tableColumn id="5" name="Industry" dataDxfId="34" totalsRowDxfId="19"/>
    <tableColumn id="13" name="Industry_Simple" dataDxfId="33" totalsRowDxfId="18"/>
    <tableColumn id="3" name="Software_Patents" totalsRowFunction="average" dataDxfId="32" totalsRowDxfId="17"/>
    <tableColumn id="16" name="PatentPositoin" dataDxfId="31" totalsRowDxfId="16">
      <calculatedColumnFormula>IF(Parties[[#This Row],[Software_Patents]]=1, "Pro-Patent", IF(Parties[[#This Row],[Software_Patents]]=0, "Patent-Neutral", "Anti-Patent"))</calculatedColumnFormula>
    </tableColumn>
    <tableColumn id="4" name="Troll_Concern" totalsRowFunction="average" dataDxfId="30" totalsRowDxfId="15"/>
    <tableColumn id="17" name="TrollPosition" dataDxfId="29" totalsRowDxfId="14">
      <calculatedColumnFormula>IF(Parties[[#This Row],[Troll_Concern]]=1, "Concerned", IF(Parties[[#This Row],[Troll_Concern]]=0, "Neutral", "Dismissive"))</calculatedColumnFormula>
    </tableColumn>
    <tableColumn id="6" name="2012" totalsRowFunction="sum" dataDxfId="28" totalsRowDxfId="13"/>
    <tableColumn id="7" name="2013" totalsRowFunction="sum" dataDxfId="27" totalsRowDxfId="12"/>
    <tableColumn id="8" name="2014" totalsRowFunction="sum" dataDxfId="26" totalsRowDxfId="11"/>
    <tableColumn id="9" name="2015" totalsRowFunction="sum" dataDxfId="25" totalsRowDxfId="10"/>
    <tableColumn id="10" name="2016" totalsRowFunction="sum" dataDxfId="24" totalsRowDxfId="9"/>
    <tableColumn id="11" name="2017" totalsRowFunction="sum" dataDxfId="23" totalsRowDxfId="8"/>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C164:G168" totalsRowCount="1" headerRowDxfId="39" dataDxfId="38">
  <autoFilter ref="C164:G167"/>
  <tableColumns count="5">
    <tableColumn id="1" name="Troll Position" totalsRowLabel="Total" dataDxfId="44" totalsRowDxfId="4"/>
    <tableColumn id="2" name="anti-software-patent (-1)" totalsRowFunction="sum" dataDxfId="43" totalsRowDxfId="3"/>
    <tableColumn id="3" name="neutral-on-patents(0)" totalsRowFunction="sum" dataDxfId="42" totalsRowDxfId="2"/>
    <tableColumn id="4" name="pro-software-patent(1)" totalsRowFunction="sum" dataDxfId="41" totalsRowDxfId="1"/>
    <tableColumn id="5" name="Total" totalsRowFunction="sum" dataDxfId="40" totalsRowDxfId="0">
      <calculatedColumnFormula>SUM(D165:F165)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zoomScaleNormal="100" workbookViewId="0">
      <selection activeCell="B69" sqref="B69"/>
    </sheetView>
  </sheetViews>
  <sheetFormatPr defaultRowHeight="15" x14ac:dyDescent="0.25"/>
  <cols>
    <col min="1" max="1" width="40.28515625" bestFit="1" customWidth="1"/>
    <col min="2" max="7" width="17.5703125" bestFit="1" customWidth="1"/>
    <col min="8" max="24" width="7" bestFit="1" customWidth="1"/>
    <col min="25" max="42" width="8" bestFit="1" customWidth="1"/>
    <col min="43" max="44" width="9" bestFit="1" customWidth="1"/>
    <col min="45" max="45" width="11.28515625" bestFit="1" customWidth="1"/>
    <col min="46" max="46" width="8.85546875" bestFit="1" customWidth="1"/>
    <col min="47" max="47" width="11.85546875" bestFit="1" customWidth="1"/>
    <col min="48" max="48" width="8.85546875" bestFit="1" customWidth="1"/>
    <col min="49" max="49" width="11.85546875" bestFit="1" customWidth="1"/>
    <col min="50" max="50" width="8.85546875" bestFit="1" customWidth="1"/>
    <col min="51" max="51" width="11.85546875" bestFit="1" customWidth="1"/>
    <col min="52" max="52" width="8.85546875" bestFit="1" customWidth="1"/>
    <col min="53" max="53" width="11.85546875" bestFit="1" customWidth="1"/>
    <col min="54" max="54" width="8.85546875" bestFit="1" customWidth="1"/>
    <col min="55" max="55" width="11.85546875" bestFit="1" customWidth="1"/>
    <col min="56" max="56" width="9.85546875" bestFit="1" customWidth="1"/>
    <col min="57" max="57" width="12.85546875" bestFit="1" customWidth="1"/>
    <col min="58" max="58" width="9.85546875" bestFit="1" customWidth="1"/>
    <col min="59" max="59" width="12.85546875" bestFit="1" customWidth="1"/>
    <col min="60" max="60" width="9.85546875" bestFit="1" customWidth="1"/>
    <col min="61" max="61" width="12.85546875" bestFit="1" customWidth="1"/>
    <col min="62" max="62" width="9.85546875" bestFit="1" customWidth="1"/>
    <col min="63" max="63" width="12.85546875" bestFit="1" customWidth="1"/>
    <col min="64" max="64" width="9.85546875" bestFit="1" customWidth="1"/>
    <col min="65" max="65" width="12.85546875" bestFit="1" customWidth="1"/>
    <col min="66" max="66" width="9.85546875" bestFit="1" customWidth="1"/>
    <col min="67" max="67" width="12.85546875" bestFit="1" customWidth="1"/>
    <col min="68" max="68" width="9.85546875" bestFit="1" customWidth="1"/>
    <col min="69" max="69" width="12.85546875" bestFit="1" customWidth="1"/>
    <col min="70" max="70" width="9.85546875" bestFit="1" customWidth="1"/>
    <col min="71" max="71" width="12.85546875" bestFit="1" customWidth="1"/>
    <col min="72" max="72" width="9.85546875" bestFit="1" customWidth="1"/>
    <col min="73" max="73" width="12.85546875" bestFit="1" customWidth="1"/>
    <col min="74" max="74" width="9.85546875" bestFit="1" customWidth="1"/>
    <col min="75" max="75" width="12.85546875" bestFit="1" customWidth="1"/>
    <col min="76" max="76" width="9.85546875" bestFit="1" customWidth="1"/>
    <col min="77" max="77" width="12.85546875" bestFit="1" customWidth="1"/>
    <col min="78" max="78" width="9.85546875" bestFit="1" customWidth="1"/>
    <col min="79" max="79" width="12.85546875" bestFit="1" customWidth="1"/>
    <col min="80" max="80" width="9.85546875" bestFit="1" customWidth="1"/>
    <col min="81" max="81" width="12.85546875" bestFit="1" customWidth="1"/>
    <col min="82" max="82" width="9.85546875" bestFit="1" customWidth="1"/>
    <col min="83" max="83" width="12.85546875" bestFit="1" customWidth="1"/>
    <col min="84" max="84" width="9.85546875" bestFit="1" customWidth="1"/>
    <col min="85" max="85" width="12.85546875" bestFit="1" customWidth="1"/>
    <col min="86" max="86" width="9.85546875" bestFit="1" customWidth="1"/>
    <col min="87" max="87" width="12.85546875" bestFit="1" customWidth="1"/>
    <col min="88" max="88" width="9.85546875" bestFit="1" customWidth="1"/>
    <col min="89" max="89" width="12.85546875" bestFit="1" customWidth="1"/>
    <col min="90" max="90" width="9.85546875" bestFit="1" customWidth="1"/>
    <col min="91" max="91" width="12.85546875" bestFit="1" customWidth="1"/>
    <col min="92" max="92" width="10.85546875" bestFit="1" customWidth="1"/>
    <col min="93" max="93" width="14" bestFit="1" customWidth="1"/>
    <col min="94" max="94" width="10.85546875" bestFit="1" customWidth="1"/>
    <col min="95" max="95" width="14" bestFit="1" customWidth="1"/>
    <col min="96" max="96" width="11.28515625" bestFit="1" customWidth="1"/>
    <col min="97" max="97" width="9.85546875" bestFit="1" customWidth="1"/>
    <col min="98" max="99" width="12.85546875" bestFit="1" customWidth="1"/>
    <col min="100" max="100" width="9.85546875" bestFit="1" customWidth="1"/>
    <col min="101" max="102" width="12.85546875" bestFit="1" customWidth="1"/>
    <col min="103" max="103" width="9.85546875" bestFit="1" customWidth="1"/>
    <col min="104" max="105" width="12.85546875" bestFit="1" customWidth="1"/>
    <col min="106" max="106" width="9.85546875" bestFit="1" customWidth="1"/>
    <col min="107" max="108" width="12.85546875" bestFit="1" customWidth="1"/>
    <col min="109" max="109" width="9.85546875" bestFit="1" customWidth="1"/>
    <col min="110" max="111" width="12.85546875" bestFit="1" customWidth="1"/>
    <col min="112" max="112" width="9.85546875" bestFit="1" customWidth="1"/>
    <col min="113" max="114" width="12.85546875" bestFit="1" customWidth="1"/>
    <col min="115" max="115" width="9.85546875" bestFit="1" customWidth="1"/>
    <col min="116" max="117" width="12.85546875" bestFit="1" customWidth="1"/>
    <col min="118" max="118" width="9.85546875" bestFit="1" customWidth="1"/>
    <col min="119" max="120" width="12.85546875" bestFit="1" customWidth="1"/>
    <col min="121" max="121" width="9.85546875" bestFit="1" customWidth="1"/>
    <col min="122" max="123" width="12.85546875" bestFit="1" customWidth="1"/>
    <col min="124" max="124" width="9.85546875" bestFit="1" customWidth="1"/>
    <col min="125" max="126" width="12.85546875" bestFit="1" customWidth="1"/>
    <col min="127" max="127" width="9.85546875" bestFit="1" customWidth="1"/>
    <col min="128" max="129" width="12.85546875" bestFit="1" customWidth="1"/>
    <col min="130" max="130" width="9.85546875" bestFit="1" customWidth="1"/>
    <col min="131" max="132" width="12.85546875" bestFit="1" customWidth="1"/>
    <col min="133" max="133" width="9.85546875" bestFit="1" customWidth="1"/>
    <col min="134" max="135" width="12.85546875" bestFit="1" customWidth="1"/>
    <col min="136" max="136" width="9.85546875" bestFit="1" customWidth="1"/>
    <col min="137" max="138" width="12.85546875" bestFit="1" customWidth="1"/>
    <col min="139" max="139" width="10.85546875" bestFit="1" customWidth="1"/>
    <col min="140" max="140" width="14" bestFit="1" customWidth="1"/>
    <col min="141" max="141" width="12.85546875" bestFit="1" customWidth="1"/>
    <col min="142" max="142" width="10.85546875" bestFit="1" customWidth="1"/>
    <col min="143" max="144" width="14" bestFit="1" customWidth="1"/>
    <col min="145" max="145" width="10.85546875" bestFit="1" customWidth="1"/>
    <col min="146" max="147" width="14" bestFit="1" customWidth="1"/>
    <col min="148" max="148" width="11.28515625" bestFit="1" customWidth="1"/>
    <col min="149" max="150" width="12.85546875" bestFit="1" customWidth="1"/>
    <col min="151" max="151" width="9.85546875" bestFit="1" customWidth="1"/>
    <col min="152" max="154" width="12.85546875" bestFit="1" customWidth="1"/>
    <col min="155" max="155" width="9.85546875" bestFit="1" customWidth="1"/>
    <col min="156" max="158" width="12.85546875" bestFit="1" customWidth="1"/>
    <col min="159" max="159" width="9.85546875" bestFit="1" customWidth="1"/>
    <col min="160" max="162" width="12.85546875" bestFit="1" customWidth="1"/>
    <col min="163" max="163" width="9.85546875" bestFit="1" customWidth="1"/>
    <col min="164" max="166" width="12.85546875" bestFit="1" customWidth="1"/>
    <col min="167" max="167" width="9.85546875" bestFit="1" customWidth="1"/>
    <col min="168" max="170" width="12.85546875" bestFit="1" customWidth="1"/>
    <col min="171" max="171" width="9.85546875" bestFit="1" customWidth="1"/>
    <col min="172" max="174" width="12.85546875" bestFit="1" customWidth="1"/>
    <col min="175" max="175" width="9.85546875" bestFit="1" customWidth="1"/>
    <col min="176" max="178" width="12.85546875" bestFit="1" customWidth="1"/>
    <col min="179" max="179" width="9.85546875" bestFit="1" customWidth="1"/>
    <col min="180" max="182" width="12.85546875" bestFit="1" customWidth="1"/>
    <col min="183" max="183" width="9.85546875" bestFit="1" customWidth="1"/>
    <col min="184" max="186" width="12.85546875" bestFit="1" customWidth="1"/>
    <col min="187" max="187" width="9.85546875" bestFit="1" customWidth="1"/>
    <col min="188" max="190" width="12.85546875" bestFit="1" customWidth="1"/>
    <col min="191" max="191" width="10.85546875" bestFit="1" customWidth="1"/>
    <col min="192" max="192" width="12.85546875" bestFit="1" customWidth="1"/>
    <col min="193" max="193" width="14" bestFit="1" customWidth="1"/>
    <col min="194" max="194" width="12.85546875" bestFit="1" customWidth="1"/>
    <col min="195" max="195" width="10.85546875" bestFit="1" customWidth="1"/>
    <col min="196" max="198" width="14" bestFit="1" customWidth="1"/>
    <col min="199" max="199" width="10.85546875" bestFit="1" customWidth="1"/>
    <col min="200" max="202" width="14" bestFit="1" customWidth="1"/>
    <col min="203" max="203" width="11.28515625" bestFit="1" customWidth="1"/>
    <col min="204" max="204" width="9.85546875" bestFit="1" customWidth="1"/>
    <col min="205" max="208" width="12.85546875" bestFit="1" customWidth="1"/>
    <col min="209" max="209" width="9.85546875" bestFit="1" customWidth="1"/>
    <col min="210" max="213" width="12.85546875" bestFit="1" customWidth="1"/>
    <col min="214" max="214" width="9.85546875" bestFit="1" customWidth="1"/>
    <col min="215" max="218" width="12.85546875" bestFit="1" customWidth="1"/>
    <col min="219" max="219" width="9.85546875" bestFit="1" customWidth="1"/>
    <col min="220" max="223" width="12.85546875" bestFit="1" customWidth="1"/>
    <col min="224" max="224" width="9.85546875" bestFit="1" customWidth="1"/>
    <col min="225" max="228" width="12.85546875" bestFit="1" customWidth="1"/>
    <col min="229" max="229" width="9.85546875" bestFit="1" customWidth="1"/>
    <col min="230" max="233" width="12.85546875" bestFit="1" customWidth="1"/>
    <col min="234" max="234" width="9.85546875" bestFit="1" customWidth="1"/>
    <col min="235" max="238" width="12.85546875" bestFit="1" customWidth="1"/>
    <col min="239" max="239" width="9.85546875" bestFit="1" customWidth="1"/>
    <col min="240" max="243" width="12.85546875" bestFit="1" customWidth="1"/>
    <col min="244" max="244" width="10.85546875" bestFit="1" customWidth="1"/>
    <col min="245" max="246" width="12.85546875" bestFit="1" customWidth="1"/>
    <col min="247" max="247" width="14" bestFit="1" customWidth="1"/>
    <col min="248" max="248" width="12.85546875" bestFit="1" customWidth="1"/>
    <col min="249" max="249" width="10.85546875" bestFit="1" customWidth="1"/>
    <col min="250" max="253" width="14" bestFit="1" customWidth="1"/>
    <col min="254" max="254" width="10.85546875" bestFit="1" customWidth="1"/>
    <col min="255" max="258" width="14" bestFit="1" customWidth="1"/>
    <col min="259" max="259" width="11.28515625" bestFit="1" customWidth="1"/>
    <col min="260" max="260" width="12.85546875" bestFit="1" customWidth="1"/>
    <col min="261" max="261" width="9.85546875" bestFit="1" customWidth="1"/>
    <col min="262" max="266" width="12.85546875" bestFit="1" customWidth="1"/>
    <col min="267" max="267" width="9.85546875" bestFit="1" customWidth="1"/>
    <col min="268" max="272" width="12.85546875" bestFit="1" customWidth="1"/>
    <col min="273" max="273" width="9.85546875" bestFit="1" customWidth="1"/>
    <col min="274" max="278" width="12.85546875" bestFit="1" customWidth="1"/>
    <col min="279" max="279" width="9.85546875" bestFit="1" customWidth="1"/>
    <col min="280" max="284" width="12.85546875" bestFit="1" customWidth="1"/>
    <col min="285" max="285" width="9.85546875" bestFit="1" customWidth="1"/>
    <col min="286" max="290" width="12.85546875" bestFit="1" customWidth="1"/>
    <col min="291" max="291" width="9.85546875" bestFit="1" customWidth="1"/>
    <col min="292" max="296" width="12.85546875" bestFit="1" customWidth="1"/>
    <col min="297" max="297" width="10.85546875" bestFit="1" customWidth="1"/>
    <col min="298" max="300" width="12.85546875" bestFit="1" customWidth="1"/>
    <col min="301" max="301" width="14" bestFit="1" customWidth="1"/>
    <col min="302" max="302" width="12.85546875" bestFit="1" customWidth="1"/>
    <col min="303" max="303" width="10.85546875" bestFit="1" customWidth="1"/>
    <col min="304" max="308" width="14" bestFit="1" customWidth="1"/>
    <col min="309" max="309" width="10.85546875" bestFit="1" customWidth="1"/>
    <col min="310" max="314" width="14" bestFit="1" customWidth="1"/>
    <col min="315" max="315" width="11.28515625" bestFit="1" customWidth="1"/>
    <col min="316" max="317" width="12.85546875" bestFit="1" customWidth="1"/>
    <col min="318" max="318" width="9.85546875" bestFit="1" customWidth="1"/>
    <col min="319" max="324" width="12.85546875" bestFit="1" customWidth="1"/>
    <col min="325" max="325" width="9.85546875" bestFit="1" customWidth="1"/>
    <col min="326" max="331" width="12.85546875" bestFit="1" customWidth="1"/>
    <col min="332" max="332" width="11.28515625" bestFit="1" customWidth="1"/>
    <col min="333" max="333" width="14" bestFit="1" customWidth="1"/>
    <col min="334" max="338" width="12.85546875" bestFit="1" customWidth="1"/>
    <col min="339" max="339" width="15.85546875" bestFit="1" customWidth="1"/>
    <col min="340" max="345" width="12.85546875" bestFit="1" customWidth="1"/>
    <col min="346" max="346" width="27.85546875" bestFit="1" customWidth="1"/>
    <col min="347" max="352" width="12.85546875" bestFit="1" customWidth="1"/>
    <col min="353" max="353" width="14.28515625" bestFit="1" customWidth="1"/>
    <col min="354" max="357" width="12.85546875" bestFit="1" customWidth="1"/>
    <col min="358" max="358" width="14" bestFit="1" customWidth="1"/>
    <col min="359" max="359" width="12.85546875" bestFit="1" customWidth="1"/>
    <col min="360" max="360" width="23.5703125" bestFit="1" customWidth="1"/>
    <col min="361" max="366" width="14" bestFit="1" customWidth="1"/>
    <col min="367" max="367" width="10.85546875" bestFit="1" customWidth="1"/>
    <col min="368" max="373" width="14" bestFit="1" customWidth="1"/>
    <col min="374" max="374" width="11.28515625" bestFit="1" customWidth="1"/>
  </cols>
  <sheetData>
    <row r="1" spans="1:7" x14ac:dyDescent="0.25">
      <c r="A1" s="7" t="s">
        <v>137</v>
      </c>
      <c r="B1" t="s">
        <v>261</v>
      </c>
    </row>
    <row r="2" spans="1:7" x14ac:dyDescent="0.25">
      <c r="A2" s="7" t="s">
        <v>136</v>
      </c>
      <c r="B2" t="s">
        <v>261</v>
      </c>
    </row>
    <row r="4" spans="1:7" x14ac:dyDescent="0.25">
      <c r="A4" s="7" t="s">
        <v>254</v>
      </c>
      <c r="B4" t="s">
        <v>248</v>
      </c>
      <c r="C4" t="s">
        <v>249</v>
      </c>
      <c r="D4" t="s">
        <v>250</v>
      </c>
      <c r="E4" t="s">
        <v>251</v>
      </c>
      <c r="F4" t="s">
        <v>252</v>
      </c>
      <c r="G4" t="s">
        <v>253</v>
      </c>
    </row>
    <row r="5" spans="1:7" x14ac:dyDescent="0.25">
      <c r="A5" s="8" t="s">
        <v>191</v>
      </c>
      <c r="B5" s="17">
        <v>970000</v>
      </c>
      <c r="C5" s="17">
        <v>1100000</v>
      </c>
      <c r="D5" s="17">
        <v>1210000</v>
      </c>
      <c r="E5" s="17">
        <v>900000</v>
      </c>
      <c r="F5" s="17">
        <v>940000</v>
      </c>
      <c r="G5" s="17">
        <v>1100000</v>
      </c>
    </row>
    <row r="6" spans="1:7" x14ac:dyDescent="0.25">
      <c r="A6" s="8" t="s">
        <v>58</v>
      </c>
      <c r="B6" s="17">
        <v>1390000</v>
      </c>
      <c r="C6" s="17">
        <v>1320000</v>
      </c>
      <c r="D6" s="17">
        <v>880000</v>
      </c>
      <c r="E6" s="17">
        <v>820000</v>
      </c>
      <c r="F6" s="17">
        <v>0</v>
      </c>
      <c r="G6" s="17">
        <v>0</v>
      </c>
    </row>
    <row r="7" spans="1:7" x14ac:dyDescent="0.25">
      <c r="A7" s="8" t="s">
        <v>185</v>
      </c>
      <c r="B7" s="17">
        <v>0</v>
      </c>
      <c r="C7" s="17">
        <v>20000</v>
      </c>
      <c r="D7" s="17">
        <v>470000</v>
      </c>
      <c r="E7" s="17">
        <v>210000</v>
      </c>
      <c r="F7" s="17">
        <v>100000</v>
      </c>
      <c r="G7" s="17">
        <v>120000</v>
      </c>
    </row>
    <row r="8" spans="1:7" x14ac:dyDescent="0.25">
      <c r="A8" s="8" t="s">
        <v>156</v>
      </c>
      <c r="B8" s="17">
        <v>2500000</v>
      </c>
      <c r="C8" s="17">
        <v>3460000</v>
      </c>
      <c r="D8" s="17">
        <v>4940000</v>
      </c>
      <c r="E8" s="17">
        <v>9440000</v>
      </c>
      <c r="F8" s="17">
        <v>11350000</v>
      </c>
      <c r="G8" s="17">
        <v>13000000</v>
      </c>
    </row>
    <row r="9" spans="1:7" x14ac:dyDescent="0.25">
      <c r="A9" s="8" t="s">
        <v>157</v>
      </c>
      <c r="B9" s="17">
        <v>258269.99999999997</v>
      </c>
      <c r="C9" s="17">
        <v>247100</v>
      </c>
      <c r="D9" s="17">
        <v>323500</v>
      </c>
      <c r="E9" s="17">
        <v>250000</v>
      </c>
      <c r="F9" s="17">
        <v>189640</v>
      </c>
      <c r="G9" s="17">
        <v>195000</v>
      </c>
    </row>
    <row r="10" spans="1:7" x14ac:dyDescent="0.25">
      <c r="A10" s="8" t="s">
        <v>188</v>
      </c>
      <c r="B10" s="17">
        <v>1910000</v>
      </c>
      <c r="C10" s="17">
        <v>1910000</v>
      </c>
      <c r="D10" s="17">
        <v>1820000</v>
      </c>
      <c r="E10" s="17">
        <v>1790000</v>
      </c>
      <c r="F10" s="17">
        <v>966280</v>
      </c>
      <c r="G10" s="17">
        <v>1190000</v>
      </c>
    </row>
    <row r="11" spans="1:7" x14ac:dyDescent="0.25">
      <c r="A11" s="8" t="s">
        <v>150</v>
      </c>
      <c r="B11" s="17">
        <v>40000</v>
      </c>
      <c r="C11" s="17">
        <v>90000</v>
      </c>
      <c r="D11" s="17">
        <v>70000</v>
      </c>
      <c r="E11" s="17">
        <v>110000</v>
      </c>
      <c r="F11" s="17">
        <v>40000</v>
      </c>
      <c r="G11" s="17">
        <v>60000</v>
      </c>
    </row>
    <row r="12" spans="1:7" x14ac:dyDescent="0.25">
      <c r="A12" s="8" t="s">
        <v>203</v>
      </c>
      <c r="B12" s="17">
        <v>1970000</v>
      </c>
      <c r="C12" s="17">
        <v>3370000</v>
      </c>
      <c r="D12" s="17">
        <v>4110000</v>
      </c>
      <c r="E12" s="17">
        <v>4520000</v>
      </c>
      <c r="F12" s="17">
        <v>4670000</v>
      </c>
      <c r="G12" s="17">
        <v>7150000</v>
      </c>
    </row>
    <row r="13" spans="1:7" x14ac:dyDescent="0.25">
      <c r="A13" s="8" t="s">
        <v>200</v>
      </c>
      <c r="B13" s="17">
        <v>160000</v>
      </c>
      <c r="C13" s="17">
        <v>285000</v>
      </c>
      <c r="D13" s="17">
        <v>309150</v>
      </c>
      <c r="E13" s="17">
        <v>238620</v>
      </c>
      <c r="F13" s="17">
        <v>60320</v>
      </c>
      <c r="G13" s="17">
        <v>0</v>
      </c>
    </row>
    <row r="14" spans="1:7" x14ac:dyDescent="0.25">
      <c r="A14" s="8" t="s">
        <v>211</v>
      </c>
      <c r="B14" s="17">
        <v>575000</v>
      </c>
      <c r="C14" s="17">
        <v>495000</v>
      </c>
      <c r="D14" s="17">
        <v>390000</v>
      </c>
      <c r="E14" s="17">
        <v>480000</v>
      </c>
      <c r="F14" s="17">
        <v>415000</v>
      </c>
      <c r="G14" s="17">
        <v>410000</v>
      </c>
    </row>
    <row r="15" spans="1:7" x14ac:dyDescent="0.25">
      <c r="A15" s="8" t="s">
        <v>212</v>
      </c>
      <c r="B15" s="17">
        <v>80000</v>
      </c>
      <c r="C15" s="17">
        <v>70000</v>
      </c>
      <c r="D15" s="17">
        <v>0</v>
      </c>
      <c r="E15" s="17">
        <v>0</v>
      </c>
      <c r="F15" s="17">
        <v>0</v>
      </c>
      <c r="G15" s="17">
        <v>0</v>
      </c>
    </row>
    <row r="16" spans="1:7" x14ac:dyDescent="0.25">
      <c r="A16" s="8" t="s">
        <v>202</v>
      </c>
      <c r="B16" s="17">
        <v>1620000</v>
      </c>
      <c r="C16" s="17">
        <v>1340000</v>
      </c>
      <c r="D16" s="17">
        <v>1520000</v>
      </c>
      <c r="E16" s="17">
        <v>1700000</v>
      </c>
      <c r="F16" s="17">
        <v>2010000</v>
      </c>
      <c r="G16" s="17">
        <v>1420000</v>
      </c>
    </row>
    <row r="17" spans="1:7" x14ac:dyDescent="0.25">
      <c r="A17" s="8" t="s">
        <v>213</v>
      </c>
      <c r="B17" s="17">
        <v>530000</v>
      </c>
      <c r="C17" s="17">
        <v>540000</v>
      </c>
      <c r="D17" s="17">
        <v>620000</v>
      </c>
      <c r="E17" s="17">
        <v>610000</v>
      </c>
      <c r="F17" s="17">
        <v>610000</v>
      </c>
      <c r="G17" s="17">
        <v>490000</v>
      </c>
    </row>
    <row r="18" spans="1:7" x14ac:dyDescent="0.25">
      <c r="A18" s="8" t="s">
        <v>174</v>
      </c>
      <c r="B18" s="17">
        <v>0</v>
      </c>
      <c r="C18" s="17">
        <v>0</v>
      </c>
      <c r="D18" s="17">
        <v>0</v>
      </c>
      <c r="E18" s="17">
        <v>0</v>
      </c>
      <c r="F18" s="17">
        <v>0</v>
      </c>
      <c r="G18" s="17">
        <v>0</v>
      </c>
    </row>
    <row r="19" spans="1:7" x14ac:dyDescent="0.25">
      <c r="A19" s="8" t="s">
        <v>172</v>
      </c>
      <c r="B19" s="17">
        <v>0</v>
      </c>
      <c r="C19" s="17">
        <v>0</v>
      </c>
      <c r="D19" s="17">
        <v>0</v>
      </c>
      <c r="E19" s="17">
        <v>0</v>
      </c>
      <c r="F19" s="17">
        <v>0</v>
      </c>
      <c r="G19" s="17">
        <v>0</v>
      </c>
    </row>
    <row r="20" spans="1:7" x14ac:dyDescent="0.25">
      <c r="A20" s="8" t="s">
        <v>151</v>
      </c>
      <c r="B20" s="17">
        <v>380000</v>
      </c>
      <c r="C20" s="17">
        <v>615000</v>
      </c>
      <c r="D20" s="17">
        <v>490000</v>
      </c>
      <c r="E20" s="17">
        <v>117000</v>
      </c>
      <c r="F20" s="17">
        <v>60000</v>
      </c>
      <c r="G20" s="17">
        <v>60000</v>
      </c>
    </row>
    <row r="21" spans="1:7" x14ac:dyDescent="0.25">
      <c r="A21" s="8" t="s">
        <v>181</v>
      </c>
      <c r="B21" s="17">
        <v>160000</v>
      </c>
      <c r="C21" s="17">
        <v>160000</v>
      </c>
      <c r="D21" s="17">
        <v>160000</v>
      </c>
      <c r="E21" s="17">
        <v>210000</v>
      </c>
      <c r="F21" s="17">
        <v>270000</v>
      </c>
      <c r="G21" s="17">
        <v>140000</v>
      </c>
    </row>
    <row r="22" spans="1:7" x14ac:dyDescent="0.25">
      <c r="A22" s="8" t="s">
        <v>163</v>
      </c>
      <c r="B22" s="17">
        <v>2310000</v>
      </c>
      <c r="C22" s="17">
        <v>2330000</v>
      </c>
      <c r="D22" s="17">
        <v>2490000</v>
      </c>
      <c r="E22" s="17">
        <v>2210000</v>
      </c>
      <c r="F22" s="17">
        <v>2910000</v>
      </c>
      <c r="G22" s="17">
        <v>2730000</v>
      </c>
    </row>
    <row r="23" spans="1:7" x14ac:dyDescent="0.25">
      <c r="A23" s="8" t="s">
        <v>159</v>
      </c>
      <c r="B23" s="17">
        <v>2390000</v>
      </c>
      <c r="C23" s="17">
        <v>2270000</v>
      </c>
      <c r="D23" s="17">
        <v>2730000</v>
      </c>
      <c r="E23" s="17">
        <v>3210000</v>
      </c>
      <c r="F23" s="17">
        <v>5090000</v>
      </c>
      <c r="G23" s="17">
        <v>4040000</v>
      </c>
    </row>
    <row r="24" spans="1:7" x14ac:dyDescent="0.25">
      <c r="A24" s="8" t="s">
        <v>187</v>
      </c>
      <c r="B24" s="17">
        <v>0</v>
      </c>
      <c r="C24" s="17">
        <v>34000</v>
      </c>
      <c r="D24" s="17">
        <v>0</v>
      </c>
      <c r="E24" s="17">
        <v>0</v>
      </c>
      <c r="F24" s="17">
        <v>0</v>
      </c>
      <c r="G24" s="17">
        <v>15000</v>
      </c>
    </row>
    <row r="25" spans="1:7" x14ac:dyDescent="0.25">
      <c r="A25" s="8" t="s">
        <v>164</v>
      </c>
      <c r="B25" s="17">
        <v>3850000</v>
      </c>
      <c r="C25" s="17">
        <v>6430000</v>
      </c>
      <c r="D25" s="17">
        <v>9340000</v>
      </c>
      <c r="E25" s="17">
        <v>9850000</v>
      </c>
      <c r="F25" s="17">
        <v>8690000</v>
      </c>
      <c r="G25" s="17">
        <v>11510000</v>
      </c>
    </row>
    <row r="26" spans="1:7" x14ac:dyDescent="0.25">
      <c r="A26" s="8" t="s">
        <v>170</v>
      </c>
      <c r="B26" s="17">
        <v>20000</v>
      </c>
      <c r="C26" s="17">
        <v>30000</v>
      </c>
      <c r="D26" s="17">
        <v>80000</v>
      </c>
      <c r="E26" s="17">
        <v>30000</v>
      </c>
      <c r="F26" s="17">
        <v>0</v>
      </c>
      <c r="G26" s="17">
        <v>0</v>
      </c>
    </row>
    <row r="27" spans="1:7" x14ac:dyDescent="0.25">
      <c r="A27" s="8" t="s">
        <v>37</v>
      </c>
      <c r="B27" s="17">
        <v>7940000</v>
      </c>
      <c r="C27" s="17">
        <v>6560000</v>
      </c>
      <c r="D27" s="17">
        <v>5150000</v>
      </c>
      <c r="E27" s="17">
        <v>5120000</v>
      </c>
      <c r="F27" s="17">
        <v>4990000</v>
      </c>
      <c r="G27" s="17">
        <v>5040000</v>
      </c>
    </row>
    <row r="28" spans="1:7" x14ac:dyDescent="0.25">
      <c r="A28" s="8" t="s">
        <v>6</v>
      </c>
      <c r="B28" s="17">
        <v>760000</v>
      </c>
      <c r="C28" s="17">
        <v>645000</v>
      </c>
      <c r="D28" s="17">
        <v>650000</v>
      </c>
      <c r="E28" s="17">
        <v>790000</v>
      </c>
      <c r="F28" s="17">
        <v>670000</v>
      </c>
      <c r="G28" s="17">
        <v>830000</v>
      </c>
    </row>
    <row r="29" spans="1:7" x14ac:dyDescent="0.25">
      <c r="A29" s="8" t="s">
        <v>238</v>
      </c>
      <c r="B29" s="17">
        <v>18220000</v>
      </c>
      <c r="C29" s="17">
        <v>15800000</v>
      </c>
      <c r="D29" s="17">
        <v>16830000</v>
      </c>
      <c r="E29" s="17">
        <v>16660000</v>
      </c>
      <c r="F29" s="17">
        <v>15430000</v>
      </c>
      <c r="G29" s="17">
        <v>18150000</v>
      </c>
    </row>
    <row r="30" spans="1:7" x14ac:dyDescent="0.25">
      <c r="A30" s="8" t="s">
        <v>141</v>
      </c>
      <c r="B30" s="17">
        <v>400000</v>
      </c>
      <c r="C30" s="17">
        <v>325000</v>
      </c>
      <c r="D30" s="17">
        <v>287500</v>
      </c>
      <c r="E30" s="17">
        <v>400000</v>
      </c>
      <c r="F30" s="17">
        <v>400000</v>
      </c>
      <c r="G30" s="17">
        <v>505000</v>
      </c>
    </row>
    <row r="31" spans="1:7" x14ac:dyDescent="0.25">
      <c r="A31" s="8" t="s">
        <v>192</v>
      </c>
      <c r="B31" s="17">
        <v>7220000</v>
      </c>
      <c r="C31" s="17">
        <v>6920000</v>
      </c>
      <c r="D31" s="17">
        <v>5010000</v>
      </c>
      <c r="E31" s="17">
        <v>2190000</v>
      </c>
      <c r="F31" s="17">
        <v>4830000</v>
      </c>
      <c r="G31" s="17">
        <v>4980000</v>
      </c>
    </row>
    <row r="32" spans="1:7" x14ac:dyDescent="0.25">
      <c r="A32" s="8" t="s">
        <v>153</v>
      </c>
      <c r="B32" s="17">
        <v>4850000</v>
      </c>
      <c r="C32" s="17">
        <v>5950000</v>
      </c>
      <c r="D32" s="17">
        <v>4950000</v>
      </c>
      <c r="E32" s="17">
        <v>4630000</v>
      </c>
      <c r="F32" s="17">
        <v>4040000</v>
      </c>
      <c r="G32" s="17">
        <v>5310000</v>
      </c>
    </row>
    <row r="33" spans="1:7" x14ac:dyDescent="0.25">
      <c r="A33" s="8" t="s">
        <v>27</v>
      </c>
      <c r="B33" s="17">
        <v>70000</v>
      </c>
      <c r="C33" s="17">
        <v>80000</v>
      </c>
      <c r="D33" s="17">
        <v>70000</v>
      </c>
      <c r="E33" s="17">
        <v>90000</v>
      </c>
      <c r="F33" s="17">
        <v>80000</v>
      </c>
      <c r="G33" s="17">
        <v>100000</v>
      </c>
    </row>
    <row r="34" spans="1:7" x14ac:dyDescent="0.25">
      <c r="A34" s="8" t="s">
        <v>221</v>
      </c>
      <c r="B34" s="17">
        <v>4780000</v>
      </c>
      <c r="C34" s="17">
        <v>5610000</v>
      </c>
      <c r="D34" s="17">
        <v>4800000</v>
      </c>
      <c r="E34" s="17">
        <v>4910000</v>
      </c>
      <c r="F34" s="17">
        <v>4220000</v>
      </c>
      <c r="G34" s="17">
        <v>3730000</v>
      </c>
    </row>
    <row r="35" spans="1:7" x14ac:dyDescent="0.25">
      <c r="A35" s="8" t="s">
        <v>149</v>
      </c>
      <c r="B35" s="17">
        <v>300000</v>
      </c>
      <c r="C35" s="17">
        <v>340000</v>
      </c>
      <c r="D35" s="17">
        <v>360000</v>
      </c>
      <c r="E35" s="17">
        <v>320000</v>
      </c>
      <c r="F35" s="17">
        <v>210000</v>
      </c>
      <c r="G35" s="17">
        <v>190000</v>
      </c>
    </row>
    <row r="36" spans="1:7" x14ac:dyDescent="0.25">
      <c r="A36" s="8" t="s">
        <v>160</v>
      </c>
      <c r="B36" s="17">
        <v>2560000</v>
      </c>
      <c r="C36" s="17">
        <v>2620000</v>
      </c>
      <c r="D36" s="17">
        <v>2830000</v>
      </c>
      <c r="E36" s="17">
        <v>2260000</v>
      </c>
      <c r="F36" s="17">
        <v>2390000</v>
      </c>
      <c r="G36" s="17">
        <v>2390000</v>
      </c>
    </row>
    <row r="37" spans="1:7" x14ac:dyDescent="0.25">
      <c r="A37" s="8" t="s">
        <v>144</v>
      </c>
      <c r="B37" s="17">
        <v>400000</v>
      </c>
      <c r="C37" s="17">
        <v>280000</v>
      </c>
      <c r="D37" s="17">
        <v>230000</v>
      </c>
      <c r="E37" s="17">
        <v>260000</v>
      </c>
      <c r="F37" s="17">
        <v>170000</v>
      </c>
      <c r="G37" s="17">
        <v>170000</v>
      </c>
    </row>
    <row r="38" spans="1:7" x14ac:dyDescent="0.25">
      <c r="A38" s="8" t="s">
        <v>148</v>
      </c>
      <c r="B38" s="17">
        <v>160000</v>
      </c>
      <c r="C38" s="17">
        <v>300000</v>
      </c>
      <c r="D38" s="17">
        <v>215000</v>
      </c>
      <c r="E38" s="17">
        <v>170000</v>
      </c>
      <c r="F38" s="17">
        <v>200000</v>
      </c>
      <c r="G38" s="17">
        <v>510000</v>
      </c>
    </row>
    <row r="39" spans="1:7" x14ac:dyDescent="0.25">
      <c r="A39" s="8" t="s">
        <v>161</v>
      </c>
      <c r="B39" s="17">
        <v>90000</v>
      </c>
      <c r="C39" s="17">
        <v>120000</v>
      </c>
      <c r="D39" s="17">
        <v>190000</v>
      </c>
      <c r="E39" s="17">
        <v>200000</v>
      </c>
      <c r="F39" s="17">
        <v>200000</v>
      </c>
      <c r="G39" s="17">
        <v>0</v>
      </c>
    </row>
    <row r="40" spans="1:7" x14ac:dyDescent="0.25">
      <c r="A40" s="8" t="s">
        <v>224</v>
      </c>
      <c r="B40" s="17">
        <v>0</v>
      </c>
      <c r="C40" s="17">
        <v>0</v>
      </c>
      <c r="D40" s="17">
        <v>0</v>
      </c>
      <c r="E40" s="17">
        <v>0</v>
      </c>
      <c r="F40" s="17">
        <v>0</v>
      </c>
      <c r="G40" s="17">
        <v>0</v>
      </c>
    </row>
    <row r="41" spans="1:7" x14ac:dyDescent="0.25">
      <c r="A41" s="8" t="s">
        <v>190</v>
      </c>
      <c r="B41" s="17">
        <v>8090000</v>
      </c>
      <c r="C41" s="17">
        <v>10490000</v>
      </c>
      <c r="D41" s="17">
        <v>8330000</v>
      </c>
      <c r="E41" s="17">
        <v>8490000</v>
      </c>
      <c r="F41" s="17">
        <v>8710000</v>
      </c>
      <c r="G41" s="17">
        <v>8660000</v>
      </c>
    </row>
    <row r="42" spans="1:7" x14ac:dyDescent="0.25">
      <c r="A42" s="8" t="s">
        <v>147</v>
      </c>
      <c r="B42" s="17">
        <v>2710000</v>
      </c>
      <c r="C42" s="17">
        <v>2240000</v>
      </c>
      <c r="D42" s="17">
        <v>2550000</v>
      </c>
      <c r="E42" s="17">
        <v>4250000</v>
      </c>
      <c r="F42" s="17">
        <v>3930000</v>
      </c>
      <c r="G42" s="17">
        <v>3270000</v>
      </c>
    </row>
    <row r="43" spans="1:7" x14ac:dyDescent="0.25">
      <c r="A43" s="8" t="s">
        <v>165</v>
      </c>
      <c r="B43" s="17">
        <v>1020000</v>
      </c>
      <c r="C43" s="17">
        <v>1200000</v>
      </c>
      <c r="D43" s="17">
        <v>1260000</v>
      </c>
      <c r="E43" s="17">
        <v>1320000</v>
      </c>
      <c r="F43" s="17">
        <v>800000</v>
      </c>
      <c r="G43" s="17">
        <v>800000</v>
      </c>
    </row>
    <row r="44" spans="1:7" x14ac:dyDescent="0.25">
      <c r="A44" s="8" t="s">
        <v>222</v>
      </c>
      <c r="B44" s="17">
        <v>6660000</v>
      </c>
      <c r="C44" s="17">
        <v>7370000</v>
      </c>
      <c r="D44" s="17">
        <v>6810000</v>
      </c>
      <c r="E44" s="17">
        <v>8470000</v>
      </c>
      <c r="F44" s="17">
        <v>8620000</v>
      </c>
      <c r="G44" s="17">
        <v>12390000</v>
      </c>
    </row>
    <row r="45" spans="1:7" x14ac:dyDescent="0.25">
      <c r="A45" s="8" t="s">
        <v>184</v>
      </c>
      <c r="B45" s="17">
        <v>0</v>
      </c>
      <c r="C45" s="17">
        <v>0</v>
      </c>
      <c r="D45" s="17">
        <v>0</v>
      </c>
      <c r="E45" s="17">
        <v>0</v>
      </c>
      <c r="F45" s="17">
        <v>0</v>
      </c>
      <c r="G45" s="17">
        <v>0</v>
      </c>
    </row>
    <row r="46" spans="1:7" x14ac:dyDescent="0.25">
      <c r="A46" s="8" t="s">
        <v>145</v>
      </c>
      <c r="B46" s="17">
        <v>240000</v>
      </c>
      <c r="C46" s="17">
        <v>350000</v>
      </c>
      <c r="D46" s="17">
        <v>420000</v>
      </c>
      <c r="E46" s="17">
        <v>570000</v>
      </c>
      <c r="F46" s="17">
        <v>350000</v>
      </c>
      <c r="G46" s="17">
        <v>320000</v>
      </c>
    </row>
    <row r="47" spans="1:7" x14ac:dyDescent="0.25">
      <c r="A47" s="8" t="s">
        <v>193</v>
      </c>
      <c r="B47" s="17">
        <v>0</v>
      </c>
      <c r="C47" s="17">
        <v>0</v>
      </c>
      <c r="D47" s="17">
        <v>0</v>
      </c>
      <c r="E47" s="17">
        <v>0</v>
      </c>
      <c r="F47" s="17">
        <v>30000</v>
      </c>
      <c r="G47" s="17">
        <v>0</v>
      </c>
    </row>
    <row r="48" spans="1:7" x14ac:dyDescent="0.25">
      <c r="A48" s="8" t="s">
        <v>225</v>
      </c>
      <c r="B48" s="17">
        <v>170000</v>
      </c>
      <c r="C48" s="17">
        <v>125000</v>
      </c>
      <c r="D48" s="17">
        <v>0</v>
      </c>
      <c r="E48" s="17">
        <v>0</v>
      </c>
      <c r="F48" s="17">
        <v>0</v>
      </c>
      <c r="G48" s="17">
        <v>0</v>
      </c>
    </row>
    <row r="49" spans="1:7" x14ac:dyDescent="0.25">
      <c r="A49" s="8" t="s">
        <v>199</v>
      </c>
      <c r="B49" s="17">
        <v>0</v>
      </c>
      <c r="C49" s="17">
        <v>0</v>
      </c>
      <c r="D49" s="17">
        <v>0</v>
      </c>
      <c r="E49" s="17">
        <v>32150</v>
      </c>
      <c r="F49" s="17">
        <v>21480</v>
      </c>
      <c r="G49" s="17">
        <v>19310</v>
      </c>
    </row>
    <row r="50" spans="1:7" x14ac:dyDescent="0.25">
      <c r="A50" s="8" t="s">
        <v>166</v>
      </c>
      <c r="B50" s="17">
        <v>752000</v>
      </c>
      <c r="C50" s="17">
        <v>1554000</v>
      </c>
      <c r="D50" s="17">
        <v>1360000</v>
      </c>
      <c r="E50" s="17">
        <v>1220000</v>
      </c>
      <c r="F50" s="17">
        <v>960000</v>
      </c>
      <c r="G50" s="17">
        <v>775000</v>
      </c>
    </row>
    <row r="51" spans="1:7" x14ac:dyDescent="0.25">
      <c r="A51" s="8" t="s">
        <v>189</v>
      </c>
      <c r="B51" s="17">
        <v>120000</v>
      </c>
      <c r="C51" s="17">
        <v>120000</v>
      </c>
      <c r="D51" s="17">
        <v>120000</v>
      </c>
      <c r="E51" s="17">
        <v>120000</v>
      </c>
      <c r="F51" s="17">
        <v>140000</v>
      </c>
      <c r="G51" s="17">
        <v>120000</v>
      </c>
    </row>
    <row r="52" spans="1:7" x14ac:dyDescent="0.25">
      <c r="A52" s="8" t="s">
        <v>195</v>
      </c>
      <c r="B52" s="17">
        <v>0</v>
      </c>
      <c r="C52" s="17">
        <v>0</v>
      </c>
      <c r="D52" s="17">
        <v>0</v>
      </c>
      <c r="E52" s="17">
        <v>5000</v>
      </c>
      <c r="F52" s="17">
        <v>0</v>
      </c>
      <c r="G52" s="17">
        <v>0</v>
      </c>
    </row>
    <row r="53" spans="1:7" x14ac:dyDescent="0.25">
      <c r="A53" s="8" t="s">
        <v>239</v>
      </c>
      <c r="B53" s="17">
        <v>733890</v>
      </c>
      <c r="C53" s="17">
        <v>761420</v>
      </c>
      <c r="D53" s="17">
        <v>850000</v>
      </c>
      <c r="E53" s="17">
        <v>890000</v>
      </c>
      <c r="F53" s="17">
        <v>709490</v>
      </c>
      <c r="G53" s="17">
        <v>724660</v>
      </c>
    </row>
    <row r="54" spans="1:7" x14ac:dyDescent="0.25">
      <c r="A54" s="8" t="s">
        <v>219</v>
      </c>
      <c r="B54" s="17">
        <v>90000</v>
      </c>
      <c r="C54" s="17">
        <v>120000</v>
      </c>
      <c r="D54" s="17">
        <v>0</v>
      </c>
      <c r="E54" s="17">
        <v>0</v>
      </c>
      <c r="F54" s="17">
        <v>0</v>
      </c>
      <c r="G54" s="17">
        <v>0</v>
      </c>
    </row>
    <row r="55" spans="1:7" x14ac:dyDescent="0.25">
      <c r="A55" s="8" t="s">
        <v>171</v>
      </c>
      <c r="B55" s="17">
        <v>0</v>
      </c>
      <c r="C55" s="17">
        <v>180000</v>
      </c>
      <c r="D55" s="17">
        <v>195000</v>
      </c>
      <c r="E55" s="17">
        <v>0</v>
      </c>
      <c r="F55" s="17">
        <v>0</v>
      </c>
      <c r="G55" s="17">
        <v>0</v>
      </c>
    </row>
    <row r="56" spans="1:7" x14ac:dyDescent="0.25">
      <c r="A56" s="8" t="s">
        <v>223</v>
      </c>
      <c r="B56" s="17">
        <v>480000</v>
      </c>
      <c r="C56" s="17">
        <v>490000</v>
      </c>
      <c r="D56" s="17">
        <v>360000</v>
      </c>
      <c r="E56" s="17">
        <v>520000</v>
      </c>
      <c r="F56" s="17">
        <v>370000</v>
      </c>
      <c r="G56" s="17">
        <v>330000</v>
      </c>
    </row>
    <row r="57" spans="1:7" x14ac:dyDescent="0.25">
      <c r="A57" s="8" t="s">
        <v>152</v>
      </c>
      <c r="B57" s="17">
        <v>1680000</v>
      </c>
      <c r="C57" s="17">
        <v>1790000</v>
      </c>
      <c r="D57" s="17">
        <v>1590000</v>
      </c>
      <c r="E57" s="17">
        <v>1590000</v>
      </c>
      <c r="F57" s="17">
        <v>990000</v>
      </c>
      <c r="G57" s="17">
        <v>800000</v>
      </c>
    </row>
    <row r="58" spans="1:7" x14ac:dyDescent="0.25">
      <c r="A58" s="8" t="s">
        <v>169</v>
      </c>
      <c r="B58" s="17">
        <v>140000</v>
      </c>
      <c r="C58" s="17">
        <v>0</v>
      </c>
      <c r="D58" s="17">
        <v>0</v>
      </c>
      <c r="E58" s="17">
        <v>0</v>
      </c>
      <c r="F58" s="17">
        <v>0</v>
      </c>
      <c r="G58" s="17">
        <v>0</v>
      </c>
    </row>
    <row r="59" spans="1:7" x14ac:dyDescent="0.25">
      <c r="A59" s="8" t="s">
        <v>194</v>
      </c>
      <c r="B59" s="17">
        <v>0</v>
      </c>
      <c r="C59" s="17">
        <v>90000</v>
      </c>
      <c r="D59" s="17">
        <v>310000</v>
      </c>
      <c r="E59" s="17">
        <v>500000</v>
      </c>
      <c r="F59" s="17">
        <v>680000</v>
      </c>
      <c r="G59" s="17">
        <v>550000</v>
      </c>
    </row>
    <row r="60" spans="1:7" x14ac:dyDescent="0.25">
      <c r="A60" s="8" t="s">
        <v>168</v>
      </c>
      <c r="B60" s="17">
        <v>15020000</v>
      </c>
      <c r="C60" s="17">
        <v>13510000</v>
      </c>
      <c r="D60" s="17">
        <v>12900000</v>
      </c>
      <c r="E60" s="17">
        <v>11430000</v>
      </c>
      <c r="F60" s="17">
        <v>10080000</v>
      </c>
      <c r="G60" s="17">
        <v>12230000</v>
      </c>
    </row>
    <row r="61" spans="1:7" x14ac:dyDescent="0.25">
      <c r="A61" s="8" t="s">
        <v>143</v>
      </c>
      <c r="B61" s="17">
        <v>0</v>
      </c>
      <c r="C61" s="17">
        <v>0</v>
      </c>
      <c r="D61" s="17">
        <v>0</v>
      </c>
      <c r="E61" s="17">
        <v>40000</v>
      </c>
      <c r="F61" s="17">
        <v>20000</v>
      </c>
      <c r="G61" s="17">
        <v>10000</v>
      </c>
    </row>
    <row r="62" spans="1:7" x14ac:dyDescent="0.25">
      <c r="A62" s="8" t="s">
        <v>196</v>
      </c>
      <c r="B62" s="17">
        <v>0</v>
      </c>
      <c r="C62" s="17">
        <v>30000</v>
      </c>
      <c r="D62" s="17">
        <v>330000</v>
      </c>
      <c r="E62" s="17">
        <v>470000</v>
      </c>
      <c r="F62" s="17">
        <v>590000</v>
      </c>
      <c r="G62" s="17">
        <v>390000</v>
      </c>
    </row>
    <row r="63" spans="1:7" x14ac:dyDescent="0.25">
      <c r="A63" s="8" t="s">
        <v>162</v>
      </c>
      <c r="B63" s="17">
        <v>315000</v>
      </c>
      <c r="C63" s="17">
        <v>525000</v>
      </c>
      <c r="D63" s="17">
        <v>30000</v>
      </c>
      <c r="E63" s="17">
        <v>0</v>
      </c>
      <c r="F63" s="17">
        <v>0</v>
      </c>
      <c r="G63" s="17">
        <v>0</v>
      </c>
    </row>
    <row r="64" spans="1:7" x14ac:dyDescent="0.25">
      <c r="A64" s="8" t="s">
        <v>255</v>
      </c>
      <c r="B64" s="17">
        <v>0</v>
      </c>
      <c r="C64" s="17">
        <v>0</v>
      </c>
      <c r="D64" s="17">
        <v>0</v>
      </c>
      <c r="E64" s="17">
        <v>0</v>
      </c>
      <c r="F64" s="17">
        <v>0</v>
      </c>
      <c r="G64" s="17">
        <v>0</v>
      </c>
    </row>
    <row r="65" spans="1:7" x14ac:dyDescent="0.25">
      <c r="A65" s="8" t="s">
        <v>256</v>
      </c>
      <c r="B65" s="17">
        <v>107084160</v>
      </c>
      <c r="C65" s="17">
        <v>112611520</v>
      </c>
      <c r="D65" s="17">
        <v>110940150</v>
      </c>
      <c r="E65" s="17">
        <v>114612770</v>
      </c>
      <c r="F65" s="17">
        <v>113202210</v>
      </c>
      <c r="G65" s="17">
        <v>126923970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election activeCell="B2" sqref="B2"/>
    </sheetView>
  </sheetViews>
  <sheetFormatPr defaultRowHeight="15" x14ac:dyDescent="0.25"/>
  <cols>
    <col min="2" max="2" width="35.7109375" customWidth="1"/>
    <col min="3" max="3" width="16.85546875" customWidth="1"/>
    <col min="4" max="8" width="16" customWidth="1"/>
  </cols>
  <sheetData>
    <row r="1" spans="2:8" ht="41.25" customHeight="1" x14ac:dyDescent="0.25">
      <c r="B1" t="s">
        <v>263</v>
      </c>
    </row>
    <row r="3" spans="2:8" x14ac:dyDescent="0.25">
      <c r="B3" t="s">
        <v>139</v>
      </c>
      <c r="C3" t="s">
        <v>231</v>
      </c>
      <c r="D3" t="s">
        <v>232</v>
      </c>
      <c r="E3" t="s">
        <v>233</v>
      </c>
      <c r="F3" t="s">
        <v>234</v>
      </c>
      <c r="G3" t="s">
        <v>235</v>
      </c>
      <c r="H3" t="s">
        <v>236</v>
      </c>
    </row>
    <row r="4" spans="2:8" x14ac:dyDescent="0.25">
      <c r="B4" s="9" t="s">
        <v>182</v>
      </c>
      <c r="C4" s="13">
        <v>57938620</v>
      </c>
      <c r="D4" s="13">
        <v>59471857</v>
      </c>
      <c r="E4" s="13">
        <v>55692687</v>
      </c>
      <c r="F4" s="13">
        <v>59611001</v>
      </c>
      <c r="G4" s="13">
        <v>62487402</v>
      </c>
      <c r="H4" s="13">
        <v>69977238</v>
      </c>
    </row>
    <row r="5" spans="2:8" x14ac:dyDescent="0.25">
      <c r="B5" s="9" t="s">
        <v>186</v>
      </c>
      <c r="C5" s="13">
        <v>173224196</v>
      </c>
      <c r="D5" s="13">
        <v>109521451</v>
      </c>
      <c r="E5" s="13">
        <v>163556843</v>
      </c>
      <c r="F5" s="13">
        <v>128990773</v>
      </c>
      <c r="G5" s="13">
        <v>143401396</v>
      </c>
      <c r="H5" s="13">
        <v>137269641</v>
      </c>
    </row>
    <row r="6" spans="2:8" x14ac:dyDescent="0.25">
      <c r="B6" s="9" t="s">
        <v>158</v>
      </c>
      <c r="C6" s="13">
        <v>40944406</v>
      </c>
      <c r="D6" s="13">
        <v>37649516</v>
      </c>
      <c r="E6" s="13">
        <v>37037799</v>
      </c>
      <c r="F6" s="13">
        <v>33701624</v>
      </c>
      <c r="G6" s="13">
        <v>31052894</v>
      </c>
      <c r="H6" s="13">
        <v>31097987</v>
      </c>
    </row>
    <row r="7" spans="2:8" x14ac:dyDescent="0.25">
      <c r="B7" s="9" t="s">
        <v>179</v>
      </c>
      <c r="C7" s="13">
        <v>63536980</v>
      </c>
      <c r="D7" s="13">
        <v>63764416</v>
      </c>
      <c r="E7" s="13">
        <v>63059552</v>
      </c>
      <c r="F7" s="13">
        <v>64192735</v>
      </c>
      <c r="G7" s="13">
        <v>60197406</v>
      </c>
      <c r="H7" s="13">
        <v>66770676</v>
      </c>
    </row>
    <row r="8" spans="2:8" x14ac:dyDescent="0.25">
      <c r="B8" s="9" t="s">
        <v>240</v>
      </c>
      <c r="C8" s="13">
        <v>76026226</v>
      </c>
      <c r="D8" s="13">
        <v>79717286</v>
      </c>
      <c r="E8" s="13">
        <v>70921452</v>
      </c>
      <c r="F8" s="13">
        <v>76034275</v>
      </c>
      <c r="G8" s="13">
        <v>74635329</v>
      </c>
      <c r="H8" s="13">
        <v>69125953</v>
      </c>
    </row>
    <row r="9" spans="2:8" x14ac:dyDescent="0.25">
      <c r="B9" s="9" t="s">
        <v>154</v>
      </c>
      <c r="C9" s="13">
        <v>124515426</v>
      </c>
      <c r="D9" s="13">
        <v>131085094</v>
      </c>
      <c r="E9" s="13">
        <v>119545099</v>
      </c>
      <c r="F9" s="13">
        <v>124894763</v>
      </c>
      <c r="G9" s="13">
        <v>121367108</v>
      </c>
      <c r="H9" s="13">
        <v>146197990</v>
      </c>
    </row>
    <row r="10" spans="2:8" x14ac:dyDescent="0.25">
      <c r="B10" s="9" t="s">
        <v>178</v>
      </c>
      <c r="C10" s="13">
        <v>27346795</v>
      </c>
      <c r="D10" s="13">
        <v>30492645</v>
      </c>
      <c r="E10" s="13">
        <v>32518978</v>
      </c>
      <c r="F10" s="13">
        <v>34224057</v>
      </c>
      <c r="G10" s="13">
        <v>31144788</v>
      </c>
      <c r="H10" s="13">
        <v>28408103</v>
      </c>
    </row>
    <row r="11" spans="2:8" x14ac:dyDescent="0.25">
      <c r="B11" s="9" t="s">
        <v>140</v>
      </c>
      <c r="C11" s="13">
        <v>29478505</v>
      </c>
      <c r="D11" s="13">
        <v>39857763</v>
      </c>
      <c r="E11" s="13">
        <v>27745068</v>
      </c>
      <c r="F11" s="13">
        <v>32230310</v>
      </c>
      <c r="G11" s="13">
        <v>26558856</v>
      </c>
      <c r="H11" s="13">
        <v>23098263</v>
      </c>
    </row>
    <row r="12" spans="2:8" x14ac:dyDescent="0.25">
      <c r="B12" s="9" t="s">
        <v>183</v>
      </c>
      <c r="C12" s="13">
        <v>74429025</v>
      </c>
      <c r="D12" s="14">
        <v>73985023</v>
      </c>
      <c r="E12" s="15">
        <v>74914794</v>
      </c>
      <c r="F12" s="15">
        <v>76914542</v>
      </c>
      <c r="G12" s="15">
        <v>78776804</v>
      </c>
      <c r="H12" s="15">
        <v>81991624</v>
      </c>
    </row>
    <row r="13" spans="2:8" x14ac:dyDescent="0.25">
      <c r="B13" s="9" t="s">
        <v>155</v>
      </c>
      <c r="C13" s="15">
        <v>37097060</v>
      </c>
      <c r="D13" s="15">
        <v>39683446</v>
      </c>
      <c r="E13" s="15">
        <v>47670071</v>
      </c>
      <c r="F13" s="15">
        <v>57721986</v>
      </c>
      <c r="G13" s="15">
        <v>59336461</v>
      </c>
      <c r="H13" s="15">
        <v>67985350</v>
      </c>
    </row>
    <row r="14" spans="2:8" x14ac:dyDescent="0.25">
      <c r="B14" s="9" t="s">
        <v>180</v>
      </c>
      <c r="C14" s="15">
        <v>31079605</v>
      </c>
      <c r="D14" s="15">
        <v>31294523</v>
      </c>
      <c r="E14" s="15">
        <v>30750634</v>
      </c>
      <c r="F14" s="15">
        <v>31294523</v>
      </c>
      <c r="G14" s="15">
        <v>33023278</v>
      </c>
      <c r="H14" s="15">
        <v>35569161</v>
      </c>
    </row>
    <row r="15" spans="2:8" x14ac:dyDescent="0.25">
      <c r="B15" s="9" t="s">
        <v>201</v>
      </c>
      <c r="C15" s="15">
        <v>49930579</v>
      </c>
      <c r="D15" s="15">
        <v>50893997</v>
      </c>
      <c r="E15" s="15">
        <v>48053215</v>
      </c>
      <c r="F15" s="15">
        <v>43495409</v>
      </c>
      <c r="G15" s="15">
        <v>41114489</v>
      </c>
      <c r="H15" s="15">
        <v>49365494</v>
      </c>
    </row>
    <row r="16" spans="2:8" x14ac:dyDescent="0.25">
      <c r="B16" s="9" t="s">
        <v>142</v>
      </c>
      <c r="C16" s="15">
        <v>104980032</v>
      </c>
      <c r="D16" s="15">
        <v>95215621</v>
      </c>
      <c r="E16" s="15">
        <v>97618196</v>
      </c>
      <c r="F16" s="15">
        <v>106323931</v>
      </c>
      <c r="G16" s="15">
        <v>78810413</v>
      </c>
      <c r="H16" s="15">
        <v>91182170</v>
      </c>
    </row>
    <row r="17" spans="2:8" x14ac:dyDescent="0.25">
      <c r="B17" s="9" t="s">
        <v>146</v>
      </c>
      <c r="C17" s="15">
        <v>52401492</v>
      </c>
      <c r="D17" s="15">
        <v>51420230</v>
      </c>
      <c r="E17" s="15">
        <v>57428655</v>
      </c>
      <c r="F17" s="15">
        <v>58388167</v>
      </c>
      <c r="G17" s="15">
        <v>46072316</v>
      </c>
      <c r="H17" s="15">
        <v>58116586</v>
      </c>
    </row>
    <row r="18" spans="2:8" x14ac:dyDescent="0.25">
      <c r="B18" s="9" t="s">
        <v>175</v>
      </c>
      <c r="C18" s="15">
        <v>99869633</v>
      </c>
      <c r="D18" s="15">
        <v>98593725</v>
      </c>
      <c r="E18" s="15">
        <v>98437130</v>
      </c>
      <c r="F18" s="15">
        <v>96764254</v>
      </c>
      <c r="G18" s="15">
        <v>95805398</v>
      </c>
      <c r="H18" s="15">
        <v>97304185</v>
      </c>
    </row>
    <row r="19" spans="2:8" x14ac:dyDescent="0.25">
      <c r="B19" s="9" t="s">
        <v>176</v>
      </c>
      <c r="C19" s="15">
        <v>97796308</v>
      </c>
      <c r="D19" s="15">
        <v>108021911</v>
      </c>
      <c r="E19" s="15">
        <v>99304131</v>
      </c>
      <c r="F19" s="15">
        <v>89961758</v>
      </c>
      <c r="G19" s="15">
        <v>84683723</v>
      </c>
      <c r="H19" s="15">
        <v>86241066</v>
      </c>
    </row>
    <row r="20" spans="2:8" x14ac:dyDescent="0.25">
      <c r="B20" s="9" t="s">
        <v>262</v>
      </c>
      <c r="C20" s="15">
        <v>47869502</v>
      </c>
      <c r="D20" s="15">
        <v>44782755</v>
      </c>
      <c r="E20" s="15">
        <v>42146437</v>
      </c>
      <c r="F20" s="15">
        <v>40725384</v>
      </c>
      <c r="G20" s="15">
        <v>36619590</v>
      </c>
      <c r="H20" s="15">
        <v>34784148</v>
      </c>
    </row>
    <row r="21" spans="2:8" x14ac:dyDescent="0.25">
      <c r="B21" s="9" t="s">
        <v>177</v>
      </c>
      <c r="C21" s="15">
        <v>62068007</v>
      </c>
      <c r="D21" s="15">
        <v>58892958</v>
      </c>
      <c r="E21" s="15">
        <v>64078816</v>
      </c>
      <c r="F21" s="15">
        <v>61987091</v>
      </c>
      <c r="G21" s="15">
        <v>60314797</v>
      </c>
      <c r="H21" s="15">
        <v>61315258</v>
      </c>
    </row>
    <row r="22" spans="2:8" x14ac:dyDescent="0.25">
      <c r="B22" s="10" t="s">
        <v>230</v>
      </c>
      <c r="C22" s="11">
        <f>SUBTOTAL(109,Table2[2012])</f>
        <v>1250532397</v>
      </c>
      <c r="D22" s="11">
        <f>SUBTOTAL(109,Table2[2013])</f>
        <v>1204344217</v>
      </c>
      <c r="E22" s="11">
        <f>SUBTOTAL(109,Table2[2014])</f>
        <v>1230479557</v>
      </c>
      <c r="F22" s="11">
        <f>SUBTOTAL(109,Table2[2015])</f>
        <v>1217456583</v>
      </c>
      <c r="G22" s="11">
        <f>SUBTOTAL(109,Table2[2016])</f>
        <v>1165402448</v>
      </c>
      <c r="H22" s="11">
        <f>SUBTOTAL(109,Table2[2017])</f>
        <v>1235800893</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G10"/>
  <sheetViews>
    <sheetView workbookViewId="0">
      <selection activeCell="B3" sqref="B3"/>
    </sheetView>
  </sheetViews>
  <sheetFormatPr defaultRowHeight="15" x14ac:dyDescent="0.25"/>
  <cols>
    <col min="4" max="4" width="25.28515625" bestFit="1" customWidth="1"/>
    <col min="5" max="5" width="21.42578125" customWidth="1"/>
    <col min="7" max="7" width="11" bestFit="1" customWidth="1"/>
  </cols>
  <sheetData>
    <row r="1" spans="3:7" x14ac:dyDescent="0.25">
      <c r="C1" t="s">
        <v>267</v>
      </c>
    </row>
    <row r="3" spans="3:7" x14ac:dyDescent="0.25">
      <c r="G3">
        <v>1000000000</v>
      </c>
    </row>
    <row r="4" spans="3:7" x14ac:dyDescent="0.25">
      <c r="C4" t="s">
        <v>264</v>
      </c>
      <c r="D4" s="2" t="s">
        <v>266</v>
      </c>
      <c r="E4" t="s">
        <v>265</v>
      </c>
    </row>
    <row r="5" spans="3:7" x14ac:dyDescent="0.25">
      <c r="C5">
        <v>2012</v>
      </c>
      <c r="D5" s="12">
        <v>3300000000</v>
      </c>
      <c r="E5">
        <v>12233</v>
      </c>
    </row>
    <row r="6" spans="3:7" x14ac:dyDescent="0.25">
      <c r="C6">
        <v>2013</v>
      </c>
      <c r="D6" s="12">
        <v>3240000000</v>
      </c>
      <c r="E6">
        <v>12125</v>
      </c>
    </row>
    <row r="7" spans="3:7" x14ac:dyDescent="0.25">
      <c r="C7">
        <v>2014</v>
      </c>
      <c r="D7" s="12">
        <v>3260000000</v>
      </c>
      <c r="E7">
        <v>11839</v>
      </c>
    </row>
    <row r="8" spans="3:7" x14ac:dyDescent="0.25">
      <c r="C8">
        <v>2015</v>
      </c>
      <c r="D8" s="12">
        <v>3220000000</v>
      </c>
      <c r="E8">
        <v>11544</v>
      </c>
    </row>
    <row r="9" spans="3:7" x14ac:dyDescent="0.25">
      <c r="C9">
        <v>2016</v>
      </c>
      <c r="D9" s="12">
        <v>3150000000</v>
      </c>
      <c r="E9">
        <v>11175</v>
      </c>
    </row>
    <row r="10" spans="3:7" x14ac:dyDescent="0.25">
      <c r="C10">
        <v>2017</v>
      </c>
      <c r="D10" s="12">
        <v>3370000000</v>
      </c>
      <c r="E10">
        <v>11529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A10" sqref="A10"/>
    </sheetView>
  </sheetViews>
  <sheetFormatPr defaultRowHeight="15" x14ac:dyDescent="0.25"/>
  <cols>
    <col min="1" max="1" width="16.85546875" bestFit="1" customWidth="1"/>
    <col min="2" max="2" width="9" bestFit="1" customWidth="1"/>
    <col min="3" max="6" width="11.5703125" bestFit="1" customWidth="1"/>
    <col min="7" max="23" width="16.85546875" bestFit="1" customWidth="1"/>
    <col min="24" max="24" width="11.28515625" bestFit="1" customWidth="1"/>
    <col min="25" max="25" width="9.85546875" bestFit="1" customWidth="1"/>
    <col min="26" max="26" width="12.85546875" bestFit="1" customWidth="1"/>
    <col min="27" max="27" width="9.85546875" bestFit="1" customWidth="1"/>
    <col min="28" max="28" width="12.85546875" bestFit="1" customWidth="1"/>
    <col min="29" max="29" width="9.85546875" bestFit="1" customWidth="1"/>
    <col min="30" max="30" width="12.85546875" bestFit="1" customWidth="1"/>
    <col min="31" max="31" width="9.85546875" bestFit="1" customWidth="1"/>
    <col min="32" max="32" width="12.85546875" bestFit="1" customWidth="1"/>
    <col min="33" max="33" width="9.85546875" bestFit="1" customWidth="1"/>
    <col min="34" max="34" width="12.85546875" bestFit="1" customWidth="1"/>
    <col min="35" max="35" width="9.85546875" bestFit="1" customWidth="1"/>
    <col min="36" max="36" width="12.85546875" bestFit="1" customWidth="1"/>
    <col min="37" max="37" width="9.85546875" bestFit="1" customWidth="1"/>
    <col min="38" max="38" width="12.85546875" bestFit="1" customWidth="1"/>
    <col min="39" max="39" width="11.28515625" bestFit="1" customWidth="1"/>
    <col min="40" max="41" width="12.85546875" bestFit="1" customWidth="1"/>
    <col min="42" max="42" width="9.85546875" bestFit="1" customWidth="1"/>
    <col min="43" max="44" width="12.85546875" bestFit="1" customWidth="1"/>
    <col min="45" max="45" width="9.85546875" bestFit="1" customWidth="1"/>
    <col min="46" max="47" width="12.85546875" bestFit="1" customWidth="1"/>
    <col min="48" max="48" width="9.85546875" bestFit="1" customWidth="1"/>
    <col min="49" max="50" width="12.85546875" bestFit="1" customWidth="1"/>
    <col min="51" max="51" width="9.85546875" bestFit="1" customWidth="1"/>
    <col min="52" max="53" width="12.85546875" bestFit="1" customWidth="1"/>
    <col min="54" max="54" width="9.85546875" bestFit="1" customWidth="1"/>
    <col min="55" max="56" width="12.85546875" bestFit="1" customWidth="1"/>
    <col min="57" max="57" width="9.85546875" bestFit="1" customWidth="1"/>
    <col min="58" max="59" width="12.85546875" bestFit="1" customWidth="1"/>
    <col min="60" max="60" width="11.28515625" bestFit="1" customWidth="1"/>
    <col min="61" max="61" width="9.85546875" bestFit="1" customWidth="1"/>
    <col min="62" max="64" width="12.85546875" bestFit="1" customWidth="1"/>
    <col min="65" max="65" width="9.85546875" bestFit="1" customWidth="1"/>
    <col min="66" max="68" width="12.85546875" bestFit="1" customWidth="1"/>
    <col min="69" max="69" width="9.85546875" bestFit="1" customWidth="1"/>
    <col min="70" max="72" width="12.85546875" bestFit="1" customWidth="1"/>
    <col min="73" max="73" width="9.85546875" bestFit="1" customWidth="1"/>
    <col min="74" max="76" width="12.85546875" bestFit="1" customWidth="1"/>
    <col min="77" max="77" width="9.85546875" bestFit="1" customWidth="1"/>
    <col min="78" max="80" width="12.85546875" bestFit="1" customWidth="1"/>
    <col min="81" max="81" width="11.28515625" bestFit="1" customWidth="1"/>
    <col min="82" max="82" width="12.85546875" bestFit="1" customWidth="1"/>
    <col min="83" max="83" width="9.85546875" bestFit="1" customWidth="1"/>
    <col min="84" max="87" width="12.85546875" bestFit="1" customWidth="1"/>
    <col min="88" max="88" width="9.85546875" bestFit="1" customWidth="1"/>
    <col min="89" max="92" width="12.85546875" bestFit="1" customWidth="1"/>
    <col min="93" max="93" width="9.85546875" bestFit="1" customWidth="1"/>
    <col min="94" max="97" width="12.85546875" bestFit="1" customWidth="1"/>
    <col min="98" max="98" width="9.85546875" bestFit="1" customWidth="1"/>
    <col min="99" max="102" width="12.85546875" bestFit="1" customWidth="1"/>
    <col min="103" max="103" width="9.85546875" bestFit="1" customWidth="1"/>
    <col min="104" max="107" width="12.85546875" bestFit="1" customWidth="1"/>
    <col min="108" max="108" width="9.85546875" bestFit="1" customWidth="1"/>
    <col min="109" max="112" width="12.85546875" bestFit="1" customWidth="1"/>
    <col min="113" max="113" width="9.85546875" bestFit="1" customWidth="1"/>
    <col min="114" max="117" width="12.85546875" bestFit="1" customWidth="1"/>
    <col min="118" max="118" width="11.28515625" bestFit="1" customWidth="1"/>
    <col min="119" max="122" width="12.85546875" bestFit="1" customWidth="1"/>
    <col min="123" max="123" width="9.85546875" bestFit="1" customWidth="1"/>
    <col min="124" max="128" width="12.85546875" bestFit="1" customWidth="1"/>
    <col min="129" max="129" width="9.85546875" bestFit="1" customWidth="1"/>
    <col min="130" max="134" width="12.85546875" bestFit="1" customWidth="1"/>
    <col min="135" max="135" width="10.85546875" bestFit="1" customWidth="1"/>
    <col min="136" max="138" width="12.85546875" bestFit="1" customWidth="1"/>
    <col min="139" max="139" width="14" bestFit="1" customWidth="1"/>
    <col min="140" max="140" width="12.85546875" bestFit="1" customWidth="1"/>
    <col min="141" max="141" width="11.28515625" bestFit="1" customWidth="1"/>
  </cols>
  <sheetData>
    <row r="1" spans="1:2" x14ac:dyDescent="0.25">
      <c r="A1" s="7" t="s">
        <v>137</v>
      </c>
      <c r="B1" t="s">
        <v>261</v>
      </c>
    </row>
    <row r="2" spans="1:2" x14ac:dyDescent="0.25">
      <c r="A2" s="7" t="s">
        <v>136</v>
      </c>
      <c r="B2" s="8">
        <v>1</v>
      </c>
    </row>
    <row r="4" spans="1:2" x14ac:dyDescent="0.25">
      <c r="A4" s="7" t="s">
        <v>282</v>
      </c>
    </row>
    <row r="5" spans="1:2" x14ac:dyDescent="0.25">
      <c r="A5" s="8" t="s">
        <v>248</v>
      </c>
      <c r="B5" s="6">
        <v>43248890</v>
      </c>
    </row>
    <row r="6" spans="1:2" x14ac:dyDescent="0.25">
      <c r="A6" s="8" t="s">
        <v>249</v>
      </c>
      <c r="B6" s="6">
        <v>49301420</v>
      </c>
    </row>
    <row r="7" spans="1:2" x14ac:dyDescent="0.25">
      <c r="A7" s="8" t="s">
        <v>250</v>
      </c>
      <c r="B7" s="6">
        <v>43735000</v>
      </c>
    </row>
    <row r="8" spans="1:2" x14ac:dyDescent="0.25">
      <c r="A8" s="8" t="s">
        <v>251</v>
      </c>
      <c r="B8" s="6">
        <v>42310000</v>
      </c>
    </row>
    <row r="9" spans="1:2" x14ac:dyDescent="0.25">
      <c r="A9" s="8" t="s">
        <v>252</v>
      </c>
      <c r="B9" s="6">
        <v>43784490</v>
      </c>
    </row>
    <row r="10" spans="1:2" x14ac:dyDescent="0.25">
      <c r="A10" s="8" t="s">
        <v>253</v>
      </c>
      <c r="B10" s="6">
        <v>50034660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Q168"/>
  <sheetViews>
    <sheetView tabSelected="1" topLeftCell="A121" zoomScale="90" zoomScaleNormal="90" workbookViewId="0">
      <selection activeCell="K175" sqref="K175"/>
    </sheetView>
  </sheetViews>
  <sheetFormatPr defaultRowHeight="15" x14ac:dyDescent="0.25"/>
  <cols>
    <col min="1" max="2" width="9.140625" style="1"/>
    <col min="3" max="3" width="39" style="1" customWidth="1"/>
    <col min="4" max="4" width="32.42578125" style="1" customWidth="1"/>
    <col min="5" max="5" width="23" style="1" bestFit="1" customWidth="1"/>
    <col min="6" max="7" width="23.5703125" style="1" customWidth="1"/>
    <col min="8" max="9" width="22.28515625" style="1" customWidth="1"/>
    <col min="10" max="11" width="19.7109375" style="1" customWidth="1"/>
    <col min="12" max="12" width="18.7109375" style="1" customWidth="1"/>
    <col min="13" max="13" width="20" style="1" customWidth="1"/>
    <col min="14" max="16" width="17" style="1" bestFit="1" customWidth="1"/>
    <col min="17" max="17" width="17.7109375" style="1" customWidth="1"/>
    <col min="18" max="16384" width="9.140625" style="1"/>
  </cols>
  <sheetData>
    <row r="1" spans="3:17" s="5" customFormat="1" ht="118.5" customHeight="1" x14ac:dyDescent="0.25">
      <c r="C1" s="5" t="s">
        <v>247</v>
      </c>
    </row>
    <row r="2" spans="3:17" ht="245.25" customHeight="1" x14ac:dyDescent="0.25">
      <c r="C2" s="5" t="s">
        <v>283</v>
      </c>
    </row>
    <row r="3" spans="3:17" ht="125.25" customHeight="1" x14ac:dyDescent="0.25">
      <c r="D3" s="1" t="s">
        <v>228</v>
      </c>
      <c r="F3" s="1" t="s">
        <v>229</v>
      </c>
      <c r="H3" s="1" t="s">
        <v>226</v>
      </c>
      <c r="J3" s="1" t="s">
        <v>227</v>
      </c>
    </row>
    <row r="4" spans="3:17" x14ac:dyDescent="0.25">
      <c r="C4" s="3" t="s">
        <v>134</v>
      </c>
      <c r="D4" s="3" t="s">
        <v>135</v>
      </c>
      <c r="E4" s="3" t="s">
        <v>237</v>
      </c>
      <c r="F4" s="3" t="s">
        <v>139</v>
      </c>
      <c r="G4" s="3" t="s">
        <v>257</v>
      </c>
      <c r="H4" s="3" t="s">
        <v>136</v>
      </c>
      <c r="I4" s="3" t="s">
        <v>280</v>
      </c>
      <c r="J4" s="3" t="s">
        <v>137</v>
      </c>
      <c r="K4" s="3" t="s">
        <v>281</v>
      </c>
      <c r="L4" s="3" t="s">
        <v>231</v>
      </c>
      <c r="M4" s="3" t="s">
        <v>232</v>
      </c>
      <c r="N4" s="3" t="s">
        <v>233</v>
      </c>
      <c r="O4" s="3" t="s">
        <v>234</v>
      </c>
      <c r="P4" s="3" t="s">
        <v>235</v>
      </c>
      <c r="Q4" s="3" t="s">
        <v>236</v>
      </c>
    </row>
    <row r="5" spans="3:17" x14ac:dyDescent="0.25">
      <c r="C5" s="1" t="s">
        <v>64</v>
      </c>
      <c r="D5" s="1" t="s">
        <v>170</v>
      </c>
      <c r="F5" s="1" t="s">
        <v>182</v>
      </c>
      <c r="H5" s="1">
        <v>1</v>
      </c>
      <c r="I5" s="1" t="str">
        <f>IF(Parties[[#This Row],[Software_Patents]]=1, "Pro-Patent", IF(Parties[[#This Row],[Software_Patents]]=0, "Patent-Neutral", "Anti-Patent"))</f>
        <v>Pro-Patent</v>
      </c>
      <c r="J5" s="1">
        <v>-1</v>
      </c>
      <c r="K5" s="1" t="str">
        <f>IF(Parties[[#This Row],[Troll_Concern]]=1, "Concerned", IF(Parties[[#This Row],[Troll_Concern]]=0, "Neutral", "Dismissive"))</f>
        <v>Dismissive</v>
      </c>
      <c r="L5" s="4">
        <v>20000</v>
      </c>
      <c r="M5" s="4">
        <v>30000</v>
      </c>
      <c r="N5" s="4">
        <v>80000</v>
      </c>
      <c r="O5" s="4">
        <v>30000</v>
      </c>
      <c r="P5" s="4">
        <v>0</v>
      </c>
      <c r="Q5" s="4">
        <v>0</v>
      </c>
    </row>
    <row r="6" spans="3:17" x14ac:dyDescent="0.25">
      <c r="C6" s="1" t="s">
        <v>29</v>
      </c>
      <c r="H6" s="1">
        <v>1</v>
      </c>
      <c r="I6" s="1" t="str">
        <f>IF(Parties[[#This Row],[Software_Patents]]=1, "Pro-Patent", IF(Parties[[#This Row],[Software_Patents]]=0, "Patent-Neutral", "Anti-Patent"))</f>
        <v>Pro-Patent</v>
      </c>
      <c r="J6" s="1">
        <v>0</v>
      </c>
      <c r="K6" s="1" t="str">
        <f>IF(Parties[[#This Row],[Troll_Concern]]=1, "Concerned", IF(Parties[[#This Row],[Troll_Concern]]=0, "Neutral", "Dismissive"))</f>
        <v>Neutral</v>
      </c>
      <c r="L6" s="1">
        <v>0</v>
      </c>
      <c r="M6" s="1">
        <v>0</v>
      </c>
      <c r="N6" s="1">
        <v>0</v>
      </c>
      <c r="O6" s="1">
        <v>0</v>
      </c>
      <c r="P6" s="1">
        <v>0</v>
      </c>
      <c r="Q6" s="1">
        <v>0</v>
      </c>
    </row>
    <row r="7" spans="3:17" ht="30" x14ac:dyDescent="0.25">
      <c r="C7" s="1" t="s">
        <v>131</v>
      </c>
      <c r="D7" s="1" t="s">
        <v>149</v>
      </c>
      <c r="F7" s="1" t="s">
        <v>186</v>
      </c>
      <c r="G7" s="1" t="s">
        <v>259</v>
      </c>
      <c r="H7" s="1">
        <v>1</v>
      </c>
      <c r="I7" s="1" t="str">
        <f>IF(Parties[[#This Row],[Software_Patents]]=1, "Pro-Patent", IF(Parties[[#This Row],[Software_Patents]]=0, "Patent-Neutral", "Anti-Patent"))</f>
        <v>Pro-Patent</v>
      </c>
      <c r="J7" s="1">
        <v>0</v>
      </c>
      <c r="K7" s="1" t="str">
        <f>IF(Parties[[#This Row],[Troll_Concern]]=1, "Concerned", IF(Parties[[#This Row],[Troll_Concern]]=0, "Neutral", "Dismissive"))</f>
        <v>Neutral</v>
      </c>
      <c r="L7" s="4">
        <v>300000</v>
      </c>
      <c r="M7" s="4">
        <v>340000</v>
      </c>
      <c r="N7" s="4">
        <v>360000</v>
      </c>
      <c r="O7" s="4">
        <v>320000</v>
      </c>
      <c r="P7" s="4">
        <v>210000</v>
      </c>
      <c r="Q7" s="4">
        <v>190000</v>
      </c>
    </row>
    <row r="8" spans="3:17" x14ac:dyDescent="0.25">
      <c r="C8" s="1" t="s">
        <v>57</v>
      </c>
      <c r="H8" s="1">
        <v>1</v>
      </c>
      <c r="I8" s="1" t="str">
        <f>IF(Parties[[#This Row],[Software_Patents]]=1, "Pro-Patent", IF(Parties[[#This Row],[Software_Patents]]=0, "Patent-Neutral", "Anti-Patent"))</f>
        <v>Pro-Patent</v>
      </c>
      <c r="J8" s="1">
        <v>-1</v>
      </c>
      <c r="K8" s="1" t="str">
        <f>IF(Parties[[#This Row],[Troll_Concern]]=1, "Concerned", IF(Parties[[#This Row],[Troll_Concern]]=0, "Neutral", "Dismissive"))</f>
        <v>Dismissive</v>
      </c>
      <c r="L8" s="1">
        <v>0</v>
      </c>
      <c r="M8" s="1">
        <v>0</v>
      </c>
      <c r="N8" s="1">
        <v>0</v>
      </c>
      <c r="O8" s="1">
        <v>0</v>
      </c>
      <c r="P8" s="1">
        <v>0</v>
      </c>
      <c r="Q8" s="1">
        <v>0</v>
      </c>
    </row>
    <row r="9" spans="3:17" ht="30" x14ac:dyDescent="0.25">
      <c r="C9" s="1" t="s">
        <v>94</v>
      </c>
      <c r="D9" s="1" t="s">
        <v>185</v>
      </c>
      <c r="F9" s="1" t="s">
        <v>186</v>
      </c>
      <c r="H9" s="1">
        <v>1</v>
      </c>
      <c r="I9" s="1" t="str">
        <f>IF(Parties[[#This Row],[Software_Patents]]=1, "Pro-Patent", IF(Parties[[#This Row],[Software_Patents]]=0, "Patent-Neutral", "Anti-Patent"))</f>
        <v>Pro-Patent</v>
      </c>
      <c r="J9" s="1">
        <v>-1</v>
      </c>
      <c r="K9" s="1" t="str">
        <f>IF(Parties[[#This Row],[Troll_Concern]]=1, "Concerned", IF(Parties[[#This Row],[Troll_Concern]]=0, "Neutral", "Dismissive"))</f>
        <v>Dismissive</v>
      </c>
      <c r="L9" s="4">
        <v>0</v>
      </c>
      <c r="M9" s="4">
        <v>20000</v>
      </c>
      <c r="N9" s="4">
        <v>470000</v>
      </c>
      <c r="O9" s="4">
        <v>210000</v>
      </c>
      <c r="P9" s="4">
        <v>100000</v>
      </c>
      <c r="Q9" s="4">
        <v>120000</v>
      </c>
    </row>
    <row r="10" spans="3:17" x14ac:dyDescent="0.25">
      <c r="C10" s="1" t="s">
        <v>74</v>
      </c>
      <c r="H10" s="1">
        <v>1</v>
      </c>
      <c r="I10" s="1" t="str">
        <f>IF(Parties[[#This Row],[Software_Patents]]=1, "Pro-Patent", IF(Parties[[#This Row],[Software_Patents]]=0, "Patent-Neutral", "Anti-Patent"))</f>
        <v>Pro-Patent</v>
      </c>
      <c r="J10" s="1">
        <v>-1</v>
      </c>
      <c r="K10" s="1" t="str">
        <f>IF(Parties[[#This Row],[Troll_Concern]]=1, "Concerned", IF(Parties[[#This Row],[Troll_Concern]]=0, "Neutral", "Dismissive"))</f>
        <v>Dismissive</v>
      </c>
      <c r="L10" s="1">
        <v>0</v>
      </c>
      <c r="M10" s="1">
        <v>0</v>
      </c>
      <c r="N10" s="1">
        <v>0</v>
      </c>
      <c r="O10" s="1">
        <v>0</v>
      </c>
      <c r="P10" s="1">
        <v>0</v>
      </c>
      <c r="Q10" s="1">
        <v>0</v>
      </c>
    </row>
    <row r="11" spans="3:17" x14ac:dyDescent="0.25">
      <c r="C11" s="1" t="s">
        <v>38</v>
      </c>
      <c r="H11" s="1">
        <v>0</v>
      </c>
      <c r="I11" s="1" t="str">
        <f>IF(Parties[[#This Row],[Software_Patents]]=1, "Pro-Patent", IF(Parties[[#This Row],[Software_Patents]]=0, "Patent-Neutral", "Anti-Patent"))</f>
        <v>Patent-Neutral</v>
      </c>
      <c r="J11" s="1">
        <v>0</v>
      </c>
      <c r="K11" s="1" t="str">
        <f>IF(Parties[[#This Row],[Troll_Concern]]=1, "Concerned", IF(Parties[[#This Row],[Troll_Concern]]=0, "Neutral", "Dismissive"))</f>
        <v>Neutral</v>
      </c>
      <c r="L11" s="1">
        <v>0</v>
      </c>
      <c r="M11" s="1">
        <v>0</v>
      </c>
      <c r="N11" s="1">
        <v>0</v>
      </c>
      <c r="O11" s="1">
        <v>0</v>
      </c>
      <c r="P11" s="1">
        <v>0</v>
      </c>
      <c r="Q11" s="1">
        <v>0</v>
      </c>
    </row>
    <row r="12" spans="3:17" ht="30" x14ac:dyDescent="0.25">
      <c r="C12" s="1" t="s">
        <v>44</v>
      </c>
      <c r="D12" s="1" t="s">
        <v>157</v>
      </c>
      <c r="F12" s="1" t="s">
        <v>158</v>
      </c>
      <c r="G12" s="1" t="s">
        <v>259</v>
      </c>
      <c r="H12" s="1">
        <v>0</v>
      </c>
      <c r="I12" s="1" t="str">
        <f>IF(Parties[[#This Row],[Software_Patents]]=1, "Pro-Patent", IF(Parties[[#This Row],[Software_Patents]]=0, "Patent-Neutral", "Anti-Patent"))</f>
        <v>Patent-Neutral</v>
      </c>
      <c r="J12" s="1">
        <v>1</v>
      </c>
      <c r="K12" s="1" t="str">
        <f>IF(Parties[[#This Row],[Troll_Concern]]=1, "Concerned", IF(Parties[[#This Row],[Troll_Concern]]=0, "Neutral", "Dismissive"))</f>
        <v>Concerned</v>
      </c>
      <c r="L12" s="4">
        <v>258269.99999999997</v>
      </c>
      <c r="M12" s="4">
        <v>247100</v>
      </c>
      <c r="N12" s="4">
        <v>323500</v>
      </c>
      <c r="O12" s="4">
        <v>250000</v>
      </c>
      <c r="P12" s="4">
        <v>189640</v>
      </c>
      <c r="Q12" s="4">
        <v>195000</v>
      </c>
    </row>
    <row r="13" spans="3:17" x14ac:dyDescent="0.25">
      <c r="C13" s="1" t="s">
        <v>36</v>
      </c>
      <c r="D13" s="1" t="s">
        <v>152</v>
      </c>
      <c r="F13" s="1" t="s">
        <v>179</v>
      </c>
      <c r="G13" s="1" t="s">
        <v>258</v>
      </c>
      <c r="H13" s="1">
        <v>0</v>
      </c>
      <c r="I13" s="1" t="str">
        <f>IF(Parties[[#This Row],[Software_Patents]]=1, "Pro-Patent", IF(Parties[[#This Row],[Software_Patents]]=0, "Patent-Neutral", "Anti-Patent"))</f>
        <v>Patent-Neutral</v>
      </c>
      <c r="J13" s="1">
        <v>0</v>
      </c>
      <c r="K13" s="1" t="str">
        <f>IF(Parties[[#This Row],[Troll_Concern]]=1, "Concerned", IF(Parties[[#This Row],[Troll_Concern]]=0, "Neutral", "Dismissive"))</f>
        <v>Neutral</v>
      </c>
      <c r="L13" s="4">
        <v>1680000</v>
      </c>
      <c r="M13" s="4">
        <v>1790000</v>
      </c>
      <c r="N13" s="4">
        <v>1590000</v>
      </c>
      <c r="O13" s="4">
        <v>1590000</v>
      </c>
      <c r="P13" s="4">
        <v>990000</v>
      </c>
      <c r="Q13" s="4">
        <v>800000</v>
      </c>
    </row>
    <row r="14" spans="3:17" x14ac:dyDescent="0.25">
      <c r="C14" s="1" t="s">
        <v>218</v>
      </c>
      <c r="D14" s="1" t="s">
        <v>239</v>
      </c>
      <c r="E14" s="1" t="s">
        <v>241</v>
      </c>
      <c r="F14" s="1" t="s">
        <v>240</v>
      </c>
      <c r="H14" s="1">
        <v>1</v>
      </c>
      <c r="I14" s="1" t="str">
        <f>IF(Parties[[#This Row],[Software_Patents]]=1, "Pro-Patent", IF(Parties[[#This Row],[Software_Patents]]=0, "Patent-Neutral", "Anti-Patent"))</f>
        <v>Pro-Patent</v>
      </c>
      <c r="J14" s="1">
        <v>0</v>
      </c>
      <c r="K14" s="1" t="str">
        <f>IF(Parties[[#This Row],[Troll_Concern]]=1, "Concerned", IF(Parties[[#This Row],[Troll_Concern]]=0, "Neutral", "Dismissive"))</f>
        <v>Neutral</v>
      </c>
      <c r="L14" s="4">
        <v>733890</v>
      </c>
      <c r="M14" s="4">
        <v>761420</v>
      </c>
      <c r="N14" s="4">
        <v>850000</v>
      </c>
      <c r="O14" s="4">
        <v>890000</v>
      </c>
      <c r="P14" s="4">
        <v>709490</v>
      </c>
      <c r="Q14" s="4">
        <v>724660</v>
      </c>
    </row>
    <row r="15" spans="3:17" x14ac:dyDescent="0.25">
      <c r="C15" s="1" t="s">
        <v>204</v>
      </c>
      <c r="H15" s="1">
        <v>1</v>
      </c>
      <c r="I15" s="1" t="str">
        <f>IF(Parties[[#This Row],[Software_Patents]]=1, "Pro-Patent", IF(Parties[[#This Row],[Software_Patents]]=0, "Patent-Neutral", "Anti-Patent"))</f>
        <v>Pro-Patent</v>
      </c>
      <c r="J15" s="1">
        <v>0</v>
      </c>
      <c r="K15" s="1" t="str">
        <f>IF(Parties[[#This Row],[Troll_Concern]]=1, "Concerned", IF(Parties[[#This Row],[Troll_Concern]]=0, "Neutral", "Dismissive"))</f>
        <v>Neutral</v>
      </c>
      <c r="L15" s="1">
        <v>0</v>
      </c>
      <c r="M15" s="1">
        <v>0</v>
      </c>
      <c r="N15" s="1">
        <v>0</v>
      </c>
      <c r="O15" s="1">
        <v>0</v>
      </c>
      <c r="P15" s="1">
        <v>0</v>
      </c>
      <c r="Q15" s="1">
        <v>0</v>
      </c>
    </row>
    <row r="16" spans="3:17" x14ac:dyDescent="0.25">
      <c r="C16" s="1" t="s">
        <v>112</v>
      </c>
      <c r="D16" s="1" t="s">
        <v>191</v>
      </c>
      <c r="F16" s="1" t="s">
        <v>154</v>
      </c>
      <c r="G16" s="1" t="s">
        <v>260</v>
      </c>
      <c r="H16" s="1">
        <v>1</v>
      </c>
      <c r="I16" s="1" t="str">
        <f>IF(Parties[[#This Row],[Software_Patents]]=1, "Pro-Patent", IF(Parties[[#This Row],[Software_Patents]]=0, "Patent-Neutral", "Anti-Patent"))</f>
        <v>Pro-Patent</v>
      </c>
      <c r="J16" s="1">
        <v>0</v>
      </c>
      <c r="K16" s="1" t="str">
        <f>IF(Parties[[#This Row],[Troll_Concern]]=1, "Concerned", IF(Parties[[#This Row],[Troll_Concern]]=0, "Neutral", "Dismissive"))</f>
        <v>Neutral</v>
      </c>
      <c r="L16" s="4">
        <v>970000</v>
      </c>
      <c r="M16" s="4">
        <v>1100000</v>
      </c>
      <c r="N16" s="4">
        <v>1210000</v>
      </c>
      <c r="O16" s="4">
        <v>900000</v>
      </c>
      <c r="P16" s="4">
        <v>940000</v>
      </c>
      <c r="Q16" s="4">
        <v>1100000</v>
      </c>
    </row>
    <row r="17" spans="3:17" x14ac:dyDescent="0.25">
      <c r="C17" s="1" t="s">
        <v>244</v>
      </c>
      <c r="D17" s="1" t="s">
        <v>203</v>
      </c>
      <c r="E17" s="1" t="s">
        <v>241</v>
      </c>
      <c r="F17" s="1" t="s">
        <v>154</v>
      </c>
      <c r="G17" s="1" t="s">
        <v>154</v>
      </c>
      <c r="H17" s="1">
        <v>1</v>
      </c>
      <c r="I17" s="1" t="str">
        <f>IF(Parties[[#This Row],[Software_Patents]]=1, "Pro-Patent", IF(Parties[[#This Row],[Software_Patents]]=0, "Patent-Neutral", "Anti-Patent"))</f>
        <v>Pro-Patent</v>
      </c>
      <c r="J17" s="1">
        <v>0</v>
      </c>
      <c r="K17" s="1" t="str">
        <f>IF(Parties[[#This Row],[Troll_Concern]]=1, "Concerned", IF(Parties[[#This Row],[Troll_Concern]]=0, "Neutral", "Dismissive"))</f>
        <v>Neutral</v>
      </c>
      <c r="L17" s="4">
        <v>1970000</v>
      </c>
      <c r="M17" s="4">
        <v>3370000</v>
      </c>
      <c r="N17" s="4">
        <v>4110000</v>
      </c>
      <c r="O17" s="4">
        <v>4520000</v>
      </c>
      <c r="P17" s="4">
        <v>4670000</v>
      </c>
      <c r="Q17" s="4">
        <v>7150000</v>
      </c>
    </row>
    <row r="18" spans="3:17" x14ac:dyDescent="0.25">
      <c r="C18" s="1" t="s">
        <v>65</v>
      </c>
      <c r="H18" s="1">
        <v>1</v>
      </c>
      <c r="I18" s="1" t="str">
        <f>IF(Parties[[#This Row],[Software_Patents]]=1, "Pro-Patent", IF(Parties[[#This Row],[Software_Patents]]=0, "Patent-Neutral", "Anti-Patent"))</f>
        <v>Pro-Patent</v>
      </c>
      <c r="J18" s="1">
        <v>-1</v>
      </c>
      <c r="K18" s="1" t="str">
        <f>IF(Parties[[#This Row],[Troll_Concern]]=1, "Concerned", IF(Parties[[#This Row],[Troll_Concern]]=0, "Neutral", "Dismissive"))</f>
        <v>Dismissive</v>
      </c>
      <c r="L18" s="1">
        <v>0</v>
      </c>
      <c r="M18" s="1">
        <v>0</v>
      </c>
      <c r="N18" s="1">
        <v>0</v>
      </c>
      <c r="O18" s="1">
        <v>0</v>
      </c>
      <c r="P18" s="1">
        <v>0</v>
      </c>
      <c r="Q18" s="1">
        <v>0</v>
      </c>
    </row>
    <row r="19" spans="3:17" x14ac:dyDescent="0.25">
      <c r="C19" s="1" t="s">
        <v>60</v>
      </c>
      <c r="H19" s="1">
        <v>1</v>
      </c>
      <c r="I19" s="1" t="str">
        <f>IF(Parties[[#This Row],[Software_Patents]]=1, "Pro-Patent", IF(Parties[[#This Row],[Software_Patents]]=0, "Patent-Neutral", "Anti-Patent"))</f>
        <v>Pro-Patent</v>
      </c>
      <c r="J19" s="1">
        <v>-1</v>
      </c>
      <c r="K19" s="1" t="str">
        <f>IF(Parties[[#This Row],[Troll_Concern]]=1, "Concerned", IF(Parties[[#This Row],[Troll_Concern]]=0, "Neutral", "Dismissive"))</f>
        <v>Dismissive</v>
      </c>
      <c r="L19" s="1">
        <v>0</v>
      </c>
      <c r="M19" s="1">
        <v>0</v>
      </c>
      <c r="N19" s="1">
        <v>0</v>
      </c>
      <c r="O19" s="1">
        <v>0</v>
      </c>
      <c r="P19" s="1">
        <v>0</v>
      </c>
      <c r="Q19" s="1">
        <v>0</v>
      </c>
    </row>
    <row r="20" spans="3:17" x14ac:dyDescent="0.25">
      <c r="C20" s="1" t="s">
        <v>198</v>
      </c>
      <c r="D20" s="1" t="s">
        <v>200</v>
      </c>
      <c r="F20" s="1" t="s">
        <v>154</v>
      </c>
      <c r="G20" s="1" t="s">
        <v>154</v>
      </c>
      <c r="H20" s="1">
        <v>0</v>
      </c>
      <c r="I20" s="1" t="str">
        <f>IF(Parties[[#This Row],[Software_Patents]]=1, "Pro-Patent", IF(Parties[[#This Row],[Software_Patents]]=0, "Patent-Neutral", "Anti-Patent"))</f>
        <v>Patent-Neutral</v>
      </c>
      <c r="J20" s="1">
        <v>1</v>
      </c>
      <c r="K20" s="1" t="str">
        <f>IF(Parties[[#This Row],[Troll_Concern]]=1, "Concerned", IF(Parties[[#This Row],[Troll_Concern]]=0, "Neutral", "Dismissive"))</f>
        <v>Concerned</v>
      </c>
      <c r="L20" s="4">
        <v>160000</v>
      </c>
      <c r="M20" s="4">
        <v>285000</v>
      </c>
      <c r="N20" s="4">
        <v>309150</v>
      </c>
      <c r="O20" s="4">
        <v>238620</v>
      </c>
      <c r="P20" s="4">
        <v>60320</v>
      </c>
      <c r="Q20" s="4">
        <v>0</v>
      </c>
    </row>
    <row r="21" spans="3:17" x14ac:dyDescent="0.25">
      <c r="C21" s="1" t="s">
        <v>205</v>
      </c>
      <c r="H21" s="1">
        <v>1</v>
      </c>
      <c r="I21" s="1" t="str">
        <f>IF(Parties[[#This Row],[Software_Patents]]=1, "Pro-Patent", IF(Parties[[#This Row],[Software_Patents]]=0, "Patent-Neutral", "Anti-Patent"))</f>
        <v>Pro-Patent</v>
      </c>
      <c r="J21" s="1">
        <v>0</v>
      </c>
      <c r="K21" s="1" t="str">
        <f>IF(Parties[[#This Row],[Troll_Concern]]=1, "Concerned", IF(Parties[[#This Row],[Troll_Concern]]=0, "Neutral", "Dismissive"))</f>
        <v>Neutral</v>
      </c>
      <c r="L21" s="1">
        <v>0</v>
      </c>
      <c r="M21" s="1">
        <v>0</v>
      </c>
      <c r="N21" s="1">
        <v>0</v>
      </c>
      <c r="O21" s="1">
        <v>0</v>
      </c>
      <c r="P21" s="1">
        <v>0</v>
      </c>
      <c r="Q21" s="1">
        <v>0</v>
      </c>
    </row>
    <row r="22" spans="3:17" x14ac:dyDescent="0.25">
      <c r="C22" s="1" t="s">
        <v>1</v>
      </c>
      <c r="H22" s="1">
        <v>-1</v>
      </c>
      <c r="I22" s="1" t="str">
        <f>IF(Parties[[#This Row],[Software_Patents]]=1, "Pro-Patent", IF(Parties[[#This Row],[Software_Patents]]=0, "Patent-Neutral", "Anti-Patent"))</f>
        <v>Anti-Patent</v>
      </c>
      <c r="J22" s="1">
        <v>1</v>
      </c>
      <c r="K22" s="1" t="str">
        <f>IF(Parties[[#This Row],[Troll_Concern]]=1, "Concerned", IF(Parties[[#This Row],[Troll_Concern]]=0, "Neutral", "Dismissive"))</f>
        <v>Concerned</v>
      </c>
      <c r="L22" s="1">
        <v>0</v>
      </c>
      <c r="M22" s="1">
        <v>0</v>
      </c>
      <c r="N22" s="1">
        <v>0</v>
      </c>
      <c r="O22" s="1">
        <v>0</v>
      </c>
      <c r="P22" s="1">
        <v>0</v>
      </c>
      <c r="Q22" s="1">
        <v>0</v>
      </c>
    </row>
    <row r="23" spans="3:17" x14ac:dyDescent="0.25">
      <c r="C23" s="1" t="s">
        <v>61</v>
      </c>
      <c r="H23" s="1">
        <v>1</v>
      </c>
      <c r="I23" s="1" t="str">
        <f>IF(Parties[[#This Row],[Software_Patents]]=1, "Pro-Patent", IF(Parties[[#This Row],[Software_Patents]]=0, "Patent-Neutral", "Anti-Patent"))</f>
        <v>Pro-Patent</v>
      </c>
      <c r="J23" s="1">
        <v>-1</v>
      </c>
      <c r="K23" s="1" t="str">
        <f>IF(Parties[[#This Row],[Troll_Concern]]=1, "Concerned", IF(Parties[[#This Row],[Troll_Concern]]=0, "Neutral", "Dismissive"))</f>
        <v>Dismissive</v>
      </c>
      <c r="L23" s="1">
        <v>0</v>
      </c>
      <c r="M23" s="1">
        <v>0</v>
      </c>
      <c r="N23" s="1">
        <v>0</v>
      </c>
      <c r="O23" s="1">
        <v>0</v>
      </c>
      <c r="P23" s="1">
        <v>0</v>
      </c>
      <c r="Q23" s="1">
        <v>0</v>
      </c>
    </row>
    <row r="24" spans="3:17" x14ac:dyDescent="0.25">
      <c r="C24" s="1" t="s">
        <v>243</v>
      </c>
      <c r="D24" s="1" t="s">
        <v>211</v>
      </c>
      <c r="E24" s="1" t="s">
        <v>241</v>
      </c>
      <c r="F24" s="1" t="s">
        <v>154</v>
      </c>
      <c r="G24" s="1" t="s">
        <v>154</v>
      </c>
      <c r="H24" s="1">
        <v>1</v>
      </c>
      <c r="I24" s="1" t="str">
        <f>IF(Parties[[#This Row],[Software_Patents]]=1, "Pro-Patent", IF(Parties[[#This Row],[Software_Patents]]=0, "Patent-Neutral", "Anti-Patent"))</f>
        <v>Pro-Patent</v>
      </c>
      <c r="J24" s="1">
        <v>0</v>
      </c>
      <c r="K24" s="1" t="str">
        <f>IF(Parties[[#This Row],[Troll_Concern]]=1, "Concerned", IF(Parties[[#This Row],[Troll_Concern]]=0, "Neutral", "Dismissive"))</f>
        <v>Neutral</v>
      </c>
      <c r="L24" s="4">
        <v>575000</v>
      </c>
      <c r="M24" s="4">
        <v>495000</v>
      </c>
      <c r="N24" s="4">
        <v>390000</v>
      </c>
      <c r="O24" s="4">
        <v>480000</v>
      </c>
      <c r="P24" s="4">
        <v>415000</v>
      </c>
      <c r="Q24" s="4">
        <v>410000</v>
      </c>
    </row>
    <row r="25" spans="3:17" x14ac:dyDescent="0.25">
      <c r="C25" s="1" t="s">
        <v>63</v>
      </c>
      <c r="H25" s="1">
        <v>1</v>
      </c>
      <c r="I25" s="1" t="str">
        <f>IF(Parties[[#This Row],[Software_Patents]]=1, "Pro-Patent", IF(Parties[[#This Row],[Software_Patents]]=0, "Patent-Neutral", "Anti-Patent"))</f>
        <v>Pro-Patent</v>
      </c>
      <c r="J25" s="1">
        <v>-1</v>
      </c>
      <c r="K25" s="1" t="str">
        <f>IF(Parties[[#This Row],[Troll_Concern]]=1, "Concerned", IF(Parties[[#This Row],[Troll_Concern]]=0, "Neutral", "Dismissive"))</f>
        <v>Dismissive</v>
      </c>
      <c r="L25" s="1">
        <v>0</v>
      </c>
      <c r="M25" s="1">
        <v>0</v>
      </c>
      <c r="N25" s="1">
        <v>0</v>
      </c>
      <c r="O25" s="1">
        <v>0</v>
      </c>
      <c r="P25" s="1">
        <v>0</v>
      </c>
      <c r="Q25" s="1">
        <v>0</v>
      </c>
    </row>
    <row r="26" spans="3:17" x14ac:dyDescent="0.25">
      <c r="C26" s="1" t="s">
        <v>92</v>
      </c>
      <c r="H26" s="1">
        <v>1</v>
      </c>
      <c r="I26" s="1" t="str">
        <f>IF(Parties[[#This Row],[Software_Patents]]=1, "Pro-Patent", IF(Parties[[#This Row],[Software_Patents]]=0, "Patent-Neutral", "Anti-Patent"))</f>
        <v>Pro-Patent</v>
      </c>
      <c r="J26" s="1">
        <v>-1</v>
      </c>
      <c r="K26" s="1" t="str">
        <f>IF(Parties[[#This Row],[Troll_Concern]]=1, "Concerned", IF(Parties[[#This Row],[Troll_Concern]]=0, "Neutral", "Dismissive"))</f>
        <v>Dismissive</v>
      </c>
      <c r="L26" s="1">
        <v>0</v>
      </c>
      <c r="M26" s="1">
        <v>0</v>
      </c>
      <c r="N26" s="1">
        <v>0</v>
      </c>
      <c r="O26" s="1">
        <v>0</v>
      </c>
      <c r="P26" s="1">
        <v>0</v>
      </c>
      <c r="Q26" s="1">
        <v>0</v>
      </c>
    </row>
    <row r="27" spans="3:17" x14ac:dyDescent="0.25">
      <c r="C27" s="1" t="s">
        <v>104</v>
      </c>
      <c r="H27" s="1">
        <v>1</v>
      </c>
      <c r="I27" s="1" t="str">
        <f>IF(Parties[[#This Row],[Software_Patents]]=1, "Pro-Patent", IF(Parties[[#This Row],[Software_Patents]]=0, "Patent-Neutral", "Anti-Patent"))</f>
        <v>Pro-Patent</v>
      </c>
      <c r="J27" s="1">
        <v>0</v>
      </c>
      <c r="K27" s="1" t="str">
        <f>IF(Parties[[#This Row],[Troll_Concern]]=1, "Concerned", IF(Parties[[#This Row],[Troll_Concern]]=0, "Neutral", "Dismissive"))</f>
        <v>Neutral</v>
      </c>
      <c r="L27" s="1">
        <v>0</v>
      </c>
      <c r="M27" s="1">
        <v>0</v>
      </c>
      <c r="N27" s="1">
        <v>0</v>
      </c>
      <c r="O27" s="1">
        <v>0</v>
      </c>
      <c r="P27" s="1">
        <v>0</v>
      </c>
      <c r="Q27" s="1">
        <v>0</v>
      </c>
    </row>
    <row r="28" spans="3:17" x14ac:dyDescent="0.25">
      <c r="C28" s="1" t="s">
        <v>212</v>
      </c>
      <c r="D28" s="1" t="s">
        <v>212</v>
      </c>
      <c r="E28" s="1" t="s">
        <v>241</v>
      </c>
      <c r="F28" s="1" t="s">
        <v>154</v>
      </c>
      <c r="G28" s="1" t="s">
        <v>154</v>
      </c>
      <c r="H28" s="1">
        <v>1</v>
      </c>
      <c r="I28" s="1" t="str">
        <f>IF(Parties[[#This Row],[Software_Patents]]=1, "Pro-Patent", IF(Parties[[#This Row],[Software_Patents]]=0, "Patent-Neutral", "Anti-Patent"))</f>
        <v>Pro-Patent</v>
      </c>
      <c r="J28" s="1">
        <v>0</v>
      </c>
      <c r="K28" s="1" t="str">
        <f>IF(Parties[[#This Row],[Troll_Concern]]=1, "Concerned", IF(Parties[[#This Row],[Troll_Concern]]=0, "Neutral", "Dismissive"))</f>
        <v>Neutral</v>
      </c>
      <c r="L28" s="4">
        <v>80000</v>
      </c>
      <c r="M28" s="4">
        <v>70000</v>
      </c>
      <c r="N28" s="4">
        <v>0</v>
      </c>
      <c r="O28" s="4">
        <v>0</v>
      </c>
      <c r="P28" s="4">
        <v>0</v>
      </c>
      <c r="Q28" s="4">
        <v>0</v>
      </c>
    </row>
    <row r="29" spans="3:17" ht="135" x14ac:dyDescent="0.25">
      <c r="C29" s="1" t="s">
        <v>33</v>
      </c>
      <c r="D29" s="1" t="s">
        <v>202</v>
      </c>
      <c r="F29" s="1" t="s">
        <v>154</v>
      </c>
      <c r="G29" s="1" t="s">
        <v>154</v>
      </c>
      <c r="H29" s="1">
        <v>1</v>
      </c>
      <c r="I29" s="1" t="str">
        <f>IF(Parties[[#This Row],[Software_Patents]]=1, "Pro-Patent", IF(Parties[[#This Row],[Software_Patents]]=0, "Patent-Neutral", "Anti-Patent"))</f>
        <v>Pro-Patent</v>
      </c>
      <c r="J29" s="1">
        <v>0</v>
      </c>
      <c r="K29" s="1" t="str">
        <f>IF(Parties[[#This Row],[Troll_Concern]]=1, "Concerned", IF(Parties[[#This Row],[Troll_Concern]]=0, "Neutral", "Dismissive"))</f>
        <v>Neutral</v>
      </c>
      <c r="L29" s="4">
        <v>1620000</v>
      </c>
      <c r="M29" s="4">
        <v>1340000</v>
      </c>
      <c r="N29" s="4">
        <v>1520000</v>
      </c>
      <c r="O29" s="4">
        <v>1700000</v>
      </c>
      <c r="P29" s="4">
        <v>2010000</v>
      </c>
      <c r="Q29" s="4">
        <v>1420000</v>
      </c>
    </row>
    <row r="30" spans="3:17" x14ac:dyDescent="0.25">
      <c r="C30" s="1" t="s">
        <v>213</v>
      </c>
      <c r="D30" s="1" t="s">
        <v>213</v>
      </c>
      <c r="E30" s="1" t="s">
        <v>241</v>
      </c>
      <c r="F30" s="1" t="s">
        <v>154</v>
      </c>
      <c r="G30" s="1" t="s">
        <v>154</v>
      </c>
      <c r="H30" s="1">
        <v>1</v>
      </c>
      <c r="I30" s="1" t="str">
        <f>IF(Parties[[#This Row],[Software_Patents]]=1, "Pro-Patent", IF(Parties[[#This Row],[Software_Patents]]=0, "Patent-Neutral", "Anti-Patent"))</f>
        <v>Pro-Patent</v>
      </c>
      <c r="J30" s="1">
        <v>0</v>
      </c>
      <c r="K30" s="1" t="str">
        <f>IF(Parties[[#This Row],[Troll_Concern]]=1, "Concerned", IF(Parties[[#This Row],[Troll_Concern]]=0, "Neutral", "Dismissive"))</f>
        <v>Neutral</v>
      </c>
      <c r="L30" s="4">
        <v>530000</v>
      </c>
      <c r="M30" s="4">
        <v>540000</v>
      </c>
      <c r="N30" s="4">
        <v>620000</v>
      </c>
      <c r="O30" s="4">
        <v>610000</v>
      </c>
      <c r="P30" s="4">
        <v>610000</v>
      </c>
      <c r="Q30" s="4">
        <v>490000</v>
      </c>
    </row>
    <row r="31" spans="3:17" x14ac:dyDescent="0.25">
      <c r="C31" s="1" t="s">
        <v>80</v>
      </c>
      <c r="H31" s="1">
        <v>1</v>
      </c>
      <c r="I31" s="1" t="str">
        <f>IF(Parties[[#This Row],[Software_Patents]]=1, "Pro-Patent", IF(Parties[[#This Row],[Software_Patents]]=0, "Patent-Neutral", "Anti-Patent"))</f>
        <v>Pro-Patent</v>
      </c>
      <c r="J31" s="1">
        <v>-1</v>
      </c>
      <c r="K31" s="1" t="str">
        <f>IF(Parties[[#This Row],[Troll_Concern]]=1, "Concerned", IF(Parties[[#This Row],[Troll_Concern]]=0, "Neutral", "Dismissive"))</f>
        <v>Dismissive</v>
      </c>
      <c r="L31" s="1">
        <v>0</v>
      </c>
      <c r="M31" s="1">
        <v>0</v>
      </c>
      <c r="N31" s="1">
        <v>0</v>
      </c>
      <c r="O31" s="1">
        <v>0</v>
      </c>
      <c r="P31" s="1">
        <v>0</v>
      </c>
      <c r="Q31" s="1">
        <v>0</v>
      </c>
    </row>
    <row r="32" spans="3:17" x14ac:dyDescent="0.25">
      <c r="C32" s="1" t="s">
        <v>45</v>
      </c>
      <c r="D32" s="1" t="s">
        <v>159</v>
      </c>
      <c r="F32" s="1" t="s">
        <v>154</v>
      </c>
      <c r="G32" s="1" t="s">
        <v>154</v>
      </c>
      <c r="H32" s="1">
        <v>0</v>
      </c>
      <c r="I32" s="1" t="str">
        <f>IF(Parties[[#This Row],[Software_Patents]]=1, "Pro-Patent", IF(Parties[[#This Row],[Software_Patents]]=0, "Patent-Neutral", "Anti-Patent"))</f>
        <v>Patent-Neutral</v>
      </c>
      <c r="J32" s="1">
        <v>1</v>
      </c>
      <c r="K32" s="1" t="str">
        <f>IF(Parties[[#This Row],[Troll_Concern]]=1, "Concerned", IF(Parties[[#This Row],[Troll_Concern]]=0, "Neutral", "Dismissive"))</f>
        <v>Concerned</v>
      </c>
      <c r="L32" s="4">
        <v>2390000</v>
      </c>
      <c r="M32" s="4">
        <v>2270000</v>
      </c>
      <c r="N32" s="4">
        <v>2730000</v>
      </c>
      <c r="O32" s="4">
        <v>3210000</v>
      </c>
      <c r="P32" s="4">
        <v>5090000</v>
      </c>
      <c r="Q32" s="4">
        <v>4040000</v>
      </c>
    </row>
    <row r="33" spans="3:17" x14ac:dyDescent="0.25">
      <c r="C33" s="1" t="s">
        <v>115</v>
      </c>
      <c r="H33" s="1">
        <v>-1</v>
      </c>
      <c r="I33" s="1" t="str">
        <f>IF(Parties[[#This Row],[Software_Patents]]=1, "Pro-Patent", IF(Parties[[#This Row],[Software_Patents]]=0, "Patent-Neutral", "Anti-Patent"))</f>
        <v>Anti-Patent</v>
      </c>
      <c r="J33" s="1">
        <v>1</v>
      </c>
      <c r="K33" s="1" t="str">
        <f>IF(Parties[[#This Row],[Troll_Concern]]=1, "Concerned", IF(Parties[[#This Row],[Troll_Concern]]=0, "Neutral", "Dismissive"))</f>
        <v>Concerned</v>
      </c>
      <c r="L33" s="1">
        <v>0</v>
      </c>
      <c r="M33" s="1">
        <v>0</v>
      </c>
      <c r="N33" s="1">
        <v>0</v>
      </c>
      <c r="O33" s="1">
        <v>0</v>
      </c>
      <c r="P33" s="1">
        <v>0</v>
      </c>
      <c r="Q33" s="1">
        <v>0</v>
      </c>
    </row>
    <row r="34" spans="3:17" x14ac:dyDescent="0.25">
      <c r="C34" s="1" t="s">
        <v>2</v>
      </c>
      <c r="H34" s="1">
        <v>-1</v>
      </c>
      <c r="I34" s="1" t="str">
        <f>IF(Parties[[#This Row],[Software_Patents]]=1, "Pro-Patent", IF(Parties[[#This Row],[Software_Patents]]=0, "Patent-Neutral", "Anti-Patent"))</f>
        <v>Anti-Patent</v>
      </c>
      <c r="J34" s="1">
        <v>1</v>
      </c>
      <c r="K34" s="1" t="str">
        <f>IF(Parties[[#This Row],[Troll_Concern]]=1, "Concerned", IF(Parties[[#This Row],[Troll_Concern]]=0, "Neutral", "Dismissive"))</f>
        <v>Concerned</v>
      </c>
      <c r="L34" s="1">
        <v>0</v>
      </c>
      <c r="M34" s="1">
        <v>0</v>
      </c>
      <c r="N34" s="1">
        <v>0</v>
      </c>
      <c r="O34" s="1">
        <v>0</v>
      </c>
      <c r="P34" s="1">
        <v>0</v>
      </c>
      <c r="Q34" s="1">
        <v>0</v>
      </c>
    </row>
    <row r="35" spans="3:17" x14ac:dyDescent="0.25">
      <c r="C35" s="1" t="s">
        <v>83</v>
      </c>
      <c r="H35" s="1">
        <v>1</v>
      </c>
      <c r="I35" s="1" t="str">
        <f>IF(Parties[[#This Row],[Software_Patents]]=1, "Pro-Patent", IF(Parties[[#This Row],[Software_Patents]]=0, "Patent-Neutral", "Anti-Patent"))</f>
        <v>Pro-Patent</v>
      </c>
      <c r="J35" s="1">
        <v>-1</v>
      </c>
      <c r="K35" s="1" t="str">
        <f>IF(Parties[[#This Row],[Troll_Concern]]=1, "Concerned", IF(Parties[[#This Row],[Troll_Concern]]=0, "Neutral", "Dismissive"))</f>
        <v>Dismissive</v>
      </c>
      <c r="L35" s="1">
        <v>0</v>
      </c>
      <c r="M35" s="1">
        <v>0</v>
      </c>
      <c r="N35" s="1">
        <v>0</v>
      </c>
      <c r="O35" s="1">
        <v>0</v>
      </c>
      <c r="P35" s="1">
        <v>0</v>
      </c>
      <c r="Q35" s="1">
        <v>0</v>
      </c>
    </row>
    <row r="36" spans="3:17" x14ac:dyDescent="0.25">
      <c r="C36" s="1" t="s">
        <v>113</v>
      </c>
      <c r="D36" s="1" t="s">
        <v>192</v>
      </c>
      <c r="F36" s="1" t="s">
        <v>154</v>
      </c>
      <c r="G36" s="1" t="s">
        <v>154</v>
      </c>
      <c r="H36" s="1">
        <v>1</v>
      </c>
      <c r="I36" s="1" t="str">
        <f>IF(Parties[[#This Row],[Software_Patents]]=1, "Pro-Patent", IF(Parties[[#This Row],[Software_Patents]]=0, "Patent-Neutral", "Anti-Patent"))</f>
        <v>Pro-Patent</v>
      </c>
      <c r="J36" s="1">
        <v>0</v>
      </c>
      <c r="K36" s="1" t="str">
        <f>IF(Parties[[#This Row],[Troll_Concern]]=1, "Concerned", IF(Parties[[#This Row],[Troll_Concern]]=0, "Neutral", "Dismissive"))</f>
        <v>Neutral</v>
      </c>
      <c r="L36" s="4">
        <v>7220000</v>
      </c>
      <c r="M36" s="4">
        <v>6920000</v>
      </c>
      <c r="N36" s="4">
        <v>5010000</v>
      </c>
      <c r="O36" s="4">
        <v>2190000</v>
      </c>
      <c r="P36" s="4">
        <v>4830000</v>
      </c>
      <c r="Q36" s="4">
        <v>4980000</v>
      </c>
    </row>
    <row r="37" spans="3:17" x14ac:dyDescent="0.25">
      <c r="C37" s="1" t="s">
        <v>71</v>
      </c>
      <c r="H37" s="1">
        <v>1</v>
      </c>
      <c r="I37" s="1" t="str">
        <f>IF(Parties[[#This Row],[Software_Patents]]=1, "Pro-Patent", IF(Parties[[#This Row],[Software_Patents]]=0, "Patent-Neutral", "Anti-Patent"))</f>
        <v>Pro-Patent</v>
      </c>
      <c r="J37" s="1">
        <v>-1</v>
      </c>
      <c r="K37" s="1" t="str">
        <f>IF(Parties[[#This Row],[Troll_Concern]]=1, "Concerned", IF(Parties[[#This Row],[Troll_Concern]]=0, "Neutral", "Dismissive"))</f>
        <v>Dismissive</v>
      </c>
      <c r="L37" s="1">
        <v>0</v>
      </c>
      <c r="M37" s="1">
        <v>0</v>
      </c>
      <c r="N37" s="1">
        <v>0</v>
      </c>
      <c r="O37" s="1">
        <v>0</v>
      </c>
      <c r="P37" s="1">
        <v>0</v>
      </c>
      <c r="Q37" s="1">
        <v>0</v>
      </c>
    </row>
    <row r="38" spans="3:17" x14ac:dyDescent="0.25">
      <c r="C38" s="1" t="s">
        <v>206</v>
      </c>
      <c r="H38" s="1">
        <v>1</v>
      </c>
      <c r="I38" s="1" t="str">
        <f>IF(Parties[[#This Row],[Software_Patents]]=1, "Pro-Patent", IF(Parties[[#This Row],[Software_Patents]]=0, "Patent-Neutral", "Anti-Patent"))</f>
        <v>Pro-Patent</v>
      </c>
      <c r="J38" s="1">
        <v>0</v>
      </c>
      <c r="K38" s="1" t="str">
        <f>IF(Parties[[#This Row],[Troll_Concern]]=1, "Concerned", IF(Parties[[#This Row],[Troll_Concern]]=0, "Neutral", "Dismissive"))</f>
        <v>Neutral</v>
      </c>
      <c r="L38" s="1">
        <v>0</v>
      </c>
      <c r="M38" s="1">
        <v>0</v>
      </c>
      <c r="N38" s="1">
        <v>0</v>
      </c>
      <c r="O38" s="1">
        <v>0</v>
      </c>
      <c r="P38" s="1">
        <v>0</v>
      </c>
      <c r="Q38" s="1">
        <v>0</v>
      </c>
    </row>
    <row r="39" spans="3:17" x14ac:dyDescent="0.25">
      <c r="C39" s="1" t="s">
        <v>116</v>
      </c>
      <c r="H39" s="1">
        <v>-1</v>
      </c>
      <c r="I39" s="1" t="str">
        <f>IF(Parties[[#This Row],[Software_Patents]]=1, "Pro-Patent", IF(Parties[[#This Row],[Software_Patents]]=0, "Patent-Neutral", "Anti-Patent"))</f>
        <v>Anti-Patent</v>
      </c>
      <c r="J39" s="1">
        <v>1</v>
      </c>
      <c r="K39" s="1" t="str">
        <f>IF(Parties[[#This Row],[Troll_Concern]]=1, "Concerned", IF(Parties[[#This Row],[Troll_Concern]]=0, "Neutral", "Dismissive"))</f>
        <v>Concerned</v>
      </c>
      <c r="L39" s="1">
        <v>0</v>
      </c>
      <c r="M39" s="1">
        <v>0</v>
      </c>
      <c r="N39" s="1">
        <v>0</v>
      </c>
      <c r="O39" s="1">
        <v>0</v>
      </c>
      <c r="P39" s="1">
        <v>0</v>
      </c>
      <c r="Q39" s="1">
        <v>0</v>
      </c>
    </row>
    <row r="40" spans="3:17" x14ac:dyDescent="0.25">
      <c r="C40" s="1" t="s">
        <v>27</v>
      </c>
      <c r="D40" s="1" t="s">
        <v>27</v>
      </c>
      <c r="F40" s="1" t="s">
        <v>154</v>
      </c>
      <c r="G40" s="1" t="s">
        <v>154</v>
      </c>
      <c r="H40" s="1">
        <v>1</v>
      </c>
      <c r="I40" s="1" t="str">
        <f>IF(Parties[[#This Row],[Software_Patents]]=1, "Pro-Patent", IF(Parties[[#This Row],[Software_Patents]]=0, "Patent-Neutral", "Anti-Patent"))</f>
        <v>Pro-Patent</v>
      </c>
      <c r="J40" s="1">
        <v>0</v>
      </c>
      <c r="K40" s="1" t="str">
        <f>IF(Parties[[#This Row],[Troll_Concern]]=1, "Concerned", IF(Parties[[#This Row],[Troll_Concern]]=0, "Neutral", "Dismissive"))</f>
        <v>Neutral</v>
      </c>
      <c r="L40" s="4">
        <v>70000</v>
      </c>
      <c r="M40" s="4">
        <v>80000</v>
      </c>
      <c r="N40" s="4">
        <v>70000</v>
      </c>
      <c r="O40" s="4">
        <v>90000</v>
      </c>
      <c r="P40" s="4">
        <v>80000</v>
      </c>
      <c r="Q40" s="4">
        <v>100000</v>
      </c>
    </row>
    <row r="41" spans="3:17" x14ac:dyDescent="0.25">
      <c r="C41" s="1" t="s">
        <v>130</v>
      </c>
      <c r="H41" s="1">
        <v>1</v>
      </c>
      <c r="I41" s="1" t="str">
        <f>IF(Parties[[#This Row],[Software_Patents]]=1, "Pro-Patent", IF(Parties[[#This Row],[Software_Patents]]=0, "Patent-Neutral", "Anti-Patent"))</f>
        <v>Pro-Patent</v>
      </c>
      <c r="J41" s="1">
        <v>0</v>
      </c>
      <c r="K41" s="1" t="str">
        <f>IF(Parties[[#This Row],[Troll_Concern]]=1, "Concerned", IF(Parties[[#This Row],[Troll_Concern]]=0, "Neutral", "Dismissive"))</f>
        <v>Neutral</v>
      </c>
      <c r="L41" s="1">
        <v>0</v>
      </c>
      <c r="M41" s="1">
        <v>0</v>
      </c>
      <c r="N41" s="1">
        <v>0</v>
      </c>
      <c r="O41" s="1">
        <v>0</v>
      </c>
      <c r="P41" s="1">
        <v>0</v>
      </c>
      <c r="Q41" s="1">
        <v>0</v>
      </c>
    </row>
    <row r="42" spans="3:17" x14ac:dyDescent="0.25">
      <c r="C42" s="1" t="s">
        <v>214</v>
      </c>
      <c r="D42" s="1" t="s">
        <v>221</v>
      </c>
      <c r="E42" s="1" t="s">
        <v>241</v>
      </c>
      <c r="F42" s="1" t="s">
        <v>154</v>
      </c>
      <c r="G42" s="1" t="s">
        <v>154</v>
      </c>
      <c r="H42" s="1">
        <v>1</v>
      </c>
      <c r="I42" s="1" t="str">
        <f>IF(Parties[[#This Row],[Software_Patents]]=1, "Pro-Patent", IF(Parties[[#This Row],[Software_Patents]]=0, "Patent-Neutral", "Anti-Patent"))</f>
        <v>Pro-Patent</v>
      </c>
      <c r="J42" s="1">
        <v>0</v>
      </c>
      <c r="K42" s="1" t="str">
        <f>IF(Parties[[#This Row],[Troll_Concern]]=1, "Concerned", IF(Parties[[#This Row],[Troll_Concern]]=0, "Neutral", "Dismissive"))</f>
        <v>Neutral</v>
      </c>
      <c r="L42" s="4">
        <v>4780000</v>
      </c>
      <c r="M42" s="4">
        <v>5610000</v>
      </c>
      <c r="N42" s="4">
        <v>4800000</v>
      </c>
      <c r="O42" s="4">
        <v>4910000</v>
      </c>
      <c r="P42" s="4">
        <v>4220000</v>
      </c>
      <c r="Q42" s="4">
        <v>3730000</v>
      </c>
    </row>
    <row r="43" spans="3:17" x14ac:dyDescent="0.25">
      <c r="C43" s="1" t="s">
        <v>101</v>
      </c>
      <c r="H43" s="1">
        <v>-1</v>
      </c>
      <c r="I43" s="1" t="str">
        <f>IF(Parties[[#This Row],[Software_Patents]]=1, "Pro-Patent", IF(Parties[[#This Row],[Software_Patents]]=0, "Patent-Neutral", "Anti-Patent"))</f>
        <v>Anti-Patent</v>
      </c>
      <c r="J43" s="1">
        <v>1</v>
      </c>
      <c r="K43" s="1" t="str">
        <f>IF(Parties[[#This Row],[Troll_Concern]]=1, "Concerned", IF(Parties[[#This Row],[Troll_Concern]]=0, "Neutral", "Dismissive"))</f>
        <v>Concerned</v>
      </c>
      <c r="L43" s="1">
        <v>0</v>
      </c>
      <c r="M43" s="1">
        <v>0</v>
      </c>
      <c r="N43" s="1">
        <v>0</v>
      </c>
      <c r="O43" s="1">
        <v>0</v>
      </c>
      <c r="P43" s="1">
        <v>0</v>
      </c>
      <c r="Q43" s="1">
        <v>0</v>
      </c>
    </row>
    <row r="44" spans="3:17" x14ac:dyDescent="0.25">
      <c r="C44" s="1" t="s">
        <v>88</v>
      </c>
      <c r="H44" s="1">
        <v>1</v>
      </c>
      <c r="I44" s="1" t="str">
        <f>IF(Parties[[#This Row],[Software_Patents]]=1, "Pro-Patent", IF(Parties[[#This Row],[Software_Patents]]=0, "Patent-Neutral", "Anti-Patent"))</f>
        <v>Pro-Patent</v>
      </c>
      <c r="J44" s="1">
        <v>-1</v>
      </c>
      <c r="K44" s="1" t="str">
        <f>IF(Parties[[#This Row],[Troll_Concern]]=1, "Concerned", IF(Parties[[#This Row],[Troll_Concern]]=0, "Neutral", "Dismissive"))</f>
        <v>Dismissive</v>
      </c>
      <c r="L44" s="1">
        <v>0</v>
      </c>
      <c r="M44" s="1">
        <v>0</v>
      </c>
      <c r="N44" s="1">
        <v>0</v>
      </c>
      <c r="O44" s="1">
        <v>0</v>
      </c>
      <c r="P44" s="1">
        <v>0</v>
      </c>
      <c r="Q44" s="1">
        <v>0</v>
      </c>
    </row>
    <row r="45" spans="3:17" x14ac:dyDescent="0.25">
      <c r="C45" s="1" t="s">
        <v>3</v>
      </c>
      <c r="H45" s="1">
        <v>-1</v>
      </c>
      <c r="I45" s="1" t="str">
        <f>IF(Parties[[#This Row],[Software_Patents]]=1, "Pro-Patent", IF(Parties[[#This Row],[Software_Patents]]=0, "Patent-Neutral", "Anti-Patent"))</f>
        <v>Anti-Patent</v>
      </c>
      <c r="J45" s="1">
        <v>1</v>
      </c>
      <c r="K45" s="1" t="str">
        <f>IF(Parties[[#This Row],[Troll_Concern]]=1, "Concerned", IF(Parties[[#This Row],[Troll_Concern]]=0, "Neutral", "Dismissive"))</f>
        <v>Concerned</v>
      </c>
      <c r="L45" s="1">
        <v>0</v>
      </c>
      <c r="M45" s="1">
        <v>0</v>
      </c>
      <c r="N45" s="1">
        <v>0</v>
      </c>
      <c r="O45" s="1">
        <v>0</v>
      </c>
      <c r="P45" s="1">
        <v>0</v>
      </c>
      <c r="Q45" s="1">
        <v>0</v>
      </c>
    </row>
    <row r="46" spans="3:17" ht="30" x14ac:dyDescent="0.25">
      <c r="C46" s="1" t="s">
        <v>39</v>
      </c>
      <c r="D46" s="1" t="s">
        <v>153</v>
      </c>
      <c r="F46" s="1" t="s">
        <v>154</v>
      </c>
      <c r="G46" s="1" t="s">
        <v>154</v>
      </c>
      <c r="H46" s="1">
        <v>1</v>
      </c>
      <c r="I46" s="1" t="str">
        <f>IF(Parties[[#This Row],[Software_Patents]]=1, "Pro-Patent", IF(Parties[[#This Row],[Software_Patents]]=0, "Patent-Neutral", "Anti-Patent"))</f>
        <v>Pro-Patent</v>
      </c>
      <c r="J46" s="1">
        <v>0</v>
      </c>
      <c r="K46" s="1" t="str">
        <f>IF(Parties[[#This Row],[Troll_Concern]]=1, "Concerned", IF(Parties[[#This Row],[Troll_Concern]]=0, "Neutral", "Dismissive"))</f>
        <v>Neutral</v>
      </c>
      <c r="L46" s="4">
        <v>4850000</v>
      </c>
      <c r="M46" s="4">
        <v>5950000</v>
      </c>
      <c r="N46" s="4">
        <v>4950000</v>
      </c>
      <c r="O46" s="4">
        <v>4630000</v>
      </c>
      <c r="P46" s="4">
        <v>4040000</v>
      </c>
      <c r="Q46" s="4">
        <v>5310000</v>
      </c>
    </row>
    <row r="47" spans="3:17" x14ac:dyDescent="0.25">
      <c r="C47" s="1" t="s">
        <v>117</v>
      </c>
      <c r="H47" s="1">
        <v>-1</v>
      </c>
      <c r="I47" s="1" t="str">
        <f>IF(Parties[[#This Row],[Software_Patents]]=1, "Pro-Patent", IF(Parties[[#This Row],[Software_Patents]]=0, "Patent-Neutral", "Anti-Patent"))</f>
        <v>Anti-Patent</v>
      </c>
      <c r="J47" s="1">
        <v>1</v>
      </c>
      <c r="K47" s="1" t="str">
        <f>IF(Parties[[#This Row],[Troll_Concern]]=1, "Concerned", IF(Parties[[#This Row],[Troll_Concern]]=0, "Neutral", "Dismissive"))</f>
        <v>Concerned</v>
      </c>
      <c r="L47" s="1">
        <v>0</v>
      </c>
      <c r="M47" s="1">
        <v>0</v>
      </c>
      <c r="N47" s="1">
        <v>0</v>
      </c>
      <c r="O47" s="1">
        <v>0</v>
      </c>
      <c r="P47" s="1">
        <v>0</v>
      </c>
      <c r="Q47" s="1">
        <v>0</v>
      </c>
    </row>
    <row r="48" spans="3:17" x14ac:dyDescent="0.25">
      <c r="C48" s="1" t="s">
        <v>82</v>
      </c>
      <c r="H48" s="1">
        <v>1</v>
      </c>
      <c r="I48" s="1" t="str">
        <f>IF(Parties[[#This Row],[Software_Patents]]=1, "Pro-Patent", IF(Parties[[#This Row],[Software_Patents]]=0, "Patent-Neutral", "Anti-Patent"))</f>
        <v>Pro-Patent</v>
      </c>
      <c r="J48" s="1">
        <v>-1</v>
      </c>
      <c r="K48" s="1" t="str">
        <f>IF(Parties[[#This Row],[Troll_Concern]]=1, "Concerned", IF(Parties[[#This Row],[Troll_Concern]]=0, "Neutral", "Dismissive"))</f>
        <v>Dismissive</v>
      </c>
      <c r="L48" s="1">
        <v>0</v>
      </c>
      <c r="M48" s="1">
        <v>0</v>
      </c>
      <c r="N48" s="1">
        <v>0</v>
      </c>
      <c r="O48" s="1">
        <v>0</v>
      </c>
      <c r="P48" s="1">
        <v>0</v>
      </c>
      <c r="Q48" s="1">
        <v>0</v>
      </c>
    </row>
    <row r="49" spans="3:17" x14ac:dyDescent="0.25">
      <c r="C49" s="1" t="s">
        <v>47</v>
      </c>
      <c r="D49" s="1" t="s">
        <v>160</v>
      </c>
      <c r="F49" s="1" t="s">
        <v>154</v>
      </c>
      <c r="G49" s="1" t="s">
        <v>154</v>
      </c>
      <c r="H49" s="1">
        <v>0</v>
      </c>
      <c r="I49" s="1" t="str">
        <f>IF(Parties[[#This Row],[Software_Patents]]=1, "Pro-Patent", IF(Parties[[#This Row],[Software_Patents]]=0, "Patent-Neutral", "Anti-Patent"))</f>
        <v>Patent-Neutral</v>
      </c>
      <c r="J49" s="1">
        <v>1</v>
      </c>
      <c r="K49" s="1" t="str">
        <f>IF(Parties[[#This Row],[Troll_Concern]]=1, "Concerned", IF(Parties[[#This Row],[Troll_Concern]]=0, "Neutral", "Dismissive"))</f>
        <v>Concerned</v>
      </c>
      <c r="L49" s="4">
        <v>2560000</v>
      </c>
      <c r="M49" s="4">
        <v>2620000</v>
      </c>
      <c r="N49" s="4">
        <v>2830000</v>
      </c>
      <c r="O49" s="4">
        <v>2260000</v>
      </c>
      <c r="P49" s="4">
        <v>2390000</v>
      </c>
      <c r="Q49" s="4">
        <v>2390000</v>
      </c>
    </row>
    <row r="50" spans="3:17" x14ac:dyDescent="0.25">
      <c r="C50" s="1" t="s">
        <v>4</v>
      </c>
      <c r="H50" s="1">
        <v>-1</v>
      </c>
      <c r="I50" s="1" t="str">
        <f>IF(Parties[[#This Row],[Software_Patents]]=1, "Pro-Patent", IF(Parties[[#This Row],[Software_Patents]]=0, "Patent-Neutral", "Anti-Patent"))</f>
        <v>Anti-Patent</v>
      </c>
      <c r="J50" s="1">
        <v>1</v>
      </c>
      <c r="K50" s="1" t="str">
        <f>IF(Parties[[#This Row],[Troll_Concern]]=1, "Concerned", IF(Parties[[#This Row],[Troll_Concern]]=0, "Neutral", "Dismissive"))</f>
        <v>Concerned</v>
      </c>
      <c r="L50" s="1">
        <v>0</v>
      </c>
      <c r="M50" s="1">
        <v>0</v>
      </c>
      <c r="N50" s="1">
        <v>0</v>
      </c>
      <c r="O50" s="1">
        <v>0</v>
      </c>
      <c r="P50" s="1">
        <v>0</v>
      </c>
      <c r="Q50" s="1">
        <v>0</v>
      </c>
    </row>
    <row r="51" spans="3:17" ht="45" x14ac:dyDescent="0.25">
      <c r="C51" s="1" t="s">
        <v>215</v>
      </c>
      <c r="D51" s="1" t="s">
        <v>224</v>
      </c>
      <c r="E51" s="1" t="s">
        <v>242</v>
      </c>
      <c r="F51" s="1" t="s">
        <v>154</v>
      </c>
      <c r="G51" s="1" t="s">
        <v>154</v>
      </c>
      <c r="H51" s="1">
        <v>1</v>
      </c>
      <c r="I51" s="1" t="str">
        <f>IF(Parties[[#This Row],[Software_Patents]]=1, "Pro-Patent", IF(Parties[[#This Row],[Software_Patents]]=0, "Patent-Neutral", "Anti-Patent"))</f>
        <v>Pro-Patent</v>
      </c>
      <c r="J51" s="1">
        <v>0</v>
      </c>
      <c r="K51" s="1" t="str">
        <f>IF(Parties[[#This Row],[Troll_Concern]]=1, "Concerned", IF(Parties[[#This Row],[Troll_Concern]]=0, "Neutral", "Dismissive"))</f>
        <v>Neutral</v>
      </c>
      <c r="L51" s="4">
        <v>0</v>
      </c>
      <c r="M51" s="4">
        <v>0</v>
      </c>
      <c r="N51" s="4">
        <v>0</v>
      </c>
      <c r="O51" s="4">
        <v>0</v>
      </c>
      <c r="P51" s="4">
        <v>0</v>
      </c>
      <c r="Q51" s="4">
        <v>0</v>
      </c>
    </row>
    <row r="52" spans="3:17" x14ac:dyDescent="0.25">
      <c r="C52" s="1" t="s">
        <v>76</v>
      </c>
      <c r="H52" s="1">
        <v>1</v>
      </c>
      <c r="I52" s="1" t="str">
        <f>IF(Parties[[#This Row],[Software_Patents]]=1, "Pro-Patent", IF(Parties[[#This Row],[Software_Patents]]=0, "Patent-Neutral", "Anti-Patent"))</f>
        <v>Pro-Patent</v>
      </c>
      <c r="J52" s="1">
        <v>-1</v>
      </c>
      <c r="K52" s="1" t="str">
        <f>IF(Parties[[#This Row],[Troll_Concern]]=1, "Concerned", IF(Parties[[#This Row],[Troll_Concern]]=0, "Neutral", "Dismissive"))</f>
        <v>Dismissive</v>
      </c>
      <c r="L52" s="1">
        <v>0</v>
      </c>
      <c r="M52" s="1">
        <v>0</v>
      </c>
      <c r="N52" s="1">
        <v>0</v>
      </c>
      <c r="O52" s="1">
        <v>0</v>
      </c>
      <c r="P52" s="1">
        <v>0</v>
      </c>
      <c r="Q52" s="1">
        <v>0</v>
      </c>
    </row>
    <row r="53" spans="3:17" x14ac:dyDescent="0.25">
      <c r="C53" s="1" t="s">
        <v>5</v>
      </c>
      <c r="H53" s="1">
        <v>-1</v>
      </c>
      <c r="I53" s="1" t="str">
        <f>IF(Parties[[#This Row],[Software_Patents]]=1, "Pro-Patent", IF(Parties[[#This Row],[Software_Patents]]=0, "Patent-Neutral", "Anti-Patent"))</f>
        <v>Anti-Patent</v>
      </c>
      <c r="J53" s="1">
        <v>1</v>
      </c>
      <c r="K53" s="1" t="str">
        <f>IF(Parties[[#This Row],[Troll_Concern]]=1, "Concerned", IF(Parties[[#This Row],[Troll_Concern]]=0, "Neutral", "Dismissive"))</f>
        <v>Concerned</v>
      </c>
      <c r="L53" s="1">
        <v>0</v>
      </c>
      <c r="M53" s="1">
        <v>0</v>
      </c>
      <c r="N53" s="1">
        <v>0</v>
      </c>
      <c r="O53" s="1">
        <v>0</v>
      </c>
      <c r="P53" s="1">
        <v>0</v>
      </c>
      <c r="Q53" s="1">
        <v>0</v>
      </c>
    </row>
    <row r="54" spans="3:17" x14ac:dyDescent="0.25">
      <c r="C54" s="1" t="s">
        <v>216</v>
      </c>
      <c r="D54" s="1" t="s">
        <v>222</v>
      </c>
      <c r="E54" s="1" t="s">
        <v>241</v>
      </c>
      <c r="F54" s="1" t="s">
        <v>154</v>
      </c>
      <c r="G54" s="1" t="s">
        <v>154</v>
      </c>
      <c r="H54" s="1">
        <v>1</v>
      </c>
      <c r="I54" s="1" t="str">
        <f>IF(Parties[[#This Row],[Software_Patents]]=1, "Pro-Patent", IF(Parties[[#This Row],[Software_Patents]]=0, "Patent-Neutral", "Anti-Patent"))</f>
        <v>Pro-Patent</v>
      </c>
      <c r="J54" s="1">
        <v>0</v>
      </c>
      <c r="K54" s="1" t="str">
        <f>IF(Parties[[#This Row],[Troll_Concern]]=1, "Concerned", IF(Parties[[#This Row],[Troll_Concern]]=0, "Neutral", "Dismissive"))</f>
        <v>Neutral</v>
      </c>
      <c r="L54" s="4">
        <v>6660000</v>
      </c>
      <c r="M54" s="4">
        <v>7370000</v>
      </c>
      <c r="N54" s="4">
        <v>6810000</v>
      </c>
      <c r="O54" s="4">
        <v>8470000</v>
      </c>
      <c r="P54" s="4">
        <v>8620000</v>
      </c>
      <c r="Q54" s="4">
        <v>12390000</v>
      </c>
    </row>
    <row r="55" spans="3:17" x14ac:dyDescent="0.25">
      <c r="C55" s="1" t="s">
        <v>72</v>
      </c>
      <c r="D55" s="1" t="s">
        <v>184</v>
      </c>
      <c r="F55" s="1" t="s">
        <v>154</v>
      </c>
      <c r="G55" s="1" t="s">
        <v>154</v>
      </c>
      <c r="H55" s="1">
        <v>1</v>
      </c>
      <c r="I55" s="1" t="str">
        <f>IF(Parties[[#This Row],[Software_Patents]]=1, "Pro-Patent", IF(Parties[[#This Row],[Software_Patents]]=0, "Patent-Neutral", "Anti-Patent"))</f>
        <v>Pro-Patent</v>
      </c>
      <c r="J55" s="1">
        <v>-1</v>
      </c>
      <c r="K55" s="1" t="str">
        <f>IF(Parties[[#This Row],[Troll_Concern]]=1, "Concerned", IF(Parties[[#This Row],[Troll_Concern]]=0, "Neutral", "Dismissive"))</f>
        <v>Dismissive</v>
      </c>
      <c r="L55" s="4">
        <v>0</v>
      </c>
      <c r="M55" s="4">
        <v>0</v>
      </c>
      <c r="N55" s="4">
        <v>0</v>
      </c>
      <c r="O55" s="4">
        <v>0</v>
      </c>
      <c r="P55" s="4">
        <v>0</v>
      </c>
      <c r="Q55" s="4">
        <v>0</v>
      </c>
    </row>
    <row r="56" spans="3:17" x14ac:dyDescent="0.25">
      <c r="C56" s="1" t="s">
        <v>217</v>
      </c>
      <c r="D56" s="1" t="s">
        <v>225</v>
      </c>
      <c r="E56" s="1" t="s">
        <v>241</v>
      </c>
      <c r="F56" s="1" t="s">
        <v>154</v>
      </c>
      <c r="G56" s="1" t="s">
        <v>154</v>
      </c>
      <c r="H56" s="1">
        <v>1</v>
      </c>
      <c r="I56" s="1" t="str">
        <f>IF(Parties[[#This Row],[Software_Patents]]=1, "Pro-Patent", IF(Parties[[#This Row],[Software_Patents]]=0, "Patent-Neutral", "Anti-Patent"))</f>
        <v>Pro-Patent</v>
      </c>
      <c r="J56" s="1">
        <v>0</v>
      </c>
      <c r="K56" s="1" t="str">
        <f>IF(Parties[[#This Row],[Troll_Concern]]=1, "Concerned", IF(Parties[[#This Row],[Troll_Concern]]=0, "Neutral", "Dismissive"))</f>
        <v>Neutral</v>
      </c>
      <c r="L56" s="4">
        <v>170000</v>
      </c>
      <c r="M56" s="4">
        <v>125000</v>
      </c>
      <c r="N56" s="4">
        <v>0</v>
      </c>
      <c r="O56" s="4">
        <v>0</v>
      </c>
      <c r="P56" s="4">
        <v>0</v>
      </c>
      <c r="Q56" s="4">
        <v>0</v>
      </c>
    </row>
    <row r="57" spans="3:17" x14ac:dyDescent="0.25">
      <c r="C57" s="1" t="s">
        <v>70</v>
      </c>
      <c r="H57" s="1">
        <v>1</v>
      </c>
      <c r="I57" s="1" t="str">
        <f>IF(Parties[[#This Row],[Software_Patents]]=1, "Pro-Patent", IF(Parties[[#This Row],[Software_Patents]]=0, "Patent-Neutral", "Anti-Patent"))</f>
        <v>Pro-Patent</v>
      </c>
      <c r="J57" s="1">
        <v>-1</v>
      </c>
      <c r="K57" s="1" t="str">
        <f>IF(Parties[[#This Row],[Troll_Concern]]=1, "Concerned", IF(Parties[[#This Row],[Troll_Concern]]=0, "Neutral", "Dismissive"))</f>
        <v>Dismissive</v>
      </c>
      <c r="L57" s="1">
        <v>0</v>
      </c>
      <c r="M57" s="1">
        <v>0</v>
      </c>
      <c r="N57" s="1">
        <v>0</v>
      </c>
      <c r="O57" s="1">
        <v>0</v>
      </c>
      <c r="P57" s="1">
        <v>0</v>
      </c>
      <c r="Q57" s="1">
        <v>0</v>
      </c>
    </row>
    <row r="58" spans="3:17" x14ac:dyDescent="0.25">
      <c r="C58" s="1" t="s">
        <v>109</v>
      </c>
      <c r="D58" s="1" t="s">
        <v>189</v>
      </c>
      <c r="F58" s="1" t="s">
        <v>154</v>
      </c>
      <c r="H58" s="1">
        <v>0</v>
      </c>
      <c r="I58" s="1" t="str">
        <f>IF(Parties[[#This Row],[Software_Patents]]=1, "Pro-Patent", IF(Parties[[#This Row],[Software_Patents]]=0, "Patent-Neutral", "Anti-Patent"))</f>
        <v>Patent-Neutral</v>
      </c>
      <c r="J58" s="1">
        <v>1</v>
      </c>
      <c r="K58" s="1" t="str">
        <f>IF(Parties[[#This Row],[Troll_Concern]]=1, "Concerned", IF(Parties[[#This Row],[Troll_Concern]]=0, "Neutral", "Dismissive"))</f>
        <v>Concerned</v>
      </c>
      <c r="L58" s="4">
        <v>120000</v>
      </c>
      <c r="M58" s="4">
        <v>120000</v>
      </c>
      <c r="N58" s="4">
        <v>120000</v>
      </c>
      <c r="O58" s="4">
        <v>120000</v>
      </c>
      <c r="P58" s="4">
        <v>140000</v>
      </c>
      <c r="Q58" s="4">
        <v>120000</v>
      </c>
    </row>
    <row r="59" spans="3:17" x14ac:dyDescent="0.25">
      <c r="C59" s="1" t="s">
        <v>78</v>
      </c>
      <c r="H59" s="1">
        <v>1</v>
      </c>
      <c r="I59" s="1" t="str">
        <f>IF(Parties[[#This Row],[Software_Patents]]=1, "Pro-Patent", IF(Parties[[#This Row],[Software_Patents]]=0, "Patent-Neutral", "Anti-Patent"))</f>
        <v>Pro-Patent</v>
      </c>
      <c r="J59" s="1">
        <v>-1</v>
      </c>
      <c r="K59" s="1" t="str">
        <f>IF(Parties[[#This Row],[Troll_Concern]]=1, "Concerned", IF(Parties[[#This Row],[Troll_Concern]]=0, "Neutral", "Dismissive"))</f>
        <v>Dismissive</v>
      </c>
      <c r="L59" s="1">
        <v>0</v>
      </c>
      <c r="M59" s="1">
        <v>0</v>
      </c>
      <c r="N59" s="1">
        <v>0</v>
      </c>
      <c r="O59" s="1">
        <v>0</v>
      </c>
      <c r="P59" s="1">
        <v>0</v>
      </c>
      <c r="Q59" s="1">
        <v>0</v>
      </c>
    </row>
    <row r="60" spans="3:17" x14ac:dyDescent="0.25">
      <c r="C60" s="1" t="s">
        <v>31</v>
      </c>
      <c r="H60" s="1">
        <v>-1</v>
      </c>
      <c r="I60" s="1" t="str">
        <f>IF(Parties[[#This Row],[Software_Patents]]=1, "Pro-Patent", IF(Parties[[#This Row],[Software_Patents]]=0, "Patent-Neutral", "Anti-Patent"))</f>
        <v>Anti-Patent</v>
      </c>
      <c r="J60" s="1">
        <v>0</v>
      </c>
      <c r="K60" s="1" t="str">
        <f>IF(Parties[[#This Row],[Troll_Concern]]=1, "Concerned", IF(Parties[[#This Row],[Troll_Concern]]=0, "Neutral", "Dismissive"))</f>
        <v>Neutral</v>
      </c>
      <c r="L60" s="1">
        <v>0</v>
      </c>
      <c r="M60" s="1">
        <v>0</v>
      </c>
      <c r="N60" s="1">
        <v>0</v>
      </c>
      <c r="O60" s="1">
        <v>0</v>
      </c>
      <c r="P60" s="1">
        <v>0</v>
      </c>
      <c r="Q60" s="1">
        <v>0</v>
      </c>
    </row>
    <row r="61" spans="3:17" x14ac:dyDescent="0.25">
      <c r="C61" s="1" t="s">
        <v>118</v>
      </c>
      <c r="H61" s="1">
        <v>-1</v>
      </c>
      <c r="I61" s="1" t="str">
        <f>IF(Parties[[#This Row],[Software_Patents]]=1, "Pro-Patent", IF(Parties[[#This Row],[Software_Patents]]=0, "Patent-Neutral", "Anti-Patent"))</f>
        <v>Anti-Patent</v>
      </c>
      <c r="J61" s="1">
        <v>1</v>
      </c>
      <c r="K61" s="1" t="str">
        <f>IF(Parties[[#This Row],[Troll_Concern]]=1, "Concerned", IF(Parties[[#This Row],[Troll_Concern]]=0, "Neutral", "Dismissive"))</f>
        <v>Concerned</v>
      </c>
      <c r="L61" s="1">
        <v>0</v>
      </c>
      <c r="M61" s="1">
        <v>0</v>
      </c>
      <c r="N61" s="1">
        <v>0</v>
      </c>
      <c r="O61" s="1">
        <v>0</v>
      </c>
      <c r="P61" s="1">
        <v>0</v>
      </c>
      <c r="Q61" s="1">
        <v>0</v>
      </c>
    </row>
    <row r="62" spans="3:17" x14ac:dyDescent="0.25">
      <c r="C62" s="1" t="s">
        <v>219</v>
      </c>
      <c r="D62" s="1" t="s">
        <v>219</v>
      </c>
      <c r="E62" s="1" t="s">
        <v>241</v>
      </c>
      <c r="F62" s="1" t="s">
        <v>154</v>
      </c>
      <c r="G62" s="1" t="s">
        <v>154</v>
      </c>
      <c r="H62" s="1">
        <v>1</v>
      </c>
      <c r="I62" s="1" t="str">
        <f>IF(Parties[[#This Row],[Software_Patents]]=1, "Pro-Patent", IF(Parties[[#This Row],[Software_Patents]]=0, "Patent-Neutral", "Anti-Patent"))</f>
        <v>Pro-Patent</v>
      </c>
      <c r="J62" s="1">
        <v>0</v>
      </c>
      <c r="K62" s="1" t="str">
        <f>IF(Parties[[#This Row],[Troll_Concern]]=1, "Concerned", IF(Parties[[#This Row],[Troll_Concern]]=0, "Neutral", "Dismissive"))</f>
        <v>Neutral</v>
      </c>
      <c r="L62" s="4">
        <v>90000</v>
      </c>
      <c r="M62" s="4">
        <v>120000</v>
      </c>
      <c r="N62" s="4">
        <v>0</v>
      </c>
      <c r="O62" s="4">
        <v>0</v>
      </c>
      <c r="P62" s="4">
        <v>0</v>
      </c>
      <c r="Q62" s="4">
        <v>0</v>
      </c>
    </row>
    <row r="63" spans="3:17" x14ac:dyDescent="0.25">
      <c r="C63" s="1" t="s">
        <v>68</v>
      </c>
      <c r="H63" s="1">
        <v>1</v>
      </c>
      <c r="I63" s="1" t="str">
        <f>IF(Parties[[#This Row],[Software_Patents]]=1, "Pro-Patent", IF(Parties[[#This Row],[Software_Patents]]=0, "Patent-Neutral", "Anti-Patent"))</f>
        <v>Pro-Patent</v>
      </c>
      <c r="J63" s="1">
        <v>-1</v>
      </c>
      <c r="K63" s="1" t="str">
        <f>IF(Parties[[#This Row],[Troll_Concern]]=1, "Concerned", IF(Parties[[#This Row],[Troll_Concern]]=0, "Neutral", "Dismissive"))</f>
        <v>Dismissive</v>
      </c>
      <c r="L63" s="1">
        <v>0</v>
      </c>
      <c r="M63" s="1">
        <v>0</v>
      </c>
      <c r="N63" s="1">
        <v>0</v>
      </c>
      <c r="O63" s="1">
        <v>0</v>
      </c>
      <c r="P63" s="1">
        <v>0</v>
      </c>
      <c r="Q63" s="1">
        <v>0</v>
      </c>
    </row>
    <row r="64" spans="3:17" x14ac:dyDescent="0.25">
      <c r="C64" s="1" t="s">
        <v>119</v>
      </c>
      <c r="H64" s="1">
        <v>-1</v>
      </c>
      <c r="I64" s="1" t="str">
        <f>IF(Parties[[#This Row],[Software_Patents]]=1, "Pro-Patent", IF(Parties[[#This Row],[Software_Patents]]=0, "Patent-Neutral", "Anti-Patent"))</f>
        <v>Anti-Patent</v>
      </c>
      <c r="J64" s="1">
        <v>1</v>
      </c>
      <c r="K64" s="1" t="str">
        <f>IF(Parties[[#This Row],[Troll_Concern]]=1, "Concerned", IF(Parties[[#This Row],[Troll_Concern]]=0, "Neutral", "Dismissive"))</f>
        <v>Concerned</v>
      </c>
      <c r="L64" s="1">
        <v>0</v>
      </c>
      <c r="M64" s="1">
        <v>0</v>
      </c>
      <c r="N64" s="1">
        <v>0</v>
      </c>
      <c r="O64" s="1">
        <v>0</v>
      </c>
      <c r="P64" s="1">
        <v>0</v>
      </c>
      <c r="Q64" s="1">
        <v>0</v>
      </c>
    </row>
    <row r="65" spans="3:17" x14ac:dyDescent="0.25">
      <c r="C65" s="1" t="s">
        <v>220</v>
      </c>
      <c r="D65" s="1" t="s">
        <v>223</v>
      </c>
      <c r="E65" s="1" t="s">
        <v>241</v>
      </c>
      <c r="F65" s="1" t="s">
        <v>154</v>
      </c>
      <c r="G65" s="1" t="s">
        <v>154</v>
      </c>
      <c r="H65" s="1">
        <v>1</v>
      </c>
      <c r="I65" s="1" t="str">
        <f>IF(Parties[[#This Row],[Software_Patents]]=1, "Pro-Patent", IF(Parties[[#This Row],[Software_Patents]]=0, "Patent-Neutral", "Anti-Patent"))</f>
        <v>Pro-Patent</v>
      </c>
      <c r="J65" s="1">
        <v>0</v>
      </c>
      <c r="K65" s="1" t="str">
        <f>IF(Parties[[#This Row],[Troll_Concern]]=1, "Concerned", IF(Parties[[#This Row],[Troll_Concern]]=0, "Neutral", "Dismissive"))</f>
        <v>Neutral</v>
      </c>
      <c r="L65" s="4">
        <v>480000</v>
      </c>
      <c r="M65" s="4">
        <v>490000</v>
      </c>
      <c r="N65" s="4">
        <v>360000</v>
      </c>
      <c r="O65" s="4">
        <v>520000</v>
      </c>
      <c r="P65" s="4">
        <v>370000</v>
      </c>
      <c r="Q65" s="4">
        <v>330000</v>
      </c>
    </row>
    <row r="66" spans="3:17" ht="30" x14ac:dyDescent="0.25">
      <c r="C66" s="1" t="s">
        <v>111</v>
      </c>
      <c r="D66" s="1" t="s">
        <v>190</v>
      </c>
      <c r="F66" s="1" t="s">
        <v>167</v>
      </c>
      <c r="G66" s="1" t="s">
        <v>154</v>
      </c>
      <c r="H66" s="1">
        <v>1</v>
      </c>
      <c r="I66" s="1" t="str">
        <f>IF(Parties[[#This Row],[Software_Patents]]=1, "Pro-Patent", IF(Parties[[#This Row],[Software_Patents]]=0, "Patent-Neutral", "Anti-Patent"))</f>
        <v>Pro-Patent</v>
      </c>
      <c r="J66" s="1">
        <v>0</v>
      </c>
      <c r="K66" s="1" t="str">
        <f>IF(Parties[[#This Row],[Troll_Concern]]=1, "Concerned", IF(Parties[[#This Row],[Troll_Concern]]=0, "Neutral", "Dismissive"))</f>
        <v>Neutral</v>
      </c>
      <c r="L66" s="4">
        <v>8090000</v>
      </c>
      <c r="M66" s="4">
        <v>10490000</v>
      </c>
      <c r="N66" s="4">
        <v>8330000</v>
      </c>
      <c r="O66" s="4">
        <v>8490000</v>
      </c>
      <c r="P66" s="4">
        <v>8710000</v>
      </c>
      <c r="Q66" s="4">
        <v>8660000</v>
      </c>
    </row>
    <row r="67" spans="3:17" x14ac:dyDescent="0.25">
      <c r="C67" s="1" t="s">
        <v>120</v>
      </c>
      <c r="H67" s="1">
        <v>-1</v>
      </c>
      <c r="I67" s="1" t="str">
        <f>IF(Parties[[#This Row],[Software_Patents]]=1, "Pro-Patent", IF(Parties[[#This Row],[Software_Patents]]=0, "Patent-Neutral", "Anti-Patent"))</f>
        <v>Anti-Patent</v>
      </c>
      <c r="J67" s="1">
        <v>1</v>
      </c>
      <c r="K67" s="1" t="str">
        <f>IF(Parties[[#This Row],[Troll_Concern]]=1, "Concerned", IF(Parties[[#This Row],[Troll_Concern]]=0, "Neutral", "Dismissive"))</f>
        <v>Concerned</v>
      </c>
      <c r="L67" s="1">
        <v>0</v>
      </c>
      <c r="M67" s="1">
        <v>0</v>
      </c>
      <c r="N67" s="1">
        <v>0</v>
      </c>
      <c r="O67" s="1">
        <v>0</v>
      </c>
      <c r="P67" s="1">
        <v>0</v>
      </c>
      <c r="Q67" s="1">
        <v>0</v>
      </c>
    </row>
    <row r="68" spans="3:17" x14ac:dyDescent="0.25">
      <c r="C68" s="1" t="s">
        <v>81</v>
      </c>
      <c r="H68" s="1">
        <v>1</v>
      </c>
      <c r="I68" s="1" t="str">
        <f>IF(Parties[[#This Row],[Software_Patents]]=1, "Pro-Patent", IF(Parties[[#This Row],[Software_Patents]]=0, "Patent-Neutral", "Anti-Patent"))</f>
        <v>Pro-Patent</v>
      </c>
      <c r="J68" s="1">
        <v>-1</v>
      </c>
      <c r="K68" s="1" t="str">
        <f>IF(Parties[[#This Row],[Troll_Concern]]=1, "Concerned", IF(Parties[[#This Row],[Troll_Concern]]=0, "Neutral", "Dismissive"))</f>
        <v>Dismissive</v>
      </c>
      <c r="L68" s="1">
        <v>0</v>
      </c>
      <c r="M68" s="1">
        <v>0</v>
      </c>
      <c r="N68" s="1">
        <v>0</v>
      </c>
      <c r="O68" s="1">
        <v>0</v>
      </c>
      <c r="P68" s="1">
        <v>0</v>
      </c>
      <c r="Q68" s="1">
        <v>0</v>
      </c>
    </row>
    <row r="69" spans="3:17" x14ac:dyDescent="0.25">
      <c r="C69" s="1" t="s">
        <v>89</v>
      </c>
      <c r="H69" s="1">
        <v>1</v>
      </c>
      <c r="I69" s="1" t="str">
        <f>IF(Parties[[#This Row],[Software_Patents]]=1, "Pro-Patent", IF(Parties[[#This Row],[Software_Patents]]=0, "Patent-Neutral", "Anti-Patent"))</f>
        <v>Pro-Patent</v>
      </c>
      <c r="J69" s="1">
        <v>-1</v>
      </c>
      <c r="K69" s="1" t="str">
        <f>IF(Parties[[#This Row],[Troll_Concern]]=1, "Concerned", IF(Parties[[#This Row],[Troll_Concern]]=0, "Neutral", "Dismissive"))</f>
        <v>Dismissive</v>
      </c>
      <c r="L69" s="1">
        <v>0</v>
      </c>
      <c r="M69" s="1">
        <v>0</v>
      </c>
      <c r="N69" s="1">
        <v>0</v>
      </c>
      <c r="O69" s="1">
        <v>0</v>
      </c>
      <c r="P69" s="1">
        <v>0</v>
      </c>
      <c r="Q69" s="1">
        <v>0</v>
      </c>
    </row>
    <row r="70" spans="3:17" ht="30.75" customHeight="1" x14ac:dyDescent="0.25">
      <c r="C70" s="1" t="s">
        <v>50</v>
      </c>
      <c r="D70" s="1" t="s">
        <v>166</v>
      </c>
      <c r="F70" s="1" t="s">
        <v>167</v>
      </c>
      <c r="G70" s="1" t="s">
        <v>154</v>
      </c>
      <c r="H70" s="1">
        <v>0</v>
      </c>
      <c r="I70" s="1" t="str">
        <f>IF(Parties[[#This Row],[Software_Patents]]=1, "Pro-Patent", IF(Parties[[#This Row],[Software_Patents]]=0, "Patent-Neutral", "Anti-Patent"))</f>
        <v>Patent-Neutral</v>
      </c>
      <c r="J70" s="1">
        <v>1</v>
      </c>
      <c r="K70" s="1" t="str">
        <f>IF(Parties[[#This Row],[Troll_Concern]]=1, "Concerned", IF(Parties[[#This Row],[Troll_Concern]]=0, "Neutral", "Dismissive"))</f>
        <v>Concerned</v>
      </c>
      <c r="L70" s="4">
        <v>376000</v>
      </c>
      <c r="M70" s="4">
        <v>777000</v>
      </c>
      <c r="N70" s="4">
        <v>680000</v>
      </c>
      <c r="O70" s="4">
        <v>610000</v>
      </c>
      <c r="P70" s="4">
        <v>480000</v>
      </c>
      <c r="Q70" s="4">
        <v>387500</v>
      </c>
    </row>
    <row r="71" spans="3:17" ht="30" x14ac:dyDescent="0.25">
      <c r="C71" s="1" t="s">
        <v>129</v>
      </c>
      <c r="H71" s="1">
        <v>1</v>
      </c>
      <c r="I71" s="1" t="str">
        <f>IF(Parties[[#This Row],[Software_Patents]]=1, "Pro-Patent", IF(Parties[[#This Row],[Software_Patents]]=0, "Patent-Neutral", "Anti-Patent"))</f>
        <v>Pro-Patent</v>
      </c>
      <c r="J71" s="1">
        <v>0</v>
      </c>
      <c r="K71" s="1" t="str">
        <f>IF(Parties[[#This Row],[Troll_Concern]]=1, "Concerned", IF(Parties[[#This Row],[Troll_Concern]]=0, "Neutral", "Dismissive"))</f>
        <v>Neutral</v>
      </c>
      <c r="L71" s="1">
        <v>0</v>
      </c>
      <c r="M71" s="1">
        <v>0</v>
      </c>
      <c r="N71" s="1">
        <v>0</v>
      </c>
      <c r="O71" s="1">
        <v>0</v>
      </c>
      <c r="P71" s="1">
        <v>0</v>
      </c>
      <c r="Q71" s="1">
        <v>0</v>
      </c>
    </row>
    <row r="72" spans="3:17" x14ac:dyDescent="0.25">
      <c r="C72" s="1" t="s">
        <v>15</v>
      </c>
      <c r="D72" s="1" t="s">
        <v>147</v>
      </c>
      <c r="F72" s="1" t="s">
        <v>178</v>
      </c>
      <c r="G72" s="1" t="s">
        <v>259</v>
      </c>
      <c r="H72" s="1">
        <v>-1</v>
      </c>
      <c r="I72" s="1" t="str">
        <f>IF(Parties[[#This Row],[Software_Patents]]=1, "Pro-Patent", IF(Parties[[#This Row],[Software_Patents]]=0, "Patent-Neutral", "Anti-Patent"))</f>
        <v>Anti-Patent</v>
      </c>
      <c r="J72" s="1">
        <v>1</v>
      </c>
      <c r="K72" s="1" t="str">
        <f>IF(Parties[[#This Row],[Troll_Concern]]=1, "Concerned", IF(Parties[[#This Row],[Troll_Concern]]=0, "Neutral", "Dismissive"))</f>
        <v>Concerned</v>
      </c>
      <c r="L72" s="4">
        <v>2710000</v>
      </c>
      <c r="M72" s="4">
        <v>2240000</v>
      </c>
      <c r="N72" s="4">
        <v>2550000</v>
      </c>
      <c r="O72" s="4">
        <v>4250000</v>
      </c>
      <c r="P72" s="4">
        <v>3930000</v>
      </c>
      <c r="Q72" s="4">
        <v>3270000</v>
      </c>
    </row>
    <row r="73" spans="3:17" ht="30" x14ac:dyDescent="0.25">
      <c r="C73" s="1" t="s">
        <v>0</v>
      </c>
      <c r="H73" s="1">
        <v>1</v>
      </c>
      <c r="I73" s="1" t="str">
        <f>IF(Parties[[#This Row],[Software_Patents]]=1, "Pro-Patent", IF(Parties[[#This Row],[Software_Patents]]=0, "Patent-Neutral", "Anti-Patent"))</f>
        <v>Pro-Patent</v>
      </c>
      <c r="J73" s="1">
        <v>0</v>
      </c>
      <c r="K73" s="1" t="str">
        <f>IF(Parties[[#This Row],[Troll_Concern]]=1, "Concerned", IF(Parties[[#This Row],[Troll_Concern]]=0, "Neutral", "Dismissive"))</f>
        <v>Neutral</v>
      </c>
      <c r="L73" s="1">
        <v>0</v>
      </c>
      <c r="M73" s="1">
        <v>0</v>
      </c>
      <c r="N73" s="1">
        <v>0</v>
      </c>
      <c r="O73" s="1">
        <v>0</v>
      </c>
      <c r="P73" s="1">
        <v>0</v>
      </c>
      <c r="Q73" s="1">
        <v>0</v>
      </c>
    </row>
    <row r="74" spans="3:17" x14ac:dyDescent="0.25">
      <c r="C74" s="1" t="s">
        <v>6</v>
      </c>
      <c r="D74" s="1" t="s">
        <v>6</v>
      </c>
      <c r="F74" s="1" t="s">
        <v>140</v>
      </c>
      <c r="G74" s="1" t="s">
        <v>259</v>
      </c>
      <c r="H74" s="1">
        <v>-1</v>
      </c>
      <c r="I74" s="1" t="str">
        <f>IF(Parties[[#This Row],[Software_Patents]]=1, "Pro-Patent", IF(Parties[[#This Row],[Software_Patents]]=0, "Patent-Neutral", "Anti-Patent"))</f>
        <v>Anti-Patent</v>
      </c>
      <c r="J74" s="1">
        <v>1</v>
      </c>
      <c r="K74" s="1" t="str">
        <f>IF(Parties[[#This Row],[Troll_Concern]]=1, "Concerned", IF(Parties[[#This Row],[Troll_Concern]]=0, "Neutral", "Dismissive"))</f>
        <v>Concerned</v>
      </c>
      <c r="L74" s="4">
        <v>760000</v>
      </c>
      <c r="M74" s="4">
        <v>645000</v>
      </c>
      <c r="N74" s="4">
        <v>650000</v>
      </c>
      <c r="O74" s="4">
        <v>790000</v>
      </c>
      <c r="P74" s="4">
        <v>670000</v>
      </c>
      <c r="Q74" s="4">
        <v>830000</v>
      </c>
    </row>
    <row r="75" spans="3:17" x14ac:dyDescent="0.25">
      <c r="C75" s="1" t="s">
        <v>66</v>
      </c>
      <c r="D75" s="1" t="s">
        <v>171</v>
      </c>
      <c r="F75" s="1" t="s">
        <v>183</v>
      </c>
      <c r="H75" s="1">
        <v>1</v>
      </c>
      <c r="I75" s="1" t="str">
        <f>IF(Parties[[#This Row],[Software_Patents]]=1, "Pro-Patent", IF(Parties[[#This Row],[Software_Patents]]=0, "Patent-Neutral", "Anti-Patent"))</f>
        <v>Pro-Patent</v>
      </c>
      <c r="J75" s="1">
        <v>-1</v>
      </c>
      <c r="K75" s="1" t="str">
        <f>IF(Parties[[#This Row],[Troll_Concern]]=1, "Concerned", IF(Parties[[#This Row],[Troll_Concern]]=0, "Neutral", "Dismissive"))</f>
        <v>Dismissive</v>
      </c>
      <c r="L75" s="4">
        <v>0</v>
      </c>
      <c r="M75" s="4">
        <v>180000</v>
      </c>
      <c r="N75" s="4">
        <v>195000</v>
      </c>
      <c r="O75" s="4">
        <v>0</v>
      </c>
      <c r="P75" s="4">
        <v>0</v>
      </c>
      <c r="Q75" s="4">
        <v>0</v>
      </c>
    </row>
    <row r="76" spans="3:17" x14ac:dyDescent="0.25">
      <c r="C76" s="1" t="s">
        <v>87</v>
      </c>
      <c r="H76" s="1">
        <v>1</v>
      </c>
      <c r="I76" s="1" t="str">
        <f>IF(Parties[[#This Row],[Software_Patents]]=1, "Pro-Patent", IF(Parties[[#This Row],[Software_Patents]]=0, "Patent-Neutral", "Anti-Patent"))</f>
        <v>Pro-Patent</v>
      </c>
      <c r="J76" s="1">
        <v>-1</v>
      </c>
      <c r="K76" s="1" t="str">
        <f>IF(Parties[[#This Row],[Troll_Concern]]=1, "Concerned", IF(Parties[[#This Row],[Troll_Concern]]=0, "Neutral", "Dismissive"))</f>
        <v>Dismissive</v>
      </c>
      <c r="L76" s="1">
        <v>0</v>
      </c>
      <c r="M76" s="1">
        <v>0</v>
      </c>
      <c r="N76" s="1">
        <v>0</v>
      </c>
      <c r="O76" s="1">
        <v>0</v>
      </c>
      <c r="P76" s="1">
        <v>0</v>
      </c>
      <c r="Q76" s="1">
        <v>0</v>
      </c>
    </row>
    <row r="77" spans="3:17" x14ac:dyDescent="0.25">
      <c r="C77" s="1" t="s">
        <v>9</v>
      </c>
      <c r="H77" s="1">
        <v>-1</v>
      </c>
      <c r="I77" s="1" t="str">
        <f>IF(Parties[[#This Row],[Software_Patents]]=1, "Pro-Patent", IF(Parties[[#This Row],[Software_Patents]]=0, "Patent-Neutral", "Anti-Patent"))</f>
        <v>Anti-Patent</v>
      </c>
      <c r="J77" s="1">
        <v>1</v>
      </c>
      <c r="K77" s="1" t="str">
        <f>IF(Parties[[#This Row],[Troll_Concern]]=1, "Concerned", IF(Parties[[#This Row],[Troll_Concern]]=0, "Neutral", "Dismissive"))</f>
        <v>Concerned</v>
      </c>
      <c r="L77" s="1">
        <v>0</v>
      </c>
      <c r="M77" s="1">
        <v>0</v>
      </c>
      <c r="N77" s="1">
        <v>0</v>
      </c>
      <c r="O77" s="1">
        <v>0</v>
      </c>
      <c r="P77" s="1">
        <v>0</v>
      </c>
      <c r="Q77" s="1">
        <v>0</v>
      </c>
    </row>
    <row r="78" spans="3:17" ht="30" x14ac:dyDescent="0.25">
      <c r="C78" s="1" t="s">
        <v>133</v>
      </c>
      <c r="H78" s="1">
        <v>0</v>
      </c>
      <c r="I78" s="1" t="str">
        <f>IF(Parties[[#This Row],[Software_Patents]]=1, "Pro-Patent", IF(Parties[[#This Row],[Software_Patents]]=0, "Patent-Neutral", "Anti-Patent"))</f>
        <v>Patent-Neutral</v>
      </c>
      <c r="J78" s="1">
        <v>0</v>
      </c>
      <c r="K78" s="1" t="str">
        <f>IF(Parties[[#This Row],[Troll_Concern]]=1, "Concerned", IF(Parties[[#This Row],[Troll_Concern]]=0, "Neutral", "Dismissive"))</f>
        <v>Neutral</v>
      </c>
      <c r="L78" s="1">
        <v>0</v>
      </c>
      <c r="M78" s="1">
        <v>0</v>
      </c>
      <c r="N78" s="1">
        <v>0</v>
      </c>
      <c r="O78" s="1">
        <v>0</v>
      </c>
      <c r="P78" s="1">
        <v>0</v>
      </c>
      <c r="Q78" s="1">
        <v>0</v>
      </c>
    </row>
    <row r="79" spans="3:17" x14ac:dyDescent="0.25">
      <c r="C79" s="1" t="s">
        <v>43</v>
      </c>
      <c r="D79" s="1" t="s">
        <v>156</v>
      </c>
      <c r="F79" s="1" t="s">
        <v>155</v>
      </c>
      <c r="G79" s="1" t="s">
        <v>155</v>
      </c>
      <c r="H79" s="1">
        <v>0</v>
      </c>
      <c r="I79" s="1" t="str">
        <f>IF(Parties[[#This Row],[Software_Patents]]=1, "Pro-Patent", IF(Parties[[#This Row],[Software_Patents]]=0, "Patent-Neutral", "Anti-Patent"))</f>
        <v>Patent-Neutral</v>
      </c>
      <c r="J79" s="1">
        <v>1</v>
      </c>
      <c r="K79" s="1" t="str">
        <f>IF(Parties[[#This Row],[Troll_Concern]]=1, "Concerned", IF(Parties[[#This Row],[Troll_Concern]]=0, "Neutral", "Dismissive"))</f>
        <v>Concerned</v>
      </c>
      <c r="L79" s="4">
        <v>2500000</v>
      </c>
      <c r="M79" s="4">
        <v>3460000</v>
      </c>
      <c r="N79" s="4">
        <v>4940000</v>
      </c>
      <c r="O79" s="4">
        <v>9440000</v>
      </c>
      <c r="P79" s="4">
        <v>11350000</v>
      </c>
      <c r="Q79" s="4">
        <v>13000000</v>
      </c>
    </row>
    <row r="80" spans="3:17" x14ac:dyDescent="0.25">
      <c r="C80" s="1" t="s">
        <v>10</v>
      </c>
      <c r="H80" s="1">
        <v>-1</v>
      </c>
      <c r="I80" s="1" t="str">
        <f>IF(Parties[[#This Row],[Software_Patents]]=1, "Pro-Patent", IF(Parties[[#This Row],[Software_Patents]]=0, "Patent-Neutral", "Anti-Patent"))</f>
        <v>Anti-Patent</v>
      </c>
      <c r="J80" s="1">
        <v>1</v>
      </c>
      <c r="K80" s="1" t="str">
        <f>IF(Parties[[#This Row],[Troll_Concern]]=1, "Concerned", IF(Parties[[#This Row],[Troll_Concern]]=0, "Neutral", "Dismissive"))</f>
        <v>Concerned</v>
      </c>
      <c r="L80" s="1">
        <v>0</v>
      </c>
      <c r="M80" s="1">
        <v>0</v>
      </c>
      <c r="N80" s="1">
        <v>0</v>
      </c>
      <c r="O80" s="1">
        <v>0</v>
      </c>
      <c r="P80" s="1">
        <v>0</v>
      </c>
      <c r="Q80" s="1">
        <v>0</v>
      </c>
    </row>
    <row r="81" spans="3:17" x14ac:dyDescent="0.25">
      <c r="C81" s="1" t="s">
        <v>121</v>
      </c>
      <c r="H81" s="1">
        <v>-1</v>
      </c>
      <c r="I81" s="1" t="str">
        <f>IF(Parties[[#This Row],[Software_Patents]]=1, "Pro-Patent", IF(Parties[[#This Row],[Software_Patents]]=0, "Patent-Neutral", "Anti-Patent"))</f>
        <v>Anti-Patent</v>
      </c>
      <c r="J81" s="1">
        <v>1</v>
      </c>
      <c r="K81" s="1" t="str">
        <f>IF(Parties[[#This Row],[Troll_Concern]]=1, "Concerned", IF(Parties[[#This Row],[Troll_Concern]]=0, "Neutral", "Dismissive"))</f>
        <v>Concerned</v>
      </c>
      <c r="L81" s="1">
        <v>0</v>
      </c>
      <c r="M81" s="1">
        <v>0</v>
      </c>
      <c r="N81" s="1">
        <v>0</v>
      </c>
      <c r="O81" s="1">
        <v>0</v>
      </c>
      <c r="P81" s="1">
        <v>0</v>
      </c>
      <c r="Q81" s="1">
        <v>0</v>
      </c>
    </row>
    <row r="82" spans="3:17" x14ac:dyDescent="0.25">
      <c r="C82" s="1" t="s">
        <v>108</v>
      </c>
      <c r="H82" s="1">
        <v>1</v>
      </c>
      <c r="I82" s="1" t="str">
        <f>IF(Parties[[#This Row],[Software_Patents]]=1, "Pro-Patent", IF(Parties[[#This Row],[Software_Patents]]=0, "Patent-Neutral", "Anti-Patent"))</f>
        <v>Pro-Patent</v>
      </c>
      <c r="J82" s="1">
        <v>0</v>
      </c>
      <c r="K82" s="1" t="str">
        <f>IF(Parties[[#This Row],[Troll_Concern]]=1, "Concerned", IF(Parties[[#This Row],[Troll_Concern]]=0, "Neutral", "Dismissive"))</f>
        <v>Neutral</v>
      </c>
      <c r="L82" s="1">
        <v>0</v>
      </c>
      <c r="M82" s="1">
        <v>0</v>
      </c>
      <c r="N82" s="1">
        <v>0</v>
      </c>
      <c r="O82" s="1">
        <v>0</v>
      </c>
      <c r="P82" s="1">
        <v>0</v>
      </c>
      <c r="Q82" s="1">
        <v>0</v>
      </c>
    </row>
    <row r="83" spans="3:17" ht="30" x14ac:dyDescent="0.25">
      <c r="C83" s="1" t="s">
        <v>106</v>
      </c>
      <c r="D83" s="1" t="s">
        <v>151</v>
      </c>
      <c r="F83" s="1" t="s">
        <v>155</v>
      </c>
      <c r="G83" s="1" t="s">
        <v>259</v>
      </c>
      <c r="H83" s="1">
        <v>0</v>
      </c>
      <c r="I83" s="1" t="str">
        <f>IF(Parties[[#This Row],[Software_Patents]]=1, "Pro-Patent", IF(Parties[[#This Row],[Software_Patents]]=0, "Patent-Neutral", "Anti-Patent"))</f>
        <v>Patent-Neutral</v>
      </c>
      <c r="J83" s="1">
        <v>0</v>
      </c>
      <c r="K83" s="1" t="str">
        <f>IF(Parties[[#This Row],[Troll_Concern]]=1, "Concerned", IF(Parties[[#This Row],[Troll_Concern]]=0, "Neutral", "Dismissive"))</f>
        <v>Neutral</v>
      </c>
      <c r="L83" s="4">
        <v>380000</v>
      </c>
      <c r="M83" s="4">
        <v>615000</v>
      </c>
      <c r="N83" s="4">
        <v>490000</v>
      </c>
      <c r="O83" s="4">
        <v>117000</v>
      </c>
      <c r="P83" s="4">
        <v>60000</v>
      </c>
      <c r="Q83" s="4">
        <v>60000</v>
      </c>
    </row>
    <row r="84" spans="3:17" x14ac:dyDescent="0.25">
      <c r="C84" s="1" t="s">
        <v>12</v>
      </c>
      <c r="H84" s="1">
        <v>-1</v>
      </c>
      <c r="I84" s="1" t="str">
        <f>IF(Parties[[#This Row],[Software_Patents]]=1, "Pro-Patent", IF(Parties[[#This Row],[Software_Patents]]=0, "Patent-Neutral", "Anti-Patent"))</f>
        <v>Anti-Patent</v>
      </c>
      <c r="J84" s="1">
        <v>1</v>
      </c>
      <c r="K84" s="1" t="str">
        <f>IF(Parties[[#This Row],[Troll_Concern]]=1, "Concerned", IF(Parties[[#This Row],[Troll_Concern]]=0, "Neutral", "Dismissive"))</f>
        <v>Concerned</v>
      </c>
      <c r="L84" s="1">
        <v>0</v>
      </c>
      <c r="M84" s="1">
        <v>0</v>
      </c>
      <c r="N84" s="1">
        <v>0</v>
      </c>
      <c r="O84" s="1">
        <v>0</v>
      </c>
      <c r="P84" s="1">
        <v>0</v>
      </c>
      <c r="Q84" s="1">
        <v>0</v>
      </c>
    </row>
    <row r="85" spans="3:17" ht="270" x14ac:dyDescent="0.25">
      <c r="C85" s="1" t="s">
        <v>35</v>
      </c>
      <c r="H85" s="1">
        <v>0</v>
      </c>
      <c r="I85" s="1" t="str">
        <f>IF(Parties[[#This Row],[Software_Patents]]=1, "Pro-Patent", IF(Parties[[#This Row],[Software_Patents]]=0, "Patent-Neutral", "Anti-Patent"))</f>
        <v>Patent-Neutral</v>
      </c>
      <c r="J85" s="1">
        <v>1</v>
      </c>
      <c r="K85" s="1" t="str">
        <f>IF(Parties[[#This Row],[Troll_Concern]]=1, "Concerned", IF(Parties[[#This Row],[Troll_Concern]]=0, "Neutral", "Dismissive"))</f>
        <v>Concerned</v>
      </c>
      <c r="L85" s="1">
        <v>0</v>
      </c>
      <c r="M85" s="1">
        <v>0</v>
      </c>
      <c r="N85" s="1">
        <v>0</v>
      </c>
      <c r="O85" s="1">
        <v>0</v>
      </c>
      <c r="P85" s="1">
        <v>0</v>
      </c>
      <c r="Q85" s="1">
        <v>0</v>
      </c>
    </row>
    <row r="86" spans="3:17" x14ac:dyDescent="0.25">
      <c r="C86" s="1" t="s">
        <v>46</v>
      </c>
      <c r="D86" s="1" t="s">
        <v>164</v>
      </c>
      <c r="F86" s="1" t="s">
        <v>155</v>
      </c>
      <c r="G86" s="1" t="s">
        <v>155</v>
      </c>
      <c r="H86" s="1">
        <v>0</v>
      </c>
      <c r="I86" s="1" t="str">
        <f>IF(Parties[[#This Row],[Software_Patents]]=1, "Pro-Patent", IF(Parties[[#This Row],[Software_Patents]]=0, "Patent-Neutral", "Anti-Patent"))</f>
        <v>Patent-Neutral</v>
      </c>
      <c r="J86" s="1">
        <v>1</v>
      </c>
      <c r="K86" s="1" t="str">
        <f>IF(Parties[[#This Row],[Troll_Concern]]=1, "Concerned", IF(Parties[[#This Row],[Troll_Concern]]=0, "Neutral", "Dismissive"))</f>
        <v>Concerned</v>
      </c>
      <c r="L86" s="4">
        <v>3850000</v>
      </c>
      <c r="M86" s="4">
        <v>6430000</v>
      </c>
      <c r="N86" s="4">
        <v>9340000</v>
      </c>
      <c r="O86" s="4">
        <v>9850000</v>
      </c>
      <c r="P86" s="4">
        <v>8690000</v>
      </c>
      <c r="Q86" s="4">
        <v>11510000</v>
      </c>
    </row>
    <row r="87" spans="3:17" x14ac:dyDescent="0.25">
      <c r="C87" s="1" t="s">
        <v>13</v>
      </c>
      <c r="H87" s="1">
        <v>-1</v>
      </c>
      <c r="I87" s="1" t="str">
        <f>IF(Parties[[#This Row],[Software_Patents]]=1, "Pro-Patent", IF(Parties[[#This Row],[Software_Patents]]=0, "Patent-Neutral", "Anti-Patent"))</f>
        <v>Anti-Patent</v>
      </c>
      <c r="J87" s="1">
        <v>1</v>
      </c>
      <c r="K87" s="1" t="str">
        <f>IF(Parties[[#This Row],[Troll_Concern]]=1, "Concerned", IF(Parties[[#This Row],[Troll_Concern]]=0, "Neutral", "Dismissive"))</f>
        <v>Concerned</v>
      </c>
      <c r="L87" s="1">
        <v>0</v>
      </c>
      <c r="M87" s="1">
        <v>0</v>
      </c>
      <c r="N87" s="1">
        <v>0</v>
      </c>
      <c r="O87" s="1">
        <v>0</v>
      </c>
      <c r="P87" s="1">
        <v>0</v>
      </c>
      <c r="Q87" s="1">
        <v>0</v>
      </c>
    </row>
    <row r="88" spans="3:17" x14ac:dyDescent="0.25">
      <c r="C88" s="1" t="s">
        <v>14</v>
      </c>
      <c r="H88" s="1">
        <v>-1</v>
      </c>
      <c r="I88" s="1" t="str">
        <f>IF(Parties[[#This Row],[Software_Patents]]=1, "Pro-Patent", IF(Parties[[#This Row],[Software_Patents]]=0, "Patent-Neutral", "Anti-Patent"))</f>
        <v>Anti-Patent</v>
      </c>
      <c r="J88" s="1">
        <v>1</v>
      </c>
      <c r="K88" s="1" t="str">
        <f>IF(Parties[[#This Row],[Troll_Concern]]=1, "Concerned", IF(Parties[[#This Row],[Troll_Concern]]=0, "Neutral", "Dismissive"))</f>
        <v>Concerned</v>
      </c>
      <c r="L88" s="1">
        <v>0</v>
      </c>
      <c r="M88" s="1">
        <v>0</v>
      </c>
      <c r="N88" s="1">
        <v>0</v>
      </c>
      <c r="O88" s="1">
        <v>0</v>
      </c>
      <c r="P88" s="1">
        <v>0</v>
      </c>
      <c r="Q88" s="1">
        <v>0</v>
      </c>
    </row>
    <row r="89" spans="3:17" x14ac:dyDescent="0.25">
      <c r="C89" s="1" t="s">
        <v>77</v>
      </c>
      <c r="H89" s="1">
        <v>1</v>
      </c>
      <c r="I89" s="1" t="str">
        <f>IF(Parties[[#This Row],[Software_Patents]]=1, "Pro-Patent", IF(Parties[[#This Row],[Software_Patents]]=0, "Patent-Neutral", "Anti-Patent"))</f>
        <v>Pro-Patent</v>
      </c>
      <c r="J89" s="1">
        <v>-1</v>
      </c>
      <c r="K89" s="1" t="str">
        <f>IF(Parties[[#This Row],[Troll_Concern]]=1, "Concerned", IF(Parties[[#This Row],[Troll_Concern]]=0, "Neutral", "Dismissive"))</f>
        <v>Dismissive</v>
      </c>
      <c r="L89" s="1">
        <v>0</v>
      </c>
      <c r="M89" s="1">
        <v>0</v>
      </c>
      <c r="N89" s="1">
        <v>0</v>
      </c>
      <c r="O89" s="1">
        <v>0</v>
      </c>
      <c r="P89" s="1">
        <v>0</v>
      </c>
      <c r="Q89" s="1">
        <v>0</v>
      </c>
    </row>
    <row r="90" spans="3:17" ht="30" x14ac:dyDescent="0.25">
      <c r="C90" s="1" t="s">
        <v>114</v>
      </c>
      <c r="H90" s="1">
        <v>1</v>
      </c>
      <c r="I90" s="1" t="str">
        <f>IF(Parties[[#This Row],[Software_Patents]]=1, "Pro-Patent", IF(Parties[[#This Row],[Software_Patents]]=0, "Patent-Neutral", "Anti-Patent"))</f>
        <v>Pro-Patent</v>
      </c>
      <c r="J90" s="1">
        <v>0</v>
      </c>
      <c r="K90" s="1" t="str">
        <f>IF(Parties[[#This Row],[Troll_Concern]]=1, "Concerned", IF(Parties[[#This Row],[Troll_Concern]]=0, "Neutral", "Dismissive"))</f>
        <v>Neutral</v>
      </c>
      <c r="L90" s="1">
        <v>0</v>
      </c>
      <c r="M90" s="1">
        <v>0</v>
      </c>
      <c r="N90" s="1">
        <v>0</v>
      </c>
      <c r="O90" s="1">
        <v>0</v>
      </c>
      <c r="P90" s="1">
        <v>0</v>
      </c>
      <c r="Q90" s="1">
        <v>0</v>
      </c>
    </row>
    <row r="91" spans="3:17" x14ac:dyDescent="0.25">
      <c r="C91" s="1" t="s">
        <v>95</v>
      </c>
      <c r="H91" s="1">
        <v>1</v>
      </c>
      <c r="I91" s="1" t="str">
        <f>IF(Parties[[#This Row],[Software_Patents]]=1, "Pro-Patent", IF(Parties[[#This Row],[Software_Patents]]=0, "Patent-Neutral", "Anti-Patent"))</f>
        <v>Pro-Patent</v>
      </c>
      <c r="J91" s="1">
        <v>-1</v>
      </c>
      <c r="K91" s="1" t="str">
        <f>IF(Parties[[#This Row],[Troll_Concern]]=1, "Concerned", IF(Parties[[#This Row],[Troll_Concern]]=0, "Neutral", "Dismissive"))</f>
        <v>Dismissive</v>
      </c>
      <c r="L91" s="1">
        <v>0</v>
      </c>
      <c r="M91" s="1">
        <v>0</v>
      </c>
      <c r="N91" s="1">
        <v>0</v>
      </c>
      <c r="O91" s="1">
        <v>0</v>
      </c>
      <c r="P91" s="1">
        <v>0</v>
      </c>
      <c r="Q91" s="1">
        <v>0</v>
      </c>
    </row>
    <row r="92" spans="3:17" ht="60" x14ac:dyDescent="0.25">
      <c r="C92" s="1" t="s">
        <v>42</v>
      </c>
      <c r="D92" s="1" t="s">
        <v>238</v>
      </c>
      <c r="E92" s="1" t="s">
        <v>245</v>
      </c>
      <c r="F92" s="1" t="s">
        <v>155</v>
      </c>
      <c r="G92" s="1" t="s">
        <v>155</v>
      </c>
      <c r="H92" s="1">
        <v>0</v>
      </c>
      <c r="I92" s="1" t="str">
        <f>IF(Parties[[#This Row],[Software_Patents]]=1, "Pro-Patent", IF(Parties[[#This Row],[Software_Patents]]=0, "Patent-Neutral", "Anti-Patent"))</f>
        <v>Patent-Neutral</v>
      </c>
      <c r="J92" s="1">
        <v>1</v>
      </c>
      <c r="K92" s="1" t="str">
        <f>IF(Parties[[#This Row],[Troll_Concern]]=1, "Concerned", IF(Parties[[#This Row],[Troll_Concern]]=0, "Neutral", "Dismissive"))</f>
        <v>Concerned</v>
      </c>
      <c r="L92" s="4">
        <v>18220000</v>
      </c>
      <c r="M92" s="4">
        <v>15800000</v>
      </c>
      <c r="N92" s="4">
        <v>16830000</v>
      </c>
      <c r="O92" s="4">
        <v>16660000</v>
      </c>
      <c r="P92" s="4">
        <v>15430000</v>
      </c>
      <c r="Q92" s="4">
        <v>18150000</v>
      </c>
    </row>
    <row r="93" spans="3:17" x14ac:dyDescent="0.25">
      <c r="C93" s="1" t="s">
        <v>122</v>
      </c>
      <c r="H93" s="1">
        <v>-1</v>
      </c>
      <c r="I93" s="1" t="str">
        <f>IF(Parties[[#This Row],[Software_Patents]]=1, "Pro-Patent", IF(Parties[[#This Row],[Software_Patents]]=0, "Patent-Neutral", "Anti-Patent"))</f>
        <v>Anti-Patent</v>
      </c>
      <c r="J93" s="1">
        <v>1</v>
      </c>
      <c r="K93" s="1" t="str">
        <f>IF(Parties[[#This Row],[Troll_Concern]]=1, "Concerned", IF(Parties[[#This Row],[Troll_Concern]]=0, "Neutral", "Dismissive"))</f>
        <v>Concerned</v>
      </c>
      <c r="L93" s="1">
        <v>0</v>
      </c>
      <c r="M93" s="1">
        <v>0</v>
      </c>
      <c r="N93" s="1">
        <v>0</v>
      </c>
      <c r="O93" s="1">
        <v>0</v>
      </c>
      <c r="P93" s="1">
        <v>0</v>
      </c>
      <c r="Q93" s="1">
        <v>0</v>
      </c>
    </row>
    <row r="94" spans="3:17" ht="60" x14ac:dyDescent="0.25">
      <c r="C94" s="1" t="s">
        <v>48</v>
      </c>
      <c r="D94" s="1" t="s">
        <v>161</v>
      </c>
      <c r="E94" s="1" t="s">
        <v>246</v>
      </c>
      <c r="F94" s="1" t="s">
        <v>155</v>
      </c>
      <c r="G94" s="1" t="s">
        <v>155</v>
      </c>
      <c r="H94" s="1">
        <v>0</v>
      </c>
      <c r="I94" s="1" t="str">
        <f>IF(Parties[[#This Row],[Software_Patents]]=1, "Pro-Patent", IF(Parties[[#This Row],[Software_Patents]]=0, "Patent-Neutral", "Anti-Patent"))</f>
        <v>Patent-Neutral</v>
      </c>
      <c r="J94" s="1">
        <v>1</v>
      </c>
      <c r="K94" s="1" t="str">
        <f>IF(Parties[[#This Row],[Troll_Concern]]=1, "Concerned", IF(Parties[[#This Row],[Troll_Concern]]=0, "Neutral", "Dismissive"))</f>
        <v>Concerned</v>
      </c>
      <c r="L94" s="4">
        <v>90000</v>
      </c>
      <c r="M94" s="4">
        <v>120000</v>
      </c>
      <c r="N94" s="4">
        <v>190000</v>
      </c>
      <c r="O94" s="4">
        <v>200000</v>
      </c>
      <c r="P94" s="4">
        <v>200000</v>
      </c>
      <c r="Q94" s="4">
        <v>0</v>
      </c>
    </row>
    <row r="95" spans="3:17" x14ac:dyDescent="0.25">
      <c r="C95" s="1" t="s">
        <v>207</v>
      </c>
      <c r="H95" s="1">
        <v>1</v>
      </c>
      <c r="I95" s="1" t="str">
        <f>IF(Parties[[#This Row],[Software_Patents]]=1, "Pro-Patent", IF(Parties[[#This Row],[Software_Patents]]=0, "Patent-Neutral", "Anti-Patent"))</f>
        <v>Pro-Patent</v>
      </c>
      <c r="J95" s="1">
        <v>0</v>
      </c>
      <c r="K95" s="1" t="str">
        <f>IF(Parties[[#This Row],[Troll_Concern]]=1, "Concerned", IF(Parties[[#This Row],[Troll_Concern]]=0, "Neutral", "Dismissive"))</f>
        <v>Neutral</v>
      </c>
      <c r="L95" s="1">
        <v>0</v>
      </c>
      <c r="M95" s="1">
        <v>0</v>
      </c>
      <c r="N95" s="1">
        <v>0</v>
      </c>
      <c r="O95" s="1">
        <v>0</v>
      </c>
      <c r="P95" s="1">
        <v>0</v>
      </c>
      <c r="Q95" s="1">
        <v>0</v>
      </c>
    </row>
    <row r="96" spans="3:17" x14ac:dyDescent="0.25">
      <c r="C96" s="1" t="s">
        <v>67</v>
      </c>
      <c r="H96" s="1">
        <v>1</v>
      </c>
      <c r="I96" s="1" t="str">
        <f>IF(Parties[[#This Row],[Software_Patents]]=1, "Pro-Patent", IF(Parties[[#This Row],[Software_Patents]]=0, "Patent-Neutral", "Anti-Patent"))</f>
        <v>Pro-Patent</v>
      </c>
      <c r="J96" s="1">
        <v>-1</v>
      </c>
      <c r="K96" s="1" t="str">
        <f>IF(Parties[[#This Row],[Troll_Concern]]=1, "Concerned", IF(Parties[[#This Row],[Troll_Concern]]=0, "Neutral", "Dismissive"))</f>
        <v>Dismissive</v>
      </c>
      <c r="L96" s="1">
        <v>0</v>
      </c>
      <c r="M96" s="1">
        <v>0</v>
      </c>
      <c r="N96" s="1">
        <v>0</v>
      </c>
      <c r="O96" s="1">
        <v>0</v>
      </c>
      <c r="P96" s="1">
        <v>0</v>
      </c>
      <c r="Q96" s="1">
        <v>0</v>
      </c>
    </row>
    <row r="97" spans="3:17" x14ac:dyDescent="0.25">
      <c r="C97" s="1" t="s">
        <v>84</v>
      </c>
      <c r="H97" s="1">
        <v>1</v>
      </c>
      <c r="I97" s="1" t="str">
        <f>IF(Parties[[#This Row],[Software_Patents]]=1, "Pro-Patent", IF(Parties[[#This Row],[Software_Patents]]=0, "Patent-Neutral", "Anti-Patent"))</f>
        <v>Pro-Patent</v>
      </c>
      <c r="J97" s="1">
        <v>-1</v>
      </c>
      <c r="K97" s="1" t="str">
        <f>IF(Parties[[#This Row],[Troll_Concern]]=1, "Concerned", IF(Parties[[#This Row],[Troll_Concern]]=0, "Neutral", "Dismissive"))</f>
        <v>Dismissive</v>
      </c>
      <c r="L97" s="1">
        <v>0</v>
      </c>
      <c r="M97" s="1">
        <v>0</v>
      </c>
      <c r="N97" s="1">
        <v>0</v>
      </c>
      <c r="O97" s="1">
        <v>0</v>
      </c>
      <c r="P97" s="1">
        <v>0</v>
      </c>
      <c r="Q97" s="1">
        <v>0</v>
      </c>
    </row>
    <row r="98" spans="3:17" x14ac:dyDescent="0.25">
      <c r="C98" s="1" t="s">
        <v>62</v>
      </c>
      <c r="H98" s="1">
        <v>1</v>
      </c>
      <c r="I98" s="1" t="str">
        <f>IF(Parties[[#This Row],[Software_Patents]]=1, "Pro-Patent", IF(Parties[[#This Row],[Software_Patents]]=0, "Patent-Neutral", "Anti-Patent"))</f>
        <v>Pro-Patent</v>
      </c>
      <c r="J98" s="1">
        <v>-1</v>
      </c>
      <c r="K98" s="1" t="str">
        <f>IF(Parties[[#This Row],[Troll_Concern]]=1, "Concerned", IF(Parties[[#This Row],[Troll_Concern]]=0, "Neutral", "Dismissive"))</f>
        <v>Dismissive</v>
      </c>
      <c r="L98" s="1">
        <v>0</v>
      </c>
      <c r="M98" s="1">
        <v>0</v>
      </c>
      <c r="N98" s="1">
        <v>0</v>
      </c>
      <c r="O98" s="1">
        <v>0</v>
      </c>
      <c r="P98" s="1">
        <v>0</v>
      </c>
      <c r="Q98" s="1">
        <v>0</v>
      </c>
    </row>
    <row r="99" spans="3:17" x14ac:dyDescent="0.25">
      <c r="C99" s="1" t="s">
        <v>49</v>
      </c>
      <c r="D99" s="1" t="s">
        <v>165</v>
      </c>
      <c r="F99" s="1" t="s">
        <v>155</v>
      </c>
      <c r="G99" s="1" t="s">
        <v>155</v>
      </c>
      <c r="H99" s="1">
        <v>0</v>
      </c>
      <c r="I99" s="1" t="str">
        <f>IF(Parties[[#This Row],[Software_Patents]]=1, "Pro-Patent", IF(Parties[[#This Row],[Software_Patents]]=0, "Patent-Neutral", "Anti-Patent"))</f>
        <v>Patent-Neutral</v>
      </c>
      <c r="J99" s="1">
        <v>1</v>
      </c>
      <c r="K99" s="1" t="str">
        <f>IF(Parties[[#This Row],[Troll_Concern]]=1, "Concerned", IF(Parties[[#This Row],[Troll_Concern]]=0, "Neutral", "Dismissive"))</f>
        <v>Concerned</v>
      </c>
      <c r="L99" s="4">
        <v>1020000</v>
      </c>
      <c r="M99" s="4">
        <v>1200000</v>
      </c>
      <c r="N99" s="4">
        <v>1260000</v>
      </c>
      <c r="O99" s="4">
        <v>1320000</v>
      </c>
      <c r="P99" s="4">
        <v>800000</v>
      </c>
      <c r="Q99" s="4">
        <v>800000</v>
      </c>
    </row>
    <row r="100" spans="3:17" x14ac:dyDescent="0.25">
      <c r="C100" s="1" t="s">
        <v>90</v>
      </c>
      <c r="H100" s="1">
        <v>1</v>
      </c>
      <c r="I100" s="1" t="str">
        <f>IF(Parties[[#This Row],[Software_Patents]]=1, "Pro-Patent", IF(Parties[[#This Row],[Software_Patents]]=0, "Patent-Neutral", "Anti-Patent"))</f>
        <v>Pro-Patent</v>
      </c>
      <c r="J100" s="1">
        <v>-1</v>
      </c>
      <c r="K100" s="1" t="str">
        <f>IF(Parties[[#This Row],[Troll_Concern]]=1, "Concerned", IF(Parties[[#This Row],[Troll_Concern]]=0, "Neutral", "Dismissive"))</f>
        <v>Dismissive</v>
      </c>
      <c r="L100" s="1">
        <v>0</v>
      </c>
      <c r="M100" s="1">
        <v>0</v>
      </c>
      <c r="N100" s="1">
        <v>0</v>
      </c>
      <c r="O100" s="1">
        <v>0</v>
      </c>
      <c r="P100" s="1">
        <v>0</v>
      </c>
      <c r="Q100" s="1">
        <v>0</v>
      </c>
    </row>
    <row r="101" spans="3:17" x14ac:dyDescent="0.25">
      <c r="C101" s="1" t="s">
        <v>126</v>
      </c>
      <c r="D101" s="1" t="s">
        <v>194</v>
      </c>
      <c r="F101" s="1" t="s">
        <v>155</v>
      </c>
      <c r="G101" s="1" t="s">
        <v>155</v>
      </c>
      <c r="H101" s="1">
        <v>-1</v>
      </c>
      <c r="I101" s="1" t="str">
        <f>IF(Parties[[#This Row],[Software_Patents]]=1, "Pro-Patent", IF(Parties[[#This Row],[Software_Patents]]=0, "Patent-Neutral", "Anti-Patent"))</f>
        <v>Anti-Patent</v>
      </c>
      <c r="J101" s="1">
        <v>1</v>
      </c>
      <c r="K101" s="1" t="str">
        <f>IF(Parties[[#This Row],[Troll_Concern]]=1, "Concerned", IF(Parties[[#This Row],[Troll_Concern]]=0, "Neutral", "Dismissive"))</f>
        <v>Concerned</v>
      </c>
      <c r="L101" s="4">
        <v>0</v>
      </c>
      <c r="M101" s="4">
        <v>90000</v>
      </c>
      <c r="N101" s="4">
        <v>310000</v>
      </c>
      <c r="O101" s="4">
        <v>500000</v>
      </c>
      <c r="P101" s="4">
        <v>680000</v>
      </c>
      <c r="Q101" s="4">
        <v>550000</v>
      </c>
    </row>
    <row r="102" spans="3:17" x14ac:dyDescent="0.25">
      <c r="C102" s="1" t="s">
        <v>69</v>
      </c>
      <c r="H102" s="1">
        <v>1</v>
      </c>
      <c r="I102" s="1" t="str">
        <f>IF(Parties[[#This Row],[Software_Patents]]=1, "Pro-Patent", IF(Parties[[#This Row],[Software_Patents]]=0, "Patent-Neutral", "Anti-Patent"))</f>
        <v>Pro-Patent</v>
      </c>
      <c r="J102" s="1">
        <v>-1</v>
      </c>
      <c r="K102" s="1" t="str">
        <f>IF(Parties[[#This Row],[Troll_Concern]]=1, "Concerned", IF(Parties[[#This Row],[Troll_Concern]]=0, "Neutral", "Dismissive"))</f>
        <v>Dismissive</v>
      </c>
      <c r="L102" s="1">
        <v>0</v>
      </c>
      <c r="M102" s="1">
        <v>0</v>
      </c>
      <c r="N102" s="1">
        <v>0</v>
      </c>
      <c r="O102" s="1">
        <v>0</v>
      </c>
      <c r="P102" s="1">
        <v>0</v>
      </c>
      <c r="Q102" s="1">
        <v>0</v>
      </c>
    </row>
    <row r="103" spans="3:17" ht="30" x14ac:dyDescent="0.25">
      <c r="C103" s="1" t="s">
        <v>28</v>
      </c>
      <c r="H103" s="1">
        <v>1</v>
      </c>
      <c r="I103" s="1" t="str">
        <f>IF(Parties[[#This Row],[Software_Patents]]=1, "Pro-Patent", IF(Parties[[#This Row],[Software_Patents]]=0, "Patent-Neutral", "Anti-Patent"))</f>
        <v>Pro-Patent</v>
      </c>
      <c r="J103" s="1">
        <v>0</v>
      </c>
      <c r="K103" s="1" t="str">
        <f>IF(Parties[[#This Row],[Troll_Concern]]=1, "Concerned", IF(Parties[[#This Row],[Troll_Concern]]=0, "Neutral", "Dismissive"))</f>
        <v>Neutral</v>
      </c>
      <c r="L103" s="1">
        <v>0</v>
      </c>
      <c r="M103" s="1">
        <v>0</v>
      </c>
      <c r="N103" s="1">
        <v>0</v>
      </c>
      <c r="O103" s="1">
        <v>0</v>
      </c>
      <c r="P103" s="1">
        <v>0</v>
      </c>
      <c r="Q103" s="1">
        <v>0</v>
      </c>
    </row>
    <row r="104" spans="3:17" x14ac:dyDescent="0.25">
      <c r="C104" s="1" t="s">
        <v>16</v>
      </c>
      <c r="H104" s="1">
        <v>-1</v>
      </c>
      <c r="I104" s="1" t="str">
        <f>IF(Parties[[#This Row],[Software_Patents]]=1, "Pro-Patent", IF(Parties[[#This Row],[Software_Patents]]=0, "Patent-Neutral", "Anti-Patent"))</f>
        <v>Anti-Patent</v>
      </c>
      <c r="J104" s="1">
        <v>1</v>
      </c>
      <c r="K104" s="1" t="str">
        <f>IF(Parties[[#This Row],[Troll_Concern]]=1, "Concerned", IF(Parties[[#This Row],[Troll_Concern]]=0, "Neutral", "Dismissive"))</f>
        <v>Concerned</v>
      </c>
      <c r="L104" s="1">
        <v>0</v>
      </c>
      <c r="M104" s="1">
        <v>0</v>
      </c>
      <c r="N104" s="1">
        <v>0</v>
      </c>
      <c r="O104" s="1">
        <v>0</v>
      </c>
      <c r="P104" s="1">
        <v>0</v>
      </c>
      <c r="Q104" s="1">
        <v>0</v>
      </c>
    </row>
    <row r="105" spans="3:17" x14ac:dyDescent="0.25">
      <c r="C105" s="1" t="s">
        <v>123</v>
      </c>
      <c r="H105" s="1">
        <v>-1</v>
      </c>
      <c r="I105" s="1" t="str">
        <f>IF(Parties[[#This Row],[Software_Patents]]=1, "Pro-Patent", IF(Parties[[#This Row],[Software_Patents]]=0, "Patent-Neutral", "Anti-Patent"))</f>
        <v>Anti-Patent</v>
      </c>
      <c r="J105" s="1">
        <v>1</v>
      </c>
      <c r="K105" s="1" t="str">
        <f>IF(Parties[[#This Row],[Troll_Concern]]=1, "Concerned", IF(Parties[[#This Row],[Troll_Concern]]=0, "Neutral", "Dismissive"))</f>
        <v>Concerned</v>
      </c>
      <c r="L105" s="1">
        <v>0</v>
      </c>
      <c r="M105" s="1">
        <v>0</v>
      </c>
      <c r="N105" s="1">
        <v>0</v>
      </c>
      <c r="O105" s="1">
        <v>0</v>
      </c>
      <c r="P105" s="1">
        <v>0</v>
      </c>
      <c r="Q105" s="1">
        <v>0</v>
      </c>
    </row>
    <row r="106" spans="3:17" x14ac:dyDescent="0.25">
      <c r="C106" s="1" t="s">
        <v>32</v>
      </c>
      <c r="H106" s="1">
        <v>-1</v>
      </c>
      <c r="I106" s="1" t="str">
        <f>IF(Parties[[#This Row],[Software_Patents]]=1, "Pro-Patent", IF(Parties[[#This Row],[Software_Patents]]=0, "Patent-Neutral", "Anti-Patent"))</f>
        <v>Anti-Patent</v>
      </c>
      <c r="J106" s="1">
        <v>0</v>
      </c>
      <c r="K106" s="1" t="str">
        <f>IF(Parties[[#This Row],[Troll_Concern]]=1, "Concerned", IF(Parties[[#This Row],[Troll_Concern]]=0, "Neutral", "Dismissive"))</f>
        <v>Neutral</v>
      </c>
      <c r="L106" s="1">
        <v>0</v>
      </c>
      <c r="M106" s="1">
        <v>0</v>
      </c>
      <c r="N106" s="1">
        <v>0</v>
      </c>
      <c r="O106" s="1">
        <v>0</v>
      </c>
      <c r="P106" s="1">
        <v>0</v>
      </c>
      <c r="Q106" s="1">
        <v>0</v>
      </c>
    </row>
    <row r="107" spans="3:17" x14ac:dyDescent="0.25">
      <c r="C107" s="1" t="s">
        <v>127</v>
      </c>
      <c r="D107" s="1" t="s">
        <v>196</v>
      </c>
      <c r="F107" s="1" t="s">
        <v>155</v>
      </c>
      <c r="G107" s="1" t="s">
        <v>155</v>
      </c>
      <c r="H107" s="1">
        <v>-1</v>
      </c>
      <c r="I107" s="1" t="str">
        <f>IF(Parties[[#This Row],[Software_Patents]]=1, "Pro-Patent", IF(Parties[[#This Row],[Software_Patents]]=0, "Patent-Neutral", "Anti-Patent"))</f>
        <v>Anti-Patent</v>
      </c>
      <c r="J107" s="1">
        <v>1</v>
      </c>
      <c r="K107" s="1" t="str">
        <f>IF(Parties[[#This Row],[Troll_Concern]]=1, "Concerned", IF(Parties[[#This Row],[Troll_Concern]]=0, "Neutral", "Dismissive"))</f>
        <v>Concerned</v>
      </c>
      <c r="L107" s="4">
        <v>0</v>
      </c>
      <c r="M107" s="4">
        <v>30000</v>
      </c>
      <c r="N107" s="4">
        <v>330000</v>
      </c>
      <c r="O107" s="4">
        <v>470000</v>
      </c>
      <c r="P107" s="4">
        <v>590000</v>
      </c>
      <c r="Q107" s="4">
        <v>390000</v>
      </c>
    </row>
    <row r="108" spans="3:17" x14ac:dyDescent="0.25">
      <c r="C108" s="1" t="s">
        <v>52</v>
      </c>
      <c r="D108" s="1" t="s">
        <v>162</v>
      </c>
      <c r="F108" s="1" t="s">
        <v>155</v>
      </c>
      <c r="G108" s="1" t="s">
        <v>155</v>
      </c>
      <c r="H108" s="1">
        <v>0</v>
      </c>
      <c r="I108" s="1" t="str">
        <f>IF(Parties[[#This Row],[Software_Patents]]=1, "Pro-Patent", IF(Parties[[#This Row],[Software_Patents]]=0, "Patent-Neutral", "Anti-Patent"))</f>
        <v>Patent-Neutral</v>
      </c>
      <c r="J108" s="1">
        <v>1</v>
      </c>
      <c r="K108" s="1" t="str">
        <f>IF(Parties[[#This Row],[Troll_Concern]]=1, "Concerned", IF(Parties[[#This Row],[Troll_Concern]]=0, "Neutral", "Dismissive"))</f>
        <v>Concerned</v>
      </c>
      <c r="L108" s="4">
        <v>315000</v>
      </c>
      <c r="M108" s="4">
        <v>525000</v>
      </c>
      <c r="N108" s="4">
        <v>30000</v>
      </c>
      <c r="O108" s="4">
        <v>0</v>
      </c>
      <c r="P108" s="4">
        <v>0</v>
      </c>
      <c r="Q108" s="4">
        <v>0</v>
      </c>
    </row>
    <row r="109" spans="3:17" x14ac:dyDescent="0.25">
      <c r="C109" s="1" t="s">
        <v>59</v>
      </c>
      <c r="D109" s="1" t="s">
        <v>181</v>
      </c>
      <c r="F109" s="1" t="s">
        <v>180</v>
      </c>
      <c r="G109" s="1" t="s">
        <v>258</v>
      </c>
      <c r="H109" s="1">
        <v>1</v>
      </c>
      <c r="I109" s="1" t="str">
        <f>IF(Parties[[#This Row],[Software_Patents]]=1, "Pro-Patent", IF(Parties[[#This Row],[Software_Patents]]=0, "Patent-Neutral", "Anti-Patent"))</f>
        <v>Pro-Patent</v>
      </c>
      <c r="J109" s="1">
        <v>-1</v>
      </c>
      <c r="K109" s="1" t="str">
        <f>IF(Parties[[#This Row],[Troll_Concern]]=1, "Concerned", IF(Parties[[#This Row],[Troll_Concern]]=0, "Neutral", "Dismissive"))</f>
        <v>Dismissive</v>
      </c>
      <c r="L109" s="4">
        <v>160000</v>
      </c>
      <c r="M109" s="4">
        <v>160000</v>
      </c>
      <c r="N109" s="4">
        <v>160000</v>
      </c>
      <c r="O109" s="4">
        <v>210000</v>
      </c>
      <c r="P109" s="4">
        <v>270000</v>
      </c>
      <c r="Q109" s="4">
        <v>140000</v>
      </c>
    </row>
    <row r="110" spans="3:17" ht="30" x14ac:dyDescent="0.25">
      <c r="C110" s="1" t="s">
        <v>18</v>
      </c>
      <c r="H110" s="1">
        <v>-1</v>
      </c>
      <c r="I110" s="1" t="str">
        <f>IF(Parties[[#This Row],[Software_Patents]]=1, "Pro-Patent", IF(Parties[[#This Row],[Software_Patents]]=0, "Patent-Neutral", "Anti-Patent"))</f>
        <v>Anti-Patent</v>
      </c>
      <c r="J110" s="1">
        <v>1</v>
      </c>
      <c r="K110" s="1" t="str">
        <f>IF(Parties[[#This Row],[Troll_Concern]]=1, "Concerned", IF(Parties[[#This Row],[Troll_Concern]]=0, "Neutral", "Dismissive"))</f>
        <v>Concerned</v>
      </c>
      <c r="L110" s="1">
        <v>0</v>
      </c>
      <c r="M110" s="1">
        <v>0</v>
      </c>
      <c r="N110" s="1">
        <v>0</v>
      </c>
      <c r="O110" s="1">
        <v>0</v>
      </c>
      <c r="P110" s="1">
        <v>0</v>
      </c>
      <c r="Q110" s="1">
        <v>0</v>
      </c>
    </row>
    <row r="111" spans="3:17" x14ac:dyDescent="0.25">
      <c r="C111" s="1" t="s">
        <v>85</v>
      </c>
      <c r="H111" s="1">
        <v>1</v>
      </c>
      <c r="I111" s="1" t="str">
        <f>IF(Parties[[#This Row],[Software_Patents]]=1, "Pro-Patent", IF(Parties[[#This Row],[Software_Patents]]=0, "Patent-Neutral", "Anti-Patent"))</f>
        <v>Pro-Patent</v>
      </c>
      <c r="J111" s="1">
        <v>-1</v>
      </c>
      <c r="K111" s="1" t="str">
        <f>IF(Parties[[#This Row],[Troll_Concern]]=1, "Concerned", IF(Parties[[#This Row],[Troll_Concern]]=0, "Neutral", "Dismissive"))</f>
        <v>Dismissive</v>
      </c>
      <c r="L111" s="1">
        <v>0</v>
      </c>
      <c r="M111" s="1">
        <v>0</v>
      </c>
      <c r="N111" s="1">
        <v>0</v>
      </c>
      <c r="O111" s="1">
        <v>0</v>
      </c>
      <c r="P111" s="1">
        <v>0</v>
      </c>
      <c r="Q111" s="1">
        <v>0</v>
      </c>
    </row>
    <row r="112" spans="3:17" x14ac:dyDescent="0.25">
      <c r="C112" s="1" t="s">
        <v>25</v>
      </c>
      <c r="H112" s="1">
        <v>1</v>
      </c>
      <c r="I112" s="1" t="str">
        <f>IF(Parties[[#This Row],[Software_Patents]]=1, "Pro-Patent", IF(Parties[[#This Row],[Software_Patents]]=0, "Patent-Neutral", "Anti-Patent"))</f>
        <v>Pro-Patent</v>
      </c>
      <c r="K112" s="1" t="str">
        <f>IF(Parties[[#This Row],[Troll_Concern]]=1, "Concerned", IF(Parties[[#This Row],[Troll_Concern]]=0, "Neutral", "Dismissive"))</f>
        <v>Neutral</v>
      </c>
      <c r="L112" s="1">
        <v>0</v>
      </c>
      <c r="M112" s="1">
        <v>0</v>
      </c>
      <c r="N112" s="1">
        <v>0</v>
      </c>
      <c r="O112" s="1">
        <v>0</v>
      </c>
      <c r="P112" s="1">
        <v>0</v>
      </c>
      <c r="Q112" s="1">
        <v>0</v>
      </c>
    </row>
    <row r="113" spans="3:17" ht="30" x14ac:dyDescent="0.25">
      <c r="C113" s="1" t="s">
        <v>19</v>
      </c>
      <c r="H113" s="1">
        <v>-1</v>
      </c>
      <c r="I113" s="1" t="str">
        <f>IF(Parties[[#This Row],[Software_Patents]]=1, "Pro-Patent", IF(Parties[[#This Row],[Software_Patents]]=0, "Patent-Neutral", "Anti-Patent"))</f>
        <v>Anti-Patent</v>
      </c>
      <c r="J113" s="1">
        <v>1</v>
      </c>
      <c r="K113" s="1" t="str">
        <f>IF(Parties[[#This Row],[Troll_Concern]]=1, "Concerned", IF(Parties[[#This Row],[Troll_Concern]]=0, "Neutral", "Dismissive"))</f>
        <v>Concerned</v>
      </c>
      <c r="L113" s="1">
        <v>0</v>
      </c>
      <c r="M113" s="1">
        <v>0</v>
      </c>
      <c r="N113" s="1">
        <v>0</v>
      </c>
      <c r="O113" s="1">
        <v>0</v>
      </c>
      <c r="P113" s="1">
        <v>0</v>
      </c>
      <c r="Q113" s="1">
        <v>0</v>
      </c>
    </row>
    <row r="114" spans="3:17" x14ac:dyDescent="0.25">
      <c r="C114" s="1" t="s">
        <v>97</v>
      </c>
      <c r="H114" s="1">
        <v>1</v>
      </c>
      <c r="I114" s="1" t="str">
        <f>IF(Parties[[#This Row],[Software_Patents]]=1, "Pro-Patent", IF(Parties[[#This Row],[Software_Patents]]=0, "Patent-Neutral", "Anti-Patent"))</f>
        <v>Pro-Patent</v>
      </c>
      <c r="J114" s="1">
        <v>-1</v>
      </c>
      <c r="K114" s="1" t="str">
        <f>IF(Parties[[#This Row],[Troll_Concern]]=1, "Concerned", IF(Parties[[#This Row],[Troll_Concern]]=0, "Neutral", "Dismissive"))</f>
        <v>Dismissive</v>
      </c>
      <c r="L114" s="1">
        <v>0</v>
      </c>
      <c r="M114" s="1">
        <v>0</v>
      </c>
      <c r="N114" s="1">
        <v>0</v>
      </c>
      <c r="O114" s="1">
        <v>0</v>
      </c>
      <c r="P114" s="1">
        <v>0</v>
      </c>
      <c r="Q114" s="1">
        <v>0</v>
      </c>
    </row>
    <row r="115" spans="3:17" x14ac:dyDescent="0.25">
      <c r="C115" s="1" t="s">
        <v>98</v>
      </c>
      <c r="H115" s="1">
        <v>1</v>
      </c>
      <c r="I115" s="1" t="str">
        <f>IF(Parties[[#This Row],[Software_Patents]]=1, "Pro-Patent", IF(Parties[[#This Row],[Software_Patents]]=0, "Patent-Neutral", "Anti-Patent"))</f>
        <v>Pro-Patent</v>
      </c>
      <c r="J115" s="1">
        <v>-1</v>
      </c>
      <c r="K115" s="1" t="str">
        <f>IF(Parties[[#This Row],[Troll_Concern]]=1, "Concerned", IF(Parties[[#This Row],[Troll_Concern]]=0, "Neutral", "Dismissive"))</f>
        <v>Dismissive</v>
      </c>
      <c r="L115" s="1">
        <v>0</v>
      </c>
      <c r="M115" s="1">
        <v>0</v>
      </c>
      <c r="N115" s="1">
        <v>0</v>
      </c>
      <c r="O115" s="1">
        <v>0</v>
      </c>
      <c r="P115" s="1">
        <v>0</v>
      </c>
      <c r="Q115" s="1">
        <v>0</v>
      </c>
    </row>
    <row r="116" spans="3:17" ht="30" x14ac:dyDescent="0.25">
      <c r="C116" s="1" t="s">
        <v>24</v>
      </c>
      <c r="H116" s="1">
        <v>1</v>
      </c>
      <c r="I116" s="1" t="str">
        <f>IF(Parties[[#This Row],[Software_Patents]]=1, "Pro-Patent", IF(Parties[[#This Row],[Software_Patents]]=0, "Patent-Neutral", "Anti-Patent"))</f>
        <v>Pro-Patent</v>
      </c>
      <c r="J116" s="1">
        <v>0</v>
      </c>
      <c r="K116" s="1" t="str">
        <f>IF(Parties[[#This Row],[Troll_Concern]]=1, "Concerned", IF(Parties[[#This Row],[Troll_Concern]]=0, "Neutral", "Dismissive"))</f>
        <v>Neutral</v>
      </c>
      <c r="L116" s="1">
        <v>0</v>
      </c>
      <c r="M116" s="1">
        <v>0</v>
      </c>
      <c r="N116" s="1">
        <v>0</v>
      </c>
      <c r="O116" s="1">
        <v>0</v>
      </c>
      <c r="P116" s="1">
        <v>0</v>
      </c>
      <c r="Q116" s="1">
        <v>0</v>
      </c>
    </row>
    <row r="117" spans="3:17" x14ac:dyDescent="0.25">
      <c r="C117" s="1" t="s">
        <v>96</v>
      </c>
      <c r="H117" s="1">
        <v>1</v>
      </c>
      <c r="I117" s="1" t="str">
        <f>IF(Parties[[#This Row],[Software_Patents]]=1, "Pro-Patent", IF(Parties[[#This Row],[Software_Patents]]=0, "Patent-Neutral", "Anti-Patent"))</f>
        <v>Pro-Patent</v>
      </c>
      <c r="J117" s="1">
        <v>-1</v>
      </c>
      <c r="K117" s="1" t="str">
        <f>IF(Parties[[#This Row],[Troll_Concern]]=1, "Concerned", IF(Parties[[#This Row],[Troll_Concern]]=0, "Neutral", "Dismissive"))</f>
        <v>Dismissive</v>
      </c>
      <c r="L117" s="1">
        <v>0</v>
      </c>
      <c r="M117" s="1">
        <v>0</v>
      </c>
      <c r="N117" s="1">
        <v>0</v>
      </c>
      <c r="O117" s="1">
        <v>0</v>
      </c>
      <c r="P117" s="1">
        <v>0</v>
      </c>
      <c r="Q117" s="1">
        <v>0</v>
      </c>
    </row>
    <row r="118" spans="3:17" ht="34.5" customHeight="1" x14ac:dyDescent="0.25">
      <c r="C118" s="1" t="s">
        <v>40</v>
      </c>
      <c r="H118" s="1">
        <v>1</v>
      </c>
      <c r="I118" s="1" t="str">
        <f>IF(Parties[[#This Row],[Software_Patents]]=1, "Pro-Patent", IF(Parties[[#This Row],[Software_Patents]]=0, "Patent-Neutral", "Anti-Patent"))</f>
        <v>Pro-Patent</v>
      </c>
      <c r="J118" s="1">
        <v>1</v>
      </c>
      <c r="K118" s="1" t="str">
        <f>IF(Parties[[#This Row],[Troll_Concern]]=1, "Concerned", IF(Parties[[#This Row],[Troll_Concern]]=0, "Neutral", "Dismissive"))</f>
        <v>Concerned</v>
      </c>
      <c r="L118" s="1">
        <v>0</v>
      </c>
      <c r="M118" s="1">
        <v>0</v>
      </c>
      <c r="N118" s="1">
        <v>0</v>
      </c>
      <c r="O118" s="1">
        <v>0</v>
      </c>
      <c r="P118" s="1">
        <v>0</v>
      </c>
      <c r="Q118" s="1">
        <v>0</v>
      </c>
    </row>
    <row r="119" spans="3:17" ht="30" x14ac:dyDescent="0.25">
      <c r="C119" s="1" t="s">
        <v>107</v>
      </c>
      <c r="H119" s="1">
        <v>1</v>
      </c>
      <c r="I119" s="1" t="str">
        <f>IF(Parties[[#This Row],[Software_Patents]]=1, "Pro-Patent", IF(Parties[[#This Row],[Software_Patents]]=0, "Patent-Neutral", "Anti-Patent"))</f>
        <v>Pro-Patent</v>
      </c>
      <c r="J119" s="1">
        <v>0</v>
      </c>
      <c r="K119" s="1" t="str">
        <f>IF(Parties[[#This Row],[Troll_Concern]]=1, "Concerned", IF(Parties[[#This Row],[Troll_Concern]]=0, "Neutral", "Dismissive"))</f>
        <v>Neutral</v>
      </c>
      <c r="L119" s="1">
        <v>0</v>
      </c>
      <c r="M119" s="1">
        <v>0</v>
      </c>
      <c r="N119" s="1">
        <v>0</v>
      </c>
      <c r="O119" s="1">
        <v>0</v>
      </c>
      <c r="P119" s="1">
        <v>0</v>
      </c>
      <c r="Q119" s="1">
        <v>0</v>
      </c>
    </row>
    <row r="120" spans="3:17" x14ac:dyDescent="0.25">
      <c r="C120" s="1" t="s">
        <v>37</v>
      </c>
      <c r="D120" s="1" t="s">
        <v>37</v>
      </c>
      <c r="F120" s="1" t="s">
        <v>180</v>
      </c>
      <c r="G120" s="1" t="s">
        <v>258</v>
      </c>
      <c r="H120" s="1">
        <v>0</v>
      </c>
      <c r="I120" s="1" t="str">
        <f>IF(Parties[[#This Row],[Software_Patents]]=1, "Pro-Patent", IF(Parties[[#This Row],[Software_Patents]]=0, "Patent-Neutral", "Anti-Patent"))</f>
        <v>Patent-Neutral</v>
      </c>
      <c r="J120" s="1">
        <v>0</v>
      </c>
      <c r="K120" s="1" t="str">
        <f>IF(Parties[[#This Row],[Troll_Concern]]=1, "Concerned", IF(Parties[[#This Row],[Troll_Concern]]=0, "Neutral", "Dismissive"))</f>
        <v>Neutral</v>
      </c>
      <c r="L120" s="4">
        <v>7940000</v>
      </c>
      <c r="M120" s="4">
        <v>6560000</v>
      </c>
      <c r="N120" s="4">
        <v>5150000</v>
      </c>
      <c r="O120" s="4">
        <v>5120000</v>
      </c>
      <c r="P120" s="4">
        <v>4990000</v>
      </c>
      <c r="Q120" s="4">
        <v>5040000</v>
      </c>
    </row>
    <row r="121" spans="3:17" x14ac:dyDescent="0.25">
      <c r="C121" s="1" t="s">
        <v>128</v>
      </c>
      <c r="D121" s="1" t="s">
        <v>188</v>
      </c>
      <c r="F121" s="1" t="s">
        <v>201</v>
      </c>
      <c r="G121" s="1" t="s">
        <v>201</v>
      </c>
      <c r="H121" s="1">
        <v>-1</v>
      </c>
      <c r="I121" s="1" t="str">
        <f>IF(Parties[[#This Row],[Software_Patents]]=1, "Pro-Patent", IF(Parties[[#This Row],[Software_Patents]]=0, "Patent-Neutral", "Anti-Patent"))</f>
        <v>Anti-Patent</v>
      </c>
      <c r="J121" s="1">
        <v>0</v>
      </c>
      <c r="K121" s="1" t="str">
        <f>IF(Parties[[#This Row],[Troll_Concern]]=1, "Concerned", IF(Parties[[#This Row],[Troll_Concern]]=0, "Neutral", "Dismissive"))</f>
        <v>Neutral</v>
      </c>
      <c r="L121" s="4">
        <v>1910000</v>
      </c>
      <c r="M121" s="4">
        <v>1910000</v>
      </c>
      <c r="N121" s="4">
        <v>1820000</v>
      </c>
      <c r="O121" s="4">
        <v>1790000</v>
      </c>
      <c r="P121" s="4">
        <v>966280</v>
      </c>
      <c r="Q121" s="4">
        <v>1190000</v>
      </c>
    </row>
    <row r="122" spans="3:17" ht="30" x14ac:dyDescent="0.25">
      <c r="C122" s="1" t="s">
        <v>55</v>
      </c>
      <c r="D122" s="1" t="s">
        <v>163</v>
      </c>
      <c r="F122" s="1" t="s">
        <v>142</v>
      </c>
      <c r="G122" s="1" t="s">
        <v>154</v>
      </c>
      <c r="H122" s="1">
        <v>1</v>
      </c>
      <c r="I122" s="1" t="str">
        <f>IF(Parties[[#This Row],[Software_Patents]]=1, "Pro-Patent", IF(Parties[[#This Row],[Software_Patents]]=0, "Patent-Neutral", "Anti-Patent"))</f>
        <v>Pro-Patent</v>
      </c>
      <c r="J122" s="1">
        <v>-1</v>
      </c>
      <c r="K122" s="1" t="str">
        <f>IF(Parties[[#This Row],[Troll_Concern]]=1, "Concerned", IF(Parties[[#This Row],[Troll_Concern]]=0, "Neutral", "Dismissive"))</f>
        <v>Dismissive</v>
      </c>
      <c r="L122" s="4">
        <v>2310000</v>
      </c>
      <c r="M122" s="4">
        <v>2330000</v>
      </c>
      <c r="N122" s="4">
        <v>2490000</v>
      </c>
      <c r="O122" s="4">
        <v>2210000</v>
      </c>
      <c r="P122" s="4">
        <v>2910000</v>
      </c>
      <c r="Q122" s="4">
        <v>2730000</v>
      </c>
    </row>
    <row r="123" spans="3:17" x14ac:dyDescent="0.25">
      <c r="C123" s="1" t="s">
        <v>124</v>
      </c>
      <c r="H123" s="1">
        <v>-1</v>
      </c>
      <c r="I123" s="1" t="str">
        <f>IF(Parties[[#This Row],[Software_Patents]]=1, "Pro-Patent", IF(Parties[[#This Row],[Software_Patents]]=0, "Patent-Neutral", "Anti-Patent"))</f>
        <v>Anti-Patent</v>
      </c>
      <c r="J123" s="1">
        <v>1</v>
      </c>
      <c r="K123" s="1" t="str">
        <f>IF(Parties[[#This Row],[Troll_Concern]]=1, "Concerned", IF(Parties[[#This Row],[Troll_Concern]]=0, "Neutral", "Dismissive"))</f>
        <v>Concerned</v>
      </c>
      <c r="L123" s="1">
        <v>0</v>
      </c>
      <c r="M123" s="1">
        <v>0</v>
      </c>
      <c r="N123" s="1">
        <v>0</v>
      </c>
      <c r="O123" s="1">
        <v>0</v>
      </c>
      <c r="P123" s="1">
        <v>0</v>
      </c>
      <c r="Q123" s="1">
        <v>0</v>
      </c>
    </row>
    <row r="124" spans="3:17" ht="30" x14ac:dyDescent="0.25">
      <c r="C124" s="1" t="s">
        <v>7</v>
      </c>
      <c r="D124" s="1" t="s">
        <v>141</v>
      </c>
      <c r="F124" s="1" t="s">
        <v>142</v>
      </c>
      <c r="G124" s="1" t="s">
        <v>154</v>
      </c>
      <c r="H124" s="1">
        <v>-1</v>
      </c>
      <c r="I124" s="1" t="str">
        <f>IF(Parties[[#This Row],[Software_Patents]]=1, "Pro-Patent", IF(Parties[[#This Row],[Software_Patents]]=0, "Patent-Neutral", "Anti-Patent"))</f>
        <v>Anti-Patent</v>
      </c>
      <c r="J124" s="1">
        <v>1</v>
      </c>
      <c r="K124" s="1" t="str">
        <f>IF(Parties[[#This Row],[Troll_Concern]]=1, "Concerned", IF(Parties[[#This Row],[Troll_Concern]]=0, "Neutral", "Dismissive"))</f>
        <v>Concerned</v>
      </c>
      <c r="L124" s="4">
        <v>400000</v>
      </c>
      <c r="M124" s="4">
        <v>325000</v>
      </c>
      <c r="N124" s="4">
        <v>287500</v>
      </c>
      <c r="O124" s="4">
        <v>400000</v>
      </c>
      <c r="P124" s="4">
        <v>400000</v>
      </c>
      <c r="Q124" s="4">
        <v>505000</v>
      </c>
    </row>
    <row r="125" spans="3:17" x14ac:dyDescent="0.25">
      <c r="C125" s="1" t="s">
        <v>11</v>
      </c>
      <c r="D125" s="1" t="s">
        <v>144</v>
      </c>
      <c r="F125" s="1" t="s">
        <v>146</v>
      </c>
      <c r="H125" s="1">
        <v>-1</v>
      </c>
      <c r="I125" s="1" t="str">
        <f>IF(Parties[[#This Row],[Software_Patents]]=1, "Pro-Patent", IF(Parties[[#This Row],[Software_Patents]]=0, "Patent-Neutral", "Anti-Patent"))</f>
        <v>Anti-Patent</v>
      </c>
      <c r="J125" s="1">
        <v>1</v>
      </c>
      <c r="K125" s="1" t="str">
        <f>IF(Parties[[#This Row],[Troll_Concern]]=1, "Concerned", IF(Parties[[#This Row],[Troll_Concern]]=0, "Neutral", "Dismissive"))</f>
        <v>Concerned</v>
      </c>
      <c r="L125" s="4">
        <v>400000</v>
      </c>
      <c r="M125" s="4">
        <v>280000</v>
      </c>
      <c r="N125" s="4">
        <v>230000</v>
      </c>
      <c r="O125" s="4">
        <v>260000</v>
      </c>
      <c r="P125" s="4">
        <v>170000</v>
      </c>
      <c r="Q125" s="4">
        <v>170000</v>
      </c>
    </row>
    <row r="126" spans="3:17" x14ac:dyDescent="0.25">
      <c r="C126" s="1" t="s">
        <v>17</v>
      </c>
      <c r="D126" s="1" t="s">
        <v>145</v>
      </c>
      <c r="F126" s="1" t="s">
        <v>146</v>
      </c>
      <c r="G126" s="1" t="s">
        <v>155</v>
      </c>
      <c r="H126" s="1">
        <v>-1</v>
      </c>
      <c r="I126" s="1" t="str">
        <f>IF(Parties[[#This Row],[Software_Patents]]=1, "Pro-Patent", IF(Parties[[#This Row],[Software_Patents]]=0, "Patent-Neutral", "Anti-Patent"))</f>
        <v>Anti-Patent</v>
      </c>
      <c r="J126" s="1">
        <v>1</v>
      </c>
      <c r="K126" s="1" t="str">
        <f>IF(Parties[[#This Row],[Troll_Concern]]=1, "Concerned", IF(Parties[[#This Row],[Troll_Concern]]=0, "Neutral", "Dismissive"))</f>
        <v>Concerned</v>
      </c>
      <c r="L126" s="4">
        <v>240000</v>
      </c>
      <c r="M126" s="4">
        <v>350000</v>
      </c>
      <c r="N126" s="4">
        <v>420000</v>
      </c>
      <c r="O126" s="4">
        <v>570000</v>
      </c>
      <c r="P126" s="4">
        <v>350000</v>
      </c>
      <c r="Q126" s="4">
        <v>320000</v>
      </c>
    </row>
    <row r="127" spans="3:17" x14ac:dyDescent="0.25">
      <c r="C127" s="1" t="s">
        <v>54</v>
      </c>
      <c r="D127" s="1" t="s">
        <v>174</v>
      </c>
      <c r="F127" s="1" t="s">
        <v>175</v>
      </c>
      <c r="G127" s="1" t="s">
        <v>258</v>
      </c>
      <c r="H127" s="1">
        <v>1</v>
      </c>
      <c r="I127" s="1" t="str">
        <f>IF(Parties[[#This Row],[Software_Patents]]=1, "Pro-Patent", IF(Parties[[#This Row],[Software_Patents]]=0, "Patent-Neutral", "Anti-Patent"))</f>
        <v>Pro-Patent</v>
      </c>
      <c r="J127" s="1">
        <v>-1</v>
      </c>
      <c r="K127" s="1" t="str">
        <f>IF(Parties[[#This Row],[Troll_Concern]]=1, "Concerned", IF(Parties[[#This Row],[Troll_Concern]]=0, "Neutral", "Dismissive"))</f>
        <v>Dismissive</v>
      </c>
      <c r="L127" s="4">
        <v>0</v>
      </c>
      <c r="M127" s="4">
        <v>0</v>
      </c>
      <c r="N127" s="4">
        <v>0</v>
      </c>
      <c r="O127" s="4">
        <v>0</v>
      </c>
      <c r="P127" s="4">
        <v>0</v>
      </c>
      <c r="Q127" s="4">
        <v>0</v>
      </c>
    </row>
    <row r="128" spans="3:17" x14ac:dyDescent="0.25">
      <c r="C128" s="1" t="s">
        <v>93</v>
      </c>
      <c r="H128" s="1">
        <v>1</v>
      </c>
      <c r="I128" s="1" t="str">
        <f>IF(Parties[[#This Row],[Software_Patents]]=1, "Pro-Patent", IF(Parties[[#This Row],[Software_Patents]]=0, "Patent-Neutral", "Anti-Patent"))</f>
        <v>Pro-Patent</v>
      </c>
      <c r="J128" s="1">
        <v>-1</v>
      </c>
      <c r="K128" s="1" t="str">
        <f>IF(Parties[[#This Row],[Troll_Concern]]=1, "Concerned", IF(Parties[[#This Row],[Troll_Concern]]=0, "Neutral", "Dismissive"))</f>
        <v>Dismissive</v>
      </c>
      <c r="L128" s="1">
        <v>0</v>
      </c>
      <c r="M128" s="1">
        <v>0</v>
      </c>
      <c r="N128" s="1">
        <v>0</v>
      </c>
      <c r="O128" s="1">
        <v>0</v>
      </c>
      <c r="P128" s="1">
        <v>0</v>
      </c>
      <c r="Q128" s="1">
        <v>0</v>
      </c>
    </row>
    <row r="129" spans="3:17" x14ac:dyDescent="0.25">
      <c r="C129" s="1" t="s">
        <v>21</v>
      </c>
      <c r="H129" s="1">
        <v>-1</v>
      </c>
      <c r="I129" s="1" t="str">
        <f>IF(Parties[[#This Row],[Software_Patents]]=1, "Pro-Patent", IF(Parties[[#This Row],[Software_Patents]]=0, "Patent-Neutral", "Anti-Patent"))</f>
        <v>Anti-Patent</v>
      </c>
      <c r="J129" s="1">
        <v>1</v>
      </c>
      <c r="K129" s="1" t="str">
        <f>IF(Parties[[#This Row],[Troll_Concern]]=1, "Concerned", IF(Parties[[#This Row],[Troll_Concern]]=0, "Neutral", "Dismissive"))</f>
        <v>Concerned</v>
      </c>
      <c r="L129" s="1">
        <v>0</v>
      </c>
      <c r="M129" s="1">
        <v>0</v>
      </c>
      <c r="N129" s="1">
        <v>0</v>
      </c>
      <c r="O129" s="1">
        <v>0</v>
      </c>
      <c r="P129" s="1">
        <v>0</v>
      </c>
      <c r="Q129" s="1">
        <v>0</v>
      </c>
    </row>
    <row r="130" spans="3:17" x14ac:dyDescent="0.25">
      <c r="C130" s="1" t="s">
        <v>100</v>
      </c>
      <c r="H130" s="1">
        <v>-1</v>
      </c>
      <c r="I130" s="1" t="str">
        <f>IF(Parties[[#This Row],[Software_Patents]]=1, "Pro-Patent", IF(Parties[[#This Row],[Software_Patents]]=0, "Patent-Neutral", "Anti-Patent"))</f>
        <v>Anti-Patent</v>
      </c>
      <c r="J130" s="1">
        <v>1</v>
      </c>
      <c r="K130" s="1" t="str">
        <f>IF(Parties[[#This Row],[Troll_Concern]]=1, "Concerned", IF(Parties[[#This Row],[Troll_Concern]]=0, "Neutral", "Dismissive"))</f>
        <v>Concerned</v>
      </c>
      <c r="L130" s="1">
        <v>0</v>
      </c>
      <c r="M130" s="1">
        <v>0</v>
      </c>
      <c r="N130" s="1">
        <v>0</v>
      </c>
      <c r="O130" s="1">
        <v>0</v>
      </c>
      <c r="P130" s="1">
        <v>0</v>
      </c>
      <c r="Q130" s="1">
        <v>0</v>
      </c>
    </row>
    <row r="131" spans="3:17" x14ac:dyDescent="0.25">
      <c r="C131" s="1" t="s">
        <v>53</v>
      </c>
      <c r="D131" s="1" t="s">
        <v>169</v>
      </c>
      <c r="F131" s="1" t="s">
        <v>175</v>
      </c>
      <c r="H131" s="1">
        <v>1</v>
      </c>
      <c r="I131" s="1" t="str">
        <f>IF(Parties[[#This Row],[Software_Patents]]=1, "Pro-Patent", IF(Parties[[#This Row],[Software_Patents]]=0, "Patent-Neutral", "Anti-Patent"))</f>
        <v>Pro-Patent</v>
      </c>
      <c r="J131" s="1">
        <v>-1</v>
      </c>
      <c r="K131" s="1" t="str">
        <f>IF(Parties[[#This Row],[Troll_Concern]]=1, "Concerned", IF(Parties[[#This Row],[Troll_Concern]]=0, "Neutral", "Dismissive"))</f>
        <v>Dismissive</v>
      </c>
      <c r="L131" s="4">
        <v>140000</v>
      </c>
      <c r="M131" s="4">
        <v>0</v>
      </c>
      <c r="N131" s="4">
        <v>0</v>
      </c>
      <c r="O131" s="4">
        <v>0</v>
      </c>
      <c r="P131" s="4">
        <v>0</v>
      </c>
      <c r="Q131" s="4">
        <v>0</v>
      </c>
    </row>
    <row r="132" spans="3:17" x14ac:dyDescent="0.25">
      <c r="C132" s="1" t="s">
        <v>58</v>
      </c>
      <c r="D132" s="1" t="s">
        <v>58</v>
      </c>
      <c r="F132" s="1" t="s">
        <v>176</v>
      </c>
      <c r="G132" s="1" t="s">
        <v>155</v>
      </c>
      <c r="H132" s="1">
        <v>1</v>
      </c>
      <c r="I132" s="1" t="str">
        <f>IF(Parties[[#This Row],[Software_Patents]]=1, "Pro-Patent", IF(Parties[[#This Row],[Software_Patents]]=0, "Patent-Neutral", "Anti-Patent"))</f>
        <v>Pro-Patent</v>
      </c>
      <c r="J132" s="1">
        <v>-1</v>
      </c>
      <c r="K132" s="1" t="str">
        <f>IF(Parties[[#This Row],[Troll_Concern]]=1, "Concerned", IF(Parties[[#This Row],[Troll_Concern]]=0, "Neutral", "Dismissive"))</f>
        <v>Dismissive</v>
      </c>
      <c r="L132" s="4">
        <v>1390000</v>
      </c>
      <c r="M132" s="4">
        <v>1320000</v>
      </c>
      <c r="N132" s="4">
        <v>880000</v>
      </c>
      <c r="O132" s="4">
        <v>820000</v>
      </c>
      <c r="P132" s="4">
        <v>0</v>
      </c>
      <c r="Q132" s="4">
        <v>0</v>
      </c>
    </row>
    <row r="133" spans="3:17" x14ac:dyDescent="0.25">
      <c r="C133" s="1" t="s">
        <v>41</v>
      </c>
      <c r="H133" s="1">
        <v>0</v>
      </c>
      <c r="I133" s="1" t="str">
        <f>IF(Parties[[#This Row],[Software_Patents]]=1, "Pro-Patent", IF(Parties[[#This Row],[Software_Patents]]=0, "Patent-Neutral", "Anti-Patent"))</f>
        <v>Patent-Neutral</v>
      </c>
      <c r="J133" s="1">
        <v>0</v>
      </c>
      <c r="K133" s="1" t="str">
        <f>IF(Parties[[#This Row],[Troll_Concern]]=1, "Concerned", IF(Parties[[#This Row],[Troll_Concern]]=0, "Neutral", "Dismissive"))</f>
        <v>Neutral</v>
      </c>
      <c r="L133" s="1">
        <v>0</v>
      </c>
      <c r="M133" s="1">
        <v>0</v>
      </c>
      <c r="N133" s="1">
        <v>0</v>
      </c>
      <c r="O133" s="1">
        <v>0</v>
      </c>
      <c r="P133" s="1">
        <v>0</v>
      </c>
      <c r="Q133" s="1">
        <v>0</v>
      </c>
    </row>
    <row r="134" spans="3:17" ht="30" x14ac:dyDescent="0.25">
      <c r="C134" s="1" t="s">
        <v>51</v>
      </c>
      <c r="D134" s="1" t="s">
        <v>168</v>
      </c>
      <c r="F134" s="1" t="s">
        <v>173</v>
      </c>
      <c r="G134" s="1" t="s">
        <v>155</v>
      </c>
      <c r="H134" s="1">
        <v>0</v>
      </c>
      <c r="I134" s="1" t="str">
        <f>IF(Parties[[#This Row],[Software_Patents]]=1, "Pro-Patent", IF(Parties[[#This Row],[Software_Patents]]=0, "Patent-Neutral", "Anti-Patent"))</f>
        <v>Patent-Neutral</v>
      </c>
      <c r="J134" s="1">
        <v>1</v>
      </c>
      <c r="K134" s="1" t="str">
        <f>IF(Parties[[#This Row],[Troll_Concern]]=1, "Concerned", IF(Parties[[#This Row],[Troll_Concern]]=0, "Neutral", "Dismissive"))</f>
        <v>Concerned</v>
      </c>
      <c r="L134" s="4">
        <v>15020000</v>
      </c>
      <c r="M134" s="4">
        <v>13510000</v>
      </c>
      <c r="N134" s="4">
        <v>12900000</v>
      </c>
      <c r="O134" s="4">
        <v>11430000</v>
      </c>
      <c r="P134" s="4">
        <v>10080000</v>
      </c>
      <c r="Q134" s="4">
        <v>12230000</v>
      </c>
    </row>
    <row r="135" spans="3:17" x14ac:dyDescent="0.25">
      <c r="C135" s="1" t="s">
        <v>75</v>
      </c>
      <c r="H135" s="1">
        <v>1</v>
      </c>
      <c r="I135" s="1" t="str">
        <f>IF(Parties[[#This Row],[Software_Patents]]=1, "Pro-Patent", IF(Parties[[#This Row],[Software_Patents]]=0, "Patent-Neutral", "Anti-Patent"))</f>
        <v>Pro-Patent</v>
      </c>
      <c r="J135" s="1">
        <v>-1</v>
      </c>
      <c r="K135" s="1" t="str">
        <f>IF(Parties[[#This Row],[Troll_Concern]]=1, "Concerned", IF(Parties[[#This Row],[Troll_Concern]]=0, "Neutral", "Dismissive"))</f>
        <v>Dismissive</v>
      </c>
      <c r="L135" s="1">
        <v>0</v>
      </c>
      <c r="M135" s="1">
        <v>0</v>
      </c>
      <c r="N135" s="1">
        <v>0</v>
      </c>
      <c r="O135" s="1">
        <v>0</v>
      </c>
      <c r="P135" s="1">
        <v>0</v>
      </c>
      <c r="Q135" s="1">
        <v>0</v>
      </c>
    </row>
    <row r="136" spans="3:17" x14ac:dyDescent="0.25">
      <c r="C136" s="1" t="s">
        <v>56</v>
      </c>
      <c r="H136" s="1">
        <v>1</v>
      </c>
      <c r="I136" s="1" t="str">
        <f>IF(Parties[[#This Row],[Software_Patents]]=1, "Pro-Patent", IF(Parties[[#This Row],[Software_Patents]]=0, "Patent-Neutral", "Anti-Patent"))</f>
        <v>Pro-Patent</v>
      </c>
      <c r="J136" s="1">
        <v>-1</v>
      </c>
      <c r="K136" s="1" t="str">
        <f>IF(Parties[[#This Row],[Troll_Concern]]=1, "Concerned", IF(Parties[[#This Row],[Troll_Concern]]=0, "Neutral", "Dismissive"))</f>
        <v>Dismissive</v>
      </c>
      <c r="L136" s="1">
        <v>0</v>
      </c>
      <c r="M136" s="1">
        <v>0</v>
      </c>
      <c r="N136" s="1">
        <v>0</v>
      </c>
      <c r="O136" s="1">
        <v>0</v>
      </c>
      <c r="P136" s="1">
        <v>0</v>
      </c>
      <c r="Q136" s="1">
        <v>0</v>
      </c>
    </row>
    <row r="137" spans="3:17" x14ac:dyDescent="0.25">
      <c r="C137" s="1" t="s">
        <v>105</v>
      </c>
      <c r="H137" s="1">
        <v>1</v>
      </c>
      <c r="I137" s="1" t="str">
        <f>IF(Parties[[#This Row],[Software_Patents]]=1, "Pro-Patent", IF(Parties[[#This Row],[Software_Patents]]=0, "Patent-Neutral", "Anti-Patent"))</f>
        <v>Pro-Patent</v>
      </c>
      <c r="J137" s="1">
        <v>0</v>
      </c>
      <c r="K137" s="1" t="str">
        <f>IF(Parties[[#This Row],[Troll_Concern]]=1, "Concerned", IF(Parties[[#This Row],[Troll_Concern]]=0, "Neutral", "Dismissive"))</f>
        <v>Neutral</v>
      </c>
      <c r="L137" s="1">
        <v>0</v>
      </c>
      <c r="M137" s="1">
        <v>0</v>
      </c>
      <c r="N137" s="1">
        <v>0</v>
      </c>
      <c r="O137" s="1">
        <v>0</v>
      </c>
      <c r="P137" s="1">
        <v>0</v>
      </c>
      <c r="Q137" s="1">
        <v>0</v>
      </c>
    </row>
    <row r="138" spans="3:17" x14ac:dyDescent="0.25">
      <c r="C138" s="1" t="s">
        <v>208</v>
      </c>
      <c r="H138" s="1">
        <v>1</v>
      </c>
      <c r="I138" s="1" t="str">
        <f>IF(Parties[[#This Row],[Software_Patents]]=1, "Pro-Patent", IF(Parties[[#This Row],[Software_Patents]]=0, "Patent-Neutral", "Anti-Patent"))</f>
        <v>Pro-Patent</v>
      </c>
      <c r="J138" s="1">
        <v>0</v>
      </c>
      <c r="K138" s="1" t="str">
        <f>IF(Parties[[#This Row],[Troll_Concern]]=1, "Concerned", IF(Parties[[#This Row],[Troll_Concern]]=0, "Neutral", "Dismissive"))</f>
        <v>Neutral</v>
      </c>
      <c r="L138" s="1">
        <v>0</v>
      </c>
      <c r="M138" s="1">
        <v>0</v>
      </c>
      <c r="N138" s="1">
        <v>0</v>
      </c>
      <c r="O138" s="1">
        <v>0</v>
      </c>
      <c r="P138" s="1">
        <v>0</v>
      </c>
      <c r="Q138" s="1">
        <v>0</v>
      </c>
    </row>
    <row r="139" spans="3:17" ht="30" x14ac:dyDescent="0.25">
      <c r="C139" s="1" t="s">
        <v>26</v>
      </c>
      <c r="H139" s="1">
        <v>0</v>
      </c>
      <c r="I139" s="1" t="str">
        <f>IF(Parties[[#This Row],[Software_Patents]]=1, "Pro-Patent", IF(Parties[[#This Row],[Software_Patents]]=0, "Patent-Neutral", "Anti-Patent"))</f>
        <v>Patent-Neutral</v>
      </c>
      <c r="J139" s="1">
        <v>0</v>
      </c>
      <c r="K139" s="1" t="str">
        <f>IF(Parties[[#This Row],[Troll_Concern]]=1, "Concerned", IF(Parties[[#This Row],[Troll_Concern]]=0, "Neutral", "Dismissive"))</f>
        <v>Neutral</v>
      </c>
      <c r="L139" s="1">
        <v>0</v>
      </c>
      <c r="M139" s="1">
        <v>0</v>
      </c>
      <c r="N139" s="1">
        <v>0</v>
      </c>
      <c r="O139" s="1">
        <v>0</v>
      </c>
      <c r="P139" s="1">
        <v>0</v>
      </c>
      <c r="Q139" s="1">
        <v>0</v>
      </c>
    </row>
    <row r="140" spans="3:17" x14ac:dyDescent="0.25">
      <c r="C140" s="1" t="s">
        <v>22</v>
      </c>
      <c r="H140" s="1">
        <v>-1</v>
      </c>
      <c r="I140" s="1" t="str">
        <f>IF(Parties[[#This Row],[Software_Patents]]=1, "Pro-Patent", IF(Parties[[#This Row],[Software_Patents]]=0, "Patent-Neutral", "Anti-Patent"))</f>
        <v>Anti-Patent</v>
      </c>
      <c r="J140" s="1">
        <v>1</v>
      </c>
      <c r="K140" s="1" t="str">
        <f>IF(Parties[[#This Row],[Troll_Concern]]=1, "Concerned", IF(Parties[[#This Row],[Troll_Concern]]=0, "Neutral", "Dismissive"))</f>
        <v>Concerned</v>
      </c>
      <c r="L140" s="1">
        <v>0</v>
      </c>
      <c r="M140" s="1">
        <v>0</v>
      </c>
      <c r="N140" s="1">
        <v>0</v>
      </c>
      <c r="O140" s="1">
        <v>0</v>
      </c>
      <c r="P140" s="1">
        <v>0</v>
      </c>
      <c r="Q140" s="1">
        <v>0</v>
      </c>
    </row>
    <row r="141" spans="3:17" x14ac:dyDescent="0.25">
      <c r="C141" s="1" t="s">
        <v>30</v>
      </c>
      <c r="H141" s="1">
        <v>-1</v>
      </c>
      <c r="I141" s="1" t="str">
        <f>IF(Parties[[#This Row],[Software_Patents]]=1, "Pro-Patent", IF(Parties[[#This Row],[Software_Patents]]=0, "Patent-Neutral", "Anti-Patent"))</f>
        <v>Anti-Patent</v>
      </c>
      <c r="J141" s="1">
        <v>0</v>
      </c>
      <c r="K141" s="1" t="str">
        <f>IF(Parties[[#This Row],[Troll_Concern]]=1, "Concerned", IF(Parties[[#This Row],[Troll_Concern]]=0, "Neutral", "Dismissive"))</f>
        <v>Neutral</v>
      </c>
      <c r="L141" s="1">
        <v>0</v>
      </c>
      <c r="M141" s="1">
        <v>0</v>
      </c>
      <c r="N141" s="1">
        <v>0</v>
      </c>
      <c r="O141" s="1">
        <v>0</v>
      </c>
      <c r="P141" s="1">
        <v>0</v>
      </c>
      <c r="Q141" s="1">
        <v>0</v>
      </c>
    </row>
    <row r="142" spans="3:17" x14ac:dyDescent="0.25">
      <c r="C142" s="1" t="s">
        <v>20</v>
      </c>
      <c r="D142" s="1" t="s">
        <v>148</v>
      </c>
      <c r="F142" s="1" t="s">
        <v>177</v>
      </c>
      <c r="H142" s="1">
        <v>-1</v>
      </c>
      <c r="I142" s="1" t="str">
        <f>IF(Parties[[#This Row],[Software_Patents]]=1, "Pro-Patent", IF(Parties[[#This Row],[Software_Patents]]=0, "Patent-Neutral", "Anti-Patent"))</f>
        <v>Anti-Patent</v>
      </c>
      <c r="J142" s="1">
        <v>1</v>
      </c>
      <c r="K142" s="1" t="str">
        <f>IF(Parties[[#This Row],[Troll_Concern]]=1, "Concerned", IF(Parties[[#This Row],[Troll_Concern]]=0, "Neutral", "Dismissive"))</f>
        <v>Concerned</v>
      </c>
      <c r="L142" s="4">
        <v>160000</v>
      </c>
      <c r="M142" s="4">
        <v>300000</v>
      </c>
      <c r="N142" s="4">
        <v>215000</v>
      </c>
      <c r="O142" s="4">
        <v>170000</v>
      </c>
      <c r="P142" s="4">
        <v>200000</v>
      </c>
      <c r="Q142" s="4">
        <v>510000</v>
      </c>
    </row>
    <row r="143" spans="3:17" x14ac:dyDescent="0.25">
      <c r="C143" s="1" t="s">
        <v>73</v>
      </c>
      <c r="H143" s="1">
        <v>1</v>
      </c>
      <c r="I143" s="1" t="str">
        <f>IF(Parties[[#This Row],[Software_Patents]]=1, "Pro-Patent", IF(Parties[[#This Row],[Software_Patents]]=0, "Patent-Neutral", "Anti-Patent"))</f>
        <v>Pro-Patent</v>
      </c>
      <c r="J143" s="1">
        <v>-1</v>
      </c>
      <c r="K143" s="1" t="str">
        <f>IF(Parties[[#This Row],[Troll_Concern]]=1, "Concerned", IF(Parties[[#This Row],[Troll_Concern]]=0, "Neutral", "Dismissive"))</f>
        <v>Dismissive</v>
      </c>
      <c r="L143" s="1">
        <v>0</v>
      </c>
      <c r="M143" s="1">
        <v>0</v>
      </c>
      <c r="N143" s="1">
        <v>0</v>
      </c>
      <c r="O143" s="1">
        <v>0</v>
      </c>
      <c r="P143" s="1">
        <v>0</v>
      </c>
      <c r="Q143" s="1">
        <v>0</v>
      </c>
    </row>
    <row r="144" spans="3:17" x14ac:dyDescent="0.25">
      <c r="C144" s="1" t="s">
        <v>86</v>
      </c>
      <c r="H144" s="1">
        <v>1</v>
      </c>
      <c r="I144" s="1" t="str">
        <f>IF(Parties[[#This Row],[Software_Patents]]=1, "Pro-Patent", IF(Parties[[#This Row],[Software_Patents]]=0, "Patent-Neutral", "Anti-Patent"))</f>
        <v>Pro-Patent</v>
      </c>
      <c r="J144" s="1">
        <v>-1</v>
      </c>
      <c r="K144" s="1" t="str">
        <f>IF(Parties[[#This Row],[Troll_Concern]]=1, "Concerned", IF(Parties[[#This Row],[Troll_Concern]]=0, "Neutral", "Dismissive"))</f>
        <v>Dismissive</v>
      </c>
      <c r="L144" s="1">
        <v>0</v>
      </c>
      <c r="M144" s="1">
        <v>0</v>
      </c>
      <c r="N144" s="1">
        <v>0</v>
      </c>
      <c r="O144" s="1">
        <v>0</v>
      </c>
      <c r="P144" s="1">
        <v>0</v>
      </c>
      <c r="Q144" s="1">
        <v>0</v>
      </c>
    </row>
    <row r="145" spans="3:17" ht="30" x14ac:dyDescent="0.25">
      <c r="C145" s="1" t="s">
        <v>99</v>
      </c>
      <c r="D145" s="1" t="s">
        <v>150</v>
      </c>
      <c r="G145" s="1" t="s">
        <v>201</v>
      </c>
      <c r="H145" s="1">
        <v>1</v>
      </c>
      <c r="I145" s="1" t="str">
        <f>IF(Parties[[#This Row],[Software_Patents]]=1, "Pro-Patent", IF(Parties[[#This Row],[Software_Patents]]=0, "Patent-Neutral", "Anti-Patent"))</f>
        <v>Pro-Patent</v>
      </c>
      <c r="J145" s="1">
        <v>0</v>
      </c>
      <c r="K145" s="1" t="str">
        <f>IF(Parties[[#This Row],[Troll_Concern]]=1, "Concerned", IF(Parties[[#This Row],[Troll_Concern]]=0, "Neutral", "Dismissive"))</f>
        <v>Neutral</v>
      </c>
      <c r="L145" s="4">
        <v>40000</v>
      </c>
      <c r="M145" s="4">
        <v>90000</v>
      </c>
      <c r="N145" s="4">
        <v>70000</v>
      </c>
      <c r="O145" s="4">
        <v>110000</v>
      </c>
      <c r="P145" s="4">
        <v>40000</v>
      </c>
      <c r="Q145" s="4">
        <v>60000</v>
      </c>
    </row>
    <row r="146" spans="3:17" x14ac:dyDescent="0.25">
      <c r="C146" s="1" t="s">
        <v>209</v>
      </c>
      <c r="H146" s="1">
        <v>1</v>
      </c>
      <c r="I146" s="1" t="str">
        <f>IF(Parties[[#This Row],[Software_Patents]]=1, "Pro-Patent", IF(Parties[[#This Row],[Software_Patents]]=0, "Patent-Neutral", "Anti-Patent"))</f>
        <v>Pro-Patent</v>
      </c>
      <c r="J146" s="1">
        <v>0</v>
      </c>
      <c r="K146" s="1" t="str">
        <f>IF(Parties[[#This Row],[Troll_Concern]]=1, "Concerned", IF(Parties[[#This Row],[Troll_Concern]]=0, "Neutral", "Dismissive"))</f>
        <v>Neutral</v>
      </c>
      <c r="L146" s="1">
        <v>0</v>
      </c>
      <c r="M146" s="1">
        <v>0</v>
      </c>
      <c r="N146" s="1">
        <v>0</v>
      </c>
      <c r="O146" s="1">
        <v>0</v>
      </c>
      <c r="P146" s="1">
        <v>0</v>
      </c>
      <c r="Q146" s="1">
        <v>0</v>
      </c>
    </row>
    <row r="147" spans="3:17" ht="30" x14ac:dyDescent="0.25">
      <c r="C147" s="1" t="s">
        <v>110</v>
      </c>
      <c r="H147" s="1">
        <v>1</v>
      </c>
      <c r="I147" s="1" t="str">
        <f>IF(Parties[[#This Row],[Software_Patents]]=1, "Pro-Patent", IF(Parties[[#This Row],[Software_Patents]]=0, "Patent-Neutral", "Anti-Patent"))</f>
        <v>Pro-Patent</v>
      </c>
      <c r="J147" s="1">
        <v>0</v>
      </c>
      <c r="K147" s="1" t="str">
        <f>IF(Parties[[#This Row],[Troll_Concern]]=1, "Concerned", IF(Parties[[#This Row],[Troll_Concern]]=0, "Neutral", "Dismissive"))</f>
        <v>Neutral</v>
      </c>
      <c r="L147" s="1">
        <v>0</v>
      </c>
      <c r="M147" s="1">
        <v>0</v>
      </c>
      <c r="N147" s="1">
        <v>0</v>
      </c>
      <c r="O147" s="1">
        <v>0</v>
      </c>
      <c r="P147" s="1">
        <v>0</v>
      </c>
      <c r="Q147" s="1">
        <v>0</v>
      </c>
    </row>
    <row r="148" spans="3:17" x14ac:dyDescent="0.25">
      <c r="C148" s="1" t="s">
        <v>210</v>
      </c>
      <c r="H148" s="1">
        <v>1</v>
      </c>
      <c r="I148" s="1" t="str">
        <f>IF(Parties[[#This Row],[Software_Patents]]=1, "Pro-Patent", IF(Parties[[#This Row],[Software_Patents]]=0, "Patent-Neutral", "Anti-Patent"))</f>
        <v>Pro-Patent</v>
      </c>
      <c r="J148" s="1">
        <v>0</v>
      </c>
      <c r="K148" s="1" t="str">
        <f>IF(Parties[[#This Row],[Troll_Concern]]=1, "Concerned", IF(Parties[[#This Row],[Troll_Concern]]=0, "Neutral", "Dismissive"))</f>
        <v>Neutral</v>
      </c>
      <c r="L148" s="1">
        <v>0</v>
      </c>
      <c r="M148" s="1">
        <v>0</v>
      </c>
      <c r="N148" s="1">
        <v>0</v>
      </c>
      <c r="O148" s="1">
        <v>0</v>
      </c>
      <c r="P148" s="1">
        <v>0</v>
      </c>
      <c r="Q148" s="1">
        <v>0</v>
      </c>
    </row>
    <row r="149" spans="3:17" x14ac:dyDescent="0.25">
      <c r="C149" s="1" t="s">
        <v>23</v>
      </c>
      <c r="H149" s="1">
        <v>-1</v>
      </c>
      <c r="I149" s="1" t="str">
        <f>IF(Parties[[#This Row],[Software_Patents]]=1, "Pro-Patent", IF(Parties[[#This Row],[Software_Patents]]=0, "Patent-Neutral", "Anti-Patent"))</f>
        <v>Anti-Patent</v>
      </c>
      <c r="J149" s="1">
        <v>1</v>
      </c>
      <c r="K149" s="1" t="str">
        <f>IF(Parties[[#This Row],[Troll_Concern]]=1, "Concerned", IF(Parties[[#This Row],[Troll_Concern]]=0, "Neutral", "Dismissive"))</f>
        <v>Concerned</v>
      </c>
      <c r="L149" s="1">
        <v>0</v>
      </c>
      <c r="M149" s="1">
        <v>0</v>
      </c>
      <c r="N149" s="1">
        <v>0</v>
      </c>
      <c r="O149" s="1">
        <v>0</v>
      </c>
      <c r="P149" s="1">
        <v>0</v>
      </c>
      <c r="Q149" s="1">
        <v>0</v>
      </c>
    </row>
    <row r="150" spans="3:17" x14ac:dyDescent="0.25">
      <c r="C150" s="1" t="s">
        <v>91</v>
      </c>
      <c r="H150" s="1">
        <v>1</v>
      </c>
      <c r="I150" s="1" t="str">
        <f>IF(Parties[[#This Row],[Software_Patents]]=1, "Pro-Patent", IF(Parties[[#This Row],[Software_Patents]]=0, "Patent-Neutral", "Anti-Patent"))</f>
        <v>Pro-Patent</v>
      </c>
      <c r="J150" s="1">
        <v>-1</v>
      </c>
      <c r="K150" s="1" t="str">
        <f>IF(Parties[[#This Row],[Troll_Concern]]=1, "Concerned", IF(Parties[[#This Row],[Troll_Concern]]=0, "Neutral", "Dismissive"))</f>
        <v>Dismissive</v>
      </c>
      <c r="L150" s="1">
        <v>0</v>
      </c>
      <c r="M150" s="1">
        <v>0</v>
      </c>
      <c r="N150" s="1">
        <v>0</v>
      </c>
      <c r="O150" s="1">
        <v>0</v>
      </c>
      <c r="P150" s="1">
        <v>0</v>
      </c>
      <c r="Q150" s="1">
        <v>0</v>
      </c>
    </row>
    <row r="151" spans="3:17" x14ac:dyDescent="0.25">
      <c r="C151" s="1" t="s">
        <v>132</v>
      </c>
      <c r="H151" s="1">
        <v>1</v>
      </c>
      <c r="I151" s="1" t="str">
        <f>IF(Parties[[#This Row],[Software_Patents]]=1, "Pro-Patent", IF(Parties[[#This Row],[Software_Patents]]=0, "Patent-Neutral", "Anti-Patent"))</f>
        <v>Pro-Patent</v>
      </c>
      <c r="J151" s="1">
        <v>0</v>
      </c>
      <c r="K151" s="1" t="str">
        <f>IF(Parties[[#This Row],[Troll_Concern]]=1, "Concerned", IF(Parties[[#This Row],[Troll_Concern]]=0, "Neutral", "Dismissive"))</f>
        <v>Neutral</v>
      </c>
      <c r="L151" s="1">
        <v>0</v>
      </c>
      <c r="M151" s="1">
        <v>0</v>
      </c>
      <c r="N151" s="1">
        <v>0</v>
      </c>
      <c r="O151" s="1">
        <v>0</v>
      </c>
      <c r="P151" s="1">
        <v>0</v>
      </c>
      <c r="Q151" s="1">
        <v>0</v>
      </c>
    </row>
    <row r="152" spans="3:17" x14ac:dyDescent="0.25">
      <c r="C152" s="1" t="s">
        <v>79</v>
      </c>
      <c r="D152" s="1" t="s">
        <v>172</v>
      </c>
      <c r="H152" s="1">
        <v>1</v>
      </c>
      <c r="I152" s="1" t="str">
        <f>IF(Parties[[#This Row],[Software_Patents]]=1, "Pro-Patent", IF(Parties[[#This Row],[Software_Patents]]=0, "Patent-Neutral", "Anti-Patent"))</f>
        <v>Pro-Patent</v>
      </c>
      <c r="J152" s="1">
        <v>-1</v>
      </c>
      <c r="K152" s="1" t="str">
        <f>IF(Parties[[#This Row],[Troll_Concern]]=1, "Concerned", IF(Parties[[#This Row],[Troll_Concern]]=0, "Neutral", "Dismissive"))</f>
        <v>Dismissive</v>
      </c>
      <c r="L152" s="4">
        <v>0</v>
      </c>
      <c r="M152" s="4">
        <v>0</v>
      </c>
      <c r="N152" s="4">
        <v>0</v>
      </c>
      <c r="O152" s="4">
        <v>0</v>
      </c>
      <c r="P152" s="4">
        <v>0</v>
      </c>
      <c r="Q152" s="4">
        <v>0</v>
      </c>
    </row>
    <row r="153" spans="3:17" x14ac:dyDescent="0.25">
      <c r="C153" s="1" t="s">
        <v>102</v>
      </c>
      <c r="H153" s="1">
        <v>-1</v>
      </c>
      <c r="I153" s="1" t="str">
        <f>IF(Parties[[#This Row],[Software_Patents]]=1, "Pro-Patent", IF(Parties[[#This Row],[Software_Patents]]=0, "Patent-Neutral", "Anti-Patent"))</f>
        <v>Anti-Patent</v>
      </c>
      <c r="J153" s="1">
        <v>1</v>
      </c>
      <c r="K153" s="1" t="str">
        <f>IF(Parties[[#This Row],[Troll_Concern]]=1, "Concerned", IF(Parties[[#This Row],[Troll_Concern]]=0, "Neutral", "Dismissive"))</f>
        <v>Concerned</v>
      </c>
      <c r="L153" s="1">
        <v>0</v>
      </c>
      <c r="M153" s="1">
        <v>0</v>
      </c>
      <c r="N153" s="1">
        <v>0</v>
      </c>
      <c r="O153" s="1">
        <v>0</v>
      </c>
      <c r="P153" s="1">
        <v>0</v>
      </c>
      <c r="Q153" s="1">
        <v>0</v>
      </c>
    </row>
    <row r="154" spans="3:17" x14ac:dyDescent="0.25">
      <c r="C154" s="1" t="s">
        <v>103</v>
      </c>
      <c r="D154" s="1" t="s">
        <v>187</v>
      </c>
      <c r="H154" s="1">
        <v>-1</v>
      </c>
      <c r="I154" s="1" t="str">
        <f>IF(Parties[[#This Row],[Software_Patents]]=1, "Pro-Patent", IF(Parties[[#This Row],[Software_Patents]]=0, "Patent-Neutral", "Anti-Patent"))</f>
        <v>Anti-Patent</v>
      </c>
      <c r="J154" s="1">
        <v>1</v>
      </c>
      <c r="K154" s="1" t="str">
        <f>IF(Parties[[#This Row],[Troll_Concern]]=1, "Concerned", IF(Parties[[#This Row],[Troll_Concern]]=0, "Neutral", "Dismissive"))</f>
        <v>Concerned</v>
      </c>
      <c r="L154" s="4">
        <v>0</v>
      </c>
      <c r="M154" s="4">
        <v>34000</v>
      </c>
      <c r="N154" s="4">
        <v>0</v>
      </c>
      <c r="O154" s="4">
        <v>0</v>
      </c>
      <c r="P154" s="4">
        <v>0</v>
      </c>
      <c r="Q154" s="4">
        <v>15000</v>
      </c>
    </row>
    <row r="155" spans="3:17" x14ac:dyDescent="0.25">
      <c r="C155" s="1" t="s">
        <v>8</v>
      </c>
      <c r="D155" s="1" t="s">
        <v>143</v>
      </c>
      <c r="H155" s="1">
        <v>-1</v>
      </c>
      <c r="I155" s="1" t="str">
        <f>IF(Parties[[#This Row],[Software_Patents]]=1, "Pro-Patent", IF(Parties[[#This Row],[Software_Patents]]=0, "Patent-Neutral", "Anti-Patent"))</f>
        <v>Anti-Patent</v>
      </c>
      <c r="J155" s="1">
        <v>1</v>
      </c>
      <c r="K155" s="1" t="str">
        <f>IF(Parties[[#This Row],[Troll_Concern]]=1, "Concerned", IF(Parties[[#This Row],[Troll_Concern]]=0, "Neutral", "Dismissive"))</f>
        <v>Concerned</v>
      </c>
      <c r="L155" s="4">
        <v>0</v>
      </c>
      <c r="M155" s="4">
        <v>0</v>
      </c>
      <c r="N155" s="4">
        <v>0</v>
      </c>
      <c r="O155" s="4">
        <v>40000</v>
      </c>
      <c r="P155" s="4">
        <v>20000</v>
      </c>
      <c r="Q155" s="4">
        <v>10000</v>
      </c>
    </row>
    <row r="156" spans="3:17" x14ac:dyDescent="0.25">
      <c r="C156" s="1" t="s">
        <v>34</v>
      </c>
      <c r="H156" s="1">
        <v>-1</v>
      </c>
      <c r="I156" s="1" t="str">
        <f>IF(Parties[[#This Row],[Software_Patents]]=1, "Pro-Patent", IF(Parties[[#This Row],[Software_Patents]]=0, "Patent-Neutral", "Anti-Patent"))</f>
        <v>Anti-Patent</v>
      </c>
      <c r="J156" s="1">
        <v>0</v>
      </c>
      <c r="K156" s="1" t="str">
        <f>IF(Parties[[#This Row],[Troll_Concern]]=1, "Concerned", IF(Parties[[#This Row],[Troll_Concern]]=0, "Neutral", "Dismissive"))</f>
        <v>Neutral</v>
      </c>
      <c r="L156" s="1">
        <v>0</v>
      </c>
      <c r="M156" s="1">
        <v>0</v>
      </c>
      <c r="N156" s="1">
        <v>0</v>
      </c>
      <c r="O156" s="1">
        <v>0</v>
      </c>
      <c r="P156" s="1">
        <v>0</v>
      </c>
      <c r="Q156" s="1">
        <v>0</v>
      </c>
    </row>
    <row r="157" spans="3:17" x14ac:dyDescent="0.25">
      <c r="C157" s="1" t="s">
        <v>138</v>
      </c>
      <c r="D157" s="1" t="s">
        <v>193</v>
      </c>
      <c r="H157" s="1">
        <v>1</v>
      </c>
      <c r="I157" s="1" t="str">
        <f>IF(Parties[[#This Row],[Software_Patents]]=1, "Pro-Patent", IF(Parties[[#This Row],[Software_Patents]]=0, "Patent-Neutral", "Anti-Patent"))</f>
        <v>Pro-Patent</v>
      </c>
      <c r="J157" s="1">
        <v>0</v>
      </c>
      <c r="K157" s="1" t="str">
        <f>IF(Parties[[#This Row],[Troll_Concern]]=1, "Concerned", IF(Parties[[#This Row],[Troll_Concern]]=0, "Neutral", "Dismissive"))</f>
        <v>Neutral</v>
      </c>
      <c r="L157" s="4">
        <v>0</v>
      </c>
      <c r="M157" s="4">
        <v>0</v>
      </c>
      <c r="N157" s="4">
        <v>0</v>
      </c>
      <c r="O157" s="4">
        <v>0</v>
      </c>
      <c r="P157" s="4">
        <v>30000</v>
      </c>
      <c r="Q157" s="4">
        <v>0</v>
      </c>
    </row>
    <row r="158" spans="3:17" x14ac:dyDescent="0.25">
      <c r="C158" s="1" t="s">
        <v>197</v>
      </c>
      <c r="D158" s="1" t="s">
        <v>199</v>
      </c>
      <c r="H158" s="1">
        <v>0</v>
      </c>
      <c r="I158" s="1" t="str">
        <f>IF(Parties[[#This Row],[Software_Patents]]=1, "Pro-Patent", IF(Parties[[#This Row],[Software_Patents]]=0, "Patent-Neutral", "Anti-Patent"))</f>
        <v>Patent-Neutral</v>
      </c>
      <c r="J158" s="1">
        <v>1</v>
      </c>
      <c r="K158" s="1" t="str">
        <f>IF(Parties[[#This Row],[Troll_Concern]]=1, "Concerned", IF(Parties[[#This Row],[Troll_Concern]]=0, "Neutral", "Dismissive"))</f>
        <v>Concerned</v>
      </c>
      <c r="L158" s="4">
        <v>0</v>
      </c>
      <c r="M158" s="4">
        <v>0</v>
      </c>
      <c r="N158" s="4">
        <v>0</v>
      </c>
      <c r="O158" s="4">
        <v>32150</v>
      </c>
      <c r="P158" s="4">
        <v>21480</v>
      </c>
      <c r="Q158" s="4">
        <v>19310</v>
      </c>
    </row>
    <row r="159" spans="3:17" x14ac:dyDescent="0.25">
      <c r="C159" s="1" t="s">
        <v>125</v>
      </c>
      <c r="D159" s="1" t="s">
        <v>195</v>
      </c>
      <c r="H159" s="1">
        <v>-1</v>
      </c>
      <c r="I159" s="1" t="str">
        <f>IF(Parties[[#This Row],[Software_Patents]]=1, "Pro-Patent", IF(Parties[[#This Row],[Software_Patents]]=0, "Patent-Neutral", "Anti-Patent"))</f>
        <v>Anti-Patent</v>
      </c>
      <c r="J159" s="1">
        <v>1</v>
      </c>
      <c r="K159" s="1" t="str">
        <f>IF(Parties[[#This Row],[Troll_Concern]]=1, "Concerned", IF(Parties[[#This Row],[Troll_Concern]]=0, "Neutral", "Dismissive"))</f>
        <v>Concerned</v>
      </c>
      <c r="L159" s="4">
        <v>0</v>
      </c>
      <c r="M159" s="4">
        <v>0</v>
      </c>
      <c r="N159" s="4">
        <v>0</v>
      </c>
      <c r="O159" s="4">
        <v>5000</v>
      </c>
      <c r="P159" s="4">
        <v>0</v>
      </c>
      <c r="Q159" s="4">
        <v>0</v>
      </c>
    </row>
    <row r="160" spans="3:17" x14ac:dyDescent="0.25">
      <c r="C160" s="1" t="s">
        <v>230</v>
      </c>
      <c r="D160" s="1">
        <f>SUBTOTAL(103,Parties[Lobbying_Name])</f>
        <v>59</v>
      </c>
      <c r="H160" s="1">
        <f>SUBTOTAL(101,Parties[Software_Patents])</f>
        <v>0.27741935483870966</v>
      </c>
      <c r="J160" s="1">
        <f>SUBTOTAL(101,Parties[Troll_Concern])</f>
        <v>6.4935064935064929E-2</v>
      </c>
      <c r="L160" s="16">
        <f>SUBTOTAL(109,Parties[2012])</f>
        <v>106708160</v>
      </c>
      <c r="M160" s="16">
        <f>SUBTOTAL(109,Parties[2013])</f>
        <v>111834520</v>
      </c>
      <c r="N160" s="16">
        <f>SUBTOTAL(109,Parties[2014])</f>
        <v>110260150</v>
      </c>
      <c r="O160" s="16">
        <f>SUBTOTAL(109,Parties[2015])</f>
        <v>114002770</v>
      </c>
      <c r="P160" s="16">
        <f>SUBTOTAL(109,Parties[2016])</f>
        <v>112722210</v>
      </c>
      <c r="Q160" s="16">
        <f>SUBTOTAL(109,Parties[2017])</f>
        <v>126536470</v>
      </c>
    </row>
    <row r="163" spans="3:7" x14ac:dyDescent="0.25">
      <c r="D163" s="1" t="s">
        <v>277</v>
      </c>
    </row>
    <row r="164" spans="3:7" x14ac:dyDescent="0.25">
      <c r="C164" s="1" t="s">
        <v>276</v>
      </c>
      <c r="D164" s="1" t="s">
        <v>268</v>
      </c>
      <c r="E164" s="1" t="s">
        <v>279</v>
      </c>
      <c r="F164" s="1" t="s">
        <v>269</v>
      </c>
      <c r="G164" s="1" t="s">
        <v>230</v>
      </c>
    </row>
    <row r="165" spans="3:7" x14ac:dyDescent="0.25">
      <c r="C165" s="1" t="s">
        <v>270</v>
      </c>
      <c r="D165" s="1">
        <v>0</v>
      </c>
      <c r="E165" s="1">
        <v>0</v>
      </c>
      <c r="F165" s="1">
        <v>10</v>
      </c>
      <c r="G165" s="1">
        <f>SUM(D165:F165)</f>
        <v>10</v>
      </c>
    </row>
    <row r="166" spans="3:7" x14ac:dyDescent="0.25">
      <c r="C166" s="1" t="s">
        <v>278</v>
      </c>
      <c r="D166" s="1">
        <v>1</v>
      </c>
      <c r="E166" s="1">
        <v>3</v>
      </c>
      <c r="F166" s="1">
        <v>20</v>
      </c>
      <c r="G166" s="1">
        <f>SUM(D166:F166)</f>
        <v>24</v>
      </c>
    </row>
    <row r="167" spans="3:7" x14ac:dyDescent="0.25">
      <c r="C167" s="1" t="s">
        <v>271</v>
      </c>
      <c r="D167" s="1">
        <v>11</v>
      </c>
      <c r="E167" s="1">
        <v>14</v>
      </c>
      <c r="F167" s="1">
        <v>0</v>
      </c>
      <c r="G167" s="1">
        <f>SUM(D167:F167)</f>
        <v>25</v>
      </c>
    </row>
    <row r="168" spans="3:7" x14ac:dyDescent="0.25">
      <c r="C168" s="1" t="s">
        <v>230</v>
      </c>
      <c r="D168" s="1">
        <f>SUBTOTAL(109,Table4[anti-software-patent (-1)])</f>
        <v>12</v>
      </c>
      <c r="E168" s="1">
        <f>SUBTOTAL(109,Table4[neutral-on-patents(0)])</f>
        <v>17</v>
      </c>
      <c r="F168" s="1">
        <f>SUBTOTAL(109,Table4[pro-software-patent(1)])</f>
        <v>30</v>
      </c>
      <c r="G168" s="1">
        <f>SUBTOTAL(109,Table4[Total])</f>
        <v>59</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Sheet4</vt:lpstr>
      <vt:lpstr>Industries</vt:lpstr>
      <vt:lpstr>TotalLobbying</vt:lpstr>
      <vt:lpstr>Sheet13</vt:lpstr>
      <vt:lpstr>Parties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Dowling</dc:creator>
  <cp:lastModifiedBy>Brendan Dowling</cp:lastModifiedBy>
  <dcterms:created xsi:type="dcterms:W3CDTF">2018-05-08T22:33:49Z</dcterms:created>
  <dcterms:modified xsi:type="dcterms:W3CDTF">2018-05-10T03:51:34Z</dcterms:modified>
</cp:coreProperties>
</file>