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G:\My Drive\Accounting\Salary\2025\"/>
    </mc:Choice>
  </mc:AlternateContent>
  <xr:revisionPtr revIDLastSave="0" documentId="13_ncr:1_{F9750AA0-8BD9-478A-9406-B361C192F2AE}" xr6:coauthVersionLast="47" xr6:coauthVersionMax="47" xr10:uidLastSave="{00000000-0000-0000-0000-000000000000}"/>
  <bookViews>
    <workbookView xWindow="105" yWindow="165" windowWidth="18480" windowHeight="15420" xr2:uid="{00000000-000D-0000-FFFF-FFFF00000000}"/>
  </bookViews>
  <sheets>
    <sheet name="Payslip" sheetId="1" r:id="rId1"/>
    <sheet name="YearToDate" sheetId="2" r:id="rId2"/>
  </sheets>
  <definedNames>
    <definedName name="valuevx">42.314159</definedName>
    <definedName name="vertex42_copyright">"© 2019 Vertex42 LLC"</definedName>
    <definedName name="vertex42_id">"payslip-template.xlsx"</definedName>
    <definedName name="vertex42_title">"Payslip Template"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gBWRLmwwpZhe9L38V+Xn8RMVpyeURQtj7GikXkJcXuI="/>
    </ext>
  </extLst>
</workbook>
</file>

<file path=xl/calcChain.xml><?xml version="1.0" encoding="utf-8"?>
<calcChain xmlns="http://schemas.openxmlformats.org/spreadsheetml/2006/main">
  <c r="A17" i="1" l="1"/>
  <c r="R22" i="2"/>
  <c r="S22" i="2" s="1"/>
  <c r="O21" i="2"/>
  <c r="I21" i="2"/>
  <c r="I20" i="2"/>
  <c r="J20" i="2" s="1"/>
  <c r="O20" i="2"/>
  <c r="G20" i="2"/>
  <c r="P20" i="2"/>
  <c r="O18" i="2"/>
  <c r="P18" i="2"/>
  <c r="O19" i="2"/>
  <c r="P19" i="2"/>
  <c r="G18" i="2"/>
  <c r="G19" i="2"/>
  <c r="S17" i="2"/>
  <c r="R17" i="2"/>
  <c r="Q32" i="2" s="1"/>
  <c r="O17" i="2"/>
  <c r="P17" i="2" s="1"/>
  <c r="M17" i="2"/>
  <c r="L17" i="2"/>
  <c r="G17" i="2"/>
  <c r="O16" i="2"/>
  <c r="P16" i="2"/>
  <c r="G16" i="2"/>
  <c r="O15" i="2"/>
  <c r="P15" i="2" s="1"/>
  <c r="G15" i="2"/>
  <c r="P14" i="2"/>
  <c r="O14" i="2"/>
  <c r="J14" i="2"/>
  <c r="I14" i="2"/>
  <c r="G14" i="2"/>
  <c r="I11" i="2"/>
  <c r="J11" i="2" s="1"/>
  <c r="I12" i="2"/>
  <c r="J12" i="2" s="1"/>
  <c r="I13" i="2"/>
  <c r="J13" i="2" s="1"/>
  <c r="O13" i="2"/>
  <c r="P13" i="2"/>
  <c r="G13" i="2"/>
  <c r="P12" i="2"/>
  <c r="O12" i="2"/>
  <c r="G12" i="2"/>
  <c r="P11" i="2"/>
  <c r="O11" i="2"/>
  <c r="G11" i="2"/>
  <c r="I10" i="2"/>
  <c r="J7" i="2"/>
  <c r="J8" i="2"/>
  <c r="J9" i="2"/>
  <c r="J10" i="2"/>
  <c r="O10" i="2"/>
  <c r="P10" i="2"/>
  <c r="G10" i="2"/>
  <c r="O9" i="2"/>
  <c r="P9" i="2" s="1"/>
  <c r="G9" i="2"/>
  <c r="P8" i="2"/>
  <c r="E8" i="2"/>
  <c r="G8" i="2" s="1"/>
  <c r="O7" i="2"/>
  <c r="P7" i="2" s="1"/>
  <c r="G7" i="2"/>
  <c r="A6" i="1"/>
  <c r="D15" i="1" a="1"/>
  <c r="D15" i="1" s="1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K32" i="2"/>
  <c r="H32" i="2"/>
  <c r="R31" i="2"/>
  <c r="S31" i="2" s="1"/>
  <c r="O31" i="2"/>
  <c r="P31" i="2" s="1"/>
  <c r="L31" i="2"/>
  <c r="M31" i="2" s="1"/>
  <c r="I31" i="2"/>
  <c r="J31" i="2" s="1"/>
  <c r="G31" i="2"/>
  <c r="R30" i="2"/>
  <c r="S30" i="2" s="1"/>
  <c r="O30" i="2"/>
  <c r="P30" i="2" s="1"/>
  <c r="L30" i="2"/>
  <c r="M30" i="2" s="1"/>
  <c r="I30" i="2"/>
  <c r="J30" i="2" s="1"/>
  <c r="G30" i="2"/>
  <c r="R29" i="2"/>
  <c r="S29" i="2" s="1"/>
  <c r="O29" i="2"/>
  <c r="P29" i="2" s="1"/>
  <c r="L29" i="2"/>
  <c r="M29" i="2" s="1"/>
  <c r="I29" i="2"/>
  <c r="J29" i="2" s="1"/>
  <c r="G29" i="2"/>
  <c r="R28" i="2"/>
  <c r="S28" i="2" s="1"/>
  <c r="O28" i="2"/>
  <c r="P28" i="2" s="1"/>
  <c r="L28" i="2"/>
  <c r="M28" i="2" s="1"/>
  <c r="I28" i="2"/>
  <c r="J28" i="2" s="1"/>
  <c r="G28" i="2"/>
  <c r="R27" i="2"/>
  <c r="S27" i="2" s="1"/>
  <c r="O27" i="2"/>
  <c r="P27" i="2" s="1"/>
  <c r="L27" i="2"/>
  <c r="M27" i="2" s="1"/>
  <c r="I27" i="2"/>
  <c r="J27" i="2" s="1"/>
  <c r="G27" i="2"/>
  <c r="R26" i="2"/>
  <c r="S26" i="2" s="1"/>
  <c r="O26" i="2"/>
  <c r="P26" i="2" s="1"/>
  <c r="L26" i="2"/>
  <c r="M26" i="2" s="1"/>
  <c r="I26" i="2"/>
  <c r="J26" i="2" s="1"/>
  <c r="G26" i="2"/>
  <c r="R25" i="2"/>
  <c r="S25" i="2" s="1"/>
  <c r="O25" i="2"/>
  <c r="P25" i="2" s="1"/>
  <c r="L25" i="2"/>
  <c r="M25" i="2" s="1"/>
  <c r="I25" i="2"/>
  <c r="J25" i="2" s="1"/>
  <c r="G25" i="2"/>
  <c r="R24" i="2"/>
  <c r="S24" i="2" s="1"/>
  <c r="O24" i="2"/>
  <c r="P24" i="2" s="1"/>
  <c r="L24" i="2"/>
  <c r="M24" i="2" s="1"/>
  <c r="I24" i="2"/>
  <c r="J24" i="2" s="1"/>
  <c r="G24" i="2"/>
  <c r="R23" i="2"/>
  <c r="S23" i="2" s="1"/>
  <c r="O23" i="2"/>
  <c r="P23" i="2" s="1"/>
  <c r="M23" i="2"/>
  <c r="L23" i="2"/>
  <c r="I23" i="2"/>
  <c r="J23" i="2" s="1"/>
  <c r="G23" i="2"/>
  <c r="O22" i="2"/>
  <c r="P22" i="2" s="1"/>
  <c r="L22" i="2"/>
  <c r="M22" i="2" s="1"/>
  <c r="I22" i="2"/>
  <c r="J22" i="2" s="1"/>
  <c r="G22" i="2"/>
  <c r="R21" i="2"/>
  <c r="S21" i="2" s="1"/>
  <c r="D17" i="1" s="1" a="1"/>
  <c r="D17" i="1" s="1"/>
  <c r="P21" i="2"/>
  <c r="L21" i="2"/>
  <c r="M21" i="2" s="1"/>
  <c r="J21" i="2"/>
  <c r="G21" i="2"/>
  <c r="C14" i="1" a="1"/>
  <c r="C14" i="1" s="1"/>
  <c r="N32" i="2"/>
  <c r="L6" i="2"/>
  <c r="I6" i="2"/>
  <c r="G6" i="2"/>
  <c r="AM2" i="2"/>
  <c r="AM1" i="2"/>
  <c r="A29" i="1" a="1"/>
  <c r="A30" i="1" s="1"/>
  <c r="D30" i="1" s="1" a="1"/>
  <c r="D30" i="1" s="1"/>
  <c r="A18" i="1" a="1"/>
  <c r="A25" i="1" s="1"/>
  <c r="D25" i="1" s="1" a="1"/>
  <c r="D25" i="1" s="1"/>
  <c r="B17" i="1" a="1"/>
  <c r="B17" i="1" s="1"/>
  <c r="C16" i="1" a="1"/>
  <c r="C16" i="1" s="1"/>
  <c r="B16" i="1" a="1"/>
  <c r="B16" i="1" s="1"/>
  <c r="A16" i="1"/>
  <c r="C15" i="1" a="1"/>
  <c r="C15" i="1" s="1"/>
  <c r="B15" i="1" a="1"/>
  <c r="B15" i="1" s="1"/>
  <c r="A15" i="1"/>
  <c r="B14" i="1" a="1"/>
  <c r="B14" i="1" s="1"/>
  <c r="A14" i="1"/>
  <c r="D13" i="1" a="1"/>
  <c r="D13" i="1" s="1"/>
  <c r="C13" i="1" a="1"/>
  <c r="C13" i="1" s="1"/>
  <c r="B13" i="1" a="1"/>
  <c r="B13" i="1" s="1"/>
  <c r="A13" i="1"/>
  <c r="D8" i="1" a="1"/>
  <c r="D8" i="1" s="1"/>
  <c r="C17" i="1" l="1" a="1"/>
  <c r="C17" i="1" s="1"/>
  <c r="D16" i="1" a="1"/>
  <c r="D16" i="1" s="1"/>
  <c r="G32" i="2"/>
  <c r="R32" i="2"/>
  <c r="A32" i="1"/>
  <c r="D32" i="1" s="1" a="1"/>
  <c r="D32" i="1" s="1"/>
  <c r="A33" i="1"/>
  <c r="D33" i="1" s="1" a="1"/>
  <c r="D33" i="1" s="1"/>
  <c r="A34" i="1"/>
  <c r="D34" i="1" s="1" a="1"/>
  <c r="D34" i="1" s="1"/>
  <c r="I32" i="2"/>
  <c r="O32" i="2"/>
  <c r="L32" i="2"/>
  <c r="A18" i="1"/>
  <c r="D18" i="1" s="1" a="1"/>
  <c r="D18" i="1" s="1"/>
  <c r="P32" i="2"/>
  <c r="S32" i="2"/>
  <c r="A31" i="1"/>
  <c r="D31" i="1" s="1" a="1"/>
  <c r="D31" i="1" s="1"/>
  <c r="E32" i="2"/>
  <c r="J6" i="2"/>
  <c r="A35" i="1"/>
  <c r="D35" i="1" s="1" a="1"/>
  <c r="D35" i="1" s="1"/>
  <c r="M6" i="2"/>
  <c r="M32" i="2" s="1"/>
  <c r="D14" i="1" a="1"/>
  <c r="D14" i="1" s="1"/>
  <c r="A19" i="1"/>
  <c r="D19" i="1" s="1" a="1"/>
  <c r="D19" i="1" s="1"/>
  <c r="A36" i="1"/>
  <c r="D36" i="1" s="1" a="1"/>
  <c r="D36" i="1" s="1"/>
  <c r="A20" i="1"/>
  <c r="D20" i="1" s="1" a="1"/>
  <c r="D20" i="1" s="1"/>
  <c r="A37" i="1"/>
  <c r="D37" i="1" s="1" a="1"/>
  <c r="D37" i="1" s="1"/>
  <c r="A21" i="1"/>
  <c r="D21" i="1" s="1" a="1"/>
  <c r="D21" i="1" s="1"/>
  <c r="A38" i="1"/>
  <c r="D38" i="1" s="1" a="1"/>
  <c r="D38" i="1" s="1"/>
  <c r="A22" i="1"/>
  <c r="D22" i="1" s="1" a="1"/>
  <c r="D22" i="1" s="1"/>
  <c r="A23" i="1"/>
  <c r="D23" i="1" s="1" a="1"/>
  <c r="D23" i="1" s="1"/>
  <c r="A24" i="1"/>
  <c r="D24" i="1" s="1" a="1"/>
  <c r="D24" i="1" s="1"/>
  <c r="A29" i="1"/>
  <c r="D29" i="1" s="1" a="1"/>
  <c r="D29" i="1" s="1"/>
  <c r="D26" i="1" l="1"/>
  <c r="J32" i="2"/>
  <c r="D39" i="1"/>
  <c r="D41" i="1" l="1"/>
</calcChain>
</file>

<file path=xl/sharedStrings.xml><?xml version="1.0" encoding="utf-8"?>
<sst xmlns="http://schemas.openxmlformats.org/spreadsheetml/2006/main" count="84" uniqueCount="76">
  <si>
    <t>SIP N PLAY</t>
  </si>
  <si>
    <t>PAYSLIP</t>
  </si>
  <si>
    <t>17A Xuan Thuy, Thao dien D2 HCMC</t>
  </si>
  <si>
    <t>EMPLOYEE INFORMATION</t>
  </si>
  <si>
    <t>PAY DATE</t>
  </si>
  <si>
    <t>PAY TYPE</t>
  </si>
  <si>
    <t>Monthly</t>
  </si>
  <si>
    <t>[42]</t>
  </si>
  <si>
    <t>PAYROLL #</t>
  </si>
  <si>
    <t>PERIOD</t>
  </si>
  <si>
    <t>001</t>
  </si>
  <si>
    <t>Payment Method:</t>
  </si>
  <si>
    <t>Check</t>
  </si>
  <si>
    <t>EARNINGS</t>
  </si>
  <si>
    <t>HOURS</t>
  </si>
  <si>
    <t>RATE</t>
  </si>
  <si>
    <t>CURRENT</t>
  </si>
  <si>
    <t>Tips</t>
  </si>
  <si>
    <t>GROSS PAY</t>
  </si>
  <si>
    <t>DEDUCTIONS</t>
  </si>
  <si>
    <t>Liability</t>
  </si>
  <si>
    <t>TOTAL DEDUCTIONS</t>
  </si>
  <si>
    <t>NET PAY</t>
  </si>
  <si>
    <t>https://www.vertex42.com/ExcelTemplates/payslip-template.html</t>
  </si>
  <si>
    <r>
      <rPr>
        <b/>
        <sz val="20"/>
        <color theme="4"/>
        <rFont val="Arial"/>
        <family val="2"/>
      </rPr>
      <t>Payslip</t>
    </r>
    <r>
      <rPr>
        <sz val="20"/>
        <color theme="4"/>
        <rFont val="Arial"/>
        <family val="2"/>
      </rPr>
      <t xml:space="preserve"> Year-to-Date Calculations</t>
    </r>
  </si>
  <si>
    <t>Employee:</t>
  </si>
  <si>
    <t>►</t>
  </si>
  <si>
    <t>◄</t>
  </si>
  <si>
    <t>© 2019 Vertex42 LLC</t>
  </si>
  <si>
    <t>PAY PERIOD</t>
  </si>
  <si>
    <t>STANDARD HOURLY PAY</t>
  </si>
  <si>
    <t>OVERTIME HOURLY PAY</t>
  </si>
  <si>
    <t>HOLIDAY HOURLY PAY</t>
  </si>
  <si>
    <t>OTHER HOURLY PAY</t>
  </si>
  <si>
    <t>OTHER EARNINGS</t>
  </si>
  <si>
    <t>FROM</t>
  </si>
  <si>
    <t>TO</t>
  </si>
  <si>
    <t>Standard Hours</t>
  </si>
  <si>
    <t>Standard Pay Rate</t>
  </si>
  <si>
    <t>Standard Pay</t>
  </si>
  <si>
    <t>Overtime Hours</t>
  </si>
  <si>
    <t>Overtime Pay Rate</t>
  </si>
  <si>
    <t>Overtime Pay</t>
  </si>
  <si>
    <t>Holiday Hours</t>
  </si>
  <si>
    <t>Holiday Pay  Rate</t>
  </si>
  <si>
    <t>Holiday Pay</t>
  </si>
  <si>
    <t>Weekend hours</t>
  </si>
  <si>
    <t>Weekend payrate</t>
  </si>
  <si>
    <t>Weekend Pay</t>
  </si>
  <si>
    <t>Other Hours</t>
  </si>
  <si>
    <t>Other Pay Rate</t>
  </si>
  <si>
    <t>Other Hourly Pay</t>
  </si>
  <si>
    <t>Comms</t>
  </si>
  <si>
    <t>Advanced pay</t>
  </si>
  <si>
    <t>← Customize these labels</t>
  </si>
  <si>
    <t>← Insert new rows above this one</t>
  </si>
  <si>
    <t>Year-To-Date</t>
  </si>
  <si>
    <t>WEEKEND HOURLY PAY</t>
  </si>
  <si>
    <t>Bonuses</t>
  </si>
  <si>
    <t xml:space="preserve">Chu Đức Hoàng Phong </t>
  </si>
  <si>
    <t>hoangphongvt2211@gmail.com</t>
  </si>
  <si>
    <t xml:space="preserve">06496644001 TPBank </t>
  </si>
  <si>
    <t>Sept024</t>
  </si>
  <si>
    <t>Uniform Deposit</t>
  </si>
  <si>
    <t>Oct024</t>
  </si>
  <si>
    <t>Nov024</t>
  </si>
  <si>
    <t>Dec024</t>
  </si>
  <si>
    <t>Jan025</t>
  </si>
  <si>
    <t>Feb025</t>
  </si>
  <si>
    <t>Mar025</t>
  </si>
  <si>
    <t>Apr025</t>
  </si>
  <si>
    <t>May025</t>
  </si>
  <si>
    <t>Jun025</t>
  </si>
  <si>
    <t>July025</t>
  </si>
  <si>
    <t>Aug025</t>
  </si>
  <si>
    <t>Sept025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</si>
</sst>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;\-0;"/>
    <numFmt numFmtId="165" formatCode="#,##0;\-#,##0;&quot;-&quot;"/>
    <numFmt numFmtId="166" formatCode="#,##0.00;\-#,##0.00;&quot;-&quot;"/>
    <numFmt numFmtId="167" formatCode="_([$₫]* #,##0_);_([$₫]* \(#,##0\);_([$₫]* &quot;-&quot;_);_(@_)"/>
    <numFmt numFmtId="168" formatCode="_(* #,##0_);_(* \(#,##0\);_(* &quot;-&quot;_);_(@_)"/>
    <numFmt numFmtId="169" formatCode="&quot;$&quot;#,##0.00"/>
  </numFmts>
  <fonts count="41" x14ac:knownFonts="1">
    <font>
      <sz val="11"/>
      <color rgb="FF000000"/>
      <name val="Arial"/>
      <scheme val="minor"/>
    </font>
    <font>
      <b/>
      <sz val="24"/>
      <color theme="4"/>
      <name val="Arial"/>
      <family val="2"/>
    </font>
    <font>
      <sz val="24"/>
      <color theme="1"/>
      <name val="Arial"/>
      <family val="2"/>
    </font>
    <font>
      <sz val="10"/>
      <color rgb="FF000000"/>
      <name val="Arial"/>
      <family val="2"/>
    </font>
    <font>
      <b/>
      <sz val="28"/>
      <color theme="4"/>
      <name val="Arial"/>
      <family val="2"/>
    </font>
    <font>
      <b/>
      <sz val="24"/>
      <color rgb="FF1155CC"/>
      <name val="Arial"/>
      <family val="2"/>
    </font>
    <font>
      <sz val="9"/>
      <color rgb="FF27567D"/>
      <name val="Arial"/>
      <family val="2"/>
    </font>
    <font>
      <sz val="9"/>
      <color theme="1"/>
      <name val="Arial"/>
      <family val="2"/>
    </font>
    <font>
      <u/>
      <sz val="9"/>
      <color rgb="FF0000FF"/>
      <name val="Arial"/>
      <family val="2"/>
    </font>
    <font>
      <sz val="9"/>
      <color rgb="FF999999"/>
      <name val="Arial"/>
      <family val="2"/>
    </font>
    <font>
      <b/>
      <sz val="9"/>
      <color rgb="FFFFFFFF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1"/>
      <color rgb="FFFFFFFF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u/>
      <sz val="8"/>
      <color rgb="FF7F7F7F"/>
      <name val="Arial"/>
      <family val="2"/>
    </font>
    <font>
      <sz val="9"/>
      <color rgb="FF7F7F7F"/>
      <name val="Arial"/>
      <family val="2"/>
    </font>
    <font>
      <b/>
      <sz val="20"/>
      <color theme="4"/>
      <name val="Arial"/>
      <family val="2"/>
    </font>
    <font>
      <sz val="10"/>
      <color theme="1"/>
      <name val="Arial"/>
      <family val="2"/>
    </font>
    <font>
      <sz val="20"/>
      <color rgb="FF666666"/>
      <name val="Arial"/>
      <family val="2"/>
    </font>
    <font>
      <b/>
      <u/>
      <sz val="18"/>
      <color rgb="FF999999"/>
      <name val="Arial Narrow"/>
      <family val="2"/>
    </font>
    <font>
      <b/>
      <sz val="18"/>
      <color rgb="FF999999"/>
      <name val="Arial"/>
      <family val="2"/>
    </font>
    <font>
      <sz val="12"/>
      <color theme="1"/>
      <name val="Times New Roman"/>
      <family val="1"/>
    </font>
    <font>
      <sz val="10"/>
      <color theme="4"/>
      <name val="Arial"/>
      <family val="2"/>
    </font>
    <font>
      <u/>
      <sz val="11"/>
      <color rgb="FF0000FF"/>
      <name val="Arial"/>
      <family val="2"/>
    </font>
    <font>
      <b/>
      <sz val="10"/>
      <color theme="1"/>
      <name val="Arial"/>
      <family val="2"/>
    </font>
    <font>
      <b/>
      <sz val="11"/>
      <color rgb="FF27567D"/>
      <name val="Arial"/>
      <family val="2"/>
    </font>
    <font>
      <b/>
      <sz val="8"/>
      <color theme="1"/>
      <name val="Arial"/>
      <family val="2"/>
    </font>
    <font>
      <sz val="11"/>
      <color rgb="FF3C78D8"/>
      <name val="Arial"/>
      <family val="2"/>
    </font>
    <font>
      <sz val="8"/>
      <color theme="1"/>
      <name val="Arial"/>
      <family val="2"/>
    </font>
    <font>
      <b/>
      <sz val="11"/>
      <color rgb="FF3C78D8"/>
      <name val="Arial"/>
      <family val="2"/>
    </font>
    <font>
      <b/>
      <sz val="11"/>
      <color rgb="FF999999"/>
      <name val="Arial"/>
      <family val="2"/>
    </font>
    <font>
      <u/>
      <sz val="11"/>
      <color rgb="FF1155CC"/>
      <name val="Arial"/>
      <family val="2"/>
    </font>
    <font>
      <u/>
      <sz val="11"/>
      <color rgb="FF999999"/>
      <name val="Arial"/>
      <family val="2"/>
    </font>
    <font>
      <sz val="20"/>
      <color theme="4"/>
      <name val="Arial"/>
      <family val="2"/>
    </font>
    <font>
      <sz val="10"/>
      <color rgb="FF000000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  <font>
      <b/>
      <sz val="9"/>
      <color theme="0"/>
      <name val="Arial"/>
      <family val="2"/>
    </font>
    <font>
      <sz val="9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7AABD5"/>
        <bgColor rgb="FF7AABD5"/>
      </patternFill>
    </fill>
    <fill>
      <patternFill patternType="solid">
        <fgColor rgb="FFD2E3F1"/>
        <bgColor rgb="FFD2E3F1"/>
      </patternFill>
    </fill>
    <fill>
      <patternFill patternType="solid">
        <fgColor rgb="FFF2F2F2"/>
        <bgColor rgb="FFF2F2F2"/>
      </patternFill>
    </fill>
    <fill>
      <patternFill patternType="solid">
        <fgColor rgb="FFDDDDDD"/>
        <bgColor rgb="FFDDDDDD"/>
      </patternFill>
    </fill>
    <fill>
      <patternFill patternType="solid">
        <fgColor rgb="FFA6C7E3"/>
        <bgColor rgb="FFA6C7E3"/>
      </patternFill>
    </fill>
    <fill>
      <patternFill patternType="solid">
        <fgColor rgb="FFFFFFFF"/>
        <bgColor rgb="FFFFFFFF"/>
      </patternFill>
    </fill>
    <fill>
      <patternFill patternType="solid">
        <fgColor rgb="FFB2B2B2"/>
        <bgColor rgb="FFB2B2B2"/>
      </patternFill>
    </fill>
    <fill>
      <patternFill patternType="solid">
        <fgColor theme="2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 style="thick">
        <color rgb="FFFFFFFF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000000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000000"/>
      </right>
      <top style="thin">
        <color rgb="FF999999"/>
      </top>
      <bottom style="thin">
        <color rgb="FF999999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999999"/>
      </bottom>
      <diagonal/>
    </border>
    <border>
      <left/>
      <right style="hair">
        <color rgb="FFBFBFBF"/>
      </right>
      <top style="thin">
        <color rgb="FF999999"/>
      </top>
      <bottom style="thin">
        <color rgb="FF999999"/>
      </bottom>
      <diagonal/>
    </border>
    <border>
      <left style="hair">
        <color rgb="FFBFBFBF"/>
      </left>
      <right style="hair">
        <color rgb="FFBFBFBF"/>
      </right>
      <top style="thin">
        <color rgb="FF999999"/>
      </top>
      <bottom style="thin">
        <color rgb="FF999999"/>
      </bottom>
      <diagonal/>
    </border>
    <border>
      <left style="hair">
        <color rgb="FFBFBFBF"/>
      </left>
      <right/>
      <top style="thin">
        <color rgb="FF999999"/>
      </top>
      <bottom style="thin">
        <color rgb="FF999999"/>
      </bottom>
      <diagonal/>
    </border>
    <border>
      <left/>
      <right style="hair">
        <color rgb="FFBFBFBF"/>
      </right>
      <top style="thin">
        <color rgb="FF999999"/>
      </top>
      <bottom style="thin">
        <color rgb="FF999999"/>
      </bottom>
      <diagonal/>
    </border>
    <border>
      <left style="hair">
        <color rgb="FFBFBFBF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BFBFBF"/>
      </right>
      <top style="thin">
        <color rgb="FF999999"/>
      </top>
      <bottom style="thin">
        <color rgb="FF999999"/>
      </bottom>
      <diagonal/>
    </border>
    <border>
      <left style="thin">
        <color rgb="FFBFBFBF"/>
      </left>
      <right/>
      <top style="thin">
        <color rgb="FF999999"/>
      </top>
      <bottom style="thin">
        <color rgb="FF999999"/>
      </bottom>
      <diagonal/>
    </border>
  </borders>
  <cellStyleXfs count="2">
    <xf numFmtId="0" fontId="0" fillId="0" borderId="0"/>
    <xf numFmtId="0" fontId="37" fillId="0" borderId="0" applyNumberFormat="0" applyFill="0" applyBorder="0" applyAlignment="0" applyProtection="0"/>
  </cellStyleXfs>
  <cellXfs count="113"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14" fontId="12" fillId="3" borderId="2" xfId="0" applyNumberFormat="1" applyFont="1" applyFill="1" applyBorder="1" applyAlignment="1">
      <alignment horizontal="center" vertical="center"/>
    </xf>
    <xf numFmtId="14" fontId="12" fillId="4" borderId="4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wrapText="1"/>
    </xf>
    <xf numFmtId="0" fontId="10" fillId="2" borderId="4" xfId="0" applyFont="1" applyFill="1" applyBorder="1" applyAlignment="1">
      <alignment horizontal="center" vertical="center"/>
    </xf>
    <xf numFmtId="0" fontId="12" fillId="4" borderId="2" xfId="0" quotePrefix="1" applyFont="1" applyFill="1" applyBorder="1" applyAlignment="1">
      <alignment horizontal="center" vertical="center"/>
    </xf>
    <xf numFmtId="49" fontId="12" fillId="4" borderId="4" xfId="0" applyNumberFormat="1" applyFont="1" applyFill="1" applyBorder="1" applyAlignment="1">
      <alignment horizontal="center" vertical="center" shrinkToFit="1"/>
    </xf>
    <xf numFmtId="0" fontId="7" fillId="0" borderId="0" xfId="0" applyFont="1" applyAlignment="1">
      <alignment vertical="center"/>
    </xf>
    <xf numFmtId="0" fontId="12" fillId="0" borderId="0" xfId="0" applyFont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12" fillId="5" borderId="1" xfId="0" applyFont="1" applyFill="1" applyBorder="1" applyAlignment="1">
      <alignment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right" vertical="center" wrapText="1"/>
    </xf>
    <xf numFmtId="0" fontId="12" fillId="5" borderId="5" xfId="0" applyFont="1" applyFill="1" applyBorder="1" applyAlignment="1">
      <alignment horizontal="right" vertical="center" wrapText="1"/>
    </xf>
    <xf numFmtId="164" fontId="7" fillId="0" borderId="6" xfId="0" applyNumberFormat="1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165" fontId="7" fillId="0" borderId="6" xfId="0" applyNumberFormat="1" applyFont="1" applyBorder="1" applyAlignment="1">
      <alignment horizontal="right" vertical="center" wrapText="1"/>
    </xf>
    <xf numFmtId="165" fontId="7" fillId="0" borderId="7" xfId="0" applyNumberFormat="1" applyFont="1" applyBorder="1" applyAlignment="1">
      <alignment horizontal="right" vertical="center" wrapText="1"/>
    </xf>
    <xf numFmtId="4" fontId="7" fillId="0" borderId="6" xfId="0" applyNumberFormat="1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166" fontId="7" fillId="0" borderId="7" xfId="0" applyNumberFormat="1" applyFont="1" applyBorder="1" applyAlignment="1">
      <alignment horizontal="right" vertical="center" wrapText="1"/>
    </xf>
    <xf numFmtId="0" fontId="14" fillId="5" borderId="8" xfId="0" applyFont="1" applyFill="1" applyBorder="1" applyAlignment="1">
      <alignment vertical="center" wrapText="1"/>
    </xf>
    <xf numFmtId="0" fontId="14" fillId="5" borderId="8" xfId="0" applyFont="1" applyFill="1" applyBorder="1" applyAlignment="1">
      <alignment horizontal="left" vertical="center" wrapText="1"/>
    </xf>
    <xf numFmtId="0" fontId="11" fillId="5" borderId="8" xfId="0" applyFont="1" applyFill="1" applyBorder="1" applyAlignment="1">
      <alignment horizontal="center" vertical="center" wrapText="1"/>
    </xf>
    <xf numFmtId="167" fontId="11" fillId="5" borderId="9" xfId="0" applyNumberFormat="1" applyFont="1" applyFill="1" applyBorder="1" applyAlignment="1">
      <alignment horizontal="right" vertical="center" wrapText="1"/>
    </xf>
    <xf numFmtId="0" fontId="7" fillId="0" borderId="10" xfId="0" applyFont="1" applyBorder="1" applyAlignment="1">
      <alignment horizontal="right" vertical="center" wrapText="1"/>
    </xf>
    <xf numFmtId="0" fontId="11" fillId="5" borderId="8" xfId="0" applyFont="1" applyFill="1" applyBorder="1" applyAlignment="1">
      <alignment horizontal="right" vertical="center"/>
    </xf>
    <xf numFmtId="0" fontId="15" fillId="5" borderId="11" xfId="0" applyFont="1" applyFill="1" applyBorder="1" applyAlignment="1">
      <alignment horizontal="right" vertical="center" wrapText="1"/>
    </xf>
    <xf numFmtId="0" fontId="14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vertical="top"/>
    </xf>
    <xf numFmtId="0" fontId="16" fillId="0" borderId="0" xfId="0" applyFont="1" applyAlignment="1">
      <alignment horizontal="left" vertical="top"/>
    </xf>
    <xf numFmtId="0" fontId="17" fillId="0" borderId="0" xfId="0" applyFont="1" applyAlignment="1">
      <alignment horizontal="center" vertical="top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horizontal="right" vertical="center"/>
    </xf>
    <xf numFmtId="0" fontId="21" fillId="0" borderId="0" xfId="0" applyFont="1" applyAlignment="1">
      <alignment horizontal="left" wrapText="1"/>
    </xf>
    <xf numFmtId="0" fontId="22" fillId="0" borderId="0" xfId="0" applyFont="1" applyAlignment="1">
      <alignment horizontal="left" wrapText="1"/>
    </xf>
    <xf numFmtId="0" fontId="14" fillId="0" borderId="0" xfId="0" applyFont="1" applyAlignment="1">
      <alignment horizontal="right" vertical="center"/>
    </xf>
    <xf numFmtId="0" fontId="23" fillId="0" borderId="12" xfId="0" applyFont="1" applyBorder="1" applyAlignment="1">
      <alignment vertical="center"/>
    </xf>
    <xf numFmtId="0" fontId="19" fillId="0" borderId="0" xfId="0" applyFont="1" applyAlignment="1">
      <alignment vertical="center"/>
    </xf>
    <xf numFmtId="0" fontId="24" fillId="0" borderId="0" xfId="0" applyFont="1" applyAlignment="1">
      <alignment horizontal="right" vertical="center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right" vertical="center"/>
    </xf>
    <xf numFmtId="0" fontId="9" fillId="0" borderId="0" xfId="0" applyFont="1" applyAlignment="1">
      <alignment horizontal="left" vertical="top"/>
    </xf>
    <xf numFmtId="0" fontId="27" fillId="0" borderId="0" xfId="0" applyFont="1"/>
    <xf numFmtId="0" fontId="11" fillId="0" borderId="0" xfId="0" applyFont="1" applyAlignment="1">
      <alignment horizontal="center"/>
    </xf>
    <xf numFmtId="0" fontId="11" fillId="0" borderId="0" xfId="0" applyFont="1"/>
    <xf numFmtId="0" fontId="12" fillId="3" borderId="13" xfId="0" applyFont="1" applyFill="1" applyBorder="1" applyAlignment="1">
      <alignment horizontal="center" vertical="center" wrapText="1"/>
    </xf>
    <xf numFmtId="0" fontId="12" fillId="6" borderId="13" xfId="0" applyFont="1" applyFill="1" applyBorder="1" applyAlignment="1">
      <alignment horizontal="center" vertical="center" wrapText="1"/>
    </xf>
    <xf numFmtId="0" fontId="28" fillId="0" borderId="0" xfId="0" applyFont="1" applyAlignment="1">
      <alignment vertical="center" wrapText="1"/>
    </xf>
    <xf numFmtId="0" fontId="29" fillId="0" borderId="0" xfId="0" applyFont="1" applyAlignment="1">
      <alignment vertical="center"/>
    </xf>
    <xf numFmtId="0" fontId="29" fillId="0" borderId="0" xfId="0" applyFont="1" applyAlignment="1">
      <alignment vertical="center" wrapText="1"/>
    </xf>
    <xf numFmtId="14" fontId="7" fillId="0" borderId="14" xfId="0" applyNumberFormat="1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" fontId="7" fillId="0" borderId="15" xfId="0" applyNumberFormat="1" applyFont="1" applyBorder="1" applyAlignment="1">
      <alignment horizontal="center" vertical="center" wrapText="1"/>
    </xf>
    <xf numFmtId="4" fontId="7" fillId="4" borderId="15" xfId="0" applyNumberFormat="1" applyFont="1" applyFill="1" applyBorder="1" applyAlignment="1">
      <alignment vertical="center" wrapText="1"/>
    </xf>
    <xf numFmtId="4" fontId="7" fillId="0" borderId="15" xfId="0" applyNumberFormat="1" applyFont="1" applyBorder="1" applyAlignment="1">
      <alignment vertical="center" wrapText="1"/>
    </xf>
    <xf numFmtId="4" fontId="7" fillId="0" borderId="16" xfId="0" applyNumberFormat="1" applyFont="1" applyBorder="1" applyAlignment="1">
      <alignment vertical="center" wrapText="1"/>
    </xf>
    <xf numFmtId="0" fontId="30" fillId="0" borderId="0" xfId="0" applyFont="1" applyAlignment="1">
      <alignment vertical="center" wrapText="1"/>
    </xf>
    <xf numFmtId="0" fontId="31" fillId="0" borderId="0" xfId="0" applyFont="1" applyAlignment="1">
      <alignment vertical="center" wrapText="1"/>
    </xf>
    <xf numFmtId="17" fontId="7" fillId="0" borderId="15" xfId="0" applyNumberFormat="1" applyFont="1" applyBorder="1" applyAlignment="1">
      <alignment horizontal="center" vertical="center" shrinkToFit="1"/>
    </xf>
    <xf numFmtId="0" fontId="7" fillId="0" borderId="1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shrinkToFit="1"/>
    </xf>
    <xf numFmtId="0" fontId="32" fillId="0" borderId="0" xfId="0" applyFont="1" applyAlignment="1">
      <alignment vertical="center" wrapText="1"/>
    </xf>
    <xf numFmtId="0" fontId="33" fillId="0" borderId="0" xfId="0" applyFont="1" applyAlignment="1">
      <alignment vertical="center" wrapText="1"/>
    </xf>
    <xf numFmtId="0" fontId="34" fillId="0" borderId="0" xfId="0" applyFont="1" applyAlignment="1">
      <alignment vertical="center" wrapText="1"/>
    </xf>
    <xf numFmtId="168" fontId="7" fillId="4" borderId="15" xfId="0" applyNumberFormat="1" applyFont="1" applyFill="1" applyBorder="1" applyAlignment="1">
      <alignment vertical="center" wrapText="1"/>
    </xf>
    <xf numFmtId="3" fontId="7" fillId="0" borderId="15" xfId="0" applyNumberFormat="1" applyFont="1" applyBorder="1" applyAlignment="1">
      <alignment vertical="center" wrapText="1"/>
    </xf>
    <xf numFmtId="14" fontId="7" fillId="7" borderId="17" xfId="0" applyNumberFormat="1" applyFont="1" applyFill="1" applyBorder="1" applyAlignment="1">
      <alignment horizontal="left" vertical="center"/>
    </xf>
    <xf numFmtId="14" fontId="7" fillId="0" borderId="15" xfId="0" applyNumberFormat="1" applyFont="1" applyBorder="1" applyAlignment="1">
      <alignment horizontal="center" vertical="center" shrinkToFit="1"/>
    </xf>
    <xf numFmtId="0" fontId="7" fillId="7" borderId="15" xfId="0" applyFont="1" applyFill="1" applyBorder="1" applyAlignment="1">
      <alignment horizontal="center" vertical="center" wrapText="1"/>
    </xf>
    <xf numFmtId="2" fontId="7" fillId="7" borderId="15" xfId="0" applyNumberFormat="1" applyFont="1" applyFill="1" applyBorder="1" applyAlignment="1">
      <alignment horizontal="center" vertical="center" wrapText="1"/>
    </xf>
    <xf numFmtId="4" fontId="7" fillId="7" borderId="15" xfId="0" applyNumberFormat="1" applyFont="1" applyFill="1" applyBorder="1" applyAlignment="1">
      <alignment vertical="center" wrapText="1"/>
    </xf>
    <xf numFmtId="4" fontId="7" fillId="7" borderId="18" xfId="0" applyNumberFormat="1" applyFont="1" applyFill="1" applyBorder="1" applyAlignment="1">
      <alignment vertical="center" wrapText="1"/>
    </xf>
    <xf numFmtId="169" fontId="12" fillId="5" borderId="8" xfId="0" applyNumberFormat="1" applyFont="1" applyFill="1" applyBorder="1" applyAlignment="1">
      <alignment horizontal="left" vertical="center"/>
    </xf>
    <xf numFmtId="169" fontId="12" fillId="5" borderId="19" xfId="0" applyNumberFormat="1" applyFont="1" applyFill="1" applyBorder="1" applyAlignment="1">
      <alignment horizontal="center" vertical="center" wrapText="1"/>
    </xf>
    <xf numFmtId="0" fontId="12" fillId="8" borderId="20" xfId="0" applyFont="1" applyFill="1" applyBorder="1" applyAlignment="1">
      <alignment horizontal="center" vertical="center" wrapText="1"/>
    </xf>
    <xf numFmtId="4" fontId="12" fillId="8" borderId="8" xfId="0" applyNumberFormat="1" applyFont="1" applyFill="1" applyBorder="1" applyAlignment="1">
      <alignment horizontal="right" vertical="center" wrapText="1"/>
    </xf>
    <xf numFmtId="4" fontId="12" fillId="8" borderId="20" xfId="0" applyNumberFormat="1" applyFont="1" applyFill="1" applyBorder="1" applyAlignment="1">
      <alignment horizontal="right" vertical="center" wrapText="1"/>
    </xf>
    <xf numFmtId="4" fontId="12" fillId="5" borderId="20" xfId="0" applyNumberFormat="1" applyFont="1" applyFill="1" applyBorder="1" applyAlignment="1">
      <alignment horizontal="right" vertical="center" wrapText="1"/>
    </xf>
    <xf numFmtId="4" fontId="12" fillId="5" borderId="8" xfId="0" applyNumberFormat="1" applyFont="1" applyFill="1" applyBorder="1" applyAlignment="1">
      <alignment horizontal="right" vertical="center" wrapText="1"/>
    </xf>
    <xf numFmtId="2" fontId="7" fillId="9" borderId="15" xfId="0" applyNumberFormat="1" applyFont="1" applyFill="1" applyBorder="1" applyAlignment="1">
      <alignment horizontal="center" vertical="center" wrapText="1"/>
    </xf>
    <xf numFmtId="3" fontId="7" fillId="4" borderId="15" xfId="0" applyNumberFormat="1" applyFont="1" applyFill="1" applyBorder="1" applyAlignment="1">
      <alignment vertical="center" wrapText="1"/>
    </xf>
    <xf numFmtId="0" fontId="36" fillId="0" borderId="0" xfId="0" applyFont="1" applyAlignment="1">
      <alignment wrapText="1"/>
    </xf>
    <xf numFmtId="0" fontId="37" fillId="0" borderId="0" xfId="1" applyAlignment="1">
      <alignment vertical="center"/>
    </xf>
    <xf numFmtId="0" fontId="39" fillId="0" borderId="0" xfId="0" applyFont="1" applyAlignment="1">
      <alignment horizontal="left" vertical="center" wrapText="1"/>
    </xf>
    <xf numFmtId="0" fontId="39" fillId="0" borderId="0" xfId="0" applyFont="1" applyAlignment="1">
      <alignment horizontal="left" vertical="center"/>
    </xf>
    <xf numFmtId="164" fontId="40" fillId="0" borderId="6" xfId="0" applyNumberFormat="1" applyFont="1" applyBorder="1" applyAlignment="1">
      <alignment horizontal="left" vertical="center" wrapText="1"/>
    </xf>
    <xf numFmtId="0" fontId="12" fillId="0" borderId="0" xfId="0" applyFont="1" applyAlignment="1">
      <alignment horizontal="center"/>
    </xf>
    <xf numFmtId="0" fontId="0" fillId="0" borderId="0" xfId="0" applyAlignment="1">
      <alignment wrapText="1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3573A7"/>
      </a:accent1>
      <a:accent2>
        <a:srgbClr val="DA2102"/>
      </a:accent2>
      <a:accent3>
        <a:srgbClr val="61914B"/>
      </a:accent3>
      <a:accent4>
        <a:srgbClr val="94486C"/>
      </a:accent4>
      <a:accent5>
        <a:srgbClr val="BF6A1D"/>
      </a:accent5>
      <a:accent6>
        <a:srgbClr val="594A92"/>
      </a:accent6>
      <a:hlink>
        <a:srgbClr val="4472C4"/>
      </a:hlink>
      <a:folHlink>
        <a:srgbClr val="4472C4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oangphongvt2211@gmail.com" TargetMode="External"/><Relationship Id="rId1" Type="http://schemas.openxmlformats.org/officeDocument/2006/relationships/hyperlink" Target="https://www.vertex42.com/ExcelTemplates/payslip-templat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00"/>
  <sheetViews>
    <sheetView showGridLines="0" tabSelected="1" topLeftCell="A5" workbookViewId="0">
      <selection activeCell="A17" sqref="A17"/>
    </sheetView>
  </sheetViews>
  <sheetFormatPr defaultColWidth="12.625" defaultRowHeight="15" customHeight="1" x14ac:dyDescent="0.2"/>
  <cols>
    <col min="1" max="1" width="28.125" customWidth="1"/>
    <col min="2" max="2" width="16.125" customWidth="1"/>
    <col min="3" max="3" width="15.625" customWidth="1"/>
    <col min="4" max="4" width="16.125" customWidth="1"/>
    <col min="5" max="5" width="7.375" customWidth="1"/>
    <col min="6" max="26" width="17.125" customWidth="1"/>
  </cols>
  <sheetData>
    <row r="1" spans="1:26" ht="36" customHeight="1" x14ac:dyDescent="0.2">
      <c r="A1" s="1" t="s">
        <v>0</v>
      </c>
      <c r="B1" s="2"/>
      <c r="C1" s="3"/>
      <c r="D1" s="4" t="s">
        <v>1</v>
      </c>
      <c r="E1" s="5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">
      <c r="A2" s="6" t="s">
        <v>2</v>
      </c>
      <c r="B2" s="7"/>
      <c r="C2" s="3"/>
      <c r="D2" s="3"/>
      <c r="E2" s="8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">
      <c r="A3" s="6"/>
      <c r="B3" s="7"/>
      <c r="C3" s="3"/>
      <c r="D3" s="3"/>
      <c r="E3" s="9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1" customHeight="1" x14ac:dyDescent="0.2">
      <c r="A4" s="10"/>
      <c r="B4" s="11"/>
      <c r="C4" s="12"/>
      <c r="D4" s="12"/>
      <c r="E4" s="1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1" customHeight="1" x14ac:dyDescent="0.2">
      <c r="A5" s="14" t="s">
        <v>3</v>
      </c>
      <c r="B5" s="11"/>
      <c r="C5" s="15" t="s">
        <v>4</v>
      </c>
      <c r="D5" s="16" t="s">
        <v>5</v>
      </c>
      <c r="E5" s="1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1" customHeight="1" x14ac:dyDescent="0.2">
      <c r="A6" s="17" t="str">
        <f>YearToDate!E2</f>
        <v xml:space="preserve">Chu Đức Hoàng Phong </v>
      </c>
      <c r="B6" s="11"/>
      <c r="C6" s="18">
        <v>45936</v>
      </c>
      <c r="D6" s="19" t="s">
        <v>6</v>
      </c>
      <c r="E6" s="1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1" customHeight="1" x14ac:dyDescent="0.2">
      <c r="A7" s="105" t="s">
        <v>60</v>
      </c>
      <c r="B7" s="20" t="s">
        <v>7</v>
      </c>
      <c r="C7" s="15" t="s">
        <v>8</v>
      </c>
      <c r="D7" s="21" t="s">
        <v>9</v>
      </c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112" t="s">
        <v>61</v>
      </c>
      <c r="B8" s="11"/>
      <c r="C8" s="22" t="s">
        <v>10</v>
      </c>
      <c r="D8" s="23" t="str">
        <f t="array" ref="D8">INDEX(YearToDate!D5:D32,MATCH($C$6,YearToDate!$A$5:$A$32,0))</f>
        <v>Sept025</v>
      </c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1" customHeight="1" x14ac:dyDescent="0.2">
      <c r="A9" s="112"/>
      <c r="B9" s="11"/>
      <c r="C9" s="25"/>
      <c r="D9" s="25"/>
      <c r="E9" s="1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1" customHeight="1" x14ac:dyDescent="0.2">
      <c r="A10" s="112"/>
      <c r="B10" s="11"/>
      <c r="C10" s="106" t="s">
        <v>11</v>
      </c>
      <c r="D10" s="107" t="s">
        <v>12</v>
      </c>
      <c r="E10" s="26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8" customHeight="1" x14ac:dyDescent="0.2">
      <c r="A11" s="13"/>
      <c r="B11" s="11"/>
      <c r="C11" s="25"/>
      <c r="D11" s="25"/>
      <c r="E11" s="26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1" customHeight="1" x14ac:dyDescent="0.2">
      <c r="A12" s="27" t="s">
        <v>13</v>
      </c>
      <c r="B12" s="28" t="s">
        <v>14</v>
      </c>
      <c r="C12" s="29" t="s">
        <v>15</v>
      </c>
      <c r="D12" s="30" t="s">
        <v>16</v>
      </c>
      <c r="E12" s="26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1" customHeight="1" x14ac:dyDescent="0.2">
      <c r="A13" s="31" t="str">
        <f>YearToDate!G5</f>
        <v>Standard Pay</v>
      </c>
      <c r="B13" s="32">
        <f t="array" ref="B13">INDEX(YearToDate!$E$5:$E$32,MATCH($C$6,YearToDate!$A$5:$A$32,0))</f>
        <v>103</v>
      </c>
      <c r="C13" s="33">
        <f t="array" ref="C13">INDEX(YearToDate!$F$5:$F$32,MATCH($C$6,YearToDate!$A$5:$A$32,0))</f>
        <v>28000</v>
      </c>
      <c r="D13" s="34">
        <f t="array" ref="D13">INDEX(YearToDate!$G$5:$G$32,MATCH($C$6,YearToDate!$A$5:$A$32,0))</f>
        <v>2884000</v>
      </c>
      <c r="E13" s="1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31" t="str">
        <f>YearToDate!J5</f>
        <v>Overtime Pay</v>
      </c>
      <c r="B14" s="35">
        <f t="array" ref="B14">INDEX(YearToDate!$H$5:$H$32,MATCH($C$6,YearToDate!$A$5:$A$32,0))</f>
        <v>0</v>
      </c>
      <c r="C14" s="33">
        <f t="array" ref="C14">INDEX(YearToDate!$I$5:$I$32,MATCH($C$6,YearToDate!$A$5:$A$32,0))</f>
        <v>56000</v>
      </c>
      <c r="D14" s="34">
        <f t="array" ref="D14">INDEX(YearToDate!$J$5:$J$32,MATCH($C$6,YearToDate!$A$5:$A$32,0))</f>
        <v>0</v>
      </c>
      <c r="E14" s="1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1" customHeight="1" x14ac:dyDescent="0.2">
      <c r="A15" s="31" t="str">
        <f>YearToDate!M5</f>
        <v>Holiday Pay</v>
      </c>
      <c r="B15" s="35">
        <f t="array" ref="B15">INDEX(YearToDate!$K$5:$K$32,MATCH($C$6,YearToDate!$A$5:$A$32,0))</f>
        <v>0</v>
      </c>
      <c r="C15" s="33">
        <f t="array" ref="C15">INDEX(YearToDate!$L$5:$L$32,MATCH($C$6,YearToDate!$A$5:$A$32,0))</f>
        <v>84000</v>
      </c>
      <c r="D15" s="34">
        <f t="array" ref="D15">INDEX(YearToDate!$M$5:$M$32,MATCH($C$6,YearToDate!$A$5:$A$32,0))</f>
        <v>0</v>
      </c>
      <c r="E15" s="1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31" t="str">
        <f>YearToDate!P5</f>
        <v>Weekend Pay</v>
      </c>
      <c r="B16" s="35">
        <f t="array" ref="B16">INDEX(YearToDate!$N$5:$N$32,MATCH($C$6,YearToDate!$A$5:$A$32,0))</f>
        <v>54</v>
      </c>
      <c r="C16" s="33">
        <f t="array" ref="C16">INDEX(YearToDate!$O$5:$O$32,MATCH($C$6,YearToDate!$A$5:$A$32,0))</f>
        <v>42000</v>
      </c>
      <c r="D16" s="34">
        <f t="array" ref="D16">INDEX(YearToDate!$P$5:$P$32,MATCH($C$6,YearToDate!$A$5:$A$32,0))</f>
        <v>2268000</v>
      </c>
      <c r="E16" s="1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31" t="str">
        <f>YearToDate!S5</f>
        <v>Other Hourly Pay</v>
      </c>
      <c r="B17" s="35">
        <f t="array" ref="B17">INDEX(YearToDate!$Q$5:$Q$32,MATCH($C$6,YearToDate!$A$5:$A$32,0))</f>
        <v>0.5</v>
      </c>
      <c r="C17" s="33">
        <f t="array" ref="C17">INDEX(YearToDate!$R$5:$R$32,MATCH($C$6,YearToDate!$A$5:$A$32,0))</f>
        <v>84000</v>
      </c>
      <c r="D17" s="34">
        <f t="array" ref="D17">INDEX(YearToDate!$S$5:$S$32,MATCH($C$6,YearToDate!$A$5:$A$32,0))</f>
        <v>42000</v>
      </c>
      <c r="E17" s="1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1" customHeight="1" x14ac:dyDescent="0.2">
      <c r="A18" s="31" t="str">
        <f t="array" ref="A18:A25">TRANSPOSE(YearToDate!T5:AA5)</f>
        <v>Comms</v>
      </c>
      <c r="B18" s="32"/>
      <c r="C18" s="33"/>
      <c r="D18" s="34">
        <f t="array" ref="D18">IF(A18=0,"",INDEX(YearToDate!$T$5:$AA$32,MATCH($C$6,YearToDate!$A$5:$A$32,0),MATCH(A18,YearToDate!$T$5:$AA$5,0)))</f>
        <v>264000</v>
      </c>
      <c r="E18" s="1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1" customHeight="1" x14ac:dyDescent="0.2">
      <c r="A19" s="31" t="str">
        <v>Tips</v>
      </c>
      <c r="B19" s="32"/>
      <c r="C19" s="36"/>
      <c r="D19" s="34">
        <f t="array" ref="D19">IF(A19=0,"",INDEX(YearToDate!$T$5:$AA$32,MATCH($C$6,YearToDate!$A$5:$A$32,0),MATCH(A19,YearToDate!$T$5:$AA$5,0)))</f>
        <v>0</v>
      </c>
      <c r="E19" s="1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1" customHeight="1" x14ac:dyDescent="0.2">
      <c r="A20" s="31" t="str">
        <v>Bonuses</v>
      </c>
      <c r="B20" s="32"/>
      <c r="C20" s="36"/>
      <c r="D20" s="37">
        <f t="array" ref="D20">IF(A20=0,"",INDEX(YearToDate!$T$5:$AA$32,MATCH($C$6,YearToDate!$A$5:$A$32,0),MATCH(A20,YearToDate!$T$5:$AA$5,0)))</f>
        <v>0</v>
      </c>
      <c r="E20" s="1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1" customHeight="1" x14ac:dyDescent="0.2">
      <c r="A21" s="31">
        <v>0</v>
      </c>
      <c r="B21" s="32"/>
      <c r="C21" s="36"/>
      <c r="D21" s="37" t="str">
        <f t="array" ref="D21">IF(A21=0,"",INDEX(YearToDate!$T$5:$AA$32,MATCH($C$6,YearToDate!$A$5:$A$32,0),MATCH(A21,YearToDate!$T$5:$AA$5,0)))</f>
        <v/>
      </c>
      <c r="E21" s="1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1" customHeight="1" x14ac:dyDescent="0.2">
      <c r="A22" s="31">
        <v>0</v>
      </c>
      <c r="B22" s="32"/>
      <c r="C22" s="36"/>
      <c r="D22" s="37" t="str">
        <f t="array" ref="D22">IF(A22=0,"",INDEX(YearToDate!$T$5:$AA$32,MATCH($C$6,YearToDate!$A$5:$A$32,0),MATCH(A22,YearToDate!$T$5:$AA$5,0)))</f>
        <v/>
      </c>
      <c r="E22" s="1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1" hidden="1" customHeight="1" x14ac:dyDescent="0.2">
      <c r="A23" s="31">
        <v>0</v>
      </c>
      <c r="B23" s="32"/>
      <c r="C23" s="36"/>
      <c r="D23" s="37" t="str">
        <f t="array" ref="D23">IF(A23=0,"",INDEX(YearToDate!$T$5:$AA$32,MATCH($C$6,YearToDate!$A$5:$A$32,0),MATCH(A23,YearToDate!$T$5:$AA$5,0)))</f>
        <v/>
      </c>
      <c r="E23" s="1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1" hidden="1" customHeight="1" x14ac:dyDescent="0.2">
      <c r="A24" s="31">
        <v>0</v>
      </c>
      <c r="B24" s="32"/>
      <c r="C24" s="36"/>
      <c r="D24" s="37" t="str">
        <f t="array" ref="D24">IF(A24=0,"",INDEX(YearToDate!$T$5:$AA$32,MATCH($C$6,YearToDate!$A$5:$A$32,0),MATCH(A24,YearToDate!$T$5:$AA$5,0)))</f>
        <v/>
      </c>
      <c r="E24" s="1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1" hidden="1" customHeight="1" x14ac:dyDescent="0.2">
      <c r="A25" s="31">
        <v>0</v>
      </c>
      <c r="B25" s="32"/>
      <c r="C25" s="36"/>
      <c r="D25" s="37" t="str">
        <f t="array" ref="D25">IF(A25=0,"",INDEX(YearToDate!$T$5:$AA$32,MATCH($C$6,YearToDate!$A$5:$A$32,0),MATCH(A25,YearToDate!$T$5:$AA$5,0)))</f>
        <v/>
      </c>
      <c r="E25" s="1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1" customHeight="1" x14ac:dyDescent="0.2">
      <c r="A26" s="38"/>
      <c r="B26" s="39"/>
      <c r="C26" s="40" t="s">
        <v>18</v>
      </c>
      <c r="D26" s="41">
        <f>SUM(D13:D25)</f>
        <v>5458000</v>
      </c>
      <c r="E26" s="26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1" customHeight="1" x14ac:dyDescent="0.2">
      <c r="A27" s="13"/>
      <c r="B27" s="11"/>
      <c r="C27" s="11"/>
      <c r="D27" s="42"/>
      <c r="E27" s="1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1" customHeight="1" x14ac:dyDescent="0.2">
      <c r="A28" s="27" t="s">
        <v>19</v>
      </c>
      <c r="B28" s="28"/>
      <c r="C28" s="28"/>
      <c r="D28" s="30" t="s">
        <v>16</v>
      </c>
      <c r="E28" s="26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1" customHeight="1" x14ac:dyDescent="0.2">
      <c r="A29" s="31" t="str">
        <f t="array" ref="A29:A38">TRANSPOSE(YearToDate!AB5:AK5)</f>
        <v>Advanced pay</v>
      </c>
      <c r="B29" s="32"/>
      <c r="C29" s="32"/>
      <c r="D29" s="34">
        <f t="array" ref="D29">IF(A29=0,"",INDEX(YearToDate!$AB$5:$AK$32,MATCH($C$6,YearToDate!$A$5:$A$32,0),MATCH(A29,YearToDate!$AB$5:$AK$5,0)))</f>
        <v>0</v>
      </c>
      <c r="E29" s="1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1" customHeight="1" x14ac:dyDescent="0.2">
      <c r="A30" s="31" t="str">
        <v>Liability</v>
      </c>
      <c r="B30" s="32"/>
      <c r="C30" s="32"/>
      <c r="D30" s="34">
        <f t="array" ref="D30">IF(A30=0,"",INDEX(YearToDate!$AB$5:$AK$32,MATCH($C$6,YearToDate!$A$5:$A$32,0),MATCH(A30,YearToDate!$AB$5:$AK$5,0)))</f>
        <v>0</v>
      </c>
      <c r="E30" s="1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1" customHeight="1" x14ac:dyDescent="0.2">
      <c r="A31" s="108" t="str">
        <v>Uniform Deposit</v>
      </c>
      <c r="B31" s="32"/>
      <c r="C31" s="32"/>
      <c r="D31" s="37">
        <f t="array" ref="D31">IF(A31=0,"",INDEX(YearToDate!$AB$5:$AK$32,MATCH($C$6,YearToDate!$A$5:$A$32,0),MATCH(A31,YearToDate!$AB$5:$AK$5,0)))</f>
        <v>0</v>
      </c>
      <c r="E31" s="1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1" customHeight="1" x14ac:dyDescent="0.2">
      <c r="A32" s="31">
        <v>0</v>
      </c>
      <c r="B32" s="32"/>
      <c r="C32" s="32"/>
      <c r="D32" s="37" t="str">
        <f t="array" ref="D32">IF(A32=0,"",INDEX(YearToDate!$AB$5:$AK$32,MATCH($C$6,YearToDate!$A$5:$A$32,0),MATCH(A32,YearToDate!$AB$5:$AK$5,0)))</f>
        <v/>
      </c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1" customHeight="1" x14ac:dyDescent="0.2">
      <c r="A33" s="31">
        <v>0</v>
      </c>
      <c r="B33" s="32"/>
      <c r="C33" s="32"/>
      <c r="D33" s="37" t="str">
        <f t="array" ref="D33">IF(A33=0,"",INDEX(YearToDate!$AB$5:$AK$32,MATCH($C$6,YearToDate!$A$5:$A$32,0),MATCH(A33,YearToDate!$AB$5:$AK$5,0)))</f>
        <v/>
      </c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1" customHeight="1" x14ac:dyDescent="0.2">
      <c r="A34" s="31">
        <v>0</v>
      </c>
      <c r="B34" s="32"/>
      <c r="C34" s="32"/>
      <c r="D34" s="37" t="str">
        <f t="array" ref="D34">IF(A34=0,"",INDEX(YearToDate!$AB$5:$AK$32,MATCH($C$6,YearToDate!$A$5:$A$32,0),MATCH(A34,YearToDate!$AB$5:$AK$5,0)))</f>
        <v/>
      </c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21" customHeight="1" x14ac:dyDescent="0.2">
      <c r="A35" s="31">
        <v>0</v>
      </c>
      <c r="B35" s="32"/>
      <c r="C35" s="32"/>
      <c r="D35" s="37" t="str">
        <f t="array" ref="D35">IF(A35=0,"",INDEX(YearToDate!$AB$5:$AK$32,MATCH($C$6,YearToDate!$A$5:$A$32,0),MATCH(A35,YearToDate!$AB$5:$AK$5,0)))</f>
        <v/>
      </c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21" hidden="1" customHeight="1" x14ac:dyDescent="0.2">
      <c r="A36" s="31">
        <v>0</v>
      </c>
      <c r="B36" s="32"/>
      <c r="C36" s="32"/>
      <c r="D36" s="37" t="str">
        <f t="array" ref="D36">IF(A36=0,"",INDEX(YearToDate!$AB$5:$AK$32,MATCH($C$6,YearToDate!$A$5:$A$32,0),MATCH(A36,YearToDate!$AB$5:$AK$5,0)))</f>
        <v/>
      </c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21" hidden="1" customHeight="1" x14ac:dyDescent="0.2">
      <c r="A37" s="31">
        <v>0</v>
      </c>
      <c r="B37" s="32"/>
      <c r="C37" s="32"/>
      <c r="D37" s="37" t="str">
        <f t="array" ref="D37">IF(A37=0,"",INDEX(YearToDate!$AB$5:$AK$32,MATCH($C$6,YearToDate!$A$5:$A$32,0),MATCH(A37,YearToDate!$AB$5:$AK$5,0)))</f>
        <v/>
      </c>
      <c r="E37" s="1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1">
        <v>0</v>
      </c>
      <c r="B38" s="32"/>
      <c r="C38" s="32"/>
      <c r="D38" s="37" t="str">
        <f t="array" ref="D38">IF(A38=0,"",INDEX(YearToDate!$AB$5:$AK$32,MATCH($C$6,YearToDate!$A$5:$A$32,0),MATCH(A38,YearToDate!$AB$5:$AK$5,0)))</f>
        <v/>
      </c>
      <c r="E38" s="1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21" customHeight="1" x14ac:dyDescent="0.2">
      <c r="A39" s="38"/>
      <c r="B39" s="39"/>
      <c r="C39" s="43" t="s">
        <v>21</v>
      </c>
      <c r="D39" s="41">
        <f>SUM(D29:D38)</f>
        <v>0</v>
      </c>
      <c r="E39" s="26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21" customHeight="1" x14ac:dyDescent="0.2">
      <c r="A40" s="13"/>
      <c r="B40" s="11"/>
      <c r="C40" s="11"/>
      <c r="D40" s="42"/>
      <c r="E40" s="1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1" customHeight="1" x14ac:dyDescent="0.2">
      <c r="A41" s="13"/>
      <c r="B41" s="11"/>
      <c r="C41" s="44" t="s">
        <v>22</v>
      </c>
      <c r="D41" s="41">
        <f>D26-D39</f>
        <v>5458000</v>
      </c>
      <c r="E41" s="4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21" customHeight="1" x14ac:dyDescent="0.2">
      <c r="A42" s="13"/>
      <c r="B42" s="11"/>
      <c r="C42" s="11"/>
      <c r="D42" s="11"/>
      <c r="E42" s="24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21" customHeight="1" x14ac:dyDescent="0.2">
      <c r="A43" s="109"/>
      <c r="B43" s="110"/>
      <c r="C43" s="110"/>
      <c r="D43" s="110"/>
      <c r="E43" s="46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21" customHeight="1" x14ac:dyDescent="0.2">
      <c r="A44" s="111"/>
      <c r="B44" s="110"/>
      <c r="C44" s="110"/>
      <c r="D44" s="110"/>
      <c r="E44" s="4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hidden="1" customHeight="1" x14ac:dyDescent="0.2">
      <c r="A45" s="13"/>
      <c r="B45" s="11"/>
      <c r="C45" s="11"/>
      <c r="D45" s="11"/>
      <c r="E45" s="24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hidden="1" customHeight="1" x14ac:dyDescent="0.2">
      <c r="A46" s="13"/>
      <c r="B46" s="11"/>
      <c r="C46" s="11"/>
      <c r="D46" s="11"/>
      <c r="E46" s="24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hidden="1" customHeight="1" x14ac:dyDescent="0.2">
      <c r="A47" s="48" t="s">
        <v>23</v>
      </c>
      <c r="B47" s="49"/>
      <c r="C47" s="49"/>
      <c r="D47" s="49"/>
      <c r="E47" s="4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43:D43"/>
    <mergeCell ref="A44:D44"/>
    <mergeCell ref="A8:A10"/>
  </mergeCells>
  <phoneticPr fontId="38" type="noConversion"/>
  <conditionalFormatting sqref="B26">
    <cfRule type="containsText" dxfId="1" priority="1" operator="containsText" text="Vertex42">
      <formula>NOT(ISERROR(SEARCH(("Vertex42"),(B26))))</formula>
    </cfRule>
  </conditionalFormatting>
  <dataValidations count="2">
    <dataValidation type="list" allowBlank="1" sqref="D6" xr:uid="{00000000-0002-0000-0000-000001000000}">
      <formula1>"Weekly,Bi-Weekly,Monthly"</formula1>
    </dataValidation>
    <dataValidation type="list" allowBlank="1" sqref="D10" xr:uid="{00000000-0002-0000-0000-000002000000}">
      <formula1>"Check,Cash,BACS,ACH,EFT"</formula1>
    </dataValidation>
  </dataValidations>
  <hyperlinks>
    <hyperlink ref="A47" r:id="rId1" xr:uid="{00000000-0004-0000-0000-000000000000}"/>
    <hyperlink ref="A7" r:id="rId2" xr:uid="{349D1B19-8A43-47BA-BEFA-7FA790A41A5F}"/>
  </hyperlinks>
  <printOptions horizontalCentered="1"/>
  <pageMargins left="0.5" right="0.5" top="0.4" bottom="0.4" header="0" footer="0"/>
  <pageSetup scale="46" pageOrder="overThenDown"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YearToDate!$A$5:$A$31</xm:f>
          </x14:formula1>
          <xm:sqref>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AN999"/>
  <sheetViews>
    <sheetView showGridLines="0" workbookViewId="0">
      <pane xSplit="4" ySplit="5" topLeftCell="P6" activePane="bottomRight" state="frozen"/>
      <selection pane="topRight" activeCell="E1" sqref="E1"/>
      <selection pane="bottomLeft" activeCell="A6" sqref="A6"/>
      <selection pane="bottomRight" activeCell="U22" sqref="U22"/>
    </sheetView>
  </sheetViews>
  <sheetFormatPr defaultColWidth="12.625" defaultRowHeight="15" customHeight="1" x14ac:dyDescent="0.2"/>
  <cols>
    <col min="1" max="1" width="10" customWidth="1"/>
    <col min="2" max="3" width="10" hidden="1" customWidth="1"/>
    <col min="4" max="4" width="9.125" customWidth="1"/>
    <col min="5" max="6" width="8.625" customWidth="1"/>
    <col min="7" max="7" width="15.625" customWidth="1"/>
    <col min="8" max="12" width="8.625" customWidth="1"/>
    <col min="13" max="13" width="12.625" customWidth="1"/>
    <col min="14" max="14" width="10.5" customWidth="1"/>
    <col min="15" max="15" width="9.875" customWidth="1"/>
    <col min="16" max="16" width="11.375" customWidth="1"/>
    <col min="17" max="17" width="12.5" customWidth="1"/>
    <col min="18" max="18" width="8.375" customWidth="1"/>
    <col min="19" max="19" width="9" customWidth="1"/>
    <col min="20" max="24" width="8.875" customWidth="1"/>
    <col min="25" max="26" width="8.875" hidden="1" customWidth="1"/>
    <col min="27" max="27" width="4.125" customWidth="1"/>
    <col min="28" max="34" width="8.875" customWidth="1"/>
    <col min="35" max="36" width="8.875" hidden="1" customWidth="1"/>
    <col min="37" max="37" width="4.125" customWidth="1"/>
    <col min="38" max="38" width="14.375" customWidth="1"/>
    <col min="39" max="39" width="32.125" customWidth="1"/>
    <col min="40" max="40" width="16" customWidth="1"/>
  </cols>
  <sheetData>
    <row r="1" spans="1:40" ht="30" customHeight="1" x14ac:dyDescent="0.35">
      <c r="A1" s="50" t="s">
        <v>24</v>
      </c>
      <c r="B1" s="50"/>
      <c r="C1" s="50"/>
      <c r="D1" s="50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2"/>
      <c r="AL1" s="51"/>
      <c r="AM1" s="53" t="str">
        <f>HYPERLINK("https://www.vertex42.com/","by Vertex42.com")</f>
        <v>by Vertex42.com</v>
      </c>
      <c r="AN1" s="54"/>
    </row>
    <row r="2" spans="1:40" ht="22.5" customHeight="1" x14ac:dyDescent="0.2">
      <c r="A2" s="3"/>
      <c r="B2" s="3"/>
      <c r="C2" s="3"/>
      <c r="D2" s="55" t="s">
        <v>25</v>
      </c>
      <c r="E2" s="56" t="s">
        <v>59</v>
      </c>
      <c r="F2" s="3"/>
      <c r="G2" s="55"/>
      <c r="H2" s="3"/>
      <c r="I2" s="57"/>
      <c r="J2" s="3"/>
      <c r="K2" s="57"/>
      <c r="L2" s="57"/>
      <c r="M2" s="58" t="s">
        <v>26</v>
      </c>
      <c r="N2" s="57"/>
      <c r="O2" s="57"/>
      <c r="P2" s="57"/>
      <c r="Q2" s="57"/>
      <c r="R2" s="57"/>
      <c r="S2" s="57"/>
      <c r="T2" s="59" t="s">
        <v>27</v>
      </c>
      <c r="U2" s="51"/>
      <c r="V2" s="51"/>
      <c r="W2" s="51"/>
      <c r="X2" s="58" t="s">
        <v>26</v>
      </c>
      <c r="Y2" s="51"/>
      <c r="Z2" s="51"/>
      <c r="AA2" s="51"/>
      <c r="AB2" s="59" t="s">
        <v>27</v>
      </c>
      <c r="AC2" s="51"/>
      <c r="AD2" s="51"/>
      <c r="AE2" s="51"/>
      <c r="AF2" s="51"/>
      <c r="AG2" s="51"/>
      <c r="AH2" s="58" t="s">
        <v>26</v>
      </c>
      <c r="AI2" s="51"/>
      <c r="AJ2" s="51"/>
      <c r="AK2" s="51"/>
      <c r="AL2" s="60" t="s">
        <v>27</v>
      </c>
      <c r="AM2" s="61" t="str">
        <f>HYPERLINK("https://www.vertex42.com/ExcelTemplates/payslip-template.html","Payslip Template")</f>
        <v>Payslip Template</v>
      </c>
      <c r="AN2" s="61"/>
    </row>
    <row r="3" spans="1:40" ht="15.75" customHeight="1" x14ac:dyDescent="0.2">
      <c r="A3" s="62"/>
      <c r="B3" s="62"/>
      <c r="C3" s="62"/>
      <c r="D3" s="62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63" t="s">
        <v>28</v>
      </c>
      <c r="AN3" s="61"/>
    </row>
    <row r="4" spans="1:40" ht="19.5" customHeight="1" x14ac:dyDescent="0.25">
      <c r="A4" s="64" t="s">
        <v>29</v>
      </c>
      <c r="B4" s="64"/>
      <c r="C4" s="64"/>
      <c r="D4" s="65"/>
      <c r="E4" s="64" t="s">
        <v>30</v>
      </c>
      <c r="F4" s="64"/>
      <c r="G4" s="64"/>
      <c r="H4" s="64" t="s">
        <v>31</v>
      </c>
      <c r="I4" s="64"/>
      <c r="J4" s="64"/>
      <c r="K4" s="64" t="s">
        <v>32</v>
      </c>
      <c r="L4" s="64"/>
      <c r="M4" s="64"/>
      <c r="N4" s="64" t="s">
        <v>57</v>
      </c>
      <c r="O4" s="64"/>
      <c r="P4" s="64"/>
      <c r="Q4" s="64" t="s">
        <v>33</v>
      </c>
      <c r="R4" s="64"/>
      <c r="S4" s="64"/>
      <c r="T4" s="64" t="s">
        <v>34</v>
      </c>
      <c r="U4" s="66"/>
      <c r="V4" s="66"/>
      <c r="W4" s="66"/>
      <c r="X4" s="66"/>
      <c r="Y4" s="66"/>
      <c r="Z4" s="66"/>
      <c r="AA4" s="66"/>
      <c r="AB4" s="64" t="s">
        <v>19</v>
      </c>
      <c r="AC4" s="66"/>
      <c r="AD4" s="66"/>
      <c r="AE4" s="66"/>
      <c r="AF4" s="66"/>
      <c r="AG4" s="66"/>
      <c r="AH4" s="66"/>
      <c r="AI4" s="66"/>
      <c r="AJ4" s="66"/>
      <c r="AK4" s="66"/>
      <c r="AL4" s="17"/>
      <c r="AM4" s="3"/>
      <c r="AN4" s="63"/>
    </row>
    <row r="5" spans="1:40" ht="38.25" customHeight="1" x14ac:dyDescent="0.2">
      <c r="A5" s="67" t="s">
        <v>4</v>
      </c>
      <c r="B5" s="67" t="s">
        <v>35</v>
      </c>
      <c r="C5" s="67" t="s">
        <v>36</v>
      </c>
      <c r="D5" s="67" t="s">
        <v>9</v>
      </c>
      <c r="E5" s="68" t="s">
        <v>37</v>
      </c>
      <c r="F5" s="68" t="s">
        <v>38</v>
      </c>
      <c r="G5" s="68" t="s">
        <v>39</v>
      </c>
      <c r="H5" s="67" t="s">
        <v>40</v>
      </c>
      <c r="I5" s="67" t="s">
        <v>41</v>
      </c>
      <c r="J5" s="67" t="s">
        <v>42</v>
      </c>
      <c r="K5" s="68" t="s">
        <v>43</v>
      </c>
      <c r="L5" s="68" t="s">
        <v>44</v>
      </c>
      <c r="M5" s="68" t="s">
        <v>45</v>
      </c>
      <c r="N5" s="67" t="s">
        <v>46</v>
      </c>
      <c r="O5" s="67" t="s">
        <v>47</v>
      </c>
      <c r="P5" s="67" t="s">
        <v>48</v>
      </c>
      <c r="Q5" s="68" t="s">
        <v>49</v>
      </c>
      <c r="R5" s="68" t="s">
        <v>50</v>
      </c>
      <c r="S5" s="68" t="s">
        <v>51</v>
      </c>
      <c r="T5" s="67" t="s">
        <v>52</v>
      </c>
      <c r="U5" s="67" t="s">
        <v>17</v>
      </c>
      <c r="V5" s="67" t="s">
        <v>58</v>
      </c>
      <c r="W5" s="67"/>
      <c r="X5" s="67"/>
      <c r="Y5" s="67"/>
      <c r="Z5" s="67"/>
      <c r="AA5" s="67"/>
      <c r="AB5" s="68" t="s">
        <v>53</v>
      </c>
      <c r="AC5" s="68" t="s">
        <v>20</v>
      </c>
      <c r="AD5" s="68" t="s">
        <v>63</v>
      </c>
      <c r="AE5" s="68"/>
      <c r="AF5" s="68"/>
      <c r="AG5" s="68"/>
      <c r="AH5" s="68"/>
      <c r="AI5" s="68"/>
      <c r="AJ5" s="68"/>
      <c r="AK5" s="68"/>
      <c r="AL5" s="69"/>
      <c r="AM5" s="70" t="s">
        <v>54</v>
      </c>
      <c r="AN5" s="71"/>
    </row>
    <row r="6" spans="1:40" ht="19.5" customHeight="1" x14ac:dyDescent="0.2">
      <c r="A6" s="72"/>
      <c r="B6" s="72"/>
      <c r="C6" s="72"/>
      <c r="D6" s="73"/>
      <c r="E6" s="74"/>
      <c r="F6" s="75"/>
      <c r="G6" s="76">
        <f t="shared" ref="G6:G31" si="0">F6*E6</f>
        <v>0</v>
      </c>
      <c r="H6" s="77"/>
      <c r="I6" s="75">
        <f t="shared" ref="I6" si="1">F6*1.5</f>
        <v>0</v>
      </c>
      <c r="J6" s="76">
        <f t="shared" ref="J6:J30" si="2">I6*H6</f>
        <v>0</v>
      </c>
      <c r="K6" s="77"/>
      <c r="L6" s="75">
        <f t="shared" ref="L6" si="3">F6*3</f>
        <v>0</v>
      </c>
      <c r="M6" s="76">
        <f t="shared" ref="M6:M31" si="4">L6*K6</f>
        <v>0</v>
      </c>
      <c r="N6" s="77"/>
      <c r="O6" s="75"/>
      <c r="P6" s="76"/>
      <c r="Q6" s="77"/>
      <c r="R6" s="75"/>
      <c r="S6" s="76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8"/>
      <c r="AL6" s="79"/>
      <c r="AM6" s="71"/>
      <c r="AN6" s="80"/>
    </row>
    <row r="7" spans="1:40" ht="19.5" customHeight="1" x14ac:dyDescent="0.2">
      <c r="A7" s="72">
        <v>45474</v>
      </c>
      <c r="B7" s="72"/>
      <c r="C7" s="72"/>
      <c r="D7" s="81">
        <v>45444</v>
      </c>
      <c r="E7" s="82">
        <v>26.5</v>
      </c>
      <c r="F7" s="75">
        <v>25000</v>
      </c>
      <c r="G7" s="103">
        <f t="shared" si="0"/>
        <v>662500</v>
      </c>
      <c r="H7" s="77"/>
      <c r="I7" s="75"/>
      <c r="J7" s="76">
        <f t="shared" si="2"/>
        <v>0</v>
      </c>
      <c r="K7" s="77"/>
      <c r="L7" s="75"/>
      <c r="M7" s="76"/>
      <c r="N7" s="104">
        <v>11.5</v>
      </c>
      <c r="O7" s="75">
        <f>F7</f>
        <v>25000</v>
      </c>
      <c r="P7" s="76">
        <f t="shared" ref="P7:P12" si="5">N7*O7</f>
        <v>287500</v>
      </c>
      <c r="Q7" s="77"/>
      <c r="R7" s="75"/>
      <c r="S7" s="76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8"/>
      <c r="AL7" s="79"/>
      <c r="AM7" s="70"/>
      <c r="AN7" s="84"/>
    </row>
    <row r="8" spans="1:40" ht="19.5" customHeight="1" x14ac:dyDescent="0.2">
      <c r="A8" s="72">
        <v>45509</v>
      </c>
      <c r="B8" s="72"/>
      <c r="C8" s="72"/>
      <c r="D8" s="81">
        <v>45474</v>
      </c>
      <c r="E8" s="82">
        <f>108.5-36.5</f>
        <v>72</v>
      </c>
      <c r="F8" s="75">
        <v>25000</v>
      </c>
      <c r="G8" s="103">
        <f t="shared" si="0"/>
        <v>1800000</v>
      </c>
      <c r="H8" s="77"/>
      <c r="I8" s="75"/>
      <c r="J8" s="76">
        <f t="shared" si="2"/>
        <v>0</v>
      </c>
      <c r="K8" s="77"/>
      <c r="L8" s="75"/>
      <c r="M8" s="76"/>
      <c r="N8" s="77">
        <v>36.5</v>
      </c>
      <c r="O8" s="75">
        <v>25000</v>
      </c>
      <c r="P8" s="76">
        <f t="shared" si="5"/>
        <v>912500</v>
      </c>
      <c r="Q8" s="77"/>
      <c r="R8" s="75"/>
      <c r="S8" s="76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8"/>
      <c r="AL8" s="79"/>
      <c r="AM8" s="3"/>
      <c r="AN8" s="85"/>
    </row>
    <row r="9" spans="1:40" ht="19.5" customHeight="1" x14ac:dyDescent="0.2">
      <c r="A9" s="72">
        <v>45538</v>
      </c>
      <c r="B9" s="72"/>
      <c r="C9" s="72"/>
      <c r="D9" s="81">
        <v>45505</v>
      </c>
      <c r="E9" s="82">
        <v>77</v>
      </c>
      <c r="F9" s="75">
        <v>25000</v>
      </c>
      <c r="G9" s="103">
        <f t="shared" ref="G9:G14" si="6">F9*E9</f>
        <v>1925000</v>
      </c>
      <c r="H9" s="77"/>
      <c r="I9" s="75"/>
      <c r="J9" s="76">
        <f t="shared" si="2"/>
        <v>0</v>
      </c>
      <c r="K9" s="77"/>
      <c r="L9" s="75"/>
      <c r="M9" s="76"/>
      <c r="N9" s="77">
        <v>55</v>
      </c>
      <c r="O9" s="75">
        <f t="shared" ref="O9:O14" si="7">F9*1.5</f>
        <v>37500</v>
      </c>
      <c r="P9" s="76">
        <f t="shared" si="5"/>
        <v>2062500</v>
      </c>
      <c r="Q9" s="77"/>
      <c r="R9" s="75"/>
      <c r="S9" s="76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8"/>
      <c r="AL9" s="79"/>
      <c r="AM9" s="84"/>
      <c r="AN9" s="85"/>
    </row>
    <row r="10" spans="1:40" ht="19.5" customHeight="1" x14ac:dyDescent="0.2">
      <c r="A10" s="72">
        <v>45572</v>
      </c>
      <c r="B10" s="72"/>
      <c r="C10" s="72"/>
      <c r="D10" s="83" t="s">
        <v>62</v>
      </c>
      <c r="E10" s="82">
        <v>51.5</v>
      </c>
      <c r="F10" s="75">
        <v>25000</v>
      </c>
      <c r="G10" s="103">
        <f t="shared" si="6"/>
        <v>1287500</v>
      </c>
      <c r="H10" s="77">
        <v>0.5</v>
      </c>
      <c r="I10" s="75">
        <f>F10*2</f>
        <v>50000</v>
      </c>
      <c r="J10" s="76">
        <f t="shared" si="2"/>
        <v>25000</v>
      </c>
      <c r="K10" s="77"/>
      <c r="L10" s="75"/>
      <c r="M10" s="76"/>
      <c r="N10" s="77">
        <v>58.5</v>
      </c>
      <c r="O10" s="75">
        <f t="shared" si="7"/>
        <v>37500</v>
      </c>
      <c r="P10" s="76">
        <f t="shared" si="5"/>
        <v>2193750</v>
      </c>
      <c r="Q10" s="77"/>
      <c r="R10" s="75"/>
      <c r="S10" s="76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>
        <v>130000</v>
      </c>
      <c r="AE10" s="77"/>
      <c r="AF10" s="77"/>
      <c r="AG10" s="77"/>
      <c r="AH10" s="77"/>
      <c r="AI10" s="77"/>
      <c r="AJ10" s="77"/>
      <c r="AK10" s="78"/>
      <c r="AL10" s="79"/>
      <c r="AM10" s="86"/>
      <c r="AN10" s="85"/>
    </row>
    <row r="11" spans="1:40" ht="19.5" customHeight="1" x14ac:dyDescent="0.2">
      <c r="A11" s="72">
        <v>45600</v>
      </c>
      <c r="B11" s="72"/>
      <c r="C11" s="72"/>
      <c r="D11" s="83" t="s">
        <v>64</v>
      </c>
      <c r="E11" s="82">
        <v>46.5</v>
      </c>
      <c r="F11" s="75">
        <v>25000</v>
      </c>
      <c r="G11" s="76">
        <f t="shared" si="6"/>
        <v>1162500</v>
      </c>
      <c r="H11" s="77"/>
      <c r="I11" s="75">
        <f t="shared" ref="I11:I13" si="8">F11*2</f>
        <v>50000</v>
      </c>
      <c r="J11" s="76">
        <f t="shared" ref="J11:J13" si="9">I11*H11</f>
        <v>0</v>
      </c>
      <c r="K11" s="77"/>
      <c r="L11" s="75"/>
      <c r="M11" s="76"/>
      <c r="N11" s="77">
        <v>59.5</v>
      </c>
      <c r="O11" s="75">
        <f t="shared" si="7"/>
        <v>37500</v>
      </c>
      <c r="P11" s="76">
        <f t="shared" si="5"/>
        <v>2231250</v>
      </c>
      <c r="Q11" s="77"/>
      <c r="R11" s="75"/>
      <c r="S11" s="76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8"/>
      <c r="AL11" s="79"/>
      <c r="AM11" s="86"/>
      <c r="AN11" s="3"/>
    </row>
    <row r="12" spans="1:40" ht="19.5" customHeight="1" x14ac:dyDescent="0.2">
      <c r="A12" s="72">
        <v>45629</v>
      </c>
      <c r="B12" s="72"/>
      <c r="C12" s="72"/>
      <c r="D12" s="83" t="s">
        <v>65</v>
      </c>
      <c r="E12" s="82">
        <v>32</v>
      </c>
      <c r="F12" s="75">
        <v>25000</v>
      </c>
      <c r="G12" s="76">
        <f t="shared" si="6"/>
        <v>800000</v>
      </c>
      <c r="H12" s="77"/>
      <c r="I12" s="75">
        <f t="shared" si="8"/>
        <v>50000</v>
      </c>
      <c r="J12" s="76">
        <f t="shared" si="9"/>
        <v>0</v>
      </c>
      <c r="K12" s="77"/>
      <c r="L12" s="75"/>
      <c r="M12" s="76"/>
      <c r="N12" s="77">
        <v>56.5</v>
      </c>
      <c r="O12" s="75">
        <f t="shared" si="7"/>
        <v>37500</v>
      </c>
      <c r="P12" s="76">
        <f t="shared" si="5"/>
        <v>2118750</v>
      </c>
      <c r="Q12" s="77"/>
      <c r="R12" s="75"/>
      <c r="S12" s="76"/>
      <c r="T12" s="77"/>
      <c r="U12" s="77"/>
      <c r="V12" s="77"/>
      <c r="W12" s="77"/>
      <c r="X12" s="77"/>
      <c r="Y12" s="77"/>
      <c r="Z12" s="77"/>
      <c r="AA12" s="77"/>
      <c r="AB12" s="77"/>
      <c r="AC12" s="77">
        <v>95000</v>
      </c>
      <c r="AD12" s="77"/>
      <c r="AE12" s="77"/>
      <c r="AF12" s="77"/>
      <c r="AG12" s="77"/>
      <c r="AH12" s="77"/>
      <c r="AI12" s="77"/>
      <c r="AJ12" s="77"/>
      <c r="AK12" s="78"/>
      <c r="AL12" s="79"/>
      <c r="AM12" s="86"/>
      <c r="AN12" s="3"/>
    </row>
    <row r="13" spans="1:40" ht="19.5" customHeight="1" x14ac:dyDescent="0.2">
      <c r="A13" s="72">
        <v>45663</v>
      </c>
      <c r="B13" s="72"/>
      <c r="C13" s="72"/>
      <c r="D13" s="83" t="s">
        <v>66</v>
      </c>
      <c r="E13" s="82">
        <v>48.5</v>
      </c>
      <c r="F13" s="75">
        <v>25000</v>
      </c>
      <c r="G13" s="76">
        <f t="shared" si="6"/>
        <v>1212500</v>
      </c>
      <c r="H13" s="77"/>
      <c r="I13" s="75">
        <f t="shared" si="8"/>
        <v>50000</v>
      </c>
      <c r="J13" s="76">
        <f t="shared" si="9"/>
        <v>0</v>
      </c>
      <c r="K13" s="77"/>
      <c r="L13" s="75"/>
      <c r="M13" s="76"/>
      <c r="N13" s="104">
        <v>50.5</v>
      </c>
      <c r="O13" s="75">
        <f t="shared" si="7"/>
        <v>37500</v>
      </c>
      <c r="P13" s="76">
        <f t="shared" ref="P13" si="10">N13*O13</f>
        <v>1893750</v>
      </c>
      <c r="Q13" s="77"/>
      <c r="R13" s="75"/>
      <c r="S13" s="76"/>
      <c r="T13" s="77"/>
      <c r="U13" s="77"/>
      <c r="V13" s="77"/>
      <c r="W13" s="77"/>
      <c r="X13" s="77"/>
      <c r="Y13" s="77"/>
      <c r="Z13" s="77"/>
      <c r="AA13" s="77"/>
      <c r="AB13" s="77"/>
      <c r="AC13" s="77">
        <v>50000</v>
      </c>
      <c r="AD13" s="77"/>
      <c r="AE13" s="77"/>
      <c r="AF13" s="77"/>
      <c r="AG13" s="77"/>
      <c r="AH13" s="77"/>
      <c r="AI13" s="77"/>
      <c r="AJ13" s="77"/>
      <c r="AK13" s="78"/>
      <c r="AL13" s="79"/>
      <c r="AM13" s="3"/>
      <c r="AN13" s="3"/>
    </row>
    <row r="14" spans="1:40" ht="19.5" customHeight="1" x14ac:dyDescent="0.2">
      <c r="A14" s="72">
        <v>45691</v>
      </c>
      <c r="B14" s="72"/>
      <c r="C14" s="72"/>
      <c r="D14" s="83" t="s">
        <v>67</v>
      </c>
      <c r="E14" s="82">
        <v>71</v>
      </c>
      <c r="F14" s="75">
        <v>25000</v>
      </c>
      <c r="G14" s="76">
        <f t="shared" si="6"/>
        <v>1775000</v>
      </c>
      <c r="H14" s="77">
        <v>1.75</v>
      </c>
      <c r="I14" s="75">
        <f>F14*2</f>
        <v>50000</v>
      </c>
      <c r="J14" s="76">
        <f>I14*H14</f>
        <v>87500</v>
      </c>
      <c r="K14" s="77"/>
      <c r="L14" s="75"/>
      <c r="M14" s="76"/>
      <c r="N14" s="77">
        <v>30.5</v>
      </c>
      <c r="O14" s="75">
        <f t="shared" si="7"/>
        <v>37500</v>
      </c>
      <c r="P14" s="76">
        <f t="shared" ref="P14" si="11">N14*O14</f>
        <v>1143750</v>
      </c>
      <c r="Q14" s="77"/>
      <c r="R14" s="75"/>
      <c r="S14" s="76"/>
      <c r="T14" s="77"/>
      <c r="U14" s="77"/>
      <c r="V14" s="77"/>
      <c r="W14" s="77"/>
      <c r="X14" s="77"/>
      <c r="Y14" s="77"/>
      <c r="Z14" s="77"/>
      <c r="AA14" s="77"/>
      <c r="AB14" s="77"/>
      <c r="AC14" s="77">
        <v>145000</v>
      </c>
      <c r="AD14" s="77"/>
      <c r="AE14" s="77"/>
      <c r="AF14" s="77"/>
      <c r="AG14" s="77"/>
      <c r="AH14" s="77"/>
      <c r="AI14" s="77"/>
      <c r="AJ14" s="77"/>
      <c r="AK14" s="78"/>
      <c r="AL14" s="79"/>
      <c r="AM14" s="3"/>
      <c r="AN14" s="3"/>
    </row>
    <row r="15" spans="1:40" ht="19.5" customHeight="1" x14ac:dyDescent="0.2">
      <c r="A15" s="72">
        <v>45719</v>
      </c>
      <c r="B15" s="72"/>
      <c r="C15" s="72"/>
      <c r="D15" s="83" t="s">
        <v>68</v>
      </c>
      <c r="E15" s="82">
        <v>79</v>
      </c>
      <c r="F15" s="75">
        <v>25000</v>
      </c>
      <c r="G15" s="76">
        <f t="shared" ref="G15:G16" si="12">F15*E15</f>
        <v>1975000</v>
      </c>
      <c r="H15" s="77"/>
      <c r="I15" s="75"/>
      <c r="J15" s="76"/>
      <c r="K15" s="77"/>
      <c r="L15" s="75"/>
      <c r="M15" s="76"/>
      <c r="N15" s="77">
        <v>40.5</v>
      </c>
      <c r="O15" s="75">
        <f t="shared" ref="O15" si="13">F15*1.5</f>
        <v>37500</v>
      </c>
      <c r="P15" s="76">
        <f t="shared" ref="P15" si="14">N15*O15</f>
        <v>1518750</v>
      </c>
      <c r="Q15" s="77"/>
      <c r="R15" s="75"/>
      <c r="S15" s="76"/>
      <c r="T15" s="77"/>
      <c r="U15" s="77"/>
      <c r="V15" s="77">
        <v>150000</v>
      </c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8"/>
      <c r="AL15" s="79"/>
      <c r="AM15" s="3"/>
      <c r="AN15" s="3"/>
    </row>
    <row r="16" spans="1:40" ht="19.5" customHeight="1" x14ac:dyDescent="0.2">
      <c r="A16" s="72">
        <v>45752</v>
      </c>
      <c r="B16" s="72"/>
      <c r="C16" s="72"/>
      <c r="D16" s="83" t="s">
        <v>69</v>
      </c>
      <c r="E16" s="82">
        <v>74</v>
      </c>
      <c r="F16" s="75">
        <v>25000</v>
      </c>
      <c r="G16" s="76">
        <f t="shared" si="12"/>
        <v>1850000</v>
      </c>
      <c r="H16" s="77"/>
      <c r="I16" s="75"/>
      <c r="J16" s="76"/>
      <c r="K16" s="77"/>
      <c r="L16" s="75"/>
      <c r="M16" s="76"/>
      <c r="N16" s="77">
        <v>70</v>
      </c>
      <c r="O16" s="75">
        <f t="shared" ref="O16" si="15">F16*1.5</f>
        <v>37500</v>
      </c>
      <c r="P16" s="76">
        <f t="shared" ref="P16" si="16">N16*O16</f>
        <v>2625000</v>
      </c>
      <c r="Q16" s="77"/>
      <c r="R16" s="75"/>
      <c r="S16" s="76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8"/>
      <c r="AL16" s="79"/>
      <c r="AM16" s="3"/>
      <c r="AN16" s="3"/>
    </row>
    <row r="17" spans="1:40" ht="19.5" customHeight="1" x14ac:dyDescent="0.2">
      <c r="A17" s="72">
        <v>45782</v>
      </c>
      <c r="B17" s="72"/>
      <c r="C17" s="72"/>
      <c r="D17" s="83" t="s">
        <v>70</v>
      </c>
      <c r="E17" s="82">
        <v>94.5</v>
      </c>
      <c r="F17" s="75">
        <v>25000</v>
      </c>
      <c r="G17" s="76">
        <f t="shared" ref="G17" si="17">F17*E17</f>
        <v>2362500</v>
      </c>
      <c r="H17" s="77"/>
      <c r="I17" s="75"/>
      <c r="J17" s="76"/>
      <c r="K17" s="77">
        <v>5</v>
      </c>
      <c r="L17" s="75">
        <f>F17*2</f>
        <v>50000</v>
      </c>
      <c r="M17" s="76">
        <f>K17*L17</f>
        <v>250000</v>
      </c>
      <c r="N17" s="77">
        <v>36.5</v>
      </c>
      <c r="O17" s="75">
        <f t="shared" ref="O17" si="18">F17*1.5</f>
        <v>37500</v>
      </c>
      <c r="P17" s="76">
        <f t="shared" ref="P17" si="19">N17*O17</f>
        <v>1368750</v>
      </c>
      <c r="Q17">
        <v>1</v>
      </c>
      <c r="R17" s="77">
        <f>F17*1.5*2</f>
        <v>75000</v>
      </c>
      <c r="S17" s="76">
        <f>Q17*R17</f>
        <v>75000</v>
      </c>
      <c r="T17" s="77">
        <v>275000</v>
      </c>
      <c r="U17" s="77"/>
      <c r="V17" s="77"/>
      <c r="W17" s="77"/>
      <c r="X17" s="77"/>
      <c r="Y17" s="77"/>
      <c r="Z17" s="77"/>
      <c r="AA17" s="77"/>
      <c r="AB17" s="88"/>
      <c r="AC17" s="77"/>
      <c r="AD17" s="77"/>
      <c r="AE17" s="77"/>
      <c r="AF17" s="77"/>
      <c r="AG17" s="77"/>
      <c r="AH17" s="77"/>
      <c r="AI17" s="77"/>
      <c r="AJ17" s="77"/>
      <c r="AK17" s="78"/>
      <c r="AL17" s="79"/>
      <c r="AM17" s="3"/>
      <c r="AN17" s="3"/>
    </row>
    <row r="18" spans="1:40" ht="19.5" customHeight="1" x14ac:dyDescent="0.2">
      <c r="A18" s="72">
        <v>45810</v>
      </c>
      <c r="B18" s="72"/>
      <c r="C18" s="72"/>
      <c r="D18" s="83" t="s">
        <v>71</v>
      </c>
      <c r="E18" s="82">
        <v>76</v>
      </c>
      <c r="F18" s="75">
        <v>25000</v>
      </c>
      <c r="G18" s="76">
        <f t="shared" ref="G18:G20" si="20">F18*E18</f>
        <v>1900000</v>
      </c>
      <c r="H18" s="77"/>
      <c r="I18" s="75"/>
      <c r="J18" s="76"/>
      <c r="K18" s="77"/>
      <c r="L18" s="75"/>
      <c r="M18" s="76"/>
      <c r="N18" s="77">
        <v>61</v>
      </c>
      <c r="O18" s="75">
        <f t="shared" ref="O18:O19" si="21">F18*1.5</f>
        <v>37500</v>
      </c>
      <c r="P18" s="76">
        <f t="shared" ref="P18:P20" si="22">N18*O18</f>
        <v>2287500</v>
      </c>
      <c r="Q18" s="77"/>
      <c r="R18" s="75"/>
      <c r="S18" s="76"/>
      <c r="T18" s="77">
        <v>50000</v>
      </c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8"/>
      <c r="AL18" s="79"/>
      <c r="AM18" s="3"/>
      <c r="AN18" s="3"/>
    </row>
    <row r="19" spans="1:40" ht="19.5" customHeight="1" x14ac:dyDescent="0.2">
      <c r="A19" s="72">
        <v>45845</v>
      </c>
      <c r="B19" s="72"/>
      <c r="C19" s="72"/>
      <c r="D19" s="83" t="s">
        <v>72</v>
      </c>
      <c r="E19" s="82">
        <v>95</v>
      </c>
      <c r="F19" s="75">
        <v>25000</v>
      </c>
      <c r="G19" s="76">
        <f t="shared" si="20"/>
        <v>2375000</v>
      </c>
      <c r="H19" s="77"/>
      <c r="I19" s="75"/>
      <c r="J19" s="76"/>
      <c r="K19" s="77"/>
      <c r="L19" s="75"/>
      <c r="M19" s="76"/>
      <c r="N19" s="77">
        <v>57.5</v>
      </c>
      <c r="O19" s="75">
        <f t="shared" si="21"/>
        <v>37500</v>
      </c>
      <c r="P19" s="76">
        <f t="shared" si="22"/>
        <v>2156250</v>
      </c>
      <c r="Q19" s="77"/>
      <c r="R19" s="75"/>
      <c r="S19" s="76"/>
      <c r="T19" s="77">
        <v>75000</v>
      </c>
      <c r="U19" s="77"/>
      <c r="V19" s="77">
        <v>175000</v>
      </c>
      <c r="W19" s="77"/>
      <c r="X19" s="77"/>
      <c r="Y19" s="77"/>
      <c r="Z19" s="77"/>
      <c r="AA19" s="77"/>
      <c r="AB19" s="77"/>
      <c r="AC19" s="77">
        <v>30000</v>
      </c>
      <c r="AD19" s="77"/>
      <c r="AE19" s="77"/>
      <c r="AF19" s="77"/>
      <c r="AG19" s="77"/>
      <c r="AH19" s="77"/>
      <c r="AI19" s="77"/>
      <c r="AJ19" s="77"/>
      <c r="AK19" s="78"/>
      <c r="AL19" s="79"/>
      <c r="AM19" s="79"/>
      <c r="AN19" s="79"/>
    </row>
    <row r="20" spans="1:40" ht="19.5" customHeight="1" x14ac:dyDescent="0.2">
      <c r="A20" s="72">
        <v>45873</v>
      </c>
      <c r="B20" s="72"/>
      <c r="C20" s="72"/>
      <c r="D20" s="83" t="s">
        <v>73</v>
      </c>
      <c r="E20" s="82">
        <v>92</v>
      </c>
      <c r="F20" s="75">
        <v>28000</v>
      </c>
      <c r="G20" s="76">
        <f t="shared" si="20"/>
        <v>2576000</v>
      </c>
      <c r="H20" s="77">
        <v>1</v>
      </c>
      <c r="I20" s="75">
        <f>F20*2</f>
        <v>56000</v>
      </c>
      <c r="J20" s="76">
        <f>H20*I20</f>
        <v>56000</v>
      </c>
      <c r="K20" s="77"/>
      <c r="L20" s="102"/>
      <c r="M20" s="76"/>
      <c r="N20" s="77">
        <v>60</v>
      </c>
      <c r="O20" s="75">
        <f>F20*1.5</f>
        <v>42000</v>
      </c>
      <c r="P20" s="87">
        <f t="shared" si="22"/>
        <v>2520000</v>
      </c>
      <c r="Q20" s="77"/>
      <c r="R20" s="75"/>
      <c r="S20" s="76"/>
      <c r="T20" s="77">
        <v>250000</v>
      </c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8"/>
      <c r="AL20" s="79"/>
      <c r="AM20" s="79"/>
      <c r="AN20" s="79"/>
    </row>
    <row r="21" spans="1:40" ht="19.5" customHeight="1" x14ac:dyDescent="0.2">
      <c r="A21" s="72">
        <v>45902</v>
      </c>
      <c r="B21" s="72"/>
      <c r="C21" s="72"/>
      <c r="D21" s="83" t="s">
        <v>74</v>
      </c>
      <c r="E21" s="82">
        <v>110</v>
      </c>
      <c r="F21" s="75">
        <v>28000</v>
      </c>
      <c r="G21" s="76">
        <f t="shared" si="0"/>
        <v>3080000</v>
      </c>
      <c r="H21" s="77">
        <v>1</v>
      </c>
      <c r="I21" s="75">
        <f>F21*2*1.5</f>
        <v>84000</v>
      </c>
      <c r="J21" s="76">
        <f t="shared" si="2"/>
        <v>84000</v>
      </c>
      <c r="K21" s="77"/>
      <c r="L21" s="75">
        <f t="shared" ref="L21:L31" si="23">F21*3</f>
        <v>84000</v>
      </c>
      <c r="M21" s="76">
        <f t="shared" si="4"/>
        <v>0</v>
      </c>
      <c r="N21" s="77">
        <v>55</v>
      </c>
      <c r="O21" s="75">
        <f>F21*1.5</f>
        <v>42000</v>
      </c>
      <c r="P21" s="87">
        <f t="shared" ref="P21:P31" si="24">N21*O21</f>
        <v>2310000</v>
      </c>
      <c r="Q21" s="77"/>
      <c r="R21" s="75">
        <f t="shared" ref="R21:R31" si="25">F21*3</f>
        <v>84000</v>
      </c>
      <c r="S21" s="76">
        <f t="shared" ref="S21:S31" si="26">Q21*R21</f>
        <v>0</v>
      </c>
      <c r="T21" s="77">
        <v>200000</v>
      </c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8"/>
      <c r="AL21" s="79"/>
      <c r="AM21" s="79"/>
      <c r="AN21" s="79"/>
    </row>
    <row r="22" spans="1:40" ht="19.5" customHeight="1" x14ac:dyDescent="0.2">
      <c r="A22" s="72">
        <v>45936</v>
      </c>
      <c r="B22" s="72"/>
      <c r="C22" s="72"/>
      <c r="D22" s="83" t="s">
        <v>75</v>
      </c>
      <c r="E22" s="104">
        <v>103</v>
      </c>
      <c r="F22" s="75">
        <v>28000</v>
      </c>
      <c r="G22" s="76">
        <f t="shared" si="0"/>
        <v>2884000</v>
      </c>
      <c r="H22" s="77"/>
      <c r="I22" s="75">
        <f t="shared" ref="I22" si="27">F22*2</f>
        <v>56000</v>
      </c>
      <c r="J22" s="76">
        <f t="shared" si="2"/>
        <v>0</v>
      </c>
      <c r="K22" s="77"/>
      <c r="L22" s="75">
        <f t="shared" si="23"/>
        <v>84000</v>
      </c>
      <c r="M22" s="76">
        <f t="shared" si="4"/>
        <v>0</v>
      </c>
      <c r="N22" s="77">
        <v>54</v>
      </c>
      <c r="O22" s="75">
        <f t="shared" ref="O22:O31" si="28">F22*1.5</f>
        <v>42000</v>
      </c>
      <c r="P22" s="87">
        <f t="shared" si="24"/>
        <v>2268000</v>
      </c>
      <c r="Q22" s="77">
        <v>0.5</v>
      </c>
      <c r="R22" s="75">
        <f>F22*1.5*2</f>
        <v>84000</v>
      </c>
      <c r="S22" s="76">
        <f t="shared" si="26"/>
        <v>42000</v>
      </c>
      <c r="T22" s="77">
        <v>264000</v>
      </c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8"/>
      <c r="AL22" s="79"/>
      <c r="AM22" s="79"/>
      <c r="AN22" s="79"/>
    </row>
    <row r="23" spans="1:40" ht="19.5" customHeight="1" x14ac:dyDescent="0.2">
      <c r="A23" s="72"/>
      <c r="B23" s="72"/>
      <c r="C23" s="72"/>
      <c r="D23" s="83"/>
      <c r="E23" s="82"/>
      <c r="F23" s="75"/>
      <c r="G23" s="76">
        <f t="shared" si="0"/>
        <v>0</v>
      </c>
      <c r="H23" s="77"/>
      <c r="I23" s="75">
        <f t="shared" ref="I23:I31" si="29">F23*1.5</f>
        <v>0</v>
      </c>
      <c r="J23" s="76">
        <f t="shared" si="2"/>
        <v>0</v>
      </c>
      <c r="K23" s="77"/>
      <c r="L23" s="75">
        <f t="shared" si="23"/>
        <v>0</v>
      </c>
      <c r="M23" s="76">
        <f t="shared" si="4"/>
        <v>0</v>
      </c>
      <c r="N23" s="77"/>
      <c r="O23" s="75">
        <f t="shared" si="28"/>
        <v>0</v>
      </c>
      <c r="P23" s="87">
        <f t="shared" si="24"/>
        <v>0</v>
      </c>
      <c r="Q23" s="77"/>
      <c r="R23" s="75">
        <f t="shared" si="25"/>
        <v>0</v>
      </c>
      <c r="S23" s="76">
        <f t="shared" si="26"/>
        <v>0</v>
      </c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8"/>
      <c r="AL23" s="79"/>
      <c r="AM23" s="79"/>
      <c r="AN23" s="79"/>
    </row>
    <row r="24" spans="1:40" ht="19.5" customHeight="1" x14ac:dyDescent="0.2">
      <c r="A24" s="72"/>
      <c r="B24" s="72"/>
      <c r="C24" s="72"/>
      <c r="D24" s="83"/>
      <c r="E24" s="82"/>
      <c r="F24" s="75"/>
      <c r="G24" s="76">
        <f t="shared" si="0"/>
        <v>0</v>
      </c>
      <c r="H24" s="77"/>
      <c r="I24" s="75">
        <f t="shared" si="29"/>
        <v>0</v>
      </c>
      <c r="J24" s="76">
        <f t="shared" si="2"/>
        <v>0</v>
      </c>
      <c r="K24" s="77"/>
      <c r="L24" s="75">
        <f t="shared" si="23"/>
        <v>0</v>
      </c>
      <c r="M24" s="76">
        <f t="shared" si="4"/>
        <v>0</v>
      </c>
      <c r="N24" s="77"/>
      <c r="O24" s="75">
        <f t="shared" si="28"/>
        <v>0</v>
      </c>
      <c r="P24" s="87">
        <f t="shared" si="24"/>
        <v>0</v>
      </c>
      <c r="Q24" s="77"/>
      <c r="R24" s="75">
        <f t="shared" si="25"/>
        <v>0</v>
      </c>
      <c r="S24" s="76">
        <f t="shared" si="26"/>
        <v>0</v>
      </c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8"/>
      <c r="AL24" s="79"/>
      <c r="AM24" s="79"/>
      <c r="AN24" s="79"/>
    </row>
    <row r="25" spans="1:40" ht="19.5" customHeight="1" x14ac:dyDescent="0.2">
      <c r="A25" s="72"/>
      <c r="B25" s="72"/>
      <c r="C25" s="72"/>
      <c r="D25" s="83"/>
      <c r="E25" s="82"/>
      <c r="F25" s="75"/>
      <c r="G25" s="76">
        <f t="shared" si="0"/>
        <v>0</v>
      </c>
      <c r="H25" s="77"/>
      <c r="I25" s="75">
        <f t="shared" si="29"/>
        <v>0</v>
      </c>
      <c r="J25" s="76">
        <f t="shared" si="2"/>
        <v>0</v>
      </c>
      <c r="K25" s="77"/>
      <c r="L25" s="75">
        <f t="shared" si="23"/>
        <v>0</v>
      </c>
      <c r="M25" s="76">
        <f t="shared" si="4"/>
        <v>0</v>
      </c>
      <c r="N25" s="77"/>
      <c r="O25" s="75">
        <f t="shared" si="28"/>
        <v>0</v>
      </c>
      <c r="P25" s="87">
        <f t="shared" si="24"/>
        <v>0</v>
      </c>
      <c r="Q25" s="77"/>
      <c r="R25" s="75">
        <f t="shared" si="25"/>
        <v>0</v>
      </c>
      <c r="S25" s="76">
        <f t="shared" si="26"/>
        <v>0</v>
      </c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8"/>
      <c r="AL25" s="79"/>
      <c r="AM25" s="79"/>
      <c r="AN25" s="79"/>
    </row>
    <row r="26" spans="1:40" ht="19.5" customHeight="1" x14ac:dyDescent="0.2">
      <c r="A26" s="72"/>
      <c r="B26" s="72"/>
      <c r="C26" s="72"/>
      <c r="D26" s="83"/>
      <c r="E26" s="82"/>
      <c r="F26" s="75"/>
      <c r="G26" s="76">
        <f t="shared" si="0"/>
        <v>0</v>
      </c>
      <c r="H26" s="77"/>
      <c r="I26" s="75">
        <f t="shared" si="29"/>
        <v>0</v>
      </c>
      <c r="J26" s="76">
        <f t="shared" si="2"/>
        <v>0</v>
      </c>
      <c r="K26" s="77"/>
      <c r="L26" s="75">
        <f t="shared" si="23"/>
        <v>0</v>
      </c>
      <c r="M26" s="76">
        <f t="shared" si="4"/>
        <v>0</v>
      </c>
      <c r="N26" s="77"/>
      <c r="O26" s="75">
        <f t="shared" si="28"/>
        <v>0</v>
      </c>
      <c r="P26" s="87">
        <f t="shared" si="24"/>
        <v>0</v>
      </c>
      <c r="Q26" s="77"/>
      <c r="R26" s="75">
        <f t="shared" si="25"/>
        <v>0</v>
      </c>
      <c r="S26" s="76">
        <f t="shared" si="26"/>
        <v>0</v>
      </c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8"/>
      <c r="AL26" s="79"/>
      <c r="AM26" s="79"/>
      <c r="AN26" s="79"/>
    </row>
    <row r="27" spans="1:40" ht="19.5" customHeight="1" x14ac:dyDescent="0.2">
      <c r="A27" s="72"/>
      <c r="B27" s="72"/>
      <c r="C27" s="72"/>
      <c r="D27" s="83"/>
      <c r="E27" s="82"/>
      <c r="F27" s="75"/>
      <c r="G27" s="76">
        <f t="shared" si="0"/>
        <v>0</v>
      </c>
      <c r="H27" s="77"/>
      <c r="I27" s="75">
        <f t="shared" si="29"/>
        <v>0</v>
      </c>
      <c r="J27" s="76">
        <f t="shared" si="2"/>
        <v>0</v>
      </c>
      <c r="K27" s="77"/>
      <c r="L27" s="75">
        <f t="shared" si="23"/>
        <v>0</v>
      </c>
      <c r="M27" s="76">
        <f t="shared" si="4"/>
        <v>0</v>
      </c>
      <c r="N27" s="77"/>
      <c r="O27" s="75">
        <f t="shared" si="28"/>
        <v>0</v>
      </c>
      <c r="P27" s="87">
        <f t="shared" si="24"/>
        <v>0</v>
      </c>
      <c r="Q27" s="77"/>
      <c r="R27" s="75">
        <f t="shared" si="25"/>
        <v>0</v>
      </c>
      <c r="S27" s="76">
        <f t="shared" si="26"/>
        <v>0</v>
      </c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8"/>
      <c r="AL27" s="79"/>
      <c r="AM27" s="79"/>
      <c r="AN27" s="79"/>
    </row>
    <row r="28" spans="1:40" ht="19.5" customHeight="1" x14ac:dyDescent="0.2">
      <c r="A28" s="72"/>
      <c r="B28" s="72"/>
      <c r="C28" s="72"/>
      <c r="D28" s="83"/>
      <c r="E28" s="82"/>
      <c r="F28" s="75"/>
      <c r="G28" s="76">
        <f t="shared" si="0"/>
        <v>0</v>
      </c>
      <c r="H28" s="77"/>
      <c r="I28" s="75">
        <f t="shared" si="29"/>
        <v>0</v>
      </c>
      <c r="J28" s="76">
        <f t="shared" si="2"/>
        <v>0</v>
      </c>
      <c r="K28" s="77"/>
      <c r="L28" s="75">
        <f t="shared" si="23"/>
        <v>0</v>
      </c>
      <c r="M28" s="76">
        <f t="shared" si="4"/>
        <v>0</v>
      </c>
      <c r="N28" s="77"/>
      <c r="O28" s="75">
        <f t="shared" si="28"/>
        <v>0</v>
      </c>
      <c r="P28" s="87">
        <f t="shared" si="24"/>
        <v>0</v>
      </c>
      <c r="Q28" s="77"/>
      <c r="R28" s="75">
        <f t="shared" si="25"/>
        <v>0</v>
      </c>
      <c r="S28" s="76">
        <f t="shared" si="26"/>
        <v>0</v>
      </c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8"/>
      <c r="AL28" s="79"/>
      <c r="AM28" s="79"/>
      <c r="AN28" s="79"/>
    </row>
    <row r="29" spans="1:40" ht="19.5" customHeight="1" x14ac:dyDescent="0.2">
      <c r="A29" s="72"/>
      <c r="B29" s="72"/>
      <c r="C29" s="72"/>
      <c r="D29" s="83"/>
      <c r="E29" s="82"/>
      <c r="F29" s="75"/>
      <c r="G29" s="76">
        <f t="shared" si="0"/>
        <v>0</v>
      </c>
      <c r="H29" s="77"/>
      <c r="I29" s="75">
        <f t="shared" si="29"/>
        <v>0</v>
      </c>
      <c r="J29" s="76">
        <f t="shared" si="2"/>
        <v>0</v>
      </c>
      <c r="K29" s="77"/>
      <c r="L29" s="75">
        <f t="shared" si="23"/>
        <v>0</v>
      </c>
      <c r="M29" s="76">
        <f t="shared" si="4"/>
        <v>0</v>
      </c>
      <c r="N29" s="77"/>
      <c r="O29" s="75">
        <f t="shared" si="28"/>
        <v>0</v>
      </c>
      <c r="P29" s="87">
        <f t="shared" si="24"/>
        <v>0</v>
      </c>
      <c r="Q29" s="77"/>
      <c r="R29" s="75">
        <f t="shared" si="25"/>
        <v>0</v>
      </c>
      <c r="S29" s="76">
        <f t="shared" si="26"/>
        <v>0</v>
      </c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8"/>
      <c r="AL29" s="79"/>
      <c r="AM29" s="79"/>
      <c r="AN29" s="79"/>
    </row>
    <row r="30" spans="1:40" ht="19.5" customHeight="1" x14ac:dyDescent="0.2">
      <c r="A30" s="72"/>
      <c r="B30" s="72"/>
      <c r="C30" s="72"/>
      <c r="D30" s="83"/>
      <c r="E30" s="82"/>
      <c r="F30" s="75"/>
      <c r="G30" s="76">
        <f t="shared" si="0"/>
        <v>0</v>
      </c>
      <c r="H30" s="77"/>
      <c r="I30" s="75">
        <f t="shared" si="29"/>
        <v>0</v>
      </c>
      <c r="J30" s="76">
        <f t="shared" si="2"/>
        <v>0</v>
      </c>
      <c r="K30" s="77"/>
      <c r="L30" s="75">
        <f t="shared" si="23"/>
        <v>0</v>
      </c>
      <c r="M30" s="76">
        <f t="shared" si="4"/>
        <v>0</v>
      </c>
      <c r="N30" s="77"/>
      <c r="O30" s="75">
        <f t="shared" si="28"/>
        <v>0</v>
      </c>
      <c r="P30" s="87">
        <f t="shared" si="24"/>
        <v>0</v>
      </c>
      <c r="Q30" s="77"/>
      <c r="R30" s="75">
        <f t="shared" si="25"/>
        <v>0</v>
      </c>
      <c r="S30" s="76">
        <f t="shared" si="26"/>
        <v>0</v>
      </c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8"/>
      <c r="AL30" s="79"/>
      <c r="AM30" s="79"/>
      <c r="AN30" s="79"/>
    </row>
    <row r="31" spans="1:40" ht="19.5" customHeight="1" x14ac:dyDescent="0.2">
      <c r="A31" s="89"/>
      <c r="B31" s="89"/>
      <c r="C31" s="89"/>
      <c r="D31" s="90"/>
      <c r="E31" s="91"/>
      <c r="F31" s="92"/>
      <c r="G31" s="76">
        <f t="shared" si="0"/>
        <v>0</v>
      </c>
      <c r="H31" s="93"/>
      <c r="I31" s="75">
        <f t="shared" si="29"/>
        <v>0</v>
      </c>
      <c r="J31" s="76">
        <f>H31*I31</f>
        <v>0</v>
      </c>
      <c r="K31" s="93"/>
      <c r="L31" s="75">
        <f t="shared" si="23"/>
        <v>0</v>
      </c>
      <c r="M31" s="76">
        <f t="shared" si="4"/>
        <v>0</v>
      </c>
      <c r="N31" s="93"/>
      <c r="O31" s="75">
        <f t="shared" si="28"/>
        <v>0</v>
      </c>
      <c r="P31" s="87">
        <f t="shared" si="24"/>
        <v>0</v>
      </c>
      <c r="Q31" s="93"/>
      <c r="R31" s="75">
        <f t="shared" si="25"/>
        <v>0</v>
      </c>
      <c r="S31" s="76">
        <f t="shared" si="26"/>
        <v>0</v>
      </c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3"/>
      <c r="AI31" s="93"/>
      <c r="AJ31" s="93"/>
      <c r="AK31" s="94"/>
      <c r="AL31" s="79"/>
      <c r="AM31" s="71" t="s">
        <v>55</v>
      </c>
      <c r="AN31" s="71"/>
    </row>
    <row r="32" spans="1:40" ht="19.5" customHeight="1" x14ac:dyDescent="0.2">
      <c r="A32" s="95" t="s">
        <v>56</v>
      </c>
      <c r="B32" s="95"/>
      <c r="C32" s="95"/>
      <c r="D32" s="96"/>
      <c r="E32" s="97">
        <f>SUM(E5:E31)</f>
        <v>1148.5</v>
      </c>
      <c r="F32" s="98"/>
      <c r="G32" s="98">
        <f t="shared" ref="G32:AK32" si="30">SUM(G5:G31)</f>
        <v>29627500</v>
      </c>
      <c r="H32" s="98">
        <f t="shared" si="30"/>
        <v>4.25</v>
      </c>
      <c r="I32" s="98">
        <f t="shared" si="30"/>
        <v>446000</v>
      </c>
      <c r="J32" s="98">
        <f t="shared" si="30"/>
        <v>252500</v>
      </c>
      <c r="K32" s="98">
        <f t="shared" si="30"/>
        <v>5</v>
      </c>
      <c r="L32" s="98">
        <f t="shared" si="30"/>
        <v>218000</v>
      </c>
      <c r="M32" s="98">
        <f t="shared" si="30"/>
        <v>250000</v>
      </c>
      <c r="N32" s="98">
        <f t="shared" si="30"/>
        <v>793</v>
      </c>
      <c r="O32" s="98">
        <f t="shared" si="30"/>
        <v>588500</v>
      </c>
      <c r="P32" s="98">
        <f t="shared" si="30"/>
        <v>29898000</v>
      </c>
      <c r="Q32" s="98">
        <f t="shared" si="30"/>
        <v>1.5</v>
      </c>
      <c r="R32" s="98">
        <f t="shared" si="30"/>
        <v>243000</v>
      </c>
      <c r="S32" s="98">
        <f t="shared" si="30"/>
        <v>117000</v>
      </c>
      <c r="T32" s="99">
        <f t="shared" si="30"/>
        <v>1114000</v>
      </c>
      <c r="U32" s="98">
        <f t="shared" si="30"/>
        <v>0</v>
      </c>
      <c r="V32" s="98">
        <f t="shared" si="30"/>
        <v>325000</v>
      </c>
      <c r="W32" s="98">
        <f t="shared" si="30"/>
        <v>0</v>
      </c>
      <c r="X32" s="98">
        <f t="shared" si="30"/>
        <v>0</v>
      </c>
      <c r="Y32" s="98">
        <f t="shared" si="30"/>
        <v>0</v>
      </c>
      <c r="Z32" s="98">
        <f t="shared" si="30"/>
        <v>0</v>
      </c>
      <c r="AA32" s="98">
        <f t="shared" si="30"/>
        <v>0</v>
      </c>
      <c r="AB32" s="100">
        <f t="shared" si="30"/>
        <v>0</v>
      </c>
      <c r="AC32" s="101">
        <f t="shared" si="30"/>
        <v>320000</v>
      </c>
      <c r="AD32" s="101">
        <f t="shared" si="30"/>
        <v>130000</v>
      </c>
      <c r="AE32" s="101">
        <f t="shared" si="30"/>
        <v>0</v>
      </c>
      <c r="AF32" s="101">
        <f t="shared" si="30"/>
        <v>0</v>
      </c>
      <c r="AG32" s="101">
        <f t="shared" si="30"/>
        <v>0</v>
      </c>
      <c r="AH32" s="101">
        <f t="shared" si="30"/>
        <v>0</v>
      </c>
      <c r="AI32" s="101">
        <f t="shared" si="30"/>
        <v>0</v>
      </c>
      <c r="AJ32" s="101">
        <f t="shared" si="30"/>
        <v>0</v>
      </c>
      <c r="AK32" s="101">
        <f t="shared" si="30"/>
        <v>0</v>
      </c>
      <c r="AL32" s="13"/>
      <c r="AM32" s="13"/>
      <c r="AN32" s="13"/>
    </row>
    <row r="33" spans="1:40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</row>
    <row r="34" spans="1:40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</row>
    <row r="35" spans="1:40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 spans="1:40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</row>
    <row r="37" spans="1:40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</row>
    <row r="38" spans="1:40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</row>
    <row r="39" spans="1:40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1:40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1:40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</row>
    <row r="42" spans="1:40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</row>
    <row r="43" spans="1:40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</row>
    <row r="44" spans="1:40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</row>
    <row r="45" spans="1:40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</row>
    <row r="46" spans="1:40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</row>
    <row r="47" spans="1:40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</row>
    <row r="48" spans="1:40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</row>
    <row r="49" spans="1:40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</row>
    <row r="50" spans="1:40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</row>
    <row r="51" spans="1:40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0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0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0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0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0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0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0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0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0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0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0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0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0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spans="1:40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1:40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</row>
    <row r="69" spans="1:40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</row>
    <row r="70" spans="1:40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</row>
    <row r="71" spans="1:40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</row>
    <row r="72" spans="1:40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</row>
    <row r="73" spans="1:40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</row>
    <row r="74" spans="1:40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</row>
    <row r="75" spans="1:40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</row>
    <row r="76" spans="1:40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</row>
    <row r="77" spans="1:40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</row>
    <row r="78" spans="1:40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</row>
    <row r="79" spans="1:40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</row>
    <row r="80" spans="1:40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</row>
    <row r="81" spans="1:40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</row>
    <row r="82" spans="1:40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1:40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</row>
    <row r="84" spans="1:40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</row>
    <row r="85" spans="1:40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</row>
    <row r="86" spans="1:40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</row>
    <row r="87" spans="1:40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</row>
    <row r="88" spans="1:40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</row>
    <row r="89" spans="1:40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</row>
    <row r="90" spans="1:40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1:40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</row>
    <row r="92" spans="1:40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</row>
    <row r="93" spans="1:40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</row>
    <row r="94" spans="1:40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</row>
    <row r="95" spans="1:40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1:40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</row>
    <row r="97" spans="1:40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</row>
    <row r="98" spans="1:40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</row>
    <row r="99" spans="1:40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</row>
    <row r="100" spans="1:40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</row>
    <row r="101" spans="1:40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</row>
    <row r="102" spans="1:40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</row>
    <row r="103" spans="1:40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</row>
    <row r="104" spans="1:40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</row>
    <row r="105" spans="1:40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</row>
    <row r="106" spans="1:40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</row>
    <row r="107" spans="1:40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</row>
    <row r="108" spans="1:40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</row>
    <row r="109" spans="1:40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</row>
    <row r="110" spans="1:40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</row>
    <row r="111" spans="1:40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</row>
    <row r="112" spans="1:40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</row>
    <row r="113" spans="1:40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</row>
    <row r="114" spans="1:40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</row>
    <row r="115" spans="1:40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</row>
    <row r="116" spans="1:40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</row>
    <row r="117" spans="1:40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</row>
    <row r="118" spans="1:40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</row>
    <row r="119" spans="1:40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</row>
    <row r="120" spans="1:40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</row>
    <row r="121" spans="1:40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</row>
    <row r="122" spans="1:40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</row>
    <row r="123" spans="1:40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</row>
    <row r="124" spans="1:40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</row>
    <row r="125" spans="1:40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</row>
    <row r="126" spans="1:40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</row>
    <row r="127" spans="1:40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</row>
    <row r="128" spans="1:40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</row>
    <row r="129" spans="1:40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</row>
    <row r="130" spans="1:40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</row>
    <row r="131" spans="1:40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</row>
    <row r="132" spans="1:40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</row>
    <row r="133" spans="1:40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</row>
    <row r="134" spans="1:40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</row>
    <row r="135" spans="1:40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</row>
    <row r="136" spans="1:40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</row>
    <row r="137" spans="1:40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</row>
    <row r="138" spans="1:40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</row>
    <row r="139" spans="1:40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</row>
    <row r="140" spans="1:40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</row>
    <row r="141" spans="1:40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</row>
    <row r="142" spans="1:40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</row>
    <row r="143" spans="1:40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</row>
    <row r="144" spans="1:40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</row>
    <row r="145" spans="1:40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</row>
    <row r="146" spans="1:40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</row>
    <row r="147" spans="1:40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</row>
    <row r="148" spans="1:40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</row>
    <row r="149" spans="1:40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</row>
    <row r="150" spans="1:40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</row>
    <row r="151" spans="1:40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</row>
    <row r="152" spans="1:40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</row>
    <row r="153" spans="1:40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</row>
    <row r="154" spans="1:40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</row>
    <row r="155" spans="1:40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</row>
    <row r="156" spans="1:40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</row>
    <row r="157" spans="1:40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</row>
    <row r="158" spans="1:40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</row>
    <row r="159" spans="1:40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</row>
    <row r="160" spans="1:40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</row>
    <row r="161" spans="1:40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</row>
    <row r="162" spans="1:40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</row>
    <row r="163" spans="1:40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</row>
    <row r="164" spans="1:40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</row>
    <row r="165" spans="1:40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</row>
    <row r="166" spans="1:40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</row>
    <row r="167" spans="1:40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</row>
    <row r="168" spans="1:40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</row>
    <row r="169" spans="1:40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</row>
    <row r="170" spans="1:40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</row>
    <row r="171" spans="1:40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</row>
    <row r="172" spans="1:40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</row>
    <row r="173" spans="1:40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</row>
    <row r="174" spans="1:40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</row>
    <row r="175" spans="1:40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</row>
    <row r="176" spans="1:40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</row>
    <row r="177" spans="1:40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</row>
    <row r="178" spans="1:40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</row>
    <row r="179" spans="1:40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</row>
    <row r="180" spans="1:40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</row>
    <row r="181" spans="1:40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</row>
    <row r="182" spans="1:40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</row>
    <row r="183" spans="1:40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</row>
    <row r="184" spans="1:40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</row>
    <row r="185" spans="1:40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</row>
    <row r="186" spans="1:40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</row>
    <row r="187" spans="1:40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</row>
    <row r="188" spans="1:40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</row>
    <row r="189" spans="1:40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</row>
    <row r="190" spans="1:40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</row>
    <row r="191" spans="1:40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</row>
    <row r="192" spans="1:40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</row>
    <row r="193" spans="1:40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</row>
    <row r="194" spans="1:40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</row>
    <row r="195" spans="1:40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</row>
    <row r="196" spans="1:40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</row>
    <row r="197" spans="1:40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</row>
    <row r="198" spans="1:40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</row>
    <row r="199" spans="1:40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</row>
    <row r="200" spans="1:40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</row>
    <row r="201" spans="1:40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</row>
    <row r="202" spans="1:40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</row>
    <row r="203" spans="1:40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</row>
    <row r="204" spans="1:40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</row>
    <row r="205" spans="1:40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</row>
    <row r="206" spans="1:40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</row>
    <row r="207" spans="1:40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</row>
    <row r="208" spans="1:40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</row>
    <row r="209" spans="1:40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</row>
    <row r="210" spans="1:40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</row>
    <row r="211" spans="1:40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</row>
    <row r="212" spans="1:40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</row>
    <row r="213" spans="1:40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</row>
    <row r="214" spans="1:40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</row>
    <row r="215" spans="1:40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</row>
    <row r="216" spans="1:40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</row>
    <row r="217" spans="1:40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</row>
    <row r="218" spans="1:40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</row>
    <row r="219" spans="1:40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</row>
    <row r="220" spans="1:40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</row>
    <row r="221" spans="1:40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</row>
    <row r="222" spans="1:40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</row>
    <row r="223" spans="1:40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</row>
    <row r="224" spans="1:40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</row>
    <row r="225" spans="1:40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</row>
    <row r="226" spans="1:40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</row>
    <row r="227" spans="1:40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</row>
    <row r="228" spans="1:40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</row>
    <row r="229" spans="1:40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</row>
    <row r="230" spans="1:40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</row>
    <row r="231" spans="1:40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</row>
    <row r="232" spans="1:40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</row>
    <row r="233" spans="1:40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</row>
    <row r="234" spans="1:40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</row>
    <row r="235" spans="1:40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</row>
    <row r="236" spans="1:40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</row>
    <row r="237" spans="1:40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</row>
    <row r="238" spans="1:40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</row>
    <row r="239" spans="1:40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</row>
    <row r="240" spans="1:40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</row>
    <row r="241" spans="1:40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</row>
    <row r="242" spans="1:40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</row>
    <row r="243" spans="1:40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</row>
    <row r="244" spans="1:40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</row>
    <row r="245" spans="1:40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</row>
    <row r="246" spans="1:40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</row>
    <row r="247" spans="1:40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</row>
    <row r="248" spans="1:40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</row>
    <row r="249" spans="1:40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</row>
    <row r="250" spans="1:40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</row>
    <row r="251" spans="1:40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</row>
    <row r="252" spans="1:40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</row>
    <row r="253" spans="1:40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</row>
    <row r="254" spans="1:40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</row>
    <row r="255" spans="1:40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</row>
    <row r="256" spans="1:40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</row>
    <row r="257" spans="1:40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</row>
    <row r="258" spans="1:40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</row>
    <row r="259" spans="1:40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</row>
    <row r="260" spans="1:40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</row>
    <row r="261" spans="1:40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</row>
    <row r="262" spans="1:40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</row>
    <row r="263" spans="1:40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</row>
    <row r="264" spans="1:40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</row>
    <row r="265" spans="1:40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</row>
    <row r="266" spans="1:40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</row>
    <row r="267" spans="1:40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</row>
    <row r="268" spans="1:40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</row>
    <row r="269" spans="1:40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</row>
    <row r="270" spans="1:40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</row>
    <row r="271" spans="1:40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</row>
    <row r="272" spans="1:40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</row>
    <row r="273" spans="1:40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</row>
    <row r="274" spans="1:40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</row>
    <row r="275" spans="1:40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</row>
    <row r="276" spans="1:40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</row>
    <row r="277" spans="1:40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</row>
    <row r="278" spans="1:40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</row>
    <row r="279" spans="1:40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</row>
    <row r="280" spans="1:40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</row>
    <row r="281" spans="1:40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</row>
    <row r="282" spans="1:40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</row>
    <row r="283" spans="1:40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</row>
    <row r="284" spans="1:40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</row>
    <row r="285" spans="1:40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</row>
    <row r="286" spans="1:40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</row>
    <row r="287" spans="1:40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</row>
    <row r="288" spans="1:40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</row>
    <row r="289" spans="1:40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</row>
    <row r="290" spans="1:40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</row>
    <row r="291" spans="1:40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</row>
    <row r="292" spans="1:40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</row>
    <row r="293" spans="1:40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</row>
    <row r="294" spans="1:40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</row>
    <row r="295" spans="1:40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</row>
    <row r="296" spans="1:40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</row>
    <row r="297" spans="1:40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</row>
    <row r="298" spans="1:40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</row>
    <row r="299" spans="1:40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</row>
    <row r="300" spans="1:40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</row>
    <row r="301" spans="1:40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</row>
    <row r="302" spans="1:40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</row>
    <row r="303" spans="1:40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</row>
    <row r="304" spans="1:40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</row>
    <row r="305" spans="1:40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</row>
    <row r="306" spans="1:40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</row>
    <row r="307" spans="1:40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</row>
    <row r="308" spans="1:40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</row>
    <row r="309" spans="1:40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</row>
    <row r="310" spans="1:40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</row>
    <row r="311" spans="1:40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</row>
    <row r="312" spans="1:40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</row>
    <row r="313" spans="1:40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</row>
    <row r="314" spans="1:40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</row>
    <row r="315" spans="1:40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</row>
    <row r="316" spans="1:40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</row>
    <row r="317" spans="1:40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</row>
    <row r="318" spans="1:40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</row>
    <row r="319" spans="1:40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</row>
    <row r="320" spans="1:40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</row>
    <row r="321" spans="1:40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</row>
    <row r="322" spans="1:40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</row>
    <row r="323" spans="1:40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</row>
    <row r="324" spans="1:40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</row>
    <row r="325" spans="1:40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</row>
    <row r="326" spans="1:40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</row>
    <row r="327" spans="1:40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</row>
    <row r="328" spans="1:40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</row>
    <row r="329" spans="1:40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</row>
    <row r="330" spans="1:40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</row>
    <row r="331" spans="1:40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</row>
    <row r="332" spans="1:40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</row>
    <row r="333" spans="1:40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</row>
    <row r="334" spans="1:40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</row>
    <row r="335" spans="1:40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</row>
    <row r="336" spans="1:40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</row>
    <row r="337" spans="1:40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</row>
    <row r="338" spans="1:40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</row>
    <row r="339" spans="1:40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</row>
    <row r="340" spans="1:40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</row>
    <row r="341" spans="1:40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</row>
    <row r="342" spans="1:40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</row>
    <row r="343" spans="1:40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</row>
    <row r="344" spans="1:40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</row>
    <row r="345" spans="1:40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</row>
    <row r="346" spans="1:40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</row>
    <row r="347" spans="1:40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</row>
    <row r="348" spans="1:40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</row>
    <row r="349" spans="1:40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</row>
    <row r="350" spans="1:40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</row>
    <row r="351" spans="1:40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</row>
    <row r="352" spans="1:40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</row>
    <row r="353" spans="1:40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</row>
    <row r="354" spans="1:40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</row>
    <row r="355" spans="1:40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</row>
    <row r="356" spans="1:40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</row>
    <row r="357" spans="1:40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</row>
    <row r="358" spans="1:40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</row>
    <row r="359" spans="1:40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</row>
    <row r="360" spans="1:40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</row>
    <row r="361" spans="1:40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</row>
    <row r="362" spans="1:40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</row>
    <row r="363" spans="1:40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</row>
    <row r="364" spans="1:40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</row>
    <row r="365" spans="1:40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</row>
    <row r="366" spans="1:40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</row>
    <row r="367" spans="1:40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</row>
    <row r="368" spans="1:40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</row>
    <row r="369" spans="1:40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</row>
    <row r="370" spans="1:40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</row>
    <row r="371" spans="1:40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</row>
    <row r="372" spans="1:40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</row>
    <row r="373" spans="1:40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</row>
    <row r="374" spans="1:40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</row>
    <row r="375" spans="1:40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</row>
    <row r="376" spans="1:40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</row>
    <row r="377" spans="1:40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</row>
    <row r="378" spans="1:40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</row>
    <row r="379" spans="1:40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</row>
    <row r="380" spans="1:40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</row>
    <row r="381" spans="1:40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</row>
    <row r="382" spans="1:40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</row>
    <row r="383" spans="1:40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</row>
    <row r="384" spans="1:40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</row>
    <row r="385" spans="1:40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</row>
    <row r="386" spans="1:40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</row>
    <row r="387" spans="1:40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</row>
    <row r="388" spans="1:40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</row>
    <row r="389" spans="1:40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</row>
    <row r="390" spans="1:40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</row>
    <row r="391" spans="1:40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</row>
    <row r="392" spans="1:40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</row>
    <row r="393" spans="1:40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</row>
    <row r="394" spans="1:40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</row>
    <row r="395" spans="1:40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</row>
    <row r="396" spans="1:40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</row>
    <row r="397" spans="1:40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</row>
    <row r="398" spans="1:40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</row>
    <row r="399" spans="1:40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</row>
    <row r="400" spans="1:40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</row>
    <row r="401" spans="1:40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</row>
    <row r="402" spans="1:40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</row>
    <row r="403" spans="1:40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</row>
    <row r="404" spans="1:40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</row>
    <row r="405" spans="1:40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</row>
    <row r="406" spans="1:40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</row>
    <row r="407" spans="1:40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</row>
    <row r="408" spans="1:40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</row>
    <row r="409" spans="1:40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</row>
    <row r="410" spans="1:40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</row>
    <row r="411" spans="1:40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</row>
    <row r="412" spans="1:40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</row>
    <row r="413" spans="1:40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</row>
    <row r="414" spans="1:40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</row>
    <row r="415" spans="1:40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</row>
    <row r="416" spans="1:40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</row>
    <row r="417" spans="1:40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</row>
    <row r="418" spans="1:40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</row>
    <row r="419" spans="1:40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</row>
    <row r="420" spans="1:40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</row>
    <row r="421" spans="1:40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</row>
    <row r="422" spans="1:40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</row>
    <row r="423" spans="1:40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</row>
    <row r="424" spans="1:40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</row>
    <row r="425" spans="1:40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</row>
    <row r="426" spans="1:40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</row>
    <row r="427" spans="1:40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</row>
    <row r="428" spans="1:40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</row>
    <row r="429" spans="1:40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</row>
    <row r="430" spans="1:40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</row>
    <row r="431" spans="1:40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</row>
    <row r="432" spans="1:40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</row>
    <row r="433" spans="1:40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</row>
    <row r="434" spans="1:40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</row>
    <row r="435" spans="1:40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</row>
    <row r="436" spans="1:40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</row>
    <row r="437" spans="1:40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</row>
    <row r="438" spans="1:40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</row>
    <row r="439" spans="1:40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</row>
    <row r="440" spans="1:40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</row>
    <row r="441" spans="1:40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</row>
    <row r="442" spans="1:40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</row>
    <row r="443" spans="1:40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</row>
    <row r="444" spans="1:40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</row>
    <row r="445" spans="1:40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</row>
    <row r="446" spans="1:40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</row>
    <row r="447" spans="1:40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</row>
    <row r="448" spans="1:40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</row>
    <row r="449" spans="1:40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</row>
    <row r="450" spans="1:40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</row>
    <row r="451" spans="1:40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</row>
    <row r="452" spans="1:40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</row>
    <row r="453" spans="1:40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</row>
    <row r="454" spans="1:40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</row>
    <row r="455" spans="1:40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</row>
    <row r="456" spans="1:40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</row>
    <row r="457" spans="1:40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</row>
    <row r="458" spans="1:40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</row>
    <row r="459" spans="1:40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</row>
    <row r="460" spans="1:40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</row>
    <row r="461" spans="1:40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</row>
    <row r="462" spans="1:40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</row>
    <row r="463" spans="1:40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</row>
    <row r="464" spans="1:40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</row>
    <row r="465" spans="1:40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</row>
    <row r="466" spans="1:40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</row>
    <row r="467" spans="1:40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</row>
    <row r="468" spans="1:40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</row>
    <row r="469" spans="1:40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</row>
    <row r="470" spans="1:40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</row>
    <row r="471" spans="1:40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</row>
    <row r="472" spans="1:40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</row>
    <row r="473" spans="1:40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</row>
    <row r="474" spans="1:40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</row>
    <row r="475" spans="1:40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</row>
    <row r="476" spans="1:40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</row>
    <row r="477" spans="1:40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</row>
    <row r="478" spans="1:40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</row>
    <row r="479" spans="1:40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</row>
    <row r="480" spans="1:40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</row>
    <row r="481" spans="1:40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</row>
    <row r="482" spans="1:40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</row>
    <row r="483" spans="1:40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</row>
    <row r="484" spans="1:40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</row>
    <row r="485" spans="1:40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</row>
    <row r="486" spans="1:40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</row>
    <row r="487" spans="1:40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</row>
    <row r="488" spans="1:40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</row>
    <row r="489" spans="1:40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</row>
    <row r="490" spans="1:40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</row>
    <row r="491" spans="1:40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</row>
    <row r="492" spans="1:40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</row>
    <row r="493" spans="1:40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</row>
    <row r="494" spans="1:40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</row>
    <row r="495" spans="1:40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</row>
    <row r="496" spans="1:40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</row>
    <row r="497" spans="1:40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</row>
    <row r="498" spans="1:40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</row>
    <row r="499" spans="1:40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</row>
    <row r="500" spans="1:40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</row>
    <row r="501" spans="1:40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</row>
    <row r="502" spans="1:40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</row>
    <row r="503" spans="1:40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</row>
    <row r="504" spans="1:40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</row>
    <row r="505" spans="1:40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</row>
    <row r="506" spans="1:40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</row>
    <row r="507" spans="1:40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</row>
    <row r="508" spans="1:40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</row>
    <row r="509" spans="1:40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</row>
    <row r="510" spans="1:40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</row>
    <row r="511" spans="1:40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</row>
    <row r="512" spans="1:40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</row>
    <row r="513" spans="1:40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</row>
    <row r="514" spans="1:40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</row>
    <row r="515" spans="1:40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</row>
    <row r="516" spans="1:40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</row>
    <row r="517" spans="1:40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</row>
    <row r="518" spans="1:40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</row>
    <row r="519" spans="1:40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</row>
    <row r="520" spans="1:40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</row>
    <row r="521" spans="1:40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</row>
    <row r="522" spans="1:40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</row>
    <row r="523" spans="1:40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</row>
    <row r="524" spans="1:40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</row>
    <row r="525" spans="1:40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</row>
    <row r="526" spans="1:40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</row>
    <row r="527" spans="1:40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</row>
    <row r="528" spans="1:40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</row>
    <row r="529" spans="1:40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</row>
    <row r="530" spans="1:40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</row>
    <row r="531" spans="1:40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</row>
    <row r="532" spans="1:40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</row>
    <row r="533" spans="1:40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</row>
    <row r="534" spans="1:40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</row>
    <row r="535" spans="1:40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</row>
    <row r="536" spans="1:40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</row>
    <row r="537" spans="1:40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</row>
    <row r="538" spans="1:40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</row>
    <row r="539" spans="1:40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</row>
    <row r="540" spans="1:40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</row>
    <row r="541" spans="1:40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</row>
    <row r="542" spans="1:40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</row>
    <row r="543" spans="1:40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</row>
    <row r="544" spans="1:40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</row>
    <row r="545" spans="1:40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</row>
    <row r="546" spans="1:40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</row>
    <row r="547" spans="1:40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</row>
    <row r="548" spans="1:40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</row>
    <row r="549" spans="1:40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</row>
    <row r="550" spans="1:40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</row>
    <row r="551" spans="1:40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</row>
    <row r="552" spans="1:40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</row>
    <row r="553" spans="1:40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</row>
    <row r="554" spans="1:40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</row>
    <row r="555" spans="1:40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</row>
    <row r="556" spans="1:40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</row>
    <row r="557" spans="1:40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</row>
    <row r="558" spans="1:40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</row>
    <row r="559" spans="1:40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</row>
    <row r="560" spans="1:40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</row>
    <row r="561" spans="1:40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</row>
    <row r="562" spans="1:40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</row>
    <row r="563" spans="1:40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</row>
    <row r="564" spans="1:40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</row>
    <row r="565" spans="1:40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</row>
    <row r="566" spans="1:40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</row>
    <row r="567" spans="1:40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</row>
    <row r="568" spans="1:40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</row>
    <row r="569" spans="1:40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</row>
    <row r="570" spans="1:40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</row>
    <row r="571" spans="1:40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</row>
    <row r="572" spans="1:40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</row>
    <row r="573" spans="1:40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</row>
    <row r="574" spans="1:40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</row>
    <row r="575" spans="1:40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</row>
    <row r="576" spans="1:40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</row>
    <row r="577" spans="1:40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</row>
    <row r="578" spans="1:40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</row>
    <row r="579" spans="1:40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</row>
    <row r="580" spans="1:40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</row>
    <row r="581" spans="1:40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</row>
    <row r="582" spans="1:40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</row>
    <row r="583" spans="1:40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</row>
    <row r="584" spans="1:40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</row>
    <row r="585" spans="1:40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</row>
    <row r="586" spans="1:40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</row>
    <row r="587" spans="1:40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</row>
    <row r="588" spans="1:40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</row>
    <row r="589" spans="1:40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</row>
    <row r="590" spans="1:40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</row>
    <row r="591" spans="1:40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</row>
    <row r="592" spans="1:40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</row>
    <row r="593" spans="1:40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</row>
    <row r="594" spans="1:40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</row>
    <row r="595" spans="1:40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</row>
    <row r="596" spans="1:40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</row>
    <row r="597" spans="1:40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</row>
    <row r="598" spans="1:40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</row>
    <row r="599" spans="1:40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</row>
    <row r="600" spans="1:40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</row>
    <row r="601" spans="1:40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</row>
    <row r="602" spans="1:40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</row>
    <row r="603" spans="1:40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</row>
    <row r="604" spans="1:40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</row>
    <row r="605" spans="1:40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</row>
    <row r="606" spans="1:40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</row>
    <row r="607" spans="1:40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</row>
    <row r="608" spans="1:40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</row>
    <row r="609" spans="1:40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</row>
    <row r="610" spans="1:40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</row>
    <row r="611" spans="1:40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</row>
    <row r="612" spans="1:40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</row>
    <row r="613" spans="1:40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</row>
    <row r="614" spans="1:40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</row>
    <row r="615" spans="1:40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</row>
    <row r="616" spans="1:40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</row>
    <row r="617" spans="1:40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</row>
    <row r="618" spans="1:40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</row>
    <row r="619" spans="1:40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</row>
    <row r="620" spans="1:40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</row>
    <row r="621" spans="1:40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</row>
    <row r="622" spans="1:40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</row>
    <row r="623" spans="1:40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</row>
    <row r="624" spans="1:40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</row>
    <row r="625" spans="1:40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</row>
    <row r="626" spans="1:40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</row>
    <row r="627" spans="1:40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</row>
    <row r="628" spans="1:40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</row>
    <row r="629" spans="1:40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</row>
    <row r="630" spans="1:40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</row>
    <row r="631" spans="1:40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</row>
    <row r="632" spans="1:40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</row>
    <row r="633" spans="1:40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</row>
    <row r="634" spans="1:40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</row>
    <row r="635" spans="1:40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</row>
    <row r="636" spans="1:40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</row>
    <row r="637" spans="1:40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</row>
    <row r="638" spans="1:40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</row>
    <row r="639" spans="1:40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</row>
    <row r="640" spans="1:40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</row>
    <row r="641" spans="1:40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</row>
    <row r="642" spans="1:40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</row>
    <row r="643" spans="1:40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</row>
    <row r="644" spans="1:40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</row>
    <row r="645" spans="1:40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</row>
    <row r="646" spans="1:40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</row>
    <row r="647" spans="1:40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</row>
    <row r="648" spans="1:40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</row>
    <row r="649" spans="1:40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</row>
    <row r="650" spans="1:40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</row>
    <row r="651" spans="1:40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</row>
    <row r="652" spans="1:40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</row>
    <row r="653" spans="1:40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</row>
    <row r="654" spans="1:40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</row>
    <row r="655" spans="1:40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</row>
    <row r="656" spans="1:40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</row>
    <row r="657" spans="1:40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</row>
    <row r="658" spans="1:40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</row>
    <row r="659" spans="1:40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</row>
    <row r="660" spans="1:40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</row>
    <row r="661" spans="1:40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</row>
    <row r="662" spans="1:40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</row>
    <row r="663" spans="1:40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</row>
    <row r="664" spans="1:40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</row>
    <row r="665" spans="1:40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</row>
    <row r="666" spans="1:40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</row>
    <row r="667" spans="1:40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</row>
    <row r="668" spans="1:40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</row>
    <row r="669" spans="1:40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</row>
    <row r="670" spans="1:40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</row>
    <row r="671" spans="1:40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</row>
    <row r="672" spans="1:40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</row>
    <row r="673" spans="1:40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</row>
    <row r="674" spans="1:40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</row>
    <row r="675" spans="1:40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</row>
    <row r="676" spans="1:40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</row>
    <row r="677" spans="1:40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</row>
    <row r="678" spans="1:40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</row>
    <row r="679" spans="1:40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</row>
    <row r="680" spans="1:40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</row>
    <row r="681" spans="1:40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</row>
    <row r="682" spans="1:40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</row>
    <row r="683" spans="1:40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</row>
    <row r="684" spans="1:40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</row>
    <row r="685" spans="1:40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</row>
    <row r="686" spans="1:40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</row>
    <row r="687" spans="1:40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</row>
    <row r="688" spans="1:40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</row>
    <row r="689" spans="1:40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</row>
    <row r="690" spans="1:40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</row>
    <row r="691" spans="1:40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</row>
    <row r="692" spans="1:40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</row>
    <row r="693" spans="1:40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</row>
    <row r="694" spans="1:40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</row>
    <row r="695" spans="1:40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</row>
    <row r="696" spans="1:40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</row>
    <row r="697" spans="1:40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</row>
    <row r="698" spans="1:40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</row>
    <row r="699" spans="1:40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</row>
    <row r="700" spans="1:40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</row>
    <row r="701" spans="1:40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</row>
    <row r="702" spans="1:40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</row>
    <row r="703" spans="1:40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</row>
    <row r="704" spans="1:40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</row>
    <row r="705" spans="1:40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</row>
    <row r="706" spans="1:40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</row>
    <row r="707" spans="1:40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</row>
    <row r="708" spans="1:40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</row>
    <row r="709" spans="1:40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</row>
    <row r="710" spans="1:40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</row>
    <row r="711" spans="1:40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</row>
    <row r="712" spans="1:40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</row>
    <row r="713" spans="1:40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</row>
    <row r="714" spans="1:40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</row>
    <row r="715" spans="1:40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</row>
    <row r="716" spans="1:40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</row>
    <row r="717" spans="1:40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</row>
    <row r="718" spans="1:40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</row>
    <row r="719" spans="1:40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</row>
    <row r="720" spans="1:40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</row>
    <row r="721" spans="1:40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</row>
    <row r="722" spans="1:40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</row>
    <row r="723" spans="1:40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</row>
    <row r="724" spans="1:40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</row>
    <row r="725" spans="1:40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</row>
    <row r="726" spans="1:40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</row>
    <row r="727" spans="1:40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</row>
    <row r="728" spans="1:40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</row>
    <row r="729" spans="1:40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</row>
    <row r="730" spans="1:40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</row>
    <row r="731" spans="1:40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</row>
    <row r="732" spans="1:40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</row>
    <row r="733" spans="1:40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</row>
    <row r="734" spans="1:40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</row>
    <row r="735" spans="1:40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</row>
    <row r="736" spans="1:40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</row>
    <row r="737" spans="1:40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</row>
    <row r="738" spans="1:40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</row>
    <row r="739" spans="1:40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</row>
    <row r="740" spans="1:40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</row>
    <row r="741" spans="1:40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</row>
    <row r="742" spans="1:40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</row>
    <row r="743" spans="1:40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</row>
    <row r="744" spans="1:40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</row>
    <row r="745" spans="1:40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</row>
    <row r="746" spans="1:40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</row>
    <row r="747" spans="1:40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</row>
    <row r="748" spans="1:40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</row>
    <row r="749" spans="1:40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</row>
    <row r="750" spans="1:40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</row>
    <row r="751" spans="1:40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</row>
    <row r="752" spans="1:40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</row>
    <row r="753" spans="1:40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</row>
    <row r="754" spans="1:40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</row>
    <row r="755" spans="1:40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</row>
    <row r="756" spans="1:40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</row>
    <row r="757" spans="1:40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</row>
    <row r="758" spans="1:40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</row>
    <row r="759" spans="1:40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</row>
    <row r="760" spans="1:40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</row>
    <row r="761" spans="1:40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</row>
    <row r="762" spans="1:40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</row>
    <row r="763" spans="1:40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</row>
    <row r="764" spans="1:40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</row>
    <row r="765" spans="1:40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</row>
    <row r="766" spans="1:40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</row>
    <row r="767" spans="1:40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</row>
    <row r="768" spans="1:40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</row>
    <row r="769" spans="1:40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</row>
    <row r="770" spans="1:40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</row>
    <row r="771" spans="1:40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</row>
    <row r="772" spans="1:40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</row>
    <row r="773" spans="1:40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</row>
    <row r="774" spans="1:40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</row>
    <row r="775" spans="1:40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</row>
    <row r="776" spans="1:40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</row>
    <row r="777" spans="1:40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</row>
    <row r="778" spans="1:40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</row>
    <row r="779" spans="1:40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</row>
    <row r="780" spans="1:40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</row>
    <row r="781" spans="1:40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</row>
    <row r="782" spans="1:40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</row>
    <row r="783" spans="1:40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</row>
    <row r="784" spans="1:40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</row>
    <row r="785" spans="1:40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</row>
    <row r="786" spans="1:40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</row>
    <row r="787" spans="1:40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</row>
    <row r="788" spans="1:40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</row>
    <row r="789" spans="1:40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</row>
    <row r="790" spans="1:40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</row>
    <row r="791" spans="1:40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</row>
    <row r="792" spans="1:40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</row>
    <row r="793" spans="1:40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</row>
    <row r="794" spans="1:40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</row>
    <row r="795" spans="1:40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</row>
    <row r="796" spans="1:40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</row>
    <row r="797" spans="1:40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</row>
    <row r="798" spans="1:40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</row>
    <row r="799" spans="1:40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</row>
    <row r="800" spans="1:40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</row>
    <row r="801" spans="1:40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</row>
    <row r="802" spans="1:40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</row>
    <row r="803" spans="1:40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</row>
    <row r="804" spans="1:40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</row>
    <row r="805" spans="1:40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</row>
    <row r="806" spans="1:40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</row>
    <row r="807" spans="1:40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</row>
    <row r="808" spans="1:40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</row>
    <row r="809" spans="1:40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</row>
    <row r="810" spans="1:40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</row>
    <row r="811" spans="1:40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</row>
    <row r="812" spans="1:40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</row>
    <row r="813" spans="1:40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</row>
    <row r="814" spans="1:40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</row>
    <row r="815" spans="1:40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</row>
    <row r="816" spans="1:40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</row>
    <row r="817" spans="1:40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</row>
    <row r="818" spans="1:40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</row>
    <row r="819" spans="1:40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</row>
    <row r="820" spans="1:40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</row>
    <row r="821" spans="1:40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</row>
    <row r="822" spans="1:40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</row>
    <row r="823" spans="1:40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</row>
    <row r="824" spans="1:40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</row>
    <row r="825" spans="1:40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</row>
    <row r="826" spans="1:40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</row>
    <row r="827" spans="1:40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</row>
    <row r="828" spans="1:40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</row>
    <row r="829" spans="1:40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</row>
    <row r="830" spans="1:40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</row>
    <row r="831" spans="1:40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</row>
    <row r="832" spans="1:40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</row>
    <row r="833" spans="1:40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</row>
    <row r="834" spans="1:40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</row>
    <row r="835" spans="1:40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</row>
    <row r="836" spans="1:40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</row>
    <row r="837" spans="1:40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</row>
    <row r="838" spans="1:40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</row>
    <row r="839" spans="1:40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</row>
    <row r="840" spans="1:40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</row>
    <row r="841" spans="1:40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</row>
    <row r="842" spans="1:40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</row>
    <row r="843" spans="1:40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</row>
    <row r="844" spans="1:40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</row>
    <row r="845" spans="1:40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</row>
    <row r="846" spans="1:40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</row>
    <row r="847" spans="1:40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</row>
    <row r="848" spans="1:40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</row>
    <row r="849" spans="1:40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</row>
    <row r="850" spans="1:40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</row>
    <row r="851" spans="1:40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</row>
    <row r="852" spans="1:40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</row>
    <row r="853" spans="1:40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</row>
    <row r="854" spans="1:40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</row>
    <row r="855" spans="1:40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</row>
    <row r="856" spans="1:40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</row>
    <row r="857" spans="1:40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</row>
    <row r="858" spans="1:40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</row>
    <row r="859" spans="1:40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</row>
    <row r="860" spans="1:40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</row>
    <row r="861" spans="1:40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</row>
    <row r="862" spans="1:40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</row>
    <row r="863" spans="1:40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</row>
    <row r="864" spans="1:40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</row>
    <row r="865" spans="1:40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</row>
    <row r="866" spans="1:40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</row>
    <row r="867" spans="1:40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</row>
    <row r="868" spans="1:40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</row>
    <row r="869" spans="1:40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</row>
    <row r="870" spans="1:40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</row>
    <row r="871" spans="1:40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</row>
    <row r="872" spans="1:40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</row>
    <row r="873" spans="1:40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</row>
    <row r="874" spans="1:40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</row>
    <row r="875" spans="1:40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</row>
    <row r="876" spans="1:40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</row>
    <row r="877" spans="1:40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</row>
    <row r="878" spans="1:40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</row>
    <row r="879" spans="1:40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</row>
    <row r="880" spans="1:40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</row>
    <row r="881" spans="1:40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</row>
    <row r="882" spans="1:40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</row>
    <row r="883" spans="1:40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</row>
    <row r="884" spans="1:40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</row>
    <row r="885" spans="1:40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</row>
    <row r="886" spans="1:40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</row>
    <row r="887" spans="1:40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</row>
    <row r="888" spans="1:40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</row>
    <row r="889" spans="1:40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</row>
    <row r="890" spans="1:40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</row>
    <row r="891" spans="1:40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</row>
    <row r="892" spans="1:40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</row>
    <row r="893" spans="1:40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</row>
    <row r="894" spans="1:40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</row>
    <row r="895" spans="1:40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</row>
    <row r="896" spans="1:40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</row>
    <row r="897" spans="1:40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</row>
    <row r="898" spans="1:40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</row>
    <row r="899" spans="1:40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</row>
    <row r="900" spans="1:40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</row>
    <row r="901" spans="1:40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</row>
    <row r="902" spans="1:40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</row>
    <row r="903" spans="1:40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</row>
    <row r="904" spans="1:40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</row>
    <row r="905" spans="1:40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</row>
    <row r="906" spans="1:40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</row>
    <row r="907" spans="1:40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</row>
    <row r="908" spans="1:40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</row>
    <row r="909" spans="1:40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</row>
    <row r="910" spans="1:40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</row>
    <row r="911" spans="1:40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</row>
    <row r="912" spans="1:40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</row>
    <row r="913" spans="1:40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</row>
    <row r="914" spans="1:40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</row>
    <row r="915" spans="1:40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</row>
    <row r="916" spans="1:40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</row>
    <row r="917" spans="1:40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</row>
    <row r="918" spans="1:40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</row>
    <row r="919" spans="1:40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</row>
    <row r="920" spans="1:40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</row>
    <row r="921" spans="1:40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</row>
    <row r="922" spans="1:40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</row>
    <row r="923" spans="1:40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</row>
    <row r="924" spans="1:40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</row>
    <row r="925" spans="1:40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</row>
    <row r="926" spans="1:40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</row>
    <row r="927" spans="1:40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</row>
    <row r="928" spans="1:40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</row>
    <row r="929" spans="1:40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</row>
    <row r="930" spans="1:40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</row>
    <row r="931" spans="1:40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</row>
    <row r="932" spans="1:40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</row>
    <row r="933" spans="1:40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</row>
    <row r="934" spans="1:40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</row>
    <row r="935" spans="1:40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</row>
    <row r="936" spans="1:40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</row>
    <row r="937" spans="1:40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</row>
    <row r="938" spans="1:40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</row>
    <row r="939" spans="1:40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</row>
    <row r="940" spans="1:40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</row>
    <row r="941" spans="1:40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</row>
    <row r="942" spans="1:40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</row>
    <row r="943" spans="1:40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</row>
    <row r="944" spans="1:40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</row>
    <row r="945" spans="1:40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</row>
    <row r="946" spans="1:40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</row>
    <row r="947" spans="1:40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</row>
    <row r="948" spans="1:40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</row>
    <row r="949" spans="1:40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</row>
    <row r="950" spans="1:40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</row>
    <row r="951" spans="1:40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</row>
    <row r="952" spans="1:40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</row>
    <row r="953" spans="1:40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</row>
    <row r="954" spans="1:40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</row>
    <row r="955" spans="1:40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</row>
    <row r="956" spans="1:40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</row>
    <row r="957" spans="1:40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</row>
    <row r="958" spans="1:40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</row>
    <row r="959" spans="1:40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</row>
    <row r="960" spans="1:40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</row>
    <row r="961" spans="1:40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</row>
    <row r="962" spans="1:40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</row>
    <row r="963" spans="1:40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</row>
    <row r="964" spans="1:40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</row>
    <row r="965" spans="1:40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</row>
    <row r="966" spans="1:40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</row>
    <row r="967" spans="1:40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</row>
    <row r="968" spans="1:40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</row>
    <row r="969" spans="1:40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</row>
    <row r="970" spans="1:40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</row>
    <row r="971" spans="1:40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</row>
    <row r="972" spans="1:40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</row>
    <row r="973" spans="1:40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</row>
    <row r="974" spans="1:40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</row>
    <row r="975" spans="1:40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</row>
    <row r="976" spans="1:40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</row>
    <row r="977" spans="1:40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</row>
    <row r="978" spans="1:40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</row>
    <row r="979" spans="1:40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</row>
    <row r="980" spans="1:40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</row>
    <row r="981" spans="1:40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</row>
    <row r="982" spans="1:40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</row>
    <row r="983" spans="1:40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</row>
    <row r="984" spans="1:40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</row>
    <row r="985" spans="1:40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</row>
    <row r="986" spans="1:40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</row>
    <row r="987" spans="1:40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</row>
    <row r="988" spans="1:40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</row>
    <row r="989" spans="1:40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</row>
    <row r="990" spans="1:40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</row>
    <row r="991" spans="1:40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</row>
    <row r="992" spans="1:40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</row>
    <row r="993" spans="1:40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</row>
    <row r="994" spans="1:40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</row>
    <row r="995" spans="1:40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</row>
    <row r="996" spans="1:40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</row>
    <row r="997" spans="1:40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</row>
    <row r="998" spans="1:40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</row>
    <row r="999" spans="1:40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</row>
  </sheetData>
  <conditionalFormatting sqref="V32">
    <cfRule type="containsText" dxfId="0" priority="1" operator="containsText" text="Vertex42">
      <formula>NOT(ISERROR(SEARCH(("Vertex42"),(V32))))</formula>
    </cfRule>
  </conditionalFormatting>
  <pageMargins left="0.35" right="0.35" top="0.5" bottom="0.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Payslip</vt:lpstr>
      <vt:lpstr>YearToDate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Vertex42.com</dc:creator>
  <cp:lastModifiedBy>Brendon Gan-Le</cp:lastModifiedBy>
  <cp:lastPrinted>2025-10-06T05:50:46Z</cp:lastPrinted>
  <dcterms:created xsi:type="dcterms:W3CDTF">2019-06-26T21:48:07Z</dcterms:created>
  <dcterms:modified xsi:type="dcterms:W3CDTF">2025-10-06T05:50:53Z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2019 Vertex42 LLC</vt:lpwstr>
  </property>
  <property fmtid="{D5CDD505-2E9C-101B-9397-08002B2CF9AE}" pid="3" name="Version">
    <vt:lpwstr>1.0.0</vt:lpwstr>
  </property>
  <property fmtid="{D5CDD505-2E9C-101B-9397-08002B2CF9AE}" pid="4" name="Source">
    <vt:lpwstr>https://www.vertex42.com/ExcelTemplates/payslip-template.html</vt:lpwstr>
  </property>
</Properties>
</file>