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E5D0E871-D9CF-4EA1-8FE3-0E269160C2E5}" xr6:coauthVersionLast="47" xr6:coauthVersionMax="47" xr10:uidLastSave="{00000000-0000-0000-0000-000000000000}"/>
  <bookViews>
    <workbookView xWindow="300" yWindow="19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J13" i="2" l="1"/>
  <c r="I13" i="2"/>
  <c r="G13" i="2"/>
  <c r="O13" i="2"/>
  <c r="P13" i="2"/>
  <c r="J12" i="2"/>
  <c r="I12" i="2"/>
  <c r="O11" i="2"/>
  <c r="P11" i="2" s="1"/>
  <c r="O12" i="2"/>
  <c r="P12" i="2"/>
  <c r="G12" i="2"/>
  <c r="G11" i="2"/>
  <c r="O10" i="2"/>
  <c r="P10" i="2"/>
  <c r="G10" i="2"/>
  <c r="O9" i="2"/>
  <c r="M9" i="2"/>
  <c r="M8" i="2"/>
  <c r="D15" i="1" s="1" a="1"/>
  <c r="D15" i="1" s="1"/>
  <c r="L9" i="2"/>
  <c r="P9" i="2"/>
  <c r="G9" i="2"/>
  <c r="G8" i="2"/>
  <c r="D8" i="1" a="1"/>
  <c r="D8" i="1" s="1"/>
  <c r="M7" i="2"/>
  <c r="P8" i="2"/>
  <c r="O7" i="2"/>
  <c r="P7" i="2" s="1"/>
  <c r="G7" i="2"/>
  <c r="A6" i="1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Q28" i="2"/>
  <c r="K28" i="2"/>
  <c r="H28" i="2"/>
  <c r="R27" i="2"/>
  <c r="S27" i="2" s="1"/>
  <c r="O27" i="2"/>
  <c r="P27" i="2" s="1"/>
  <c r="L27" i="2"/>
  <c r="M27" i="2" s="1"/>
  <c r="I27" i="2"/>
  <c r="J27" i="2" s="1"/>
  <c r="G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L23" i="2"/>
  <c r="M23" i="2" s="1"/>
  <c r="I23" i="2"/>
  <c r="J23" i="2" s="1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O21" i="2"/>
  <c r="P21" i="2" s="1"/>
  <c r="L21" i="2"/>
  <c r="M21" i="2" s="1"/>
  <c r="I21" i="2"/>
  <c r="J21" i="2" s="1"/>
  <c r="G21" i="2"/>
  <c r="R20" i="2"/>
  <c r="S20" i="2" s="1"/>
  <c r="O20" i="2"/>
  <c r="P20" i="2" s="1"/>
  <c r="L20" i="2"/>
  <c r="M20" i="2" s="1"/>
  <c r="I20" i="2"/>
  <c r="J20" i="2" s="1"/>
  <c r="G20" i="2"/>
  <c r="R19" i="2"/>
  <c r="S19" i="2" s="1"/>
  <c r="O19" i="2"/>
  <c r="P19" i="2" s="1"/>
  <c r="M19" i="2"/>
  <c r="L19" i="2"/>
  <c r="I19" i="2"/>
  <c r="J19" i="2" s="1"/>
  <c r="G19" i="2"/>
  <c r="R18" i="2"/>
  <c r="S18" i="2" s="1"/>
  <c r="O18" i="2"/>
  <c r="P18" i="2" s="1"/>
  <c r="L18" i="2"/>
  <c r="M18" i="2" s="1"/>
  <c r="I18" i="2"/>
  <c r="J18" i="2" s="1"/>
  <c r="G18" i="2"/>
  <c r="R17" i="2"/>
  <c r="S17" i="2" s="1"/>
  <c r="P17" i="2"/>
  <c r="O17" i="2"/>
  <c r="L17" i="2"/>
  <c r="M17" i="2" s="1"/>
  <c r="I17" i="2"/>
  <c r="J17" i="2" s="1"/>
  <c r="G17" i="2"/>
  <c r="C14" i="1" a="1"/>
  <c r="C14" i="1" s="1"/>
  <c r="N28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C17" i="1" a="1"/>
  <c r="C17" i="1" s="1"/>
  <c r="B17" i="1" a="1"/>
  <c r="B17" i="1" s="1"/>
  <c r="A17" i="1"/>
  <c r="C16" i="1" a="1"/>
  <c r="C16" i="1" s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16" i="1" l="1" a="1"/>
  <c r="D16" i="1" s="1"/>
  <c r="G28" i="2"/>
  <c r="R28" i="2"/>
  <c r="A32" i="1"/>
  <c r="D32" i="1" s="1" a="1"/>
  <c r="D32" i="1" s="1"/>
  <c r="A33" i="1"/>
  <c r="D33" i="1" s="1" a="1"/>
  <c r="D33" i="1" s="1"/>
  <c r="A34" i="1"/>
  <c r="D34" i="1" s="1" a="1"/>
  <c r="D34" i="1" s="1"/>
  <c r="I28" i="2"/>
  <c r="O28" i="2"/>
  <c r="L28" i="2"/>
  <c r="A18" i="1"/>
  <c r="D18" i="1" s="1" a="1"/>
  <c r="D18" i="1" s="1"/>
  <c r="P28" i="2"/>
  <c r="S28" i="2"/>
  <c r="A31" i="1"/>
  <c r="D31" i="1" s="1" a="1"/>
  <c r="D31" i="1" s="1"/>
  <c r="E28" i="2"/>
  <c r="J6" i="2"/>
  <c r="A35" i="1"/>
  <c r="D35" i="1" s="1" a="1"/>
  <c r="D35" i="1" s="1"/>
  <c r="M6" i="2"/>
  <c r="M28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28" i="2"/>
  <c r="D39" i="1"/>
  <c r="D41" i="1" l="1"/>
</calcChain>
</file>

<file path=xl/sharedStrings.xml><?xml version="1.0" encoding="utf-8"?>
<sst xmlns="http://schemas.openxmlformats.org/spreadsheetml/2006/main" count="74" uniqueCount="66">
  <si>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</si>
  <si>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</si>
  <si>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</si>
  <si>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</si>
  <si>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</si>
  <si>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</si>
  <si>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</si>
  <si>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</si>
  <si>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</si>
  <si>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</si>
  <si>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</si>
  <si>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</si>
  <si>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</si>
  <si>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</si>
  <si>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</si>
  <si>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</si>
  <si>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</si>
  <si>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</si>
  <si>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</si>
  <si>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</si>
  <si>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</si>
  <si>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</si>
  <si>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</si>
  <si>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</si>
  <si>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</si>
  <si>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</si>
  <si>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</si>
  <si>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</si>
  <si>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</si>
  <si>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</si>
  <si>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</si>
  <si>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</si>
  <si>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</si>
  <si>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</si>
  <si>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</si>
  <si>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</si>
  <si>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</si>
  <si>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</si>
  <si>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</si>
  <si>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</si>
  <si>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</si>
  <si>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</si>
  <si>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</si>
  <si>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</si>
  <si>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</si>
  <si>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</si>
  <si>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</si>
  <si>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</si>
  <si>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</si>
  <si>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</si>
  <si>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</si>
  <si>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</si>
  <si>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</si>
  <si>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</si>
  <si>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</si>
  <si>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</si>
  <si>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</si>
  <si>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</si>
  <si>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</si>
  <si>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>uniform deposit</t>
  </si>
  <si>
    <t>freddyvu14@gmail.com</t>
  </si>
  <si>
    <t>Thịnh Văn Hoàng Vũ</t>
  </si>
  <si>
    <t>Mar025</t>
  </si>
  <si>
    <t>Techcombank
19073064040012</t>
  </si>
  <si>
    <t>Apr025</t>
  </si>
  <si>
    <t>Sept025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</si>
</sst>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39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b/>
      <sz val="11"/>
      <color rgb="FF999999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11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5" fillId="0" borderId="0" xfId="0" applyFont="1" applyAlignment="1">
      <alignment wrapText="1"/>
    </xf>
    <xf numFmtId="0" fontId="36" fillId="0" borderId="0" xfId="1" applyAlignment="1">
      <alignment vertical="center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reddyvu14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6" workbookViewId="0">
      <selection activeCell="D18" sqref="D18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Thịnh Văn Hoàng Vũ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4" t="s">
        <v>60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0" t="s">
        <v>63</v>
      </c>
      <c r="B8" s="11"/>
      <c r="C8" s="22" t="s">
        <v>10</v>
      </c>
      <c r="D8" s="23" t="str">
        <f t="array" ref="D8">INDEX(YearToDate!D5:D28,MATCH($C$6,YearToDate!$A$5:$A$28,0))</f>
        <v>Sept025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10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10"/>
      <c r="B10" s="11"/>
      <c r="C10" s="105" t="s">
        <v>11</v>
      </c>
      <c r="D10" s="106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INDEX(YearToDate!$E$5:$E$28,MATCH($C$6,YearToDate!$A$5:$A$28,0))</f>
        <v>47</v>
      </c>
      <c r="C13" s="33">
        <f t="array" ref="C13">INDEX(YearToDate!$F$5:$F$28,MATCH($C$6,YearToDate!$A$5:$A$28,0))</f>
        <v>25000</v>
      </c>
      <c r="D13" s="34">
        <f t="array" ref="D13">INDEX(YearToDate!$G$5:$G$28,MATCH($C$6,YearToDate!$A$5:$A$28,0))</f>
        <v>1175000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INDEX(YearToDate!$H$5:$H$28,MATCH($C$6,YearToDate!$A$5:$A$28,0))</f>
        <v>2</v>
      </c>
      <c r="C14" s="33">
        <f t="array" ref="C14">INDEX(YearToDate!$I$5:$I$28,MATCH($C$6,YearToDate!$A$5:$A$28,0))</f>
        <v>50000</v>
      </c>
      <c r="D14" s="34">
        <f t="array" ref="D14">INDEX(YearToDate!$J$5:$J$28,MATCH($C$6,YearToDate!$A$5:$A$28,0))</f>
        <v>100000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INDEX(YearToDate!$K$5:$K$28,MATCH($C$6,YearToDate!$A$5:$A$28,0))</f>
        <v>0</v>
      </c>
      <c r="C15" s="33">
        <f t="array" ref="C15">INDEX(YearToDate!$L$5:$L$28,MATCH($C$6,YearToDate!$A$5:$A$28,0))</f>
        <v>0</v>
      </c>
      <c r="D15" s="34">
        <f t="array" ref="D15">INDEX(YearToDate!$M$5:$M$28,MATCH($C$6,YearToDate!$A$5:$A$28,0))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INDEX(YearToDate!$N$5:$N$28,MATCH($C$6,YearToDate!$A$5:$A$28,0))</f>
        <v>56</v>
      </c>
      <c r="C16" s="33">
        <f t="array" ref="C16">INDEX(YearToDate!$O$5:$O$28,MATCH($C$6,YearToDate!$A$5:$A$28,0))</f>
        <v>37500</v>
      </c>
      <c r="D16" s="34">
        <f t="array" ref="D16">INDEX(YearToDate!$P$5:$P$28,MATCH($C$6,YearToDate!$A$5:$A$28,0))</f>
        <v>2100000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INDEX(YearToDate!$Q$5:$Q$28,MATCH($C$6,YearToDate!$A$5:$A$28,0))</f>
        <v>0</v>
      </c>
      <c r="C17" s="33">
        <f t="array" ref="C17">INDEX(YearToDate!$R$5:$R$28,MATCH($C$6,YearToDate!$A$5:$A$28,0))</f>
        <v>0</v>
      </c>
      <c r="D17" s="34">
        <f t="array" ref="D17">INDEX(YearToDate!$S$5:$S$28,MATCH($C$6,YearToDate!$A$5:$A$28,0))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IF(A18=0,"",INDEX(YearToDate!$T$5:$AA$28,MATCH($C$6,YearToDate!$A$5:$A$28,0),MATCH(A18,YearToDate!$T$5:$AA$5,0)))</f>
        <v>138000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IF(A19=0,"",INDEX(YearToDate!$T$5:$AA$28,MATCH($C$6,YearToDate!$A$5:$A$28,0),MATCH(A19,YearToDate!$T$5:$AA$5,0)))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IF(A20=0,"",INDEX(YearToDate!$T$5:$AA$28,MATCH($C$6,YearToDate!$A$5:$A$28,0),MATCH(A20,YearToDate!$T$5:$AA$5,0)))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IF(A21=0,"",INDEX(YearToDate!$T$5:$AA$28,MATCH($C$6,YearToDate!$A$5:$A$28,0),MATCH(A21,YearToDate!$T$5:$AA$5,0)))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IF(A22=0,"",INDEX(YearToDate!$T$5:$AA$28,MATCH($C$6,YearToDate!$A$5:$A$28,0),MATCH(A22,YearToDate!$T$5:$AA$5,0)))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IF(A23=0,"",INDEX(YearToDate!$T$5:$AA$28,MATCH($C$6,YearToDate!$A$5:$A$28,0),MATCH(A23,YearToDate!$T$5:$AA$5,0)))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IF(A24=0,"",INDEX(YearToDate!$T$5:$AA$28,MATCH($C$6,YearToDate!$A$5:$A$28,0),MATCH(A24,YearToDate!$T$5:$AA$5,0)))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IF(A25=0,"",INDEX(YearToDate!$T$5:$AA$28,MATCH($C$6,YearToDate!$A$5:$A$28,0),MATCH(A25,YearToDate!$T$5:$AA$5,0)))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3513000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IF(A29=0,"",INDEX(YearToDate!$AB$5:$AK$28,MATCH($C$6,YearToDate!$A$5:$A$28,0),MATCH(A29,YearToDate!$AB$5:$AK$5,0)))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IF(A30=0,"",INDEX(YearToDate!$AB$5:$AK$28,MATCH($C$6,YearToDate!$A$5:$A$28,0),MATCH(A30,YearToDate!$AB$5:$AK$5,0)))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32"/>
      <c r="C31" s="32"/>
      <c r="D31" s="37">
        <f t="array" ref="D31">IF(A31=0,"",INDEX(YearToDate!$AB$5:$AK$28,MATCH($C$6,YearToDate!$A$5:$A$28,0),MATCH(A31,YearToDate!$AB$5:$AK$5,0)))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IF(A32=0,"",INDEX(YearToDate!$AB$5:$AK$28,MATCH($C$6,YearToDate!$A$5:$A$28,0),MATCH(A32,YearToDate!$AB$5:$AK$5,0)))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IF(A33=0,"",INDEX(YearToDate!$AB$5:$AK$28,MATCH($C$6,YearToDate!$A$5:$A$28,0),MATCH(A33,YearToDate!$AB$5:$AK$5,0)))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IF(A34=0,"",INDEX(YearToDate!$AB$5:$AK$28,MATCH($C$6,YearToDate!$A$5:$A$28,0),MATCH(A34,YearToDate!$AB$5:$AK$5,0)))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IF(A35=0,"",INDEX(YearToDate!$AB$5:$AK$28,MATCH($C$6,YearToDate!$A$5:$A$28,0),MATCH(A35,YearToDate!$AB$5:$AK$5,0)))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IF(A36=0,"",INDEX(YearToDate!$AB$5:$AK$28,MATCH($C$6,YearToDate!$A$5:$A$28,0),MATCH(A36,YearToDate!$AB$5:$AK$5,0)))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IF(A37=0,"",INDEX(YearToDate!$AB$5:$AK$28,MATCH($C$6,YearToDate!$A$5:$A$28,0),MATCH(A37,YearToDate!$AB$5:$AK$5,0)))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IF(A38=0,"",INDEX(YearToDate!$AB$5:$AK$28,MATCH($C$6,YearToDate!$A$5:$A$28,0),MATCH(A38,YearToDate!$AB$5:$AK$5,0)))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3513000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7"/>
      <c r="B43" s="108"/>
      <c r="C43" s="108"/>
      <c r="D43" s="108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09"/>
      <c r="B44" s="108"/>
      <c r="C44" s="108"/>
      <c r="D44" s="108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7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4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YearToDate!$A$5:$A$27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5"/>
  <sheetViews>
    <sheetView showGridLines="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13" sqref="J13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61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59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27" si="0">F6*E6</f>
        <v>0</v>
      </c>
      <c r="H6" s="77"/>
      <c r="I6" s="75">
        <f t="shared" ref="I6" si="1">F6*1.5</f>
        <v>0</v>
      </c>
      <c r="J6" s="76">
        <f t="shared" ref="J6:J26" si="2">I6*H6</f>
        <v>0</v>
      </c>
      <c r="K6" s="77"/>
      <c r="L6" s="75">
        <f t="shared" ref="L6" si="3">F6*3</f>
        <v>0</v>
      </c>
      <c r="M6" s="76">
        <f t="shared" ref="M6:M27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45752</v>
      </c>
      <c r="B7" s="72"/>
      <c r="C7" s="72"/>
      <c r="D7" s="81" t="s">
        <v>62</v>
      </c>
      <c r="E7" s="82">
        <v>16</v>
      </c>
      <c r="F7" s="75">
        <v>25000</v>
      </c>
      <c r="G7" s="102">
        <f t="shared" si="0"/>
        <v>400000</v>
      </c>
      <c r="H7" s="77"/>
      <c r="I7" s="75"/>
      <c r="J7" s="76"/>
      <c r="K7" s="77"/>
      <c r="L7" s="75"/>
      <c r="M7" s="76">
        <f t="shared" si="4"/>
        <v>0</v>
      </c>
      <c r="N7" s="103">
        <v>10</v>
      </c>
      <c r="O7" s="75">
        <f>F7</f>
        <v>25000</v>
      </c>
      <c r="P7" s="76">
        <f>N7*O7</f>
        <v>250000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>
        <v>65000</v>
      </c>
      <c r="AE7" s="77"/>
      <c r="AF7" s="77"/>
      <c r="AG7" s="77"/>
      <c r="AH7" s="77"/>
      <c r="AI7" s="77"/>
      <c r="AJ7" s="77"/>
      <c r="AK7" s="78"/>
      <c r="AL7" s="79"/>
      <c r="AM7" s="70"/>
      <c r="AN7" s="84"/>
    </row>
    <row r="8" spans="1:40" ht="19.5" customHeight="1" x14ac:dyDescent="0.2">
      <c r="A8" s="72">
        <v>45782</v>
      </c>
      <c r="B8" s="72"/>
      <c r="C8" s="72"/>
      <c r="D8" s="83" t="s">
        <v>64</v>
      </c>
      <c r="E8" s="82">
        <v>20.5</v>
      </c>
      <c r="F8" s="75">
        <v>25000</v>
      </c>
      <c r="G8" s="102">
        <f t="shared" si="0"/>
        <v>512500</v>
      </c>
      <c r="H8" s="77"/>
      <c r="I8" s="75"/>
      <c r="J8" s="76"/>
      <c r="K8" s="77"/>
      <c r="L8" s="75"/>
      <c r="M8" s="76">
        <f t="shared" si="4"/>
        <v>0</v>
      </c>
      <c r="N8" s="77">
        <v>30.5</v>
      </c>
      <c r="O8" s="75">
        <v>25000</v>
      </c>
      <c r="P8" s="76">
        <f t="shared" ref="P8" si="5">N8*O8</f>
        <v>762500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8"/>
      <c r="AL8" s="79"/>
      <c r="AM8" s="85"/>
      <c r="AN8" s="3"/>
    </row>
    <row r="9" spans="1:40" ht="19.5" customHeight="1" x14ac:dyDescent="0.2">
      <c r="A9" s="72">
        <v>45810</v>
      </c>
      <c r="B9" s="72"/>
      <c r="C9" s="72"/>
      <c r="D9" s="89">
        <v>45810</v>
      </c>
      <c r="E9" s="82">
        <v>19.5</v>
      </c>
      <c r="F9" s="75">
        <v>25000</v>
      </c>
      <c r="G9" s="102">
        <f t="shared" si="0"/>
        <v>487500</v>
      </c>
      <c r="H9" s="77"/>
      <c r="I9" s="75"/>
      <c r="J9" s="76"/>
      <c r="K9" s="77">
        <v>6</v>
      </c>
      <c r="L9" s="75">
        <f>F9*2</f>
        <v>50000</v>
      </c>
      <c r="M9" s="76">
        <f t="shared" si="4"/>
        <v>300000</v>
      </c>
      <c r="N9" s="77">
        <v>44</v>
      </c>
      <c r="O9" s="75">
        <f>F9*1.5</f>
        <v>37500</v>
      </c>
      <c r="P9" s="76">
        <f t="shared" ref="P9" si="6">N9*O9</f>
        <v>1650000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3"/>
      <c r="AN9" s="3"/>
    </row>
    <row r="10" spans="1:40" ht="19.5" customHeight="1" x14ac:dyDescent="0.2">
      <c r="A10" s="72">
        <v>45845</v>
      </c>
      <c r="B10" s="72"/>
      <c r="C10" s="72"/>
      <c r="D10" s="81">
        <v>45809</v>
      </c>
      <c r="E10" s="82">
        <v>22</v>
      </c>
      <c r="F10" s="75">
        <v>25000</v>
      </c>
      <c r="G10" s="102">
        <f t="shared" ref="G10:G13" si="7">F10*E10</f>
        <v>550000</v>
      </c>
      <c r="H10" s="77"/>
      <c r="I10" s="75"/>
      <c r="J10" s="76"/>
      <c r="K10" s="77"/>
      <c r="L10" s="75"/>
      <c r="M10" s="76"/>
      <c r="N10" s="77">
        <v>53</v>
      </c>
      <c r="O10" s="75">
        <f>F10*1.5</f>
        <v>37500</v>
      </c>
      <c r="P10" s="76">
        <f t="shared" ref="P10" si="8">N10*O10</f>
        <v>1987500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3"/>
      <c r="AN10" s="3"/>
    </row>
    <row r="11" spans="1:40" ht="19.5" customHeight="1" x14ac:dyDescent="0.2">
      <c r="A11" s="72">
        <v>45873</v>
      </c>
      <c r="B11" s="72"/>
      <c r="C11" s="72"/>
      <c r="D11" s="81">
        <v>45839</v>
      </c>
      <c r="E11" s="82">
        <v>20</v>
      </c>
      <c r="F11" s="75">
        <v>25000</v>
      </c>
      <c r="G11" s="76">
        <f t="shared" si="7"/>
        <v>500000</v>
      </c>
      <c r="H11" s="77"/>
      <c r="I11" s="75"/>
      <c r="J11" s="76"/>
      <c r="K11" s="77"/>
      <c r="L11" s="75"/>
      <c r="M11" s="76"/>
      <c r="N11" s="77"/>
      <c r="O11" s="75">
        <f t="shared" ref="O11:O13" si="9">F11*1.5</f>
        <v>37500</v>
      </c>
      <c r="P11" s="76">
        <f t="shared" ref="P11:P13" si="10">N11*O11</f>
        <v>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3"/>
      <c r="AN11" s="3"/>
    </row>
    <row r="12" spans="1:40" ht="19.5" customHeight="1" x14ac:dyDescent="0.2">
      <c r="A12" s="72">
        <v>45902</v>
      </c>
      <c r="B12" s="72"/>
      <c r="C12" s="72"/>
      <c r="D12" s="83"/>
      <c r="E12" s="82">
        <v>46</v>
      </c>
      <c r="F12" s="75">
        <v>25000</v>
      </c>
      <c r="G12" s="76">
        <f t="shared" si="7"/>
        <v>1150000</v>
      </c>
      <c r="H12" s="77">
        <v>1</v>
      </c>
      <c r="I12" s="75">
        <f>F12*1.5*2</f>
        <v>75000</v>
      </c>
      <c r="J12" s="76">
        <f>H12*I12</f>
        <v>75000</v>
      </c>
      <c r="K12" s="77"/>
      <c r="L12" s="75"/>
      <c r="M12" s="76"/>
      <c r="N12" s="77">
        <v>66</v>
      </c>
      <c r="O12" s="75">
        <f t="shared" si="9"/>
        <v>37500</v>
      </c>
      <c r="P12" s="76">
        <f t="shared" si="10"/>
        <v>2475000</v>
      </c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3"/>
      <c r="AN12" s="3"/>
    </row>
    <row r="13" spans="1:40" ht="19.5" customHeight="1" x14ac:dyDescent="0.2">
      <c r="A13" s="72">
        <v>45936</v>
      </c>
      <c r="B13" s="72"/>
      <c r="C13" s="72"/>
      <c r="D13" s="83" t="s">
        <v>65</v>
      </c>
      <c r="E13" s="82">
        <v>47</v>
      </c>
      <c r="F13" s="75">
        <v>25000</v>
      </c>
      <c r="G13" s="76">
        <f t="shared" si="7"/>
        <v>1175000</v>
      </c>
      <c r="H13" s="77">
        <v>2</v>
      </c>
      <c r="I13" s="75">
        <f>F13*2</f>
        <v>50000</v>
      </c>
      <c r="J13" s="76">
        <f>H13*I13</f>
        <v>100000</v>
      </c>
      <c r="K13" s="77"/>
      <c r="L13" s="75"/>
      <c r="M13" s="76"/>
      <c r="N13" s="77">
        <v>56</v>
      </c>
      <c r="O13" s="75">
        <f t="shared" si="9"/>
        <v>37500</v>
      </c>
      <c r="P13" s="86">
        <f t="shared" si="10"/>
        <v>2100000</v>
      </c>
      <c r="Q13" s="77"/>
      <c r="R13" s="75"/>
      <c r="S13" s="76"/>
      <c r="T13" s="77">
        <v>138000</v>
      </c>
      <c r="U13" s="77"/>
      <c r="V13" s="77"/>
      <c r="W13" s="77"/>
      <c r="X13" s="77"/>
      <c r="Y13" s="77"/>
      <c r="Z13" s="77"/>
      <c r="AA13" s="77"/>
      <c r="AB13" s="8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/>
      <c r="B14" s="72"/>
      <c r="C14" s="72"/>
      <c r="D14" s="83"/>
      <c r="E14" s="82"/>
      <c r="F14" s="75"/>
      <c r="G14" s="76"/>
      <c r="H14" s="77"/>
      <c r="I14" s="75"/>
      <c r="J14" s="76"/>
      <c r="K14" s="77"/>
      <c r="L14" s="75"/>
      <c r="M14" s="76"/>
      <c r="N14" s="77"/>
      <c r="O14" s="75"/>
      <c r="P14" s="86"/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3"/>
      <c r="AN14" s="3"/>
    </row>
    <row r="15" spans="1:40" ht="19.5" customHeight="1" x14ac:dyDescent="0.2">
      <c r="A15" s="72"/>
      <c r="B15" s="72"/>
      <c r="C15" s="72"/>
      <c r="D15" s="83"/>
      <c r="E15" s="82"/>
      <c r="F15" s="75"/>
      <c r="G15" s="76"/>
      <c r="H15" s="77"/>
      <c r="I15" s="75"/>
      <c r="J15" s="76"/>
      <c r="K15" s="77"/>
      <c r="L15" s="75"/>
      <c r="M15" s="76"/>
      <c r="N15" s="77"/>
      <c r="O15" s="75"/>
      <c r="P15" s="86"/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79"/>
      <c r="AN15" s="79"/>
    </row>
    <row r="16" spans="1:40" ht="19.5" customHeight="1" x14ac:dyDescent="0.2">
      <c r="A16" s="72"/>
      <c r="B16" s="72"/>
      <c r="C16" s="72"/>
      <c r="D16" s="83"/>
      <c r="E16" s="82"/>
      <c r="F16" s="75"/>
      <c r="G16" s="76"/>
      <c r="H16" s="77"/>
      <c r="I16" s="75"/>
      <c r="J16" s="76"/>
      <c r="K16" s="77"/>
      <c r="L16" s="101"/>
      <c r="M16" s="76"/>
      <c r="N16" s="77"/>
      <c r="O16" s="75"/>
      <c r="P16" s="86"/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79"/>
      <c r="AN16" s="79"/>
    </row>
    <row r="17" spans="1:40" ht="19.5" customHeight="1" x14ac:dyDescent="0.2">
      <c r="A17" s="72"/>
      <c r="B17" s="72"/>
      <c r="C17" s="72"/>
      <c r="D17" s="83"/>
      <c r="E17" s="82"/>
      <c r="F17" s="75">
        <v>33000</v>
      </c>
      <c r="G17" s="76">
        <f t="shared" si="0"/>
        <v>0</v>
      </c>
      <c r="H17" s="77"/>
      <c r="I17" s="75">
        <f t="shared" ref="I17:I18" si="11">F17*2</f>
        <v>66000</v>
      </c>
      <c r="J17" s="76">
        <f t="shared" si="2"/>
        <v>0</v>
      </c>
      <c r="K17" s="77"/>
      <c r="L17" s="75">
        <f t="shared" ref="L17:L27" si="12">F17*3</f>
        <v>99000</v>
      </c>
      <c r="M17" s="76">
        <f t="shared" si="4"/>
        <v>0</v>
      </c>
      <c r="N17" s="77"/>
      <c r="O17" s="75">
        <f t="shared" ref="O17:O27" si="13">F17*1.5</f>
        <v>49500</v>
      </c>
      <c r="P17" s="86">
        <f t="shared" ref="P17:P27" si="14">N17*O17</f>
        <v>0</v>
      </c>
      <c r="Q17" s="77"/>
      <c r="R17" s="75">
        <f t="shared" ref="R17:R27" si="15">F17*3</f>
        <v>99000</v>
      </c>
      <c r="S17" s="76">
        <f t="shared" ref="S17:S27" si="16">Q17*R17</f>
        <v>0</v>
      </c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79"/>
      <c r="AN17" s="79"/>
    </row>
    <row r="18" spans="1:40" ht="19.5" customHeight="1" x14ac:dyDescent="0.2">
      <c r="A18" s="72"/>
      <c r="B18" s="72"/>
      <c r="C18" s="72"/>
      <c r="D18" s="83"/>
      <c r="E18" s="82"/>
      <c r="F18" s="75">
        <v>33000</v>
      </c>
      <c r="G18" s="76">
        <f t="shared" si="0"/>
        <v>0</v>
      </c>
      <c r="H18" s="77"/>
      <c r="I18" s="75">
        <f t="shared" si="11"/>
        <v>66000</v>
      </c>
      <c r="J18" s="76">
        <f t="shared" si="2"/>
        <v>0</v>
      </c>
      <c r="K18" s="77"/>
      <c r="L18" s="75">
        <f t="shared" si="12"/>
        <v>99000</v>
      </c>
      <c r="M18" s="76">
        <f t="shared" si="4"/>
        <v>0</v>
      </c>
      <c r="N18" s="77"/>
      <c r="O18" s="75">
        <f t="shared" si="13"/>
        <v>49500</v>
      </c>
      <c r="P18" s="86">
        <f t="shared" si="14"/>
        <v>0</v>
      </c>
      <c r="Q18" s="77"/>
      <c r="R18" s="75">
        <f t="shared" si="15"/>
        <v>99000</v>
      </c>
      <c r="S18" s="76">
        <f t="shared" si="16"/>
        <v>0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79"/>
      <c r="AN18" s="79"/>
    </row>
    <row r="19" spans="1:40" ht="19.5" customHeight="1" x14ac:dyDescent="0.2">
      <c r="A19" s="72"/>
      <c r="B19" s="72"/>
      <c r="C19" s="72"/>
      <c r="D19" s="83"/>
      <c r="E19" s="82"/>
      <c r="F19" s="75"/>
      <c r="G19" s="76">
        <f t="shared" si="0"/>
        <v>0</v>
      </c>
      <c r="H19" s="77"/>
      <c r="I19" s="75">
        <f t="shared" ref="I19:I27" si="17">F19*1.5</f>
        <v>0</v>
      </c>
      <c r="J19" s="76">
        <f t="shared" si="2"/>
        <v>0</v>
      </c>
      <c r="K19" s="77"/>
      <c r="L19" s="75">
        <f t="shared" si="12"/>
        <v>0</v>
      </c>
      <c r="M19" s="76">
        <f t="shared" si="4"/>
        <v>0</v>
      </c>
      <c r="N19" s="77"/>
      <c r="O19" s="75">
        <f t="shared" si="13"/>
        <v>0</v>
      </c>
      <c r="P19" s="86">
        <f t="shared" si="14"/>
        <v>0</v>
      </c>
      <c r="Q19" s="77"/>
      <c r="R19" s="75">
        <f t="shared" si="15"/>
        <v>0</v>
      </c>
      <c r="S19" s="76">
        <f t="shared" si="16"/>
        <v>0</v>
      </c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3"/>
      <c r="E20" s="82"/>
      <c r="F20" s="75"/>
      <c r="G20" s="76">
        <f t="shared" si="0"/>
        <v>0</v>
      </c>
      <c r="H20" s="77"/>
      <c r="I20" s="75">
        <f t="shared" si="17"/>
        <v>0</v>
      </c>
      <c r="J20" s="76">
        <f t="shared" si="2"/>
        <v>0</v>
      </c>
      <c r="K20" s="77"/>
      <c r="L20" s="75">
        <f t="shared" si="12"/>
        <v>0</v>
      </c>
      <c r="M20" s="76">
        <f t="shared" si="4"/>
        <v>0</v>
      </c>
      <c r="N20" s="77"/>
      <c r="O20" s="75">
        <f t="shared" si="13"/>
        <v>0</v>
      </c>
      <c r="P20" s="86">
        <f t="shared" si="14"/>
        <v>0</v>
      </c>
      <c r="Q20" s="77"/>
      <c r="R20" s="75">
        <f t="shared" si="15"/>
        <v>0</v>
      </c>
      <c r="S20" s="76">
        <f t="shared" si="16"/>
        <v>0</v>
      </c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3"/>
      <c r="E21" s="82"/>
      <c r="F21" s="75"/>
      <c r="G21" s="76">
        <f t="shared" si="0"/>
        <v>0</v>
      </c>
      <c r="H21" s="77"/>
      <c r="I21" s="75">
        <f t="shared" si="17"/>
        <v>0</v>
      </c>
      <c r="J21" s="76">
        <f t="shared" si="2"/>
        <v>0</v>
      </c>
      <c r="K21" s="77"/>
      <c r="L21" s="75">
        <f t="shared" si="12"/>
        <v>0</v>
      </c>
      <c r="M21" s="76">
        <f t="shared" si="4"/>
        <v>0</v>
      </c>
      <c r="N21" s="77"/>
      <c r="O21" s="75">
        <f t="shared" si="13"/>
        <v>0</v>
      </c>
      <c r="P21" s="86">
        <f t="shared" si="14"/>
        <v>0</v>
      </c>
      <c r="Q21" s="77"/>
      <c r="R21" s="75">
        <f t="shared" si="15"/>
        <v>0</v>
      </c>
      <c r="S21" s="76">
        <f t="shared" si="16"/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3"/>
      <c r="E22" s="82"/>
      <c r="F22" s="75"/>
      <c r="G22" s="76">
        <f t="shared" si="0"/>
        <v>0</v>
      </c>
      <c r="H22" s="77"/>
      <c r="I22" s="75">
        <f t="shared" si="17"/>
        <v>0</v>
      </c>
      <c r="J22" s="76">
        <f t="shared" si="2"/>
        <v>0</v>
      </c>
      <c r="K22" s="77"/>
      <c r="L22" s="75">
        <f t="shared" si="12"/>
        <v>0</v>
      </c>
      <c r="M22" s="76">
        <f t="shared" si="4"/>
        <v>0</v>
      </c>
      <c r="N22" s="77"/>
      <c r="O22" s="75">
        <f t="shared" si="13"/>
        <v>0</v>
      </c>
      <c r="P22" s="86">
        <f t="shared" si="14"/>
        <v>0</v>
      </c>
      <c r="Q22" s="77"/>
      <c r="R22" s="75">
        <f t="shared" si="15"/>
        <v>0</v>
      </c>
      <c r="S22" s="76">
        <f t="shared" si="16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3"/>
      <c r="E23" s="82"/>
      <c r="F23" s="75"/>
      <c r="G23" s="76">
        <f t="shared" si="0"/>
        <v>0</v>
      </c>
      <c r="H23" s="77"/>
      <c r="I23" s="75">
        <f t="shared" si="17"/>
        <v>0</v>
      </c>
      <c r="J23" s="76">
        <f t="shared" si="2"/>
        <v>0</v>
      </c>
      <c r="K23" s="77"/>
      <c r="L23" s="75">
        <f t="shared" si="12"/>
        <v>0</v>
      </c>
      <c r="M23" s="76">
        <f t="shared" si="4"/>
        <v>0</v>
      </c>
      <c r="N23" s="77"/>
      <c r="O23" s="75">
        <f t="shared" si="13"/>
        <v>0</v>
      </c>
      <c r="P23" s="86">
        <f t="shared" si="14"/>
        <v>0</v>
      </c>
      <c r="Q23" s="77"/>
      <c r="R23" s="75">
        <f t="shared" si="15"/>
        <v>0</v>
      </c>
      <c r="S23" s="76">
        <f t="shared" si="16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3"/>
      <c r="E24" s="82"/>
      <c r="F24" s="75"/>
      <c r="G24" s="76">
        <f t="shared" si="0"/>
        <v>0</v>
      </c>
      <c r="H24" s="77"/>
      <c r="I24" s="75">
        <f t="shared" si="17"/>
        <v>0</v>
      </c>
      <c r="J24" s="76">
        <f t="shared" si="2"/>
        <v>0</v>
      </c>
      <c r="K24" s="77"/>
      <c r="L24" s="75">
        <f t="shared" si="12"/>
        <v>0</v>
      </c>
      <c r="M24" s="76">
        <f t="shared" si="4"/>
        <v>0</v>
      </c>
      <c r="N24" s="77"/>
      <c r="O24" s="75">
        <f t="shared" si="13"/>
        <v>0</v>
      </c>
      <c r="P24" s="86">
        <f t="shared" si="14"/>
        <v>0</v>
      </c>
      <c r="Q24" s="77"/>
      <c r="R24" s="75">
        <f t="shared" si="15"/>
        <v>0</v>
      </c>
      <c r="S24" s="76">
        <f t="shared" si="16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3"/>
      <c r="E25" s="82"/>
      <c r="F25" s="75"/>
      <c r="G25" s="76">
        <f t="shared" si="0"/>
        <v>0</v>
      </c>
      <c r="H25" s="77"/>
      <c r="I25" s="75">
        <f t="shared" si="17"/>
        <v>0</v>
      </c>
      <c r="J25" s="76">
        <f t="shared" si="2"/>
        <v>0</v>
      </c>
      <c r="K25" s="77"/>
      <c r="L25" s="75">
        <f t="shared" si="12"/>
        <v>0</v>
      </c>
      <c r="M25" s="76">
        <f t="shared" si="4"/>
        <v>0</v>
      </c>
      <c r="N25" s="77"/>
      <c r="O25" s="75">
        <f t="shared" si="13"/>
        <v>0</v>
      </c>
      <c r="P25" s="86">
        <f t="shared" si="14"/>
        <v>0</v>
      </c>
      <c r="Q25" s="77"/>
      <c r="R25" s="75">
        <f t="shared" si="15"/>
        <v>0</v>
      </c>
      <c r="S25" s="76">
        <f t="shared" si="16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72"/>
      <c r="B26" s="72"/>
      <c r="C26" s="72"/>
      <c r="D26" s="83"/>
      <c r="E26" s="82"/>
      <c r="F26" s="75"/>
      <c r="G26" s="76">
        <f t="shared" si="0"/>
        <v>0</v>
      </c>
      <c r="H26" s="77"/>
      <c r="I26" s="75">
        <f t="shared" si="17"/>
        <v>0</v>
      </c>
      <c r="J26" s="76">
        <f t="shared" si="2"/>
        <v>0</v>
      </c>
      <c r="K26" s="77"/>
      <c r="L26" s="75">
        <f t="shared" si="12"/>
        <v>0</v>
      </c>
      <c r="M26" s="76">
        <f t="shared" si="4"/>
        <v>0</v>
      </c>
      <c r="N26" s="77"/>
      <c r="O26" s="75">
        <f t="shared" si="13"/>
        <v>0</v>
      </c>
      <c r="P26" s="86">
        <f t="shared" si="14"/>
        <v>0</v>
      </c>
      <c r="Q26" s="77"/>
      <c r="R26" s="75">
        <f t="shared" si="15"/>
        <v>0</v>
      </c>
      <c r="S26" s="76">
        <f t="shared" si="16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8"/>
      <c r="AL26" s="79"/>
      <c r="AM26" s="79"/>
      <c r="AN26" s="79"/>
    </row>
    <row r="27" spans="1:40" ht="19.5" customHeight="1" x14ac:dyDescent="0.2">
      <c r="A27" s="88"/>
      <c r="B27" s="88"/>
      <c r="C27" s="88"/>
      <c r="D27" s="89"/>
      <c r="E27" s="90"/>
      <c r="F27" s="91"/>
      <c r="G27" s="76">
        <f t="shared" si="0"/>
        <v>0</v>
      </c>
      <c r="H27" s="92"/>
      <c r="I27" s="75">
        <f t="shared" si="17"/>
        <v>0</v>
      </c>
      <c r="J27" s="76">
        <f>H27*I27</f>
        <v>0</v>
      </c>
      <c r="K27" s="92"/>
      <c r="L27" s="75">
        <f t="shared" si="12"/>
        <v>0</v>
      </c>
      <c r="M27" s="76">
        <f t="shared" si="4"/>
        <v>0</v>
      </c>
      <c r="N27" s="92"/>
      <c r="O27" s="75">
        <f t="shared" si="13"/>
        <v>0</v>
      </c>
      <c r="P27" s="86">
        <f t="shared" si="14"/>
        <v>0</v>
      </c>
      <c r="Q27" s="92"/>
      <c r="R27" s="75">
        <f t="shared" si="15"/>
        <v>0</v>
      </c>
      <c r="S27" s="76">
        <f t="shared" si="16"/>
        <v>0</v>
      </c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3"/>
      <c r="AL27" s="79"/>
      <c r="AM27" s="71" t="s">
        <v>55</v>
      </c>
      <c r="AN27" s="71"/>
    </row>
    <row r="28" spans="1:40" ht="19.5" customHeight="1" x14ac:dyDescent="0.2">
      <c r="A28" s="94" t="s">
        <v>56</v>
      </c>
      <c r="B28" s="94"/>
      <c r="C28" s="94"/>
      <c r="D28" s="95"/>
      <c r="E28" s="96">
        <f>SUM(E5:E27)</f>
        <v>191</v>
      </c>
      <c r="F28" s="97"/>
      <c r="G28" s="97">
        <f t="shared" ref="G28:AK28" si="18">SUM(G5:G27)</f>
        <v>4775000</v>
      </c>
      <c r="H28" s="97">
        <f t="shared" si="18"/>
        <v>3</v>
      </c>
      <c r="I28" s="97">
        <f t="shared" si="18"/>
        <v>257000</v>
      </c>
      <c r="J28" s="97">
        <f t="shared" si="18"/>
        <v>175000</v>
      </c>
      <c r="K28" s="97">
        <f t="shared" si="18"/>
        <v>6</v>
      </c>
      <c r="L28" s="97">
        <f t="shared" si="18"/>
        <v>248000</v>
      </c>
      <c r="M28" s="97">
        <f t="shared" si="18"/>
        <v>300000</v>
      </c>
      <c r="N28" s="97">
        <f t="shared" si="18"/>
        <v>259.5</v>
      </c>
      <c r="O28" s="97">
        <f t="shared" si="18"/>
        <v>336500</v>
      </c>
      <c r="P28" s="97">
        <f t="shared" si="18"/>
        <v>9225000</v>
      </c>
      <c r="Q28" s="97">
        <f t="shared" si="18"/>
        <v>0</v>
      </c>
      <c r="R28" s="97">
        <f t="shared" si="18"/>
        <v>198000</v>
      </c>
      <c r="S28" s="97">
        <f t="shared" si="18"/>
        <v>0</v>
      </c>
      <c r="T28" s="98">
        <f t="shared" si="18"/>
        <v>138000</v>
      </c>
      <c r="U28" s="97">
        <f t="shared" si="18"/>
        <v>0</v>
      </c>
      <c r="V28" s="97">
        <f t="shared" si="18"/>
        <v>0</v>
      </c>
      <c r="W28" s="97">
        <f t="shared" si="18"/>
        <v>0</v>
      </c>
      <c r="X28" s="97">
        <f t="shared" si="18"/>
        <v>0</v>
      </c>
      <c r="Y28" s="97">
        <f t="shared" si="18"/>
        <v>0</v>
      </c>
      <c r="Z28" s="97">
        <f t="shared" si="18"/>
        <v>0</v>
      </c>
      <c r="AA28" s="97">
        <f t="shared" si="18"/>
        <v>0</v>
      </c>
      <c r="AB28" s="99">
        <f t="shared" si="18"/>
        <v>0</v>
      </c>
      <c r="AC28" s="100">
        <f t="shared" si="18"/>
        <v>0</v>
      </c>
      <c r="AD28" s="100">
        <f t="shared" si="18"/>
        <v>65000</v>
      </c>
      <c r="AE28" s="100">
        <f t="shared" si="18"/>
        <v>0</v>
      </c>
      <c r="AF28" s="100">
        <f t="shared" si="18"/>
        <v>0</v>
      </c>
      <c r="AG28" s="100">
        <f t="shared" si="18"/>
        <v>0</v>
      </c>
      <c r="AH28" s="100">
        <f t="shared" si="18"/>
        <v>0</v>
      </c>
      <c r="AI28" s="100">
        <f t="shared" si="18"/>
        <v>0</v>
      </c>
      <c r="AJ28" s="100">
        <f t="shared" si="18"/>
        <v>0</v>
      </c>
      <c r="AK28" s="100">
        <f t="shared" si="18"/>
        <v>0</v>
      </c>
      <c r="AL28" s="13"/>
      <c r="AM28" s="13"/>
      <c r="AN28" s="13"/>
    </row>
    <row r="29" spans="1:4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</sheetData>
  <conditionalFormatting sqref="V28">
    <cfRule type="containsText" dxfId="0" priority="1" operator="containsText" text="Vertex42">
      <formula>NOT(ISERROR(SEARCH(("Vertex42"),(V28))))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2025-10-06T05:52:57Z</cp:lastPrinted>
  <dcterms:created xsi:type="dcterms:W3CDTF">2019-06-26T21:48:07Z</dcterms:created>
  <dcterms:modified xsi:type="dcterms:W3CDTF">2025-10-06T05:53:04Z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