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on\Desktop\Western\Data\"/>
    </mc:Choice>
  </mc:AlternateContent>
  <xr:revisionPtr revIDLastSave="0" documentId="13_ncr:1_{EBDBBD01-E2CC-4A81-9A26-07DD04F18A37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1" l="1"/>
  <c r="Y7" i="1" s="1"/>
  <c r="U11" i="1"/>
  <c r="Y11" i="1" s="1"/>
  <c r="U6" i="1"/>
  <c r="U10" i="1"/>
  <c r="Y10" i="1" s="1"/>
  <c r="U5" i="1"/>
  <c r="Y5" i="1" s="1"/>
  <c r="U9" i="1"/>
  <c r="Y9" i="1" s="1"/>
  <c r="W15" i="1"/>
  <c r="W14" i="1"/>
  <c r="W13" i="1"/>
  <c r="W12" i="1"/>
  <c r="V15" i="1"/>
  <c r="V14" i="1"/>
  <c r="V13" i="1"/>
  <c r="W11" i="1"/>
  <c r="W10" i="1"/>
  <c r="W9" i="1"/>
  <c r="W8" i="1"/>
  <c r="W7" i="1"/>
  <c r="W6" i="1"/>
  <c r="W5" i="1"/>
  <c r="W4" i="1"/>
  <c r="V8" i="1"/>
  <c r="V12" i="1"/>
  <c r="V11" i="1"/>
  <c r="V10" i="1"/>
  <c r="V9" i="1"/>
  <c r="V7" i="1"/>
  <c r="V6" i="1"/>
  <c r="V5" i="1"/>
  <c r="V4" i="1"/>
  <c r="U4" i="1"/>
  <c r="U8" i="1"/>
  <c r="U12" i="1" l="1"/>
  <c r="U14" i="1"/>
  <c r="AB5" i="1"/>
  <c r="Z5" i="1"/>
  <c r="Y6" i="1"/>
  <c r="AA5" i="1" s="1"/>
  <c r="U13" i="1"/>
  <c r="U15" i="1"/>
</calcChain>
</file>

<file path=xl/sharedStrings.xml><?xml version="1.0" encoding="utf-8"?>
<sst xmlns="http://schemas.openxmlformats.org/spreadsheetml/2006/main" count="754" uniqueCount="281">
  <si>
    <t>Participant_ID</t>
  </si>
  <si>
    <t>Age</t>
  </si>
  <si>
    <t>Gender</t>
  </si>
  <si>
    <t>Years of formal training</t>
  </si>
  <si>
    <t>instrument</t>
  </si>
  <si>
    <t>I or V</t>
  </si>
  <si>
    <t>AP/Aural Skills</t>
  </si>
  <si>
    <t>Choir</t>
  </si>
  <si>
    <t>Performed (years)</t>
  </si>
  <si>
    <t>Teach (years)</t>
  </si>
  <si>
    <t>Class</t>
  </si>
  <si>
    <t>notes</t>
  </si>
  <si>
    <t>SB001</t>
  </si>
  <si>
    <t>M</t>
  </si>
  <si>
    <t>cello</t>
  </si>
  <si>
    <t>yes</t>
  </si>
  <si>
    <t>SB002</t>
  </si>
  <si>
    <t>F</t>
  </si>
  <si>
    <t>Piano</t>
  </si>
  <si>
    <t>no</t>
  </si>
  <si>
    <t>M (age)</t>
  </si>
  <si>
    <t>m(training)</t>
  </si>
  <si>
    <t>still need</t>
  </si>
  <si>
    <t>total non</t>
  </si>
  <si>
    <t>total med</t>
  </si>
  <si>
    <t>total high</t>
  </si>
  <si>
    <t>SB003</t>
  </si>
  <si>
    <t>clarinet</t>
  </si>
  <si>
    <t>SB004</t>
  </si>
  <si>
    <t>none</t>
  </si>
  <si>
    <t>Non</t>
  </si>
  <si>
    <t>SB005</t>
  </si>
  <si>
    <t>teaches dance</t>
  </si>
  <si>
    <t>Mod</t>
  </si>
  <si>
    <t>SB006</t>
  </si>
  <si>
    <t>High</t>
  </si>
  <si>
    <t>SB007</t>
  </si>
  <si>
    <t>voice</t>
  </si>
  <si>
    <t>SB008</t>
  </si>
  <si>
    <t>tuba</t>
  </si>
  <si>
    <t>SB009</t>
  </si>
  <si>
    <t>violin</t>
  </si>
  <si>
    <t>SB010</t>
  </si>
  <si>
    <t>SB011</t>
  </si>
  <si>
    <t>percussion</t>
  </si>
  <si>
    <t>N</t>
  </si>
  <si>
    <t>SB012</t>
  </si>
  <si>
    <t>piano</t>
  </si>
  <si>
    <t>n (non)</t>
  </si>
  <si>
    <t>SB013</t>
  </si>
  <si>
    <t>n (mod)</t>
  </si>
  <si>
    <t>SB014</t>
  </si>
  <si>
    <t>n (high)</t>
  </si>
  <si>
    <t>SB015</t>
  </si>
  <si>
    <t>trumpet</t>
  </si>
  <si>
    <t>SB016</t>
  </si>
  <si>
    <t>piano/voice</t>
  </si>
  <si>
    <t>SB017</t>
  </si>
  <si>
    <t>SB018</t>
  </si>
  <si>
    <t>SB019</t>
  </si>
  <si>
    <t>SB020</t>
  </si>
  <si>
    <t>flute</t>
  </si>
  <si>
    <t>SB021</t>
  </si>
  <si>
    <t>SB022</t>
  </si>
  <si>
    <t>SB023</t>
  </si>
  <si>
    <t>SB024</t>
  </si>
  <si>
    <t>trumpet/euphonium</t>
  </si>
  <si>
    <t>SB025</t>
  </si>
  <si>
    <t>flute/voice</t>
  </si>
  <si>
    <t>SB026</t>
  </si>
  <si>
    <t>SB027</t>
  </si>
  <si>
    <t>SB028</t>
  </si>
  <si>
    <t>piano/percussion</t>
  </si>
  <si>
    <t>SB029</t>
  </si>
  <si>
    <t>SB030</t>
  </si>
  <si>
    <t>french horn</t>
  </si>
  <si>
    <t>SB031</t>
  </si>
  <si>
    <t>bass clarinet</t>
  </si>
  <si>
    <t>SB032</t>
  </si>
  <si>
    <t>SB033</t>
  </si>
  <si>
    <t>SB034</t>
  </si>
  <si>
    <t>SB035</t>
  </si>
  <si>
    <t>piano/violin</t>
  </si>
  <si>
    <t>SB036</t>
  </si>
  <si>
    <t>SB037</t>
  </si>
  <si>
    <t>SB038</t>
  </si>
  <si>
    <t>bassoon</t>
  </si>
  <si>
    <t>SB039</t>
  </si>
  <si>
    <t>voice/piano/guitar</t>
  </si>
  <si>
    <t>SB040</t>
  </si>
  <si>
    <t>SB041</t>
  </si>
  <si>
    <t>SB042</t>
  </si>
  <si>
    <t>viola/guitar/cello</t>
  </si>
  <si>
    <t>SB043</t>
  </si>
  <si>
    <t>SB044</t>
  </si>
  <si>
    <t>trombone</t>
  </si>
  <si>
    <t>SB045</t>
  </si>
  <si>
    <t>guitar/violin/piano/clarinet</t>
  </si>
  <si>
    <t>SB046</t>
  </si>
  <si>
    <t>SB047</t>
  </si>
  <si>
    <t>guitar</t>
  </si>
  <si>
    <t>SB048</t>
  </si>
  <si>
    <t>SB049</t>
  </si>
  <si>
    <t>vocal</t>
  </si>
  <si>
    <t>SB050</t>
  </si>
  <si>
    <t>SB051</t>
  </si>
  <si>
    <t>SB052</t>
  </si>
  <si>
    <t>piano/flute</t>
  </si>
  <si>
    <t>SB053</t>
  </si>
  <si>
    <t>Identified as Non Binary. Classified as female for this spreadsheet only</t>
  </si>
  <si>
    <t>SB054</t>
  </si>
  <si>
    <t>piano/ukulele</t>
  </si>
  <si>
    <t>SB055</t>
  </si>
  <si>
    <t>SB056</t>
  </si>
  <si>
    <t>piano/guitar</t>
  </si>
  <si>
    <t>SB057</t>
  </si>
  <si>
    <t>violin/piano</t>
  </si>
  <si>
    <t>SB058</t>
  </si>
  <si>
    <t>SB059</t>
  </si>
  <si>
    <t>SB060</t>
  </si>
  <si>
    <t>SB061</t>
  </si>
  <si>
    <t>SB062</t>
  </si>
  <si>
    <t>SB063</t>
  </si>
  <si>
    <t>SB064</t>
  </si>
  <si>
    <t>SB065</t>
  </si>
  <si>
    <t>SB066</t>
  </si>
  <si>
    <t>SB067</t>
  </si>
  <si>
    <t>SB068</t>
  </si>
  <si>
    <t>SB069</t>
  </si>
  <si>
    <t>SB070</t>
  </si>
  <si>
    <t>SB071</t>
  </si>
  <si>
    <t>SB072</t>
  </si>
  <si>
    <t>SB073</t>
  </si>
  <si>
    <t>SB074</t>
  </si>
  <si>
    <t>piano/vocal</t>
  </si>
  <si>
    <t>SB075</t>
  </si>
  <si>
    <t>SB076</t>
  </si>
  <si>
    <t>SB077</t>
  </si>
  <si>
    <t>SB078</t>
  </si>
  <si>
    <t>SB079</t>
  </si>
  <si>
    <t>saxophone</t>
  </si>
  <si>
    <t>SB080</t>
  </si>
  <si>
    <t>SB081</t>
  </si>
  <si>
    <t>drums/guitar</t>
  </si>
  <si>
    <t>SB082</t>
  </si>
  <si>
    <t>SB083</t>
  </si>
  <si>
    <t>SB084</t>
  </si>
  <si>
    <t>piano/oboe</t>
  </si>
  <si>
    <t>SB085</t>
  </si>
  <si>
    <t>SB086</t>
  </si>
  <si>
    <t>SB087</t>
  </si>
  <si>
    <t>SB088</t>
  </si>
  <si>
    <t>Guitar/Piano</t>
  </si>
  <si>
    <t>SB089</t>
  </si>
  <si>
    <t>SB090</t>
  </si>
  <si>
    <t>SB091</t>
  </si>
  <si>
    <t>basson/bass clarinet</t>
  </si>
  <si>
    <t>SB092</t>
  </si>
  <si>
    <t>SB093</t>
  </si>
  <si>
    <t>SB094</t>
  </si>
  <si>
    <t>SB095</t>
  </si>
  <si>
    <t>SB096</t>
  </si>
  <si>
    <t>SB097</t>
  </si>
  <si>
    <t>SB098</t>
  </si>
  <si>
    <t>bass guitar</t>
  </si>
  <si>
    <t>SB099</t>
  </si>
  <si>
    <t>SB100</t>
  </si>
  <si>
    <t>piano/saxophone</t>
  </si>
  <si>
    <t>SB101</t>
  </si>
  <si>
    <t>SB102</t>
  </si>
  <si>
    <t>SB103</t>
  </si>
  <si>
    <t>cello/guitar</t>
  </si>
  <si>
    <t>SB104</t>
  </si>
  <si>
    <t>SB105</t>
  </si>
  <si>
    <t>SB106</t>
  </si>
  <si>
    <t>SB107</t>
  </si>
  <si>
    <t>vocal, cello</t>
  </si>
  <si>
    <t>SB108</t>
  </si>
  <si>
    <t>SB109</t>
  </si>
  <si>
    <t>Percussion/guitar</t>
  </si>
  <si>
    <t>SB110</t>
  </si>
  <si>
    <t>vocal/guitar</t>
  </si>
  <si>
    <t>SB111</t>
  </si>
  <si>
    <t>SB112</t>
  </si>
  <si>
    <t>SB113</t>
  </si>
  <si>
    <t>SB114</t>
  </si>
  <si>
    <t>clarinet/piano</t>
  </si>
  <si>
    <t>SB115</t>
  </si>
  <si>
    <t>viola</t>
  </si>
  <si>
    <t>SB116</t>
  </si>
  <si>
    <t>SB117</t>
  </si>
  <si>
    <t>SB118</t>
  </si>
  <si>
    <t>Tuba</t>
  </si>
  <si>
    <t>SB119</t>
  </si>
  <si>
    <t>SB120</t>
  </si>
  <si>
    <t>Tuba, Flute</t>
  </si>
  <si>
    <t>SB121</t>
  </si>
  <si>
    <t>Vocal/piano/guitar</t>
  </si>
  <si>
    <t>SB122</t>
  </si>
  <si>
    <t>Piano/vocal/violin/guitar</t>
  </si>
  <si>
    <t>SB123</t>
  </si>
  <si>
    <t>piano/trombone</t>
  </si>
  <si>
    <t>SB124</t>
  </si>
  <si>
    <t>SB125</t>
  </si>
  <si>
    <t>piano/cello</t>
  </si>
  <si>
    <t>SB126</t>
  </si>
  <si>
    <t>vocal/guitar/bass</t>
  </si>
  <si>
    <t>SB127</t>
  </si>
  <si>
    <t>Guitar/piano/percussion</t>
  </si>
  <si>
    <t>SB128</t>
  </si>
  <si>
    <t>SB129</t>
  </si>
  <si>
    <t>SB130</t>
  </si>
  <si>
    <t>guitar/vocal</t>
  </si>
  <si>
    <t>SB131</t>
  </si>
  <si>
    <t>SB132</t>
  </si>
  <si>
    <t>SB133</t>
  </si>
  <si>
    <t>SB134</t>
  </si>
  <si>
    <t>vocal/French horn</t>
  </si>
  <si>
    <t>SB135</t>
  </si>
  <si>
    <t>piano/clarinet</t>
  </si>
  <si>
    <t>SB136</t>
  </si>
  <si>
    <t>SB137</t>
  </si>
  <si>
    <t>SB138</t>
  </si>
  <si>
    <t>vocal/instrumental</t>
  </si>
  <si>
    <t>SB139</t>
  </si>
  <si>
    <t>SB140</t>
  </si>
  <si>
    <t>guitar/trumpet</t>
  </si>
  <si>
    <t>SB141</t>
  </si>
  <si>
    <t>SB142</t>
  </si>
  <si>
    <t>French horn</t>
  </si>
  <si>
    <t>SB143</t>
  </si>
  <si>
    <t>SB144</t>
  </si>
  <si>
    <t>euphonium</t>
  </si>
  <si>
    <t>SB145</t>
  </si>
  <si>
    <t>violin/flute</t>
  </si>
  <si>
    <t>SB146</t>
  </si>
  <si>
    <t>piano/Guitar/Choir</t>
  </si>
  <si>
    <t>SB147</t>
  </si>
  <si>
    <t>SB148</t>
  </si>
  <si>
    <t>SB149</t>
  </si>
  <si>
    <t>SB150</t>
  </si>
  <si>
    <t>SB151</t>
  </si>
  <si>
    <t>SB152</t>
  </si>
  <si>
    <t>SB153</t>
  </si>
  <si>
    <t>piano/violin/trombone</t>
  </si>
  <si>
    <t>SB154</t>
  </si>
  <si>
    <t>SB155</t>
  </si>
  <si>
    <t>SB156</t>
  </si>
  <si>
    <t>SB157</t>
  </si>
  <si>
    <t>SB158</t>
  </si>
  <si>
    <t>SB159</t>
  </si>
  <si>
    <t>SB160</t>
  </si>
  <si>
    <t>Percussion</t>
  </si>
  <si>
    <t>SB161</t>
  </si>
  <si>
    <t>Clarinet</t>
  </si>
  <si>
    <t>SB162</t>
  </si>
  <si>
    <t>Oboe/Organ/Piano/Voice</t>
  </si>
  <si>
    <t>SB163</t>
  </si>
  <si>
    <t>SB164</t>
  </si>
  <si>
    <t>vocal/percussion</t>
  </si>
  <si>
    <t>SB165</t>
  </si>
  <si>
    <t>Vocal/piano</t>
  </si>
  <si>
    <t>SB166</t>
  </si>
  <si>
    <t>SB167</t>
  </si>
  <si>
    <t>SB168</t>
  </si>
  <si>
    <t>SB169</t>
  </si>
  <si>
    <t>bass</t>
  </si>
  <si>
    <t>SB170</t>
  </si>
  <si>
    <t>piano/vocal/trumpet</t>
  </si>
  <si>
    <t>SB171</t>
  </si>
  <si>
    <t>SB172</t>
  </si>
  <si>
    <t>SB173</t>
  </si>
  <si>
    <t>Piano/bass</t>
  </si>
  <si>
    <t>SB174</t>
  </si>
  <si>
    <t>SB175</t>
  </si>
  <si>
    <t>SB176</t>
  </si>
  <si>
    <t>trumpet/voice</t>
  </si>
  <si>
    <t>SB177</t>
  </si>
  <si>
    <t>SB178</t>
  </si>
  <si>
    <t>SB179</t>
  </si>
  <si>
    <t>SB180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</si>
</sst>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abSelected="1" topLeftCell="A157" workbookViewId="0">
      <selection activeCell="D179" sqref="D179"/>
    </sheetView>
  </sheetViews>
  <sheetFormatPr defaultRowHeight="15" x14ac:dyDescent="0.25"/>
  <cols>
    <col min="1" max="1" width="13.85546875" style="1" customWidth="1"/>
    <col min="2" max="2" width="9.140625" customWidth="1"/>
    <col min="4" max="4" width="10.140625" customWidth="1"/>
    <col min="5" max="5" width="9.140625" customWidth="1"/>
    <col min="6" max="6" width="10.140625" customWidth="1"/>
    <col min="7" max="7" width="18.140625" customWidth="1"/>
    <col min="8" max="8" width="9.7109375" customWidth="1"/>
    <col min="9" max="9" width="10.5703125" customWidth="1"/>
    <col min="10" max="10" width="13" customWidth="1"/>
    <col min="11" max="11" width="9.140625" customWidth="1"/>
    <col min="12" max="12" width="15.28515625" customWidth="1"/>
    <col min="13" max="13" width="11.28515625" customWidth="1"/>
  </cols>
  <sheetData>
    <row r="1" spans="1:28" x14ac:dyDescent="0.25">
      <c r="A1" s="1" t="s">
        <v>0</v>
      </c>
      <c r="B1" t="s">
        <v>1</v>
      </c>
      <c r="C1" t="s">
        <v>10</v>
      </c>
      <c r="D1" t="s">
        <v>3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28" x14ac:dyDescent="0.25">
      <c r="A2" s="1" t="s">
        <v>12</v>
      </c>
      <c r="B2">
        <v>59</v>
      </c>
      <c r="C2">
        <v>3</v>
      </c>
      <c r="D2">
        <v>48</v>
      </c>
      <c r="E2" t="s">
        <v>13</v>
      </c>
      <c r="F2">
        <v>48</v>
      </c>
      <c r="G2" t="s">
        <v>14</v>
      </c>
      <c r="I2">
        <v>2</v>
      </c>
      <c r="J2" t="s">
        <v>15</v>
      </c>
      <c r="K2">
        <v>2</v>
      </c>
      <c r="L2">
        <v>48</v>
      </c>
      <c r="M2">
        <v>25</v>
      </c>
      <c r="N2">
        <v>3</v>
      </c>
    </row>
    <row r="3" spans="1:28" x14ac:dyDescent="0.25">
      <c r="A3" s="1" t="s">
        <v>16</v>
      </c>
      <c r="B3">
        <v>23</v>
      </c>
      <c r="C3">
        <v>1</v>
      </c>
      <c r="D3">
        <v>1</v>
      </c>
      <c r="E3" t="s">
        <v>17</v>
      </c>
      <c r="F3">
        <v>1</v>
      </c>
      <c r="G3" t="s">
        <v>18</v>
      </c>
      <c r="I3">
        <v>2</v>
      </c>
      <c r="J3" t="s">
        <v>19</v>
      </c>
      <c r="K3">
        <v>1</v>
      </c>
      <c r="L3">
        <v>0</v>
      </c>
      <c r="M3">
        <v>0</v>
      </c>
      <c r="N3">
        <v>1</v>
      </c>
      <c r="V3" t="s">
        <v>20</v>
      </c>
      <c r="W3" t="s">
        <v>21</v>
      </c>
      <c r="Y3" t="s">
        <v>22</v>
      </c>
      <c r="Z3" t="s">
        <v>23</v>
      </c>
      <c r="AA3" t="s">
        <v>24</v>
      </c>
      <c r="AB3" t="s">
        <v>25</v>
      </c>
    </row>
    <row r="4" spans="1:28" x14ac:dyDescent="0.25">
      <c r="A4" s="1" t="s">
        <v>26</v>
      </c>
      <c r="B4">
        <v>25</v>
      </c>
      <c r="C4">
        <v>1</v>
      </c>
      <c r="D4">
        <v>2</v>
      </c>
      <c r="E4" t="s">
        <v>17</v>
      </c>
      <c r="F4">
        <v>2</v>
      </c>
      <c r="G4" t="s">
        <v>27</v>
      </c>
      <c r="I4">
        <v>2</v>
      </c>
      <c r="J4" t="s">
        <v>19</v>
      </c>
      <c r="K4">
        <v>0</v>
      </c>
      <c r="L4">
        <v>2</v>
      </c>
      <c r="M4">
        <v>0</v>
      </c>
      <c r="N4">
        <v>1</v>
      </c>
      <c r="T4" s="2" t="s">
        <v>13</v>
      </c>
      <c r="U4" s="5">
        <f>COUNTIF(E:E, "M")</f>
        <v>92</v>
      </c>
      <c r="V4" s="7">
        <f>AVERAGEIFS($B:$B,$E:$E, "M")</f>
        <v>23.858695652173914</v>
      </c>
      <c r="W4" s="11">
        <f>AVERAGEIFS($F:$F,$E:$E, "M")</f>
        <v>8.9565217391304355</v>
      </c>
    </row>
    <row r="5" spans="1:28" x14ac:dyDescent="0.25">
      <c r="A5" s="1" t="s">
        <v>28</v>
      </c>
      <c r="B5">
        <v>25</v>
      </c>
      <c r="C5">
        <v>1</v>
      </c>
      <c r="D5">
        <v>0</v>
      </c>
      <c r="E5" t="s">
        <v>17</v>
      </c>
      <c r="F5">
        <v>0</v>
      </c>
      <c r="G5" t="s">
        <v>29</v>
      </c>
      <c r="I5">
        <v>0</v>
      </c>
      <c r="J5" t="s">
        <v>19</v>
      </c>
      <c r="K5">
        <v>0</v>
      </c>
      <c r="L5">
        <v>0</v>
      </c>
      <c r="M5">
        <v>0</v>
      </c>
      <c r="N5">
        <v>1</v>
      </c>
      <c r="T5" s="3" t="s">
        <v>30</v>
      </c>
      <c r="U5" s="6">
        <f>COUNTIFS($E:$E, "M", $N:$N, "1")</f>
        <v>27</v>
      </c>
      <c r="V5" s="8">
        <f>AVERAGEIFS($B:$B,$E:$E, "M", $N:$N,"1")</f>
        <v>20.703703703703702</v>
      </c>
      <c r="W5" s="12">
        <f>AVERAGEIFS($F:$F,$E:$E, "M", $N:$N, "1")</f>
        <v>0.70370370370370372</v>
      </c>
      <c r="Y5">
        <f>30-U5</f>
        <v>3</v>
      </c>
      <c r="Z5">
        <f>SUM(Y5,Y9)</f>
        <v>0</v>
      </c>
      <c r="AA5">
        <f>SUM(Y6,Y10)</f>
        <v>0</v>
      </c>
      <c r="AB5">
        <f>SUM(Y7, Y11)</f>
        <v>0</v>
      </c>
    </row>
    <row r="6" spans="1:28" x14ac:dyDescent="0.25">
      <c r="A6" s="1" t="s">
        <v>31</v>
      </c>
      <c r="B6">
        <v>19</v>
      </c>
      <c r="C6">
        <v>2</v>
      </c>
      <c r="D6">
        <v>4</v>
      </c>
      <c r="E6" t="s">
        <v>17</v>
      </c>
      <c r="F6">
        <v>4</v>
      </c>
      <c r="G6" t="s">
        <v>14</v>
      </c>
      <c r="I6">
        <v>2</v>
      </c>
      <c r="J6" t="s">
        <v>19</v>
      </c>
      <c r="K6">
        <v>0</v>
      </c>
      <c r="L6">
        <v>5</v>
      </c>
      <c r="M6">
        <v>0</v>
      </c>
      <c r="N6">
        <v>2</v>
      </c>
      <c r="O6" t="s">
        <v>32</v>
      </c>
      <c r="T6" s="3" t="s">
        <v>33</v>
      </c>
      <c r="U6" s="6">
        <f>COUNTIFS($E:$E, "M", $N:$N, "2")</f>
        <v>30</v>
      </c>
      <c r="V6" s="8">
        <f>AVERAGEIFS($B:$B,$E:$E, "M", $N:$N,"2")</f>
        <v>21.366666666666667</v>
      </c>
      <c r="W6" s="12">
        <f>AVERAGEIFS($F:$F,$E:$E, "M", $N:$N, "2")</f>
        <v>5.4</v>
      </c>
      <c r="Y6">
        <f t="shared" ref="Y6:Y11" si="0">30-U6</f>
        <v>0</v>
      </c>
    </row>
    <row r="7" spans="1:28" x14ac:dyDescent="0.25">
      <c r="A7" s="1" t="s">
        <v>34</v>
      </c>
      <c r="B7">
        <v>19</v>
      </c>
      <c r="C7">
        <v>1</v>
      </c>
      <c r="D7">
        <v>0</v>
      </c>
      <c r="E7" t="s">
        <v>13</v>
      </c>
      <c r="F7">
        <v>0</v>
      </c>
      <c r="G7" t="s">
        <v>29</v>
      </c>
      <c r="I7">
        <v>0</v>
      </c>
      <c r="J7" t="s">
        <v>19</v>
      </c>
      <c r="K7">
        <v>0</v>
      </c>
      <c r="L7">
        <v>0</v>
      </c>
      <c r="M7">
        <v>0</v>
      </c>
      <c r="N7">
        <v>1</v>
      </c>
      <c r="T7" s="3" t="s">
        <v>35</v>
      </c>
      <c r="U7" s="6">
        <f>COUNTIFS($E:$E, "M", $N:$N, "3")</f>
        <v>35</v>
      </c>
      <c r="V7" s="8">
        <f>AVERAGEIFS($B:$B,$E:$E, "M", $N:$N,"3")</f>
        <v>28.428571428571427</v>
      </c>
      <c r="W7" s="12">
        <f>AVERAGEIFS($F:$F,$E:$E, "M", $N:$N, "3")</f>
        <v>18.37142857142857</v>
      </c>
      <c r="Y7">
        <f t="shared" si="0"/>
        <v>-5</v>
      </c>
    </row>
    <row r="8" spans="1:28" x14ac:dyDescent="0.25">
      <c r="A8" s="1" t="s">
        <v>36</v>
      </c>
      <c r="B8">
        <v>24</v>
      </c>
      <c r="C8">
        <v>3</v>
      </c>
      <c r="D8">
        <v>11</v>
      </c>
      <c r="E8" t="s">
        <v>17</v>
      </c>
      <c r="F8">
        <v>11</v>
      </c>
      <c r="G8" t="s">
        <v>37</v>
      </c>
      <c r="I8">
        <v>1</v>
      </c>
      <c r="J8" t="s">
        <v>19</v>
      </c>
      <c r="K8">
        <v>11</v>
      </c>
      <c r="L8">
        <v>16</v>
      </c>
      <c r="M8">
        <v>0</v>
      </c>
      <c r="N8">
        <v>3</v>
      </c>
      <c r="T8" s="2" t="s">
        <v>17</v>
      </c>
      <c r="U8" s="5">
        <f>COUNTIF(E:E, "F")</f>
        <v>88</v>
      </c>
      <c r="V8" s="7">
        <f>AVERAGEIFS($B:$B,$E:$E, "F")</f>
        <v>21.852272727272727</v>
      </c>
      <c r="W8" s="11">
        <f>AVERAGEIFS($F:$F,$E:$E, "F")</f>
        <v>5.7954545454545459</v>
      </c>
    </row>
    <row r="9" spans="1:28" x14ac:dyDescent="0.25">
      <c r="A9" s="1" t="s">
        <v>38</v>
      </c>
      <c r="B9">
        <v>20</v>
      </c>
      <c r="C9">
        <v>2</v>
      </c>
      <c r="D9">
        <v>7</v>
      </c>
      <c r="E9" t="s">
        <v>13</v>
      </c>
      <c r="F9">
        <v>7</v>
      </c>
      <c r="G9" t="s">
        <v>39</v>
      </c>
      <c r="I9">
        <v>2</v>
      </c>
      <c r="J9" t="s">
        <v>19</v>
      </c>
      <c r="K9">
        <v>0</v>
      </c>
      <c r="L9">
        <v>7</v>
      </c>
      <c r="M9">
        <v>2</v>
      </c>
      <c r="N9">
        <v>2</v>
      </c>
      <c r="T9" s="3" t="s">
        <v>30</v>
      </c>
      <c r="U9" s="6">
        <f>COUNTIFS($E:$E, "F", $N:$N, "1")</f>
        <v>33</v>
      </c>
      <c r="V9" s="8">
        <f>AVERAGEIFS($B:$B,$E:$E, "F", $N:$N,"1")</f>
        <v>21.696969696969695</v>
      </c>
      <c r="W9" s="12">
        <f>AVERAGEIFS($F:$F,$E:$E, "F", $N:$N, "1")</f>
        <v>0.5757575757575758</v>
      </c>
      <c r="Y9">
        <f t="shared" si="0"/>
        <v>-3</v>
      </c>
    </row>
    <row r="10" spans="1:28" x14ac:dyDescent="0.25">
      <c r="A10" s="1" t="s">
        <v>40</v>
      </c>
      <c r="B10">
        <v>21</v>
      </c>
      <c r="C10">
        <v>1</v>
      </c>
      <c r="D10">
        <v>1</v>
      </c>
      <c r="E10" t="s">
        <v>17</v>
      </c>
      <c r="F10">
        <v>1</v>
      </c>
      <c r="G10" t="s">
        <v>41</v>
      </c>
      <c r="I10">
        <v>2</v>
      </c>
      <c r="J10" t="s">
        <v>19</v>
      </c>
      <c r="K10">
        <v>0</v>
      </c>
      <c r="L10">
        <v>0</v>
      </c>
      <c r="M10">
        <v>0</v>
      </c>
      <c r="N10">
        <v>1</v>
      </c>
      <c r="T10" s="3" t="s">
        <v>33</v>
      </c>
      <c r="U10" s="6">
        <f>COUNTIFS($E:$E, "F", $N:$N, "2")</f>
        <v>30</v>
      </c>
      <c r="V10" s="8">
        <f>AVERAGEIFS($B:$B,$E:$E, "F", $N:$N,"2")</f>
        <v>20.6</v>
      </c>
      <c r="W10" s="12">
        <f>AVERAGEIFS($F:$F,$E:$E, "F", $N:$N, "2")</f>
        <v>5.666666666666667</v>
      </c>
      <c r="Y10">
        <f t="shared" si="0"/>
        <v>0</v>
      </c>
    </row>
    <row r="11" spans="1:28" x14ac:dyDescent="0.25">
      <c r="A11" s="1" t="s">
        <v>42</v>
      </c>
      <c r="B11">
        <v>21</v>
      </c>
      <c r="C11">
        <v>3</v>
      </c>
      <c r="D11">
        <v>9</v>
      </c>
      <c r="E11" t="s">
        <v>13</v>
      </c>
      <c r="F11">
        <v>9</v>
      </c>
      <c r="G11" t="s">
        <v>27</v>
      </c>
      <c r="I11">
        <v>2</v>
      </c>
      <c r="J11" t="s">
        <v>15</v>
      </c>
      <c r="K11">
        <v>4</v>
      </c>
      <c r="L11">
        <v>9</v>
      </c>
      <c r="M11">
        <v>0</v>
      </c>
      <c r="N11">
        <v>3</v>
      </c>
      <c r="T11" s="3" t="s">
        <v>35</v>
      </c>
      <c r="U11" s="6">
        <f>COUNTIFS($E:$E, "F", $N:$N, "3")</f>
        <v>25</v>
      </c>
      <c r="V11" s="8">
        <f>AVERAGEIFS($B:$B,$E:$E, "F", $N:$N,"3")</f>
        <v>23.56</v>
      </c>
      <c r="W11" s="12">
        <f>AVERAGEIFS($F:$F,$E:$E, "F", $N:$N, "3")</f>
        <v>12.84</v>
      </c>
      <c r="Y11">
        <f t="shared" si="0"/>
        <v>5</v>
      </c>
    </row>
    <row r="12" spans="1:28" x14ac:dyDescent="0.25">
      <c r="A12" s="1" t="s">
        <v>43</v>
      </c>
      <c r="B12">
        <v>19</v>
      </c>
      <c r="C12">
        <v>2</v>
      </c>
      <c r="D12">
        <v>4</v>
      </c>
      <c r="E12" t="s">
        <v>13</v>
      </c>
      <c r="F12">
        <v>4</v>
      </c>
      <c r="G12" t="s">
        <v>44</v>
      </c>
      <c r="I12">
        <v>2</v>
      </c>
      <c r="J12" t="s">
        <v>19</v>
      </c>
      <c r="K12">
        <v>0</v>
      </c>
      <c r="L12">
        <v>2</v>
      </c>
      <c r="M12">
        <v>0</v>
      </c>
      <c r="N12">
        <v>2</v>
      </c>
      <c r="T12" s="2" t="s">
        <v>45</v>
      </c>
      <c r="U12" s="5">
        <f>SUM(U4,U8)</f>
        <v>180</v>
      </c>
      <c r="V12" s="7">
        <f>AVERAGE(B:B)</f>
        <v>22.877777777777776</v>
      </c>
      <c r="W12" s="11">
        <f>AVERAGE($F:$F)</f>
        <v>7.4111111111111114</v>
      </c>
    </row>
    <row r="13" spans="1:28" x14ac:dyDescent="0.25">
      <c r="A13" s="1" t="s">
        <v>46</v>
      </c>
      <c r="B13">
        <v>22</v>
      </c>
      <c r="C13">
        <v>2</v>
      </c>
      <c r="D13">
        <v>4</v>
      </c>
      <c r="E13" t="s">
        <v>13</v>
      </c>
      <c r="F13">
        <v>4</v>
      </c>
      <c r="G13" t="s">
        <v>47</v>
      </c>
      <c r="I13">
        <v>2</v>
      </c>
      <c r="J13" t="s">
        <v>19</v>
      </c>
      <c r="K13">
        <v>0</v>
      </c>
      <c r="L13">
        <v>3</v>
      </c>
      <c r="M13">
        <v>0</v>
      </c>
      <c r="N13">
        <v>2</v>
      </c>
      <c r="T13" s="3" t="s">
        <v>48</v>
      </c>
      <c r="U13" s="6">
        <f>SUM(U5,U9)</f>
        <v>60</v>
      </c>
      <c r="V13" s="8">
        <f>AVERAGEIFS($B:$B, $N:$N, 1)</f>
        <v>21.25</v>
      </c>
      <c r="W13" s="12">
        <f>AVERAGEIFS($F:$F, $N:$N, 1)</f>
        <v>0.6333333333333333</v>
      </c>
    </row>
    <row r="14" spans="1:28" x14ac:dyDescent="0.25">
      <c r="A14" s="1" t="s">
        <v>49</v>
      </c>
      <c r="B14">
        <v>24</v>
      </c>
      <c r="C14">
        <v>1</v>
      </c>
      <c r="D14">
        <v>0</v>
      </c>
      <c r="E14" t="s">
        <v>17</v>
      </c>
      <c r="F14">
        <v>0</v>
      </c>
      <c r="G14" t="s">
        <v>29</v>
      </c>
      <c r="I14">
        <v>0</v>
      </c>
      <c r="J14" t="s">
        <v>19</v>
      </c>
      <c r="K14">
        <v>0</v>
      </c>
      <c r="L14">
        <v>0</v>
      </c>
      <c r="M14">
        <v>0</v>
      </c>
      <c r="N14">
        <v>1</v>
      </c>
      <c r="T14" s="3" t="s">
        <v>50</v>
      </c>
      <c r="U14" s="6">
        <f>SUM(U6,U10)</f>
        <v>60</v>
      </c>
      <c r="V14" s="8">
        <f>AVERAGEIFS($B:$B, $N:$N, 2)</f>
        <v>20.983333333333334</v>
      </c>
      <c r="W14" s="12">
        <f>AVERAGEIFS($F:$F, $N:$N, 2)</f>
        <v>5.5333333333333332</v>
      </c>
    </row>
    <row r="15" spans="1:28" x14ac:dyDescent="0.25">
      <c r="A15" s="1" t="s">
        <v>51</v>
      </c>
      <c r="B15">
        <v>20</v>
      </c>
      <c r="C15">
        <v>1</v>
      </c>
      <c r="D15">
        <v>2</v>
      </c>
      <c r="E15" t="s">
        <v>13</v>
      </c>
      <c r="F15">
        <v>2</v>
      </c>
      <c r="G15" t="s">
        <v>47</v>
      </c>
      <c r="I15">
        <v>2</v>
      </c>
      <c r="J15" t="s">
        <v>19</v>
      </c>
      <c r="K15">
        <v>0</v>
      </c>
      <c r="L15">
        <v>0</v>
      </c>
      <c r="M15">
        <v>0</v>
      </c>
      <c r="N15">
        <v>1</v>
      </c>
      <c r="T15" s="4" t="s">
        <v>52</v>
      </c>
      <c r="U15" s="10">
        <f>SUM(U7,U11)</f>
        <v>60</v>
      </c>
      <c r="V15" s="9">
        <f>AVERAGEIFS($B:$B, $N:$N, 3)</f>
        <v>26.4</v>
      </c>
      <c r="W15" s="13">
        <f>AVERAGEIFS($F:$F, $N:$N, 3)</f>
        <v>16.066666666666666</v>
      </c>
    </row>
    <row r="16" spans="1:28" x14ac:dyDescent="0.25">
      <c r="A16" s="1" t="s">
        <v>53</v>
      </c>
      <c r="B16">
        <v>22</v>
      </c>
      <c r="C16">
        <v>1</v>
      </c>
      <c r="D16">
        <v>1</v>
      </c>
      <c r="E16" t="s">
        <v>13</v>
      </c>
      <c r="F16">
        <v>1</v>
      </c>
      <c r="G16" t="s">
        <v>54</v>
      </c>
      <c r="I16">
        <v>2</v>
      </c>
      <c r="J16" t="s">
        <v>19</v>
      </c>
      <c r="K16">
        <v>0</v>
      </c>
      <c r="L16">
        <v>1</v>
      </c>
      <c r="M16">
        <v>0</v>
      </c>
      <c r="N16">
        <v>1</v>
      </c>
    </row>
    <row r="17" spans="1:14" x14ac:dyDescent="0.25">
      <c r="A17" s="1" t="s">
        <v>55</v>
      </c>
      <c r="B17">
        <v>21</v>
      </c>
      <c r="C17">
        <v>3</v>
      </c>
      <c r="D17">
        <v>8</v>
      </c>
      <c r="E17" t="s">
        <v>17</v>
      </c>
      <c r="F17">
        <v>8</v>
      </c>
      <c r="G17" t="s">
        <v>56</v>
      </c>
      <c r="I17">
        <v>1</v>
      </c>
      <c r="J17" t="s">
        <v>15</v>
      </c>
      <c r="K17">
        <v>5</v>
      </c>
      <c r="L17">
        <v>9</v>
      </c>
      <c r="M17">
        <v>0</v>
      </c>
      <c r="N17">
        <v>3</v>
      </c>
    </row>
    <row r="18" spans="1:14" x14ac:dyDescent="0.25">
      <c r="A18" s="1" t="s">
        <v>57</v>
      </c>
      <c r="B18">
        <v>22</v>
      </c>
      <c r="C18">
        <v>1</v>
      </c>
      <c r="D18">
        <v>0</v>
      </c>
      <c r="E18" t="s">
        <v>17</v>
      </c>
      <c r="F18">
        <v>0</v>
      </c>
      <c r="G18" t="s">
        <v>29</v>
      </c>
      <c r="I18">
        <v>0</v>
      </c>
      <c r="J18" t="s">
        <v>19</v>
      </c>
      <c r="K18">
        <v>0</v>
      </c>
      <c r="L18">
        <v>0</v>
      </c>
      <c r="M18">
        <v>0</v>
      </c>
      <c r="N18">
        <v>1</v>
      </c>
    </row>
    <row r="19" spans="1:14" x14ac:dyDescent="0.25">
      <c r="A19" s="1" t="s">
        <v>58</v>
      </c>
      <c r="B19">
        <v>19</v>
      </c>
      <c r="C19">
        <v>1</v>
      </c>
      <c r="D19">
        <v>0</v>
      </c>
      <c r="E19" t="s">
        <v>13</v>
      </c>
      <c r="F19">
        <v>0</v>
      </c>
      <c r="G19" t="s">
        <v>29</v>
      </c>
      <c r="I19">
        <v>0</v>
      </c>
      <c r="J19" t="s">
        <v>19</v>
      </c>
      <c r="K19">
        <v>0</v>
      </c>
      <c r="L19">
        <v>0</v>
      </c>
      <c r="M19">
        <v>0</v>
      </c>
      <c r="N19">
        <v>1</v>
      </c>
    </row>
    <row r="20" spans="1:14" x14ac:dyDescent="0.25">
      <c r="A20" s="1" t="s">
        <v>59</v>
      </c>
      <c r="B20">
        <v>24</v>
      </c>
      <c r="C20">
        <v>2</v>
      </c>
      <c r="D20">
        <v>7</v>
      </c>
      <c r="E20" t="s">
        <v>13</v>
      </c>
      <c r="F20">
        <v>7</v>
      </c>
      <c r="G20" t="s">
        <v>27</v>
      </c>
      <c r="I20">
        <v>2</v>
      </c>
      <c r="J20" t="s">
        <v>19</v>
      </c>
      <c r="K20">
        <v>0</v>
      </c>
      <c r="L20">
        <v>7</v>
      </c>
      <c r="M20">
        <v>0</v>
      </c>
      <c r="N20">
        <v>2</v>
      </c>
    </row>
    <row r="21" spans="1:14" x14ac:dyDescent="0.25">
      <c r="A21" s="1" t="s">
        <v>60</v>
      </c>
      <c r="B21">
        <v>22</v>
      </c>
      <c r="C21">
        <v>3</v>
      </c>
      <c r="D21">
        <v>17</v>
      </c>
      <c r="E21" t="s">
        <v>17</v>
      </c>
      <c r="F21">
        <v>17</v>
      </c>
      <c r="G21" t="s">
        <v>61</v>
      </c>
      <c r="I21">
        <v>2</v>
      </c>
      <c r="J21" t="s">
        <v>15</v>
      </c>
      <c r="K21">
        <v>2</v>
      </c>
      <c r="L21">
        <v>15</v>
      </c>
      <c r="M21">
        <v>2</v>
      </c>
      <c r="N21">
        <v>3</v>
      </c>
    </row>
    <row r="22" spans="1:14" x14ac:dyDescent="0.25">
      <c r="A22" s="1" t="s">
        <v>62</v>
      </c>
      <c r="B22">
        <v>20</v>
      </c>
      <c r="C22">
        <v>1</v>
      </c>
      <c r="D22">
        <v>0</v>
      </c>
      <c r="E22" t="s">
        <v>17</v>
      </c>
      <c r="F22">
        <v>0</v>
      </c>
      <c r="G22" t="s">
        <v>29</v>
      </c>
      <c r="I22">
        <v>0</v>
      </c>
      <c r="J22" t="s">
        <v>19</v>
      </c>
      <c r="K22">
        <v>0</v>
      </c>
      <c r="L22">
        <v>0</v>
      </c>
      <c r="M22">
        <v>0</v>
      </c>
      <c r="N22">
        <v>1</v>
      </c>
    </row>
    <row r="23" spans="1:14" x14ac:dyDescent="0.25">
      <c r="A23" s="1" t="s">
        <v>63</v>
      </c>
      <c r="B23">
        <v>20</v>
      </c>
      <c r="C23">
        <v>3</v>
      </c>
      <c r="D23">
        <v>13</v>
      </c>
      <c r="E23" t="s">
        <v>13</v>
      </c>
      <c r="F23">
        <v>13</v>
      </c>
      <c r="G23" t="s">
        <v>41</v>
      </c>
      <c r="I23">
        <v>2</v>
      </c>
      <c r="J23" t="s">
        <v>15</v>
      </c>
      <c r="K23">
        <v>0</v>
      </c>
      <c r="L23">
        <v>7</v>
      </c>
      <c r="M23">
        <v>0</v>
      </c>
      <c r="N23">
        <v>3</v>
      </c>
    </row>
    <row r="24" spans="1:14" x14ac:dyDescent="0.25">
      <c r="A24" s="1" t="s">
        <v>64</v>
      </c>
      <c r="B24">
        <v>27</v>
      </c>
      <c r="C24">
        <v>2</v>
      </c>
      <c r="D24">
        <v>6</v>
      </c>
      <c r="E24" t="s">
        <v>17</v>
      </c>
      <c r="F24">
        <v>6</v>
      </c>
      <c r="G24" t="s">
        <v>56</v>
      </c>
      <c r="I24">
        <v>1</v>
      </c>
      <c r="J24" t="s">
        <v>19</v>
      </c>
      <c r="K24">
        <v>2</v>
      </c>
      <c r="L24">
        <v>0</v>
      </c>
      <c r="M24">
        <v>0</v>
      </c>
      <c r="N24">
        <v>2</v>
      </c>
    </row>
    <row r="25" spans="1:14" x14ac:dyDescent="0.25">
      <c r="A25" s="1" t="s">
        <v>65</v>
      </c>
      <c r="B25">
        <v>19</v>
      </c>
      <c r="C25">
        <v>2</v>
      </c>
      <c r="D25">
        <v>7</v>
      </c>
      <c r="E25" t="s">
        <v>17</v>
      </c>
      <c r="F25">
        <v>7</v>
      </c>
      <c r="G25" t="s">
        <v>66</v>
      </c>
      <c r="I25">
        <v>2</v>
      </c>
      <c r="J25" t="s">
        <v>19</v>
      </c>
      <c r="K25">
        <v>0</v>
      </c>
      <c r="L25">
        <v>7</v>
      </c>
      <c r="M25">
        <v>0</v>
      </c>
      <c r="N25">
        <v>2</v>
      </c>
    </row>
    <row r="26" spans="1:14" x14ac:dyDescent="0.25">
      <c r="A26" s="1" t="s">
        <v>67</v>
      </c>
      <c r="B26">
        <v>21</v>
      </c>
      <c r="C26">
        <v>2</v>
      </c>
      <c r="D26">
        <v>6</v>
      </c>
      <c r="E26" t="s">
        <v>17</v>
      </c>
      <c r="F26">
        <v>6</v>
      </c>
      <c r="G26" t="s">
        <v>68</v>
      </c>
      <c r="I26">
        <v>1</v>
      </c>
      <c r="J26" t="s">
        <v>19</v>
      </c>
      <c r="K26">
        <v>2</v>
      </c>
      <c r="L26">
        <v>4</v>
      </c>
      <c r="M26">
        <v>0</v>
      </c>
      <c r="N26">
        <v>2</v>
      </c>
    </row>
    <row r="27" spans="1:14" x14ac:dyDescent="0.25">
      <c r="A27" s="1" t="s">
        <v>69</v>
      </c>
      <c r="B27">
        <v>18</v>
      </c>
      <c r="C27">
        <v>1</v>
      </c>
      <c r="D27">
        <v>1</v>
      </c>
      <c r="E27" t="s">
        <v>13</v>
      </c>
      <c r="F27">
        <v>1</v>
      </c>
      <c r="G27" t="s">
        <v>41</v>
      </c>
      <c r="I27">
        <v>2</v>
      </c>
      <c r="J27" t="s">
        <v>19</v>
      </c>
      <c r="K27">
        <v>0</v>
      </c>
      <c r="L27">
        <v>1</v>
      </c>
      <c r="M27">
        <v>0</v>
      </c>
      <c r="N27">
        <v>1</v>
      </c>
    </row>
    <row r="28" spans="1:14" x14ac:dyDescent="0.25">
      <c r="A28" s="1" t="s">
        <v>70</v>
      </c>
      <c r="B28">
        <v>20</v>
      </c>
      <c r="C28">
        <v>1</v>
      </c>
      <c r="D28">
        <v>2</v>
      </c>
      <c r="E28" t="s">
        <v>13</v>
      </c>
      <c r="F28">
        <v>2</v>
      </c>
      <c r="G28" t="s">
        <v>41</v>
      </c>
      <c r="I28">
        <v>2</v>
      </c>
      <c r="J28" t="s">
        <v>19</v>
      </c>
      <c r="K28">
        <v>0</v>
      </c>
      <c r="L28">
        <v>2</v>
      </c>
      <c r="M28">
        <v>0</v>
      </c>
      <c r="N28">
        <v>1</v>
      </c>
    </row>
    <row r="29" spans="1:14" x14ac:dyDescent="0.25">
      <c r="A29" s="1" t="s">
        <v>71</v>
      </c>
      <c r="B29">
        <v>20</v>
      </c>
      <c r="C29">
        <v>2</v>
      </c>
      <c r="D29">
        <v>8</v>
      </c>
      <c r="E29" t="s">
        <v>13</v>
      </c>
      <c r="F29">
        <v>8</v>
      </c>
      <c r="G29" t="s">
        <v>72</v>
      </c>
      <c r="I29">
        <v>2</v>
      </c>
      <c r="J29" t="s">
        <v>19</v>
      </c>
      <c r="K29">
        <v>0</v>
      </c>
      <c r="L29">
        <v>5</v>
      </c>
      <c r="M29">
        <v>0</v>
      </c>
      <c r="N29">
        <v>2</v>
      </c>
    </row>
    <row r="30" spans="1:14" x14ac:dyDescent="0.25">
      <c r="A30" s="1" t="s">
        <v>73</v>
      </c>
      <c r="B30">
        <v>21</v>
      </c>
      <c r="C30">
        <v>2</v>
      </c>
      <c r="D30">
        <v>3</v>
      </c>
      <c r="E30" t="s">
        <v>17</v>
      </c>
      <c r="F30">
        <v>3</v>
      </c>
      <c r="G30" t="s">
        <v>47</v>
      </c>
      <c r="I30">
        <v>2</v>
      </c>
      <c r="J30" t="s">
        <v>19</v>
      </c>
      <c r="K30">
        <v>0</v>
      </c>
      <c r="L30">
        <v>3</v>
      </c>
      <c r="M30">
        <v>0</v>
      </c>
      <c r="N30">
        <v>2</v>
      </c>
    </row>
    <row r="31" spans="1:14" x14ac:dyDescent="0.25">
      <c r="A31" s="1" t="s">
        <v>74</v>
      </c>
      <c r="B31">
        <v>19</v>
      </c>
      <c r="C31">
        <v>2</v>
      </c>
      <c r="D31">
        <v>6</v>
      </c>
      <c r="E31" t="s">
        <v>17</v>
      </c>
      <c r="F31">
        <v>6</v>
      </c>
      <c r="G31" t="s">
        <v>75</v>
      </c>
      <c r="I31">
        <v>2</v>
      </c>
      <c r="J31" t="s">
        <v>19</v>
      </c>
      <c r="K31">
        <v>0</v>
      </c>
      <c r="L31">
        <v>5</v>
      </c>
      <c r="M31">
        <v>0</v>
      </c>
      <c r="N31">
        <v>2</v>
      </c>
    </row>
    <row r="32" spans="1:14" x14ac:dyDescent="0.25">
      <c r="A32" s="1" t="s">
        <v>76</v>
      </c>
      <c r="B32">
        <v>19</v>
      </c>
      <c r="C32">
        <v>1</v>
      </c>
      <c r="D32">
        <v>2</v>
      </c>
      <c r="E32" t="s">
        <v>17</v>
      </c>
      <c r="F32">
        <v>2</v>
      </c>
      <c r="G32" t="s">
        <v>77</v>
      </c>
      <c r="I32">
        <v>2</v>
      </c>
      <c r="J32" t="s">
        <v>19</v>
      </c>
      <c r="K32">
        <v>2</v>
      </c>
      <c r="L32">
        <v>1</v>
      </c>
      <c r="M32">
        <v>0</v>
      </c>
      <c r="N32">
        <v>1</v>
      </c>
    </row>
    <row r="33" spans="1:14" x14ac:dyDescent="0.25">
      <c r="A33" s="1" t="s">
        <v>78</v>
      </c>
      <c r="B33">
        <v>19</v>
      </c>
      <c r="C33">
        <v>1</v>
      </c>
      <c r="D33">
        <v>2</v>
      </c>
      <c r="E33" t="s">
        <v>17</v>
      </c>
      <c r="F33">
        <v>2</v>
      </c>
      <c r="G33" t="s">
        <v>47</v>
      </c>
      <c r="I33">
        <v>2</v>
      </c>
      <c r="J33" t="s">
        <v>19</v>
      </c>
      <c r="K33">
        <v>0</v>
      </c>
      <c r="L33">
        <v>1</v>
      </c>
      <c r="M33">
        <v>0</v>
      </c>
      <c r="N33">
        <v>1</v>
      </c>
    </row>
    <row r="34" spans="1:14" x14ac:dyDescent="0.25">
      <c r="A34" s="1" t="s">
        <v>79</v>
      </c>
      <c r="B34">
        <v>21</v>
      </c>
      <c r="C34">
        <v>1</v>
      </c>
      <c r="D34">
        <v>0</v>
      </c>
      <c r="E34" t="s">
        <v>13</v>
      </c>
      <c r="F34">
        <v>0</v>
      </c>
      <c r="G34" t="s">
        <v>29</v>
      </c>
      <c r="I34">
        <v>0</v>
      </c>
      <c r="J34" t="s">
        <v>19</v>
      </c>
      <c r="K34">
        <v>0</v>
      </c>
      <c r="L34">
        <v>0</v>
      </c>
      <c r="M34">
        <v>0</v>
      </c>
      <c r="N34">
        <v>1</v>
      </c>
    </row>
    <row r="35" spans="1:14" x14ac:dyDescent="0.25">
      <c r="A35" s="1" t="s">
        <v>80</v>
      </c>
      <c r="B35">
        <v>19</v>
      </c>
      <c r="C35">
        <v>1</v>
      </c>
      <c r="D35">
        <v>2</v>
      </c>
      <c r="E35" t="s">
        <v>17</v>
      </c>
      <c r="F35">
        <v>2</v>
      </c>
      <c r="G35" t="s">
        <v>41</v>
      </c>
      <c r="I35">
        <v>2</v>
      </c>
      <c r="J35" t="s">
        <v>19</v>
      </c>
      <c r="K35">
        <v>0</v>
      </c>
      <c r="L35">
        <v>0</v>
      </c>
      <c r="M35">
        <v>2</v>
      </c>
      <c r="N35">
        <v>1</v>
      </c>
    </row>
    <row r="36" spans="1:14" x14ac:dyDescent="0.25">
      <c r="A36" s="1" t="s">
        <v>81</v>
      </c>
      <c r="B36">
        <v>19</v>
      </c>
      <c r="C36">
        <v>2</v>
      </c>
      <c r="D36">
        <v>9</v>
      </c>
      <c r="E36" t="s">
        <v>17</v>
      </c>
      <c r="F36">
        <v>9</v>
      </c>
      <c r="G36" t="s">
        <v>82</v>
      </c>
      <c r="I36">
        <v>2</v>
      </c>
      <c r="J36" t="s">
        <v>19</v>
      </c>
      <c r="K36">
        <v>1</v>
      </c>
      <c r="L36">
        <v>8</v>
      </c>
      <c r="M36">
        <v>0</v>
      </c>
      <c r="N36">
        <v>2</v>
      </c>
    </row>
    <row r="37" spans="1:14" x14ac:dyDescent="0.25">
      <c r="A37" s="1" t="s">
        <v>83</v>
      </c>
      <c r="B37">
        <v>29</v>
      </c>
      <c r="C37">
        <v>2</v>
      </c>
      <c r="D37">
        <v>3</v>
      </c>
      <c r="E37" t="s">
        <v>13</v>
      </c>
      <c r="F37">
        <v>3</v>
      </c>
      <c r="G37" t="s">
        <v>47</v>
      </c>
      <c r="I37">
        <v>2</v>
      </c>
      <c r="J37" t="s">
        <v>19</v>
      </c>
      <c r="K37">
        <v>0</v>
      </c>
      <c r="L37">
        <v>0</v>
      </c>
      <c r="M37">
        <v>0</v>
      </c>
      <c r="N37">
        <v>2</v>
      </c>
    </row>
    <row r="38" spans="1:14" x14ac:dyDescent="0.25">
      <c r="A38" s="1" t="s">
        <v>84</v>
      </c>
      <c r="B38">
        <v>19</v>
      </c>
      <c r="C38">
        <v>1</v>
      </c>
      <c r="D38">
        <v>0</v>
      </c>
      <c r="E38" t="s">
        <v>17</v>
      </c>
      <c r="F38">
        <v>0</v>
      </c>
      <c r="G38" t="s">
        <v>29</v>
      </c>
      <c r="I38">
        <v>0</v>
      </c>
      <c r="J38" t="s">
        <v>19</v>
      </c>
      <c r="K38">
        <v>1</v>
      </c>
      <c r="L38">
        <v>0</v>
      </c>
      <c r="M38">
        <v>0</v>
      </c>
      <c r="N38">
        <v>1</v>
      </c>
    </row>
    <row r="39" spans="1:14" x14ac:dyDescent="0.25">
      <c r="A39" s="1" t="s">
        <v>85</v>
      </c>
      <c r="B39">
        <v>21</v>
      </c>
      <c r="C39">
        <v>1</v>
      </c>
      <c r="D39">
        <v>2</v>
      </c>
      <c r="E39" t="s">
        <v>13</v>
      </c>
      <c r="F39">
        <v>2</v>
      </c>
      <c r="G39" t="s">
        <v>86</v>
      </c>
      <c r="I39">
        <v>2</v>
      </c>
      <c r="J39" t="s">
        <v>19</v>
      </c>
      <c r="K39">
        <v>0</v>
      </c>
      <c r="L39">
        <v>2</v>
      </c>
      <c r="M39">
        <v>0</v>
      </c>
      <c r="N39">
        <v>1</v>
      </c>
    </row>
    <row r="40" spans="1:14" x14ac:dyDescent="0.25">
      <c r="A40" s="1" t="s">
        <v>87</v>
      </c>
      <c r="B40">
        <v>33</v>
      </c>
      <c r="C40">
        <v>3</v>
      </c>
      <c r="D40">
        <v>10</v>
      </c>
      <c r="E40" t="s">
        <v>17</v>
      </c>
      <c r="F40">
        <v>10</v>
      </c>
      <c r="G40" t="s">
        <v>88</v>
      </c>
      <c r="I40">
        <v>1</v>
      </c>
      <c r="J40" t="s">
        <v>15</v>
      </c>
      <c r="K40">
        <v>10</v>
      </c>
      <c r="L40">
        <v>10</v>
      </c>
      <c r="M40">
        <v>1</v>
      </c>
      <c r="N40">
        <v>3</v>
      </c>
    </row>
    <row r="41" spans="1:14" x14ac:dyDescent="0.25">
      <c r="A41" s="1" t="s">
        <v>89</v>
      </c>
      <c r="B41">
        <v>19</v>
      </c>
      <c r="C41">
        <v>3</v>
      </c>
      <c r="D41">
        <v>13</v>
      </c>
      <c r="E41" t="s">
        <v>17</v>
      </c>
      <c r="F41">
        <v>13</v>
      </c>
      <c r="G41" t="s">
        <v>82</v>
      </c>
      <c r="I41">
        <v>2</v>
      </c>
      <c r="J41" t="s">
        <v>19</v>
      </c>
      <c r="K41">
        <v>2</v>
      </c>
      <c r="L41">
        <v>7</v>
      </c>
      <c r="M41">
        <v>0</v>
      </c>
      <c r="N41">
        <v>3</v>
      </c>
    </row>
    <row r="42" spans="1:14" x14ac:dyDescent="0.25">
      <c r="A42" s="1" t="s">
        <v>90</v>
      </c>
      <c r="B42">
        <v>20</v>
      </c>
      <c r="C42">
        <v>2</v>
      </c>
      <c r="D42">
        <v>7</v>
      </c>
      <c r="E42" t="s">
        <v>17</v>
      </c>
      <c r="F42">
        <v>7</v>
      </c>
      <c r="G42" t="s">
        <v>41</v>
      </c>
      <c r="I42">
        <v>2</v>
      </c>
      <c r="J42" t="s">
        <v>19</v>
      </c>
      <c r="K42">
        <v>0</v>
      </c>
      <c r="L42">
        <v>7</v>
      </c>
      <c r="M42">
        <v>0</v>
      </c>
      <c r="N42">
        <v>2</v>
      </c>
    </row>
    <row r="43" spans="1:14" x14ac:dyDescent="0.25">
      <c r="A43" s="1" t="s">
        <v>91</v>
      </c>
      <c r="B43">
        <v>20</v>
      </c>
      <c r="C43">
        <v>2</v>
      </c>
      <c r="D43">
        <v>8</v>
      </c>
      <c r="E43" t="s">
        <v>17</v>
      </c>
      <c r="F43">
        <v>8</v>
      </c>
      <c r="G43" t="s">
        <v>92</v>
      </c>
      <c r="I43">
        <v>2</v>
      </c>
      <c r="J43" t="s">
        <v>19</v>
      </c>
      <c r="K43">
        <v>2</v>
      </c>
      <c r="L43">
        <v>8</v>
      </c>
      <c r="M43">
        <v>0</v>
      </c>
      <c r="N43">
        <v>2</v>
      </c>
    </row>
    <row r="44" spans="1:14" x14ac:dyDescent="0.25">
      <c r="A44" s="1" t="s">
        <v>93</v>
      </c>
      <c r="B44">
        <v>19</v>
      </c>
      <c r="C44">
        <v>2</v>
      </c>
      <c r="D44">
        <v>4</v>
      </c>
      <c r="E44" t="s">
        <v>17</v>
      </c>
      <c r="F44">
        <v>4</v>
      </c>
      <c r="G44" t="s">
        <v>47</v>
      </c>
      <c r="I44">
        <v>2</v>
      </c>
      <c r="J44" t="s">
        <v>19</v>
      </c>
      <c r="K44">
        <v>0</v>
      </c>
      <c r="L44">
        <v>3</v>
      </c>
      <c r="M44">
        <v>3</v>
      </c>
      <c r="N44">
        <v>2</v>
      </c>
    </row>
    <row r="45" spans="1:14" x14ac:dyDescent="0.25">
      <c r="A45" s="1" t="s">
        <v>94</v>
      </c>
      <c r="B45">
        <v>21</v>
      </c>
      <c r="C45">
        <v>2</v>
      </c>
      <c r="D45">
        <v>7</v>
      </c>
      <c r="E45" t="s">
        <v>13</v>
      </c>
      <c r="F45">
        <v>7</v>
      </c>
      <c r="G45" t="s">
        <v>95</v>
      </c>
      <c r="I45">
        <v>2</v>
      </c>
      <c r="J45" t="s">
        <v>19</v>
      </c>
      <c r="K45">
        <v>0</v>
      </c>
      <c r="L45">
        <v>7</v>
      </c>
      <c r="M45">
        <v>0</v>
      </c>
      <c r="N45">
        <v>2</v>
      </c>
    </row>
    <row r="46" spans="1:14" x14ac:dyDescent="0.25">
      <c r="A46" s="1" t="s">
        <v>96</v>
      </c>
      <c r="B46">
        <v>19</v>
      </c>
      <c r="C46">
        <v>3</v>
      </c>
      <c r="D46">
        <v>12</v>
      </c>
      <c r="E46" t="s">
        <v>17</v>
      </c>
      <c r="F46">
        <v>12</v>
      </c>
      <c r="G46" t="s">
        <v>97</v>
      </c>
      <c r="I46">
        <v>2</v>
      </c>
      <c r="J46" t="s">
        <v>15</v>
      </c>
      <c r="K46">
        <v>0</v>
      </c>
      <c r="L46">
        <v>12</v>
      </c>
      <c r="M46">
        <v>3</v>
      </c>
      <c r="N46">
        <v>3</v>
      </c>
    </row>
    <row r="47" spans="1:14" x14ac:dyDescent="0.25">
      <c r="A47" s="1" t="s">
        <v>98</v>
      </c>
      <c r="B47">
        <v>18</v>
      </c>
      <c r="C47">
        <v>1</v>
      </c>
      <c r="D47">
        <v>0</v>
      </c>
      <c r="E47" t="s">
        <v>17</v>
      </c>
      <c r="F47">
        <v>0</v>
      </c>
      <c r="G47" t="s">
        <v>29</v>
      </c>
      <c r="I47">
        <v>0</v>
      </c>
      <c r="J47" t="s">
        <v>19</v>
      </c>
      <c r="K47">
        <v>0</v>
      </c>
      <c r="L47">
        <v>0</v>
      </c>
      <c r="M47">
        <v>0</v>
      </c>
      <c r="N47">
        <v>1</v>
      </c>
    </row>
    <row r="48" spans="1:14" x14ac:dyDescent="0.25">
      <c r="A48" s="1" t="s">
        <v>99</v>
      </c>
      <c r="B48">
        <v>20</v>
      </c>
      <c r="C48">
        <v>1</v>
      </c>
      <c r="D48">
        <v>2</v>
      </c>
      <c r="E48" t="s">
        <v>13</v>
      </c>
      <c r="F48">
        <v>2</v>
      </c>
      <c r="G48" t="s">
        <v>100</v>
      </c>
      <c r="I48">
        <v>2</v>
      </c>
      <c r="J48" t="s">
        <v>19</v>
      </c>
      <c r="K48">
        <v>0</v>
      </c>
      <c r="L48">
        <v>0</v>
      </c>
      <c r="M48">
        <v>0</v>
      </c>
      <c r="N48">
        <v>1</v>
      </c>
    </row>
    <row r="49" spans="1:15" x14ac:dyDescent="0.25">
      <c r="A49" s="1" t="s">
        <v>101</v>
      </c>
      <c r="B49">
        <v>21</v>
      </c>
      <c r="C49">
        <v>2</v>
      </c>
      <c r="D49">
        <v>7</v>
      </c>
      <c r="E49" t="s">
        <v>17</v>
      </c>
      <c r="F49">
        <v>7</v>
      </c>
      <c r="G49" t="s">
        <v>27</v>
      </c>
      <c r="I49">
        <v>2</v>
      </c>
      <c r="J49" t="s">
        <v>19</v>
      </c>
      <c r="K49">
        <v>0</v>
      </c>
      <c r="L49">
        <v>7</v>
      </c>
      <c r="M49">
        <v>0</v>
      </c>
      <c r="N49">
        <v>2</v>
      </c>
    </row>
    <row r="50" spans="1:15" x14ac:dyDescent="0.25">
      <c r="A50" s="1" t="s">
        <v>102</v>
      </c>
      <c r="B50">
        <v>23</v>
      </c>
      <c r="C50">
        <v>3</v>
      </c>
      <c r="D50">
        <v>5</v>
      </c>
      <c r="E50" t="s">
        <v>17</v>
      </c>
      <c r="F50">
        <v>5</v>
      </c>
      <c r="G50" t="s">
        <v>103</v>
      </c>
      <c r="I50">
        <v>1</v>
      </c>
      <c r="J50" t="s">
        <v>15</v>
      </c>
      <c r="K50">
        <v>4</v>
      </c>
      <c r="L50">
        <v>4</v>
      </c>
      <c r="M50">
        <v>0</v>
      </c>
      <c r="N50">
        <v>3</v>
      </c>
    </row>
    <row r="51" spans="1:15" x14ac:dyDescent="0.25">
      <c r="A51" s="1" t="s">
        <v>104</v>
      </c>
      <c r="B51">
        <v>20</v>
      </c>
      <c r="C51">
        <v>2</v>
      </c>
      <c r="D51">
        <v>8</v>
      </c>
      <c r="E51" t="s">
        <v>17</v>
      </c>
      <c r="F51">
        <v>8</v>
      </c>
      <c r="G51" t="s">
        <v>47</v>
      </c>
      <c r="I51">
        <v>2</v>
      </c>
      <c r="J51" t="s">
        <v>19</v>
      </c>
      <c r="K51">
        <v>0</v>
      </c>
      <c r="L51">
        <v>8</v>
      </c>
      <c r="M51">
        <v>0</v>
      </c>
      <c r="N51">
        <v>2</v>
      </c>
    </row>
    <row r="52" spans="1:15" x14ac:dyDescent="0.25">
      <c r="A52" s="1" t="s">
        <v>105</v>
      </c>
      <c r="B52">
        <v>19</v>
      </c>
      <c r="C52">
        <v>2</v>
      </c>
      <c r="D52">
        <v>3</v>
      </c>
      <c r="E52" t="s">
        <v>13</v>
      </c>
      <c r="F52">
        <v>3</v>
      </c>
      <c r="G52" t="s">
        <v>47</v>
      </c>
      <c r="I52">
        <v>2</v>
      </c>
      <c r="J52" t="s">
        <v>19</v>
      </c>
      <c r="K52">
        <v>0</v>
      </c>
      <c r="L52">
        <v>0</v>
      </c>
      <c r="M52">
        <v>0</v>
      </c>
      <c r="N52">
        <v>2</v>
      </c>
    </row>
    <row r="53" spans="1:15" x14ac:dyDescent="0.25">
      <c r="A53" s="1" t="s">
        <v>106</v>
      </c>
      <c r="B53">
        <v>18</v>
      </c>
      <c r="C53">
        <v>3</v>
      </c>
      <c r="D53">
        <v>10</v>
      </c>
      <c r="E53" t="s">
        <v>17</v>
      </c>
      <c r="F53">
        <v>10</v>
      </c>
      <c r="G53" t="s">
        <v>107</v>
      </c>
      <c r="I53">
        <v>2</v>
      </c>
      <c r="J53" t="s">
        <v>19</v>
      </c>
      <c r="K53">
        <v>0</v>
      </c>
      <c r="L53">
        <v>6</v>
      </c>
      <c r="M53">
        <v>0</v>
      </c>
      <c r="N53">
        <v>3</v>
      </c>
    </row>
    <row r="54" spans="1:15" x14ac:dyDescent="0.25">
      <c r="A54" s="1" t="s">
        <v>108</v>
      </c>
      <c r="B54">
        <v>19</v>
      </c>
      <c r="C54">
        <v>2</v>
      </c>
      <c r="D54">
        <v>8</v>
      </c>
      <c r="E54" t="s">
        <v>17</v>
      </c>
      <c r="F54">
        <v>8</v>
      </c>
      <c r="G54" t="s">
        <v>82</v>
      </c>
      <c r="I54">
        <v>2</v>
      </c>
      <c r="J54" t="s">
        <v>19</v>
      </c>
      <c r="K54">
        <v>0</v>
      </c>
      <c r="L54">
        <v>7</v>
      </c>
      <c r="M54">
        <v>0</v>
      </c>
      <c r="N54">
        <v>2</v>
      </c>
      <c r="O54" t="s">
        <v>109</v>
      </c>
    </row>
    <row r="55" spans="1:15" x14ac:dyDescent="0.25">
      <c r="A55" s="1" t="s">
        <v>110</v>
      </c>
      <c r="B55">
        <v>20</v>
      </c>
      <c r="C55">
        <v>3</v>
      </c>
      <c r="D55">
        <v>10</v>
      </c>
      <c r="E55" t="s">
        <v>17</v>
      </c>
      <c r="F55">
        <v>10</v>
      </c>
      <c r="G55" t="s">
        <v>111</v>
      </c>
      <c r="I55">
        <v>2</v>
      </c>
      <c r="J55" t="s">
        <v>19</v>
      </c>
      <c r="K55">
        <v>0</v>
      </c>
      <c r="L55">
        <v>8</v>
      </c>
      <c r="M55">
        <v>0</v>
      </c>
      <c r="N55">
        <v>3</v>
      </c>
    </row>
    <row r="56" spans="1:15" x14ac:dyDescent="0.25">
      <c r="A56" s="1" t="s">
        <v>112</v>
      </c>
      <c r="B56">
        <v>19</v>
      </c>
      <c r="C56">
        <v>2</v>
      </c>
      <c r="D56">
        <v>7</v>
      </c>
      <c r="E56" t="s">
        <v>13</v>
      </c>
      <c r="F56">
        <v>7</v>
      </c>
      <c r="G56" t="s">
        <v>27</v>
      </c>
      <c r="I56">
        <v>2</v>
      </c>
      <c r="J56" t="s">
        <v>19</v>
      </c>
      <c r="K56">
        <v>0</v>
      </c>
      <c r="L56">
        <v>3</v>
      </c>
      <c r="M56">
        <v>0</v>
      </c>
      <c r="N56">
        <v>2</v>
      </c>
    </row>
    <row r="57" spans="1:15" x14ac:dyDescent="0.25">
      <c r="A57" s="1" t="s">
        <v>113</v>
      </c>
      <c r="B57">
        <v>29</v>
      </c>
      <c r="C57">
        <v>2</v>
      </c>
      <c r="D57">
        <v>3</v>
      </c>
      <c r="E57" t="s">
        <v>13</v>
      </c>
      <c r="F57">
        <v>3</v>
      </c>
      <c r="G57" t="s">
        <v>114</v>
      </c>
      <c r="I57">
        <v>2</v>
      </c>
      <c r="J57" t="s">
        <v>19</v>
      </c>
      <c r="K57">
        <v>0</v>
      </c>
      <c r="L57">
        <v>0</v>
      </c>
      <c r="M57">
        <v>0</v>
      </c>
      <c r="N57">
        <v>2</v>
      </c>
    </row>
    <row r="58" spans="1:15" x14ac:dyDescent="0.25">
      <c r="A58" s="1" t="s">
        <v>115</v>
      </c>
      <c r="B58">
        <v>19</v>
      </c>
      <c r="C58">
        <v>2</v>
      </c>
      <c r="D58">
        <v>6</v>
      </c>
      <c r="E58" t="s">
        <v>13</v>
      </c>
      <c r="F58">
        <v>6</v>
      </c>
      <c r="G58" t="s">
        <v>116</v>
      </c>
      <c r="I58">
        <v>2</v>
      </c>
      <c r="J58" t="s">
        <v>19</v>
      </c>
      <c r="K58">
        <v>0</v>
      </c>
      <c r="L58">
        <v>4</v>
      </c>
      <c r="M58">
        <v>0</v>
      </c>
      <c r="N58">
        <v>2</v>
      </c>
    </row>
    <row r="59" spans="1:15" x14ac:dyDescent="0.25">
      <c r="A59" s="1" t="s">
        <v>117</v>
      </c>
      <c r="B59">
        <v>20</v>
      </c>
      <c r="C59">
        <v>2</v>
      </c>
      <c r="D59">
        <v>6</v>
      </c>
      <c r="E59" t="s">
        <v>17</v>
      </c>
      <c r="F59">
        <v>6</v>
      </c>
      <c r="G59" t="s">
        <v>116</v>
      </c>
      <c r="I59">
        <v>2</v>
      </c>
      <c r="J59" t="s">
        <v>19</v>
      </c>
      <c r="K59">
        <v>0</v>
      </c>
      <c r="L59">
        <v>6</v>
      </c>
      <c r="M59">
        <v>0</v>
      </c>
      <c r="N59">
        <v>2</v>
      </c>
    </row>
    <row r="60" spans="1:15" x14ac:dyDescent="0.25">
      <c r="A60" s="1" t="s">
        <v>118</v>
      </c>
      <c r="B60">
        <v>19</v>
      </c>
      <c r="C60">
        <v>2</v>
      </c>
      <c r="D60">
        <v>5</v>
      </c>
      <c r="E60" t="s">
        <v>17</v>
      </c>
      <c r="F60">
        <v>5</v>
      </c>
      <c r="G60" t="s">
        <v>116</v>
      </c>
      <c r="I60">
        <v>2</v>
      </c>
      <c r="J60" t="s">
        <v>19</v>
      </c>
      <c r="K60">
        <v>0</v>
      </c>
      <c r="L60">
        <v>2</v>
      </c>
      <c r="M60">
        <v>0</v>
      </c>
      <c r="N60">
        <v>2</v>
      </c>
    </row>
    <row r="61" spans="1:15" x14ac:dyDescent="0.25">
      <c r="A61" s="1" t="s">
        <v>119</v>
      </c>
      <c r="B61">
        <v>19</v>
      </c>
      <c r="C61">
        <v>2</v>
      </c>
      <c r="D61">
        <v>5</v>
      </c>
      <c r="E61" t="s">
        <v>17</v>
      </c>
      <c r="F61">
        <v>5</v>
      </c>
      <c r="G61" t="s">
        <v>47</v>
      </c>
      <c r="I61">
        <v>2</v>
      </c>
      <c r="J61" t="s">
        <v>19</v>
      </c>
      <c r="K61">
        <v>0</v>
      </c>
      <c r="L61">
        <v>5</v>
      </c>
      <c r="M61">
        <v>0</v>
      </c>
      <c r="N61">
        <v>2</v>
      </c>
    </row>
    <row r="62" spans="1:15" x14ac:dyDescent="0.25">
      <c r="A62" s="1" t="s">
        <v>120</v>
      </c>
      <c r="B62">
        <v>21</v>
      </c>
      <c r="C62">
        <v>2</v>
      </c>
      <c r="D62">
        <v>4</v>
      </c>
      <c r="E62" t="s">
        <v>17</v>
      </c>
      <c r="F62">
        <v>4</v>
      </c>
      <c r="G62" t="s">
        <v>47</v>
      </c>
      <c r="I62">
        <v>2</v>
      </c>
      <c r="J62" t="s">
        <v>19</v>
      </c>
      <c r="K62">
        <v>0</v>
      </c>
      <c r="L62">
        <v>0</v>
      </c>
      <c r="M62">
        <v>0</v>
      </c>
      <c r="N62">
        <v>2</v>
      </c>
    </row>
    <row r="63" spans="1:15" x14ac:dyDescent="0.25">
      <c r="A63" s="1" t="s">
        <v>121</v>
      </c>
      <c r="B63">
        <v>20</v>
      </c>
      <c r="C63">
        <v>1</v>
      </c>
      <c r="D63">
        <v>0</v>
      </c>
      <c r="E63" t="s">
        <v>17</v>
      </c>
      <c r="F63">
        <v>0</v>
      </c>
      <c r="G63" t="s">
        <v>29</v>
      </c>
      <c r="I63">
        <v>0</v>
      </c>
      <c r="J63" t="s">
        <v>19</v>
      </c>
      <c r="K63">
        <v>0</v>
      </c>
      <c r="L63">
        <v>0</v>
      </c>
      <c r="M63">
        <v>0</v>
      </c>
      <c r="N63">
        <v>1</v>
      </c>
    </row>
    <row r="64" spans="1:15" x14ac:dyDescent="0.25">
      <c r="A64" s="1" t="s">
        <v>122</v>
      </c>
      <c r="B64">
        <v>20</v>
      </c>
      <c r="C64">
        <v>1</v>
      </c>
      <c r="D64">
        <v>0</v>
      </c>
      <c r="E64" t="s">
        <v>17</v>
      </c>
      <c r="F64">
        <v>0</v>
      </c>
      <c r="G64" t="s">
        <v>29</v>
      </c>
      <c r="I64">
        <v>0</v>
      </c>
      <c r="J64" t="s">
        <v>19</v>
      </c>
      <c r="K64">
        <v>0</v>
      </c>
      <c r="L64">
        <v>0</v>
      </c>
      <c r="M64">
        <v>0</v>
      </c>
      <c r="N64">
        <v>1</v>
      </c>
    </row>
    <row r="65" spans="1:14" x14ac:dyDescent="0.25">
      <c r="A65" s="1" t="s">
        <v>123</v>
      </c>
      <c r="B65">
        <v>21</v>
      </c>
      <c r="C65">
        <v>1</v>
      </c>
      <c r="D65">
        <v>0</v>
      </c>
      <c r="E65" t="s">
        <v>17</v>
      </c>
      <c r="F65">
        <v>0</v>
      </c>
      <c r="G65" t="s">
        <v>29</v>
      </c>
      <c r="I65">
        <v>0</v>
      </c>
      <c r="J65" t="s">
        <v>19</v>
      </c>
      <c r="K65">
        <v>0</v>
      </c>
      <c r="L65">
        <v>0</v>
      </c>
      <c r="M65">
        <v>0</v>
      </c>
      <c r="N65">
        <v>1</v>
      </c>
    </row>
    <row r="66" spans="1:14" x14ac:dyDescent="0.25">
      <c r="A66" s="1" t="s">
        <v>124</v>
      </c>
      <c r="B66">
        <v>21</v>
      </c>
      <c r="C66">
        <v>1</v>
      </c>
      <c r="D66">
        <v>0</v>
      </c>
      <c r="E66" t="s">
        <v>17</v>
      </c>
      <c r="F66">
        <v>0</v>
      </c>
      <c r="G66" t="s">
        <v>29</v>
      </c>
      <c r="I66">
        <v>0</v>
      </c>
      <c r="J66" t="s">
        <v>19</v>
      </c>
      <c r="K66">
        <v>1</v>
      </c>
      <c r="L66">
        <v>0</v>
      </c>
      <c r="M66">
        <v>0</v>
      </c>
      <c r="N66">
        <v>1</v>
      </c>
    </row>
    <row r="67" spans="1:14" x14ac:dyDescent="0.25">
      <c r="A67" s="1" t="s">
        <v>125</v>
      </c>
      <c r="B67">
        <v>20</v>
      </c>
      <c r="C67">
        <v>1</v>
      </c>
      <c r="D67">
        <v>0</v>
      </c>
      <c r="E67" t="s">
        <v>13</v>
      </c>
      <c r="F67">
        <v>0</v>
      </c>
      <c r="G67" t="s">
        <v>29</v>
      </c>
      <c r="I67">
        <v>0</v>
      </c>
      <c r="J67" t="s">
        <v>19</v>
      </c>
      <c r="K67">
        <v>1</v>
      </c>
      <c r="L67">
        <v>1</v>
      </c>
      <c r="M67">
        <v>0</v>
      </c>
      <c r="N67">
        <v>1</v>
      </c>
    </row>
    <row r="68" spans="1:14" x14ac:dyDescent="0.25">
      <c r="A68" s="1" t="s">
        <v>126</v>
      </c>
      <c r="B68">
        <v>19</v>
      </c>
      <c r="C68">
        <v>1</v>
      </c>
      <c r="D68">
        <v>0</v>
      </c>
      <c r="E68" t="s">
        <v>17</v>
      </c>
      <c r="F68">
        <v>0</v>
      </c>
      <c r="G68" t="s">
        <v>29</v>
      </c>
      <c r="I68">
        <v>0</v>
      </c>
      <c r="J68" t="s">
        <v>19</v>
      </c>
      <c r="K68">
        <v>0</v>
      </c>
      <c r="L68">
        <v>0</v>
      </c>
      <c r="M68">
        <v>0</v>
      </c>
      <c r="N68">
        <v>1</v>
      </c>
    </row>
    <row r="69" spans="1:14" x14ac:dyDescent="0.25">
      <c r="A69" s="1" t="s">
        <v>127</v>
      </c>
      <c r="B69">
        <v>19</v>
      </c>
      <c r="C69">
        <v>2</v>
      </c>
      <c r="D69">
        <v>9</v>
      </c>
      <c r="E69" t="s">
        <v>17</v>
      </c>
      <c r="F69">
        <v>9</v>
      </c>
      <c r="G69" t="s">
        <v>41</v>
      </c>
      <c r="I69">
        <v>2</v>
      </c>
      <c r="J69" t="s">
        <v>19</v>
      </c>
      <c r="K69">
        <v>1</v>
      </c>
      <c r="L69">
        <v>7</v>
      </c>
      <c r="M69">
        <v>0</v>
      </c>
      <c r="N69">
        <v>2</v>
      </c>
    </row>
    <row r="70" spans="1:14" x14ac:dyDescent="0.25">
      <c r="A70" s="1" t="s">
        <v>128</v>
      </c>
      <c r="B70">
        <v>19</v>
      </c>
      <c r="C70">
        <v>2</v>
      </c>
      <c r="D70">
        <v>6</v>
      </c>
      <c r="E70" t="s">
        <v>17</v>
      </c>
      <c r="F70">
        <v>6</v>
      </c>
      <c r="G70" t="s">
        <v>41</v>
      </c>
      <c r="I70">
        <v>2</v>
      </c>
      <c r="J70" t="s">
        <v>19</v>
      </c>
      <c r="K70">
        <v>0</v>
      </c>
      <c r="L70">
        <v>5</v>
      </c>
      <c r="M70">
        <v>0</v>
      </c>
      <c r="N70">
        <v>2</v>
      </c>
    </row>
    <row r="71" spans="1:14" x14ac:dyDescent="0.25">
      <c r="A71" s="1" t="s">
        <v>129</v>
      </c>
      <c r="B71">
        <v>21</v>
      </c>
      <c r="C71">
        <v>1</v>
      </c>
      <c r="D71">
        <v>0</v>
      </c>
      <c r="E71" t="s">
        <v>13</v>
      </c>
      <c r="F71">
        <v>0</v>
      </c>
      <c r="G71" t="s">
        <v>29</v>
      </c>
      <c r="I71">
        <v>0</v>
      </c>
      <c r="J71" t="s">
        <v>19</v>
      </c>
      <c r="K71">
        <v>0</v>
      </c>
      <c r="L71">
        <v>0</v>
      </c>
      <c r="M71">
        <v>0</v>
      </c>
      <c r="N71">
        <v>1</v>
      </c>
    </row>
    <row r="72" spans="1:14" x14ac:dyDescent="0.25">
      <c r="A72" s="1" t="s">
        <v>130</v>
      </c>
      <c r="B72">
        <v>19</v>
      </c>
      <c r="C72">
        <v>1</v>
      </c>
      <c r="D72">
        <v>0</v>
      </c>
      <c r="E72" t="s">
        <v>13</v>
      </c>
      <c r="F72">
        <v>0</v>
      </c>
      <c r="G72" t="s">
        <v>29</v>
      </c>
      <c r="I72">
        <v>0</v>
      </c>
      <c r="J72" t="s">
        <v>19</v>
      </c>
      <c r="K72">
        <v>0</v>
      </c>
      <c r="L72">
        <v>0</v>
      </c>
      <c r="M72">
        <v>0</v>
      </c>
      <c r="N72">
        <v>1</v>
      </c>
    </row>
    <row r="73" spans="1:14" x14ac:dyDescent="0.25">
      <c r="A73" s="1" t="s">
        <v>131</v>
      </c>
      <c r="B73">
        <v>32</v>
      </c>
      <c r="C73">
        <v>1</v>
      </c>
      <c r="D73">
        <v>0</v>
      </c>
      <c r="E73" t="s">
        <v>17</v>
      </c>
      <c r="F73">
        <v>0</v>
      </c>
      <c r="G73" t="s">
        <v>29</v>
      </c>
      <c r="I73">
        <v>0</v>
      </c>
      <c r="J73" t="s">
        <v>19</v>
      </c>
      <c r="K73">
        <v>0</v>
      </c>
      <c r="L73">
        <v>0</v>
      </c>
      <c r="M73">
        <v>0</v>
      </c>
      <c r="N73">
        <v>1</v>
      </c>
    </row>
    <row r="74" spans="1:14" x14ac:dyDescent="0.25">
      <c r="A74" s="1" t="s">
        <v>132</v>
      </c>
      <c r="B74">
        <v>26</v>
      </c>
      <c r="C74">
        <v>1</v>
      </c>
      <c r="D74">
        <v>1</v>
      </c>
      <c r="E74" t="s">
        <v>17</v>
      </c>
      <c r="F74">
        <v>1</v>
      </c>
      <c r="G74" t="s">
        <v>47</v>
      </c>
      <c r="I74">
        <v>2</v>
      </c>
      <c r="J74" t="s">
        <v>19</v>
      </c>
      <c r="K74">
        <v>2</v>
      </c>
      <c r="L74">
        <v>2</v>
      </c>
      <c r="M74">
        <v>0</v>
      </c>
      <c r="N74">
        <v>1</v>
      </c>
    </row>
    <row r="75" spans="1:14" x14ac:dyDescent="0.25">
      <c r="A75" s="1" t="s">
        <v>133</v>
      </c>
      <c r="B75">
        <v>19</v>
      </c>
      <c r="C75">
        <v>1</v>
      </c>
      <c r="D75">
        <v>1</v>
      </c>
      <c r="E75" t="s">
        <v>13</v>
      </c>
      <c r="F75">
        <v>1</v>
      </c>
      <c r="G75" t="s">
        <v>134</v>
      </c>
      <c r="I75">
        <v>1</v>
      </c>
      <c r="J75" t="s">
        <v>19</v>
      </c>
      <c r="K75">
        <v>1</v>
      </c>
      <c r="L75">
        <v>1</v>
      </c>
      <c r="M75">
        <v>0</v>
      </c>
      <c r="N75">
        <v>1</v>
      </c>
    </row>
    <row r="76" spans="1:14" x14ac:dyDescent="0.25">
      <c r="A76" s="1" t="s">
        <v>135</v>
      </c>
      <c r="B76">
        <v>19</v>
      </c>
      <c r="C76">
        <v>1</v>
      </c>
      <c r="D76">
        <v>0</v>
      </c>
      <c r="E76" t="s">
        <v>17</v>
      </c>
      <c r="F76">
        <v>0</v>
      </c>
      <c r="G76" t="s">
        <v>29</v>
      </c>
      <c r="I76">
        <v>0</v>
      </c>
      <c r="J76" t="s">
        <v>19</v>
      </c>
      <c r="K76">
        <v>0</v>
      </c>
      <c r="L76">
        <v>0</v>
      </c>
      <c r="M76">
        <v>0</v>
      </c>
      <c r="N76">
        <v>1</v>
      </c>
    </row>
    <row r="77" spans="1:14" x14ac:dyDescent="0.25">
      <c r="A77" s="1" t="s">
        <v>136</v>
      </c>
      <c r="B77">
        <v>20</v>
      </c>
      <c r="C77">
        <v>1</v>
      </c>
      <c r="D77">
        <v>2</v>
      </c>
      <c r="E77" t="s">
        <v>17</v>
      </c>
      <c r="F77">
        <v>2</v>
      </c>
      <c r="G77" t="s">
        <v>103</v>
      </c>
      <c r="I77">
        <v>1</v>
      </c>
      <c r="J77" t="s">
        <v>19</v>
      </c>
      <c r="K77">
        <v>2</v>
      </c>
      <c r="L77">
        <v>2</v>
      </c>
      <c r="M77">
        <v>0</v>
      </c>
      <c r="N77">
        <v>1</v>
      </c>
    </row>
    <row r="78" spans="1:14" x14ac:dyDescent="0.25">
      <c r="A78" s="1" t="s">
        <v>137</v>
      </c>
      <c r="B78">
        <v>19</v>
      </c>
      <c r="C78">
        <v>2</v>
      </c>
      <c r="D78">
        <v>6</v>
      </c>
      <c r="E78" t="s">
        <v>13</v>
      </c>
      <c r="F78">
        <v>6</v>
      </c>
      <c r="G78" t="s">
        <v>41</v>
      </c>
      <c r="I78">
        <v>2</v>
      </c>
      <c r="J78" t="s">
        <v>19</v>
      </c>
      <c r="K78">
        <v>0</v>
      </c>
      <c r="L78">
        <v>5</v>
      </c>
      <c r="M78">
        <v>0</v>
      </c>
      <c r="N78">
        <v>2</v>
      </c>
    </row>
    <row r="79" spans="1:14" x14ac:dyDescent="0.25">
      <c r="A79" s="1" t="s">
        <v>138</v>
      </c>
      <c r="B79">
        <v>18</v>
      </c>
      <c r="C79">
        <v>1</v>
      </c>
      <c r="D79">
        <v>0</v>
      </c>
      <c r="E79" t="s">
        <v>17</v>
      </c>
      <c r="F79">
        <v>0</v>
      </c>
      <c r="G79" t="s">
        <v>29</v>
      </c>
      <c r="I79">
        <v>0</v>
      </c>
      <c r="J79" t="s">
        <v>19</v>
      </c>
      <c r="K79">
        <v>1</v>
      </c>
      <c r="L79">
        <v>0</v>
      </c>
      <c r="M79">
        <v>0</v>
      </c>
      <c r="N79">
        <v>1</v>
      </c>
    </row>
    <row r="80" spans="1:14" x14ac:dyDescent="0.25">
      <c r="A80" s="1" t="s">
        <v>139</v>
      </c>
      <c r="B80">
        <v>19</v>
      </c>
      <c r="C80">
        <v>2</v>
      </c>
      <c r="D80">
        <v>6</v>
      </c>
      <c r="E80" t="s">
        <v>13</v>
      </c>
      <c r="F80">
        <v>6</v>
      </c>
      <c r="G80" t="s">
        <v>140</v>
      </c>
      <c r="I80">
        <v>2</v>
      </c>
      <c r="J80" t="s">
        <v>19</v>
      </c>
      <c r="K80">
        <v>0</v>
      </c>
      <c r="L80">
        <v>6</v>
      </c>
      <c r="M80">
        <v>0</v>
      </c>
      <c r="N80">
        <v>2</v>
      </c>
    </row>
    <row r="81" spans="1:14" x14ac:dyDescent="0.25">
      <c r="A81" s="1" t="s">
        <v>141</v>
      </c>
      <c r="B81">
        <v>22</v>
      </c>
      <c r="C81">
        <v>1</v>
      </c>
      <c r="D81">
        <v>0</v>
      </c>
      <c r="E81" t="s">
        <v>13</v>
      </c>
      <c r="F81">
        <v>0</v>
      </c>
      <c r="G81" t="s">
        <v>29</v>
      </c>
      <c r="I81">
        <v>0</v>
      </c>
      <c r="J81" t="s">
        <v>19</v>
      </c>
      <c r="K81">
        <v>0</v>
      </c>
      <c r="L81">
        <v>0</v>
      </c>
      <c r="M81">
        <v>0</v>
      </c>
      <c r="N81">
        <v>1</v>
      </c>
    </row>
    <row r="82" spans="1:14" x14ac:dyDescent="0.25">
      <c r="A82" s="1" t="s">
        <v>142</v>
      </c>
      <c r="B82">
        <v>25</v>
      </c>
      <c r="C82">
        <v>1</v>
      </c>
      <c r="D82">
        <v>1</v>
      </c>
      <c r="E82" t="s">
        <v>13</v>
      </c>
      <c r="F82">
        <v>1</v>
      </c>
      <c r="G82" t="s">
        <v>143</v>
      </c>
      <c r="I82">
        <v>2</v>
      </c>
      <c r="J82" t="s">
        <v>19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" t="s">
        <v>144</v>
      </c>
      <c r="B83">
        <v>18</v>
      </c>
      <c r="C83">
        <v>2</v>
      </c>
      <c r="D83">
        <v>5</v>
      </c>
      <c r="E83" t="s">
        <v>17</v>
      </c>
      <c r="F83">
        <v>5</v>
      </c>
      <c r="G83" t="s">
        <v>77</v>
      </c>
      <c r="I83">
        <v>2</v>
      </c>
      <c r="J83" t="s">
        <v>19</v>
      </c>
      <c r="K83">
        <v>0</v>
      </c>
      <c r="L83">
        <v>5</v>
      </c>
      <c r="M83">
        <v>0</v>
      </c>
      <c r="N83">
        <v>2</v>
      </c>
    </row>
    <row r="84" spans="1:14" x14ac:dyDescent="0.25">
      <c r="A84" s="1" t="s">
        <v>145</v>
      </c>
      <c r="B84">
        <v>21</v>
      </c>
      <c r="C84">
        <v>2</v>
      </c>
      <c r="D84">
        <v>7</v>
      </c>
      <c r="E84" t="s">
        <v>13</v>
      </c>
      <c r="F84">
        <v>7</v>
      </c>
      <c r="G84" t="s">
        <v>14</v>
      </c>
      <c r="I84">
        <v>2</v>
      </c>
      <c r="J84" t="s">
        <v>19</v>
      </c>
      <c r="K84">
        <v>0</v>
      </c>
      <c r="L84">
        <v>7</v>
      </c>
      <c r="M84">
        <v>0</v>
      </c>
      <c r="N84">
        <v>2</v>
      </c>
    </row>
    <row r="85" spans="1:14" x14ac:dyDescent="0.25">
      <c r="A85" s="1" t="s">
        <v>146</v>
      </c>
      <c r="B85">
        <v>19</v>
      </c>
      <c r="C85">
        <v>3</v>
      </c>
      <c r="D85">
        <v>12</v>
      </c>
      <c r="E85" t="s">
        <v>13</v>
      </c>
      <c r="F85">
        <v>12</v>
      </c>
      <c r="G85" t="s">
        <v>147</v>
      </c>
      <c r="I85">
        <v>2</v>
      </c>
      <c r="J85" t="s">
        <v>19</v>
      </c>
      <c r="K85">
        <v>0</v>
      </c>
      <c r="L85">
        <v>11</v>
      </c>
      <c r="M85">
        <v>1</v>
      </c>
      <c r="N85">
        <v>3</v>
      </c>
    </row>
    <row r="86" spans="1:14" x14ac:dyDescent="0.25">
      <c r="A86" s="1" t="s">
        <v>148</v>
      </c>
      <c r="B86">
        <v>19</v>
      </c>
      <c r="C86">
        <v>1</v>
      </c>
      <c r="D86">
        <v>2</v>
      </c>
      <c r="E86" t="s">
        <v>17</v>
      </c>
      <c r="F86">
        <v>2</v>
      </c>
      <c r="G86" t="s">
        <v>103</v>
      </c>
      <c r="I86">
        <v>1</v>
      </c>
      <c r="J86" t="s">
        <v>19</v>
      </c>
      <c r="K86">
        <v>2</v>
      </c>
      <c r="L86">
        <v>2</v>
      </c>
      <c r="M86">
        <v>0</v>
      </c>
      <c r="N86">
        <v>1</v>
      </c>
    </row>
    <row r="87" spans="1:14" x14ac:dyDescent="0.25">
      <c r="A87" s="1" t="s">
        <v>149</v>
      </c>
      <c r="B87">
        <v>18</v>
      </c>
      <c r="C87">
        <v>1</v>
      </c>
      <c r="D87">
        <v>1</v>
      </c>
      <c r="E87" t="s">
        <v>17</v>
      </c>
      <c r="F87">
        <v>1</v>
      </c>
      <c r="G87" t="s">
        <v>103</v>
      </c>
      <c r="I87">
        <v>1</v>
      </c>
      <c r="J87" t="s">
        <v>19</v>
      </c>
      <c r="K87">
        <v>1</v>
      </c>
      <c r="L87">
        <v>0</v>
      </c>
      <c r="M87">
        <v>0</v>
      </c>
      <c r="N87">
        <v>1</v>
      </c>
    </row>
    <row r="88" spans="1:14" x14ac:dyDescent="0.25">
      <c r="A88" s="1" t="s">
        <v>150</v>
      </c>
      <c r="B88">
        <v>19</v>
      </c>
      <c r="C88">
        <v>1</v>
      </c>
      <c r="D88">
        <v>0</v>
      </c>
      <c r="E88" t="s">
        <v>17</v>
      </c>
      <c r="F88">
        <v>0</v>
      </c>
      <c r="G88" t="s">
        <v>29</v>
      </c>
      <c r="I88">
        <v>0</v>
      </c>
      <c r="J88" t="s">
        <v>19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" t="s">
        <v>151</v>
      </c>
      <c r="B89">
        <v>20</v>
      </c>
      <c r="C89">
        <v>1</v>
      </c>
      <c r="D89">
        <v>2</v>
      </c>
      <c r="E89" t="s">
        <v>13</v>
      </c>
      <c r="F89">
        <v>2</v>
      </c>
      <c r="G89" t="s">
        <v>152</v>
      </c>
      <c r="I89">
        <v>2</v>
      </c>
      <c r="J89" t="s">
        <v>19</v>
      </c>
      <c r="K89">
        <v>0</v>
      </c>
      <c r="L89">
        <v>1</v>
      </c>
      <c r="M89">
        <v>0</v>
      </c>
      <c r="N89">
        <v>1</v>
      </c>
    </row>
    <row r="90" spans="1:14" x14ac:dyDescent="0.25">
      <c r="A90" s="1" t="s">
        <v>153</v>
      </c>
      <c r="B90">
        <v>23</v>
      </c>
      <c r="C90">
        <v>1</v>
      </c>
      <c r="D90">
        <v>0</v>
      </c>
      <c r="E90" t="s">
        <v>17</v>
      </c>
      <c r="F90">
        <v>0</v>
      </c>
      <c r="G90" t="s">
        <v>29</v>
      </c>
      <c r="I90">
        <v>0</v>
      </c>
      <c r="J90" t="s">
        <v>19</v>
      </c>
      <c r="K90">
        <v>2</v>
      </c>
      <c r="L90">
        <v>2</v>
      </c>
      <c r="M90">
        <v>0</v>
      </c>
      <c r="N90">
        <v>1</v>
      </c>
    </row>
    <row r="91" spans="1:14" x14ac:dyDescent="0.25">
      <c r="A91" s="1" t="s">
        <v>154</v>
      </c>
      <c r="B91">
        <v>19</v>
      </c>
      <c r="C91">
        <v>1</v>
      </c>
      <c r="D91">
        <v>0</v>
      </c>
      <c r="E91" t="s">
        <v>13</v>
      </c>
      <c r="F91">
        <v>0</v>
      </c>
      <c r="G91" t="s">
        <v>29</v>
      </c>
      <c r="I91">
        <v>0</v>
      </c>
      <c r="J91" t="s">
        <v>19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" t="s">
        <v>155</v>
      </c>
      <c r="B92">
        <v>21</v>
      </c>
      <c r="C92">
        <v>2</v>
      </c>
      <c r="D92">
        <v>6</v>
      </c>
      <c r="E92" t="s">
        <v>13</v>
      </c>
      <c r="F92">
        <v>6</v>
      </c>
      <c r="G92" t="s">
        <v>156</v>
      </c>
      <c r="I92">
        <v>2</v>
      </c>
      <c r="J92" t="s">
        <v>19</v>
      </c>
      <c r="K92">
        <v>0</v>
      </c>
      <c r="L92">
        <v>4</v>
      </c>
      <c r="M92">
        <v>0</v>
      </c>
      <c r="N92">
        <v>2</v>
      </c>
    </row>
    <row r="93" spans="1:14" x14ac:dyDescent="0.25">
      <c r="A93" s="1" t="s">
        <v>157</v>
      </c>
      <c r="B93">
        <v>22</v>
      </c>
      <c r="C93">
        <v>2</v>
      </c>
      <c r="D93">
        <v>5</v>
      </c>
      <c r="E93" t="s">
        <v>13</v>
      </c>
      <c r="F93">
        <v>5</v>
      </c>
      <c r="G93" t="s">
        <v>47</v>
      </c>
      <c r="I93">
        <v>2</v>
      </c>
      <c r="J93" t="s">
        <v>19</v>
      </c>
      <c r="K93">
        <v>3</v>
      </c>
      <c r="L93">
        <v>2</v>
      </c>
      <c r="M93">
        <v>0</v>
      </c>
      <c r="N93">
        <v>2</v>
      </c>
    </row>
    <row r="94" spans="1:14" x14ac:dyDescent="0.25">
      <c r="A94" s="1" t="s">
        <v>158</v>
      </c>
      <c r="B94">
        <v>23</v>
      </c>
      <c r="C94">
        <v>1</v>
      </c>
      <c r="D94">
        <v>0</v>
      </c>
      <c r="E94" t="s">
        <v>13</v>
      </c>
      <c r="F94">
        <v>0</v>
      </c>
      <c r="G94" t="s">
        <v>29</v>
      </c>
      <c r="I94">
        <v>0</v>
      </c>
      <c r="J94" t="s">
        <v>19</v>
      </c>
      <c r="K94">
        <v>0</v>
      </c>
      <c r="L94">
        <v>0</v>
      </c>
      <c r="M94">
        <v>0</v>
      </c>
      <c r="N94">
        <v>1</v>
      </c>
    </row>
    <row r="95" spans="1:14" x14ac:dyDescent="0.25">
      <c r="A95" s="1" t="s">
        <v>159</v>
      </c>
      <c r="B95">
        <v>18</v>
      </c>
      <c r="C95">
        <v>1</v>
      </c>
      <c r="D95">
        <v>4</v>
      </c>
      <c r="E95" t="s">
        <v>13</v>
      </c>
      <c r="F95">
        <v>4</v>
      </c>
      <c r="G95" t="s">
        <v>41</v>
      </c>
      <c r="I95">
        <v>2</v>
      </c>
      <c r="J95" t="s">
        <v>19</v>
      </c>
      <c r="K95">
        <v>0</v>
      </c>
      <c r="L95">
        <v>4</v>
      </c>
      <c r="M95">
        <v>0</v>
      </c>
      <c r="N95">
        <v>1</v>
      </c>
    </row>
    <row r="96" spans="1:14" x14ac:dyDescent="0.25">
      <c r="A96" s="1" t="s">
        <v>160</v>
      </c>
      <c r="B96">
        <v>22</v>
      </c>
      <c r="C96">
        <v>2</v>
      </c>
      <c r="D96">
        <v>5</v>
      </c>
      <c r="E96" t="s">
        <v>13</v>
      </c>
      <c r="F96">
        <v>5</v>
      </c>
      <c r="G96" t="s">
        <v>14</v>
      </c>
      <c r="I96">
        <v>2</v>
      </c>
      <c r="J96" t="s">
        <v>19</v>
      </c>
      <c r="K96">
        <v>0</v>
      </c>
      <c r="L96">
        <v>5</v>
      </c>
      <c r="M96">
        <v>0</v>
      </c>
      <c r="N96">
        <v>2</v>
      </c>
    </row>
    <row r="97" spans="1:14" x14ac:dyDescent="0.25">
      <c r="A97" s="1" t="s">
        <v>161</v>
      </c>
      <c r="B97">
        <v>20</v>
      </c>
      <c r="C97">
        <v>1</v>
      </c>
      <c r="D97">
        <v>0</v>
      </c>
      <c r="E97" t="s">
        <v>17</v>
      </c>
      <c r="F97">
        <v>0</v>
      </c>
      <c r="G97" t="s">
        <v>29</v>
      </c>
      <c r="I97">
        <v>0</v>
      </c>
      <c r="J97" t="s">
        <v>19</v>
      </c>
      <c r="K97">
        <v>3</v>
      </c>
      <c r="L97">
        <v>1</v>
      </c>
      <c r="M97">
        <v>0</v>
      </c>
      <c r="N97">
        <v>1</v>
      </c>
    </row>
    <row r="98" spans="1:14" x14ac:dyDescent="0.25">
      <c r="A98" s="1" t="s">
        <v>162</v>
      </c>
      <c r="B98">
        <v>19</v>
      </c>
      <c r="C98">
        <v>2</v>
      </c>
      <c r="D98">
        <v>4</v>
      </c>
      <c r="E98" t="s">
        <v>13</v>
      </c>
      <c r="F98">
        <v>4</v>
      </c>
      <c r="G98" t="s">
        <v>116</v>
      </c>
      <c r="I98">
        <v>2</v>
      </c>
      <c r="J98" t="s">
        <v>19</v>
      </c>
      <c r="K98">
        <v>0</v>
      </c>
      <c r="L98">
        <v>2</v>
      </c>
      <c r="M98">
        <v>0</v>
      </c>
      <c r="N98">
        <v>2</v>
      </c>
    </row>
    <row r="99" spans="1:14" x14ac:dyDescent="0.25">
      <c r="A99" s="1" t="s">
        <v>163</v>
      </c>
      <c r="B99">
        <v>25</v>
      </c>
      <c r="C99">
        <v>2</v>
      </c>
      <c r="D99">
        <v>4</v>
      </c>
      <c r="E99" t="s">
        <v>13</v>
      </c>
      <c r="F99">
        <v>4</v>
      </c>
      <c r="G99" t="s">
        <v>164</v>
      </c>
      <c r="I99">
        <v>2</v>
      </c>
      <c r="J99" t="s">
        <v>19</v>
      </c>
      <c r="K99">
        <v>1</v>
      </c>
      <c r="L99">
        <v>5</v>
      </c>
      <c r="M99">
        <v>1</v>
      </c>
      <c r="N99">
        <v>2</v>
      </c>
    </row>
    <row r="100" spans="1:14" x14ac:dyDescent="0.25">
      <c r="A100" s="1" t="s">
        <v>165</v>
      </c>
      <c r="B100">
        <v>24</v>
      </c>
      <c r="C100">
        <v>2</v>
      </c>
      <c r="D100">
        <v>4</v>
      </c>
      <c r="E100" t="s">
        <v>17</v>
      </c>
      <c r="F100">
        <v>4</v>
      </c>
      <c r="G100" t="s">
        <v>61</v>
      </c>
      <c r="I100">
        <v>2</v>
      </c>
      <c r="J100" t="s">
        <v>19</v>
      </c>
      <c r="K100">
        <v>0</v>
      </c>
      <c r="L100">
        <v>4</v>
      </c>
      <c r="M100">
        <v>0</v>
      </c>
      <c r="N100">
        <v>2</v>
      </c>
    </row>
    <row r="101" spans="1:14" x14ac:dyDescent="0.25">
      <c r="A101" s="1" t="s">
        <v>166</v>
      </c>
      <c r="B101">
        <v>21</v>
      </c>
      <c r="C101">
        <v>3</v>
      </c>
      <c r="D101">
        <v>12</v>
      </c>
      <c r="E101" t="s">
        <v>13</v>
      </c>
      <c r="F101">
        <v>12</v>
      </c>
      <c r="G101" t="s">
        <v>167</v>
      </c>
      <c r="I101">
        <v>2</v>
      </c>
      <c r="J101" t="s">
        <v>19</v>
      </c>
      <c r="K101">
        <v>0</v>
      </c>
      <c r="L101">
        <v>2</v>
      </c>
      <c r="M101">
        <v>0</v>
      </c>
      <c r="N101">
        <v>3</v>
      </c>
    </row>
    <row r="102" spans="1:14" x14ac:dyDescent="0.25">
      <c r="A102" s="1" t="s">
        <v>168</v>
      </c>
      <c r="B102">
        <v>22</v>
      </c>
      <c r="C102">
        <v>1</v>
      </c>
      <c r="D102">
        <v>0</v>
      </c>
      <c r="E102" t="s">
        <v>13</v>
      </c>
      <c r="F102">
        <v>0</v>
      </c>
      <c r="G102" t="s">
        <v>29</v>
      </c>
      <c r="I102">
        <v>0</v>
      </c>
      <c r="J102" t="s">
        <v>19</v>
      </c>
      <c r="K102">
        <v>0</v>
      </c>
      <c r="L102">
        <v>0</v>
      </c>
      <c r="M102">
        <v>0</v>
      </c>
      <c r="N102">
        <v>1</v>
      </c>
    </row>
    <row r="103" spans="1:14" x14ac:dyDescent="0.25">
      <c r="A103" s="1" t="s">
        <v>169</v>
      </c>
      <c r="B103">
        <v>18</v>
      </c>
      <c r="C103">
        <v>2</v>
      </c>
      <c r="D103">
        <v>3</v>
      </c>
      <c r="E103" t="s">
        <v>17</v>
      </c>
      <c r="F103">
        <v>3</v>
      </c>
      <c r="G103" t="s">
        <v>103</v>
      </c>
      <c r="I103">
        <v>1</v>
      </c>
      <c r="J103" t="s">
        <v>19</v>
      </c>
      <c r="K103">
        <v>3</v>
      </c>
      <c r="L103">
        <v>3</v>
      </c>
      <c r="M103">
        <v>0</v>
      </c>
      <c r="N103">
        <v>2</v>
      </c>
    </row>
    <row r="104" spans="1:14" x14ac:dyDescent="0.25">
      <c r="A104" s="1" t="s">
        <v>170</v>
      </c>
      <c r="B104">
        <v>23</v>
      </c>
      <c r="C104">
        <v>3</v>
      </c>
      <c r="D104">
        <v>10</v>
      </c>
      <c r="E104" t="s">
        <v>13</v>
      </c>
      <c r="F104">
        <v>10</v>
      </c>
      <c r="G104" t="s">
        <v>171</v>
      </c>
      <c r="I104">
        <v>2</v>
      </c>
      <c r="J104" t="s">
        <v>19</v>
      </c>
      <c r="K104">
        <v>0</v>
      </c>
      <c r="L104">
        <v>10</v>
      </c>
      <c r="M104">
        <v>0</v>
      </c>
      <c r="N104">
        <v>3</v>
      </c>
    </row>
    <row r="105" spans="1:14" x14ac:dyDescent="0.25">
      <c r="A105" s="1" t="s">
        <v>172</v>
      </c>
      <c r="B105">
        <v>23</v>
      </c>
      <c r="C105">
        <v>2</v>
      </c>
      <c r="D105">
        <v>3</v>
      </c>
      <c r="E105" t="s">
        <v>17</v>
      </c>
      <c r="F105">
        <v>3</v>
      </c>
      <c r="G105" t="s">
        <v>47</v>
      </c>
      <c r="I105">
        <v>2</v>
      </c>
      <c r="J105" t="s">
        <v>19</v>
      </c>
      <c r="K105">
        <v>0</v>
      </c>
      <c r="L105">
        <v>1</v>
      </c>
      <c r="M105">
        <v>0</v>
      </c>
      <c r="N105">
        <v>2</v>
      </c>
    </row>
    <row r="106" spans="1:14" x14ac:dyDescent="0.25">
      <c r="A106" s="1" t="s">
        <v>173</v>
      </c>
      <c r="B106">
        <v>24</v>
      </c>
      <c r="C106">
        <v>3</v>
      </c>
      <c r="D106">
        <v>14</v>
      </c>
      <c r="E106" t="s">
        <v>17</v>
      </c>
      <c r="F106">
        <v>14</v>
      </c>
      <c r="G106" t="s">
        <v>27</v>
      </c>
      <c r="I106">
        <v>2</v>
      </c>
      <c r="J106" t="s">
        <v>19</v>
      </c>
      <c r="K106">
        <v>0</v>
      </c>
      <c r="L106">
        <v>12</v>
      </c>
      <c r="M106">
        <v>0</v>
      </c>
      <c r="N106">
        <v>3</v>
      </c>
    </row>
    <row r="107" spans="1:14" x14ac:dyDescent="0.25">
      <c r="A107" s="1" t="s">
        <v>174</v>
      </c>
      <c r="B107">
        <v>23</v>
      </c>
      <c r="C107">
        <v>1</v>
      </c>
      <c r="D107">
        <v>0</v>
      </c>
      <c r="E107" t="s">
        <v>13</v>
      </c>
      <c r="F107">
        <v>0</v>
      </c>
      <c r="G107" t="s">
        <v>29</v>
      </c>
      <c r="I107">
        <v>0</v>
      </c>
      <c r="J107" t="s">
        <v>19</v>
      </c>
      <c r="K107">
        <v>0</v>
      </c>
      <c r="L107">
        <v>0</v>
      </c>
      <c r="M107">
        <v>0</v>
      </c>
      <c r="N107">
        <v>1</v>
      </c>
    </row>
    <row r="108" spans="1:14" x14ac:dyDescent="0.25">
      <c r="A108" s="1" t="s">
        <v>175</v>
      </c>
      <c r="B108">
        <v>22</v>
      </c>
      <c r="C108">
        <v>2</v>
      </c>
      <c r="D108">
        <v>7</v>
      </c>
      <c r="E108" t="s">
        <v>13</v>
      </c>
      <c r="F108">
        <v>7</v>
      </c>
      <c r="G108" t="s">
        <v>176</v>
      </c>
      <c r="I108">
        <v>1</v>
      </c>
      <c r="J108" t="s">
        <v>19</v>
      </c>
      <c r="K108">
        <v>6</v>
      </c>
      <c r="L108">
        <v>7</v>
      </c>
      <c r="M108">
        <v>0</v>
      </c>
      <c r="N108">
        <v>2</v>
      </c>
    </row>
    <row r="109" spans="1:14" x14ac:dyDescent="0.25">
      <c r="A109" s="1" t="s">
        <v>177</v>
      </c>
      <c r="B109">
        <v>23</v>
      </c>
      <c r="C109">
        <v>1</v>
      </c>
      <c r="D109">
        <v>1</v>
      </c>
      <c r="E109" t="s">
        <v>13</v>
      </c>
      <c r="F109">
        <v>1</v>
      </c>
      <c r="G109" t="s">
        <v>27</v>
      </c>
      <c r="I109">
        <v>2</v>
      </c>
      <c r="J109" t="s">
        <v>19</v>
      </c>
      <c r="K109">
        <v>0</v>
      </c>
      <c r="L109">
        <v>1</v>
      </c>
      <c r="M109">
        <v>0</v>
      </c>
      <c r="N109">
        <v>1</v>
      </c>
    </row>
    <row r="110" spans="1:14" x14ac:dyDescent="0.25">
      <c r="A110" s="1" t="s">
        <v>178</v>
      </c>
      <c r="B110">
        <v>22</v>
      </c>
      <c r="C110">
        <v>2</v>
      </c>
      <c r="D110">
        <v>7</v>
      </c>
      <c r="E110" t="s">
        <v>13</v>
      </c>
      <c r="F110">
        <v>7</v>
      </c>
      <c r="G110" t="s">
        <v>179</v>
      </c>
      <c r="I110">
        <v>2</v>
      </c>
      <c r="J110" t="s">
        <v>19</v>
      </c>
      <c r="K110">
        <v>0</v>
      </c>
      <c r="L110">
        <v>6</v>
      </c>
      <c r="M110">
        <v>0</v>
      </c>
      <c r="N110">
        <v>2</v>
      </c>
    </row>
    <row r="111" spans="1:14" x14ac:dyDescent="0.25">
      <c r="A111" s="1" t="s">
        <v>180</v>
      </c>
      <c r="B111">
        <v>19</v>
      </c>
      <c r="C111">
        <v>2</v>
      </c>
      <c r="D111">
        <v>4</v>
      </c>
      <c r="E111" t="s">
        <v>13</v>
      </c>
      <c r="F111">
        <v>4</v>
      </c>
      <c r="G111" t="s">
        <v>181</v>
      </c>
      <c r="I111">
        <v>1</v>
      </c>
      <c r="J111" t="s">
        <v>19</v>
      </c>
      <c r="K111">
        <v>0</v>
      </c>
      <c r="L111">
        <v>4</v>
      </c>
      <c r="M111">
        <v>0</v>
      </c>
      <c r="N111">
        <v>2</v>
      </c>
    </row>
    <row r="112" spans="1:14" x14ac:dyDescent="0.25">
      <c r="A112" s="1" t="s">
        <v>182</v>
      </c>
      <c r="B112">
        <v>18</v>
      </c>
      <c r="C112">
        <v>1</v>
      </c>
      <c r="D112">
        <v>0</v>
      </c>
      <c r="E112" t="s">
        <v>13</v>
      </c>
      <c r="F112">
        <v>0</v>
      </c>
      <c r="G112" t="s">
        <v>29</v>
      </c>
      <c r="I112">
        <v>0</v>
      </c>
      <c r="J112" t="s">
        <v>19</v>
      </c>
      <c r="K112">
        <v>0</v>
      </c>
      <c r="L112">
        <v>0</v>
      </c>
      <c r="M112">
        <v>0</v>
      </c>
      <c r="N112">
        <v>1</v>
      </c>
    </row>
    <row r="113" spans="1:14" x14ac:dyDescent="0.25">
      <c r="A113" s="1" t="s">
        <v>183</v>
      </c>
      <c r="B113">
        <v>20</v>
      </c>
      <c r="C113">
        <v>2</v>
      </c>
      <c r="D113">
        <v>6</v>
      </c>
      <c r="E113" t="s">
        <v>17</v>
      </c>
      <c r="F113">
        <v>6</v>
      </c>
      <c r="G113" t="s">
        <v>61</v>
      </c>
      <c r="I113">
        <v>2</v>
      </c>
      <c r="J113" t="s">
        <v>19</v>
      </c>
      <c r="K113">
        <v>0</v>
      </c>
      <c r="L113">
        <v>6</v>
      </c>
      <c r="M113">
        <v>0</v>
      </c>
      <c r="N113">
        <v>2</v>
      </c>
    </row>
    <row r="114" spans="1:14" x14ac:dyDescent="0.25">
      <c r="A114" s="1" t="s">
        <v>184</v>
      </c>
      <c r="B114">
        <v>19</v>
      </c>
      <c r="C114">
        <v>1</v>
      </c>
      <c r="D114">
        <v>0</v>
      </c>
      <c r="E114" t="s">
        <v>13</v>
      </c>
      <c r="F114">
        <v>0</v>
      </c>
      <c r="G114" t="s">
        <v>29</v>
      </c>
      <c r="I114">
        <v>0</v>
      </c>
      <c r="J114" t="s">
        <v>19</v>
      </c>
      <c r="K114">
        <v>0</v>
      </c>
      <c r="L114">
        <v>0</v>
      </c>
      <c r="M114">
        <v>0</v>
      </c>
      <c r="N114">
        <v>1</v>
      </c>
    </row>
    <row r="115" spans="1:14" x14ac:dyDescent="0.25">
      <c r="A115" s="1" t="s">
        <v>185</v>
      </c>
      <c r="B115">
        <v>21</v>
      </c>
      <c r="C115">
        <v>2</v>
      </c>
      <c r="D115">
        <v>3</v>
      </c>
      <c r="E115" t="s">
        <v>13</v>
      </c>
      <c r="F115">
        <v>3</v>
      </c>
      <c r="G115" t="s">
        <v>186</v>
      </c>
      <c r="I115">
        <v>2</v>
      </c>
      <c r="J115" t="s">
        <v>19</v>
      </c>
      <c r="K115">
        <v>0</v>
      </c>
      <c r="L115">
        <v>0</v>
      </c>
      <c r="M115">
        <v>0</v>
      </c>
      <c r="N115">
        <v>2</v>
      </c>
    </row>
    <row r="116" spans="1:14" x14ac:dyDescent="0.25">
      <c r="A116" s="1" t="s">
        <v>187</v>
      </c>
      <c r="B116">
        <v>19</v>
      </c>
      <c r="C116">
        <v>1</v>
      </c>
      <c r="D116">
        <v>2</v>
      </c>
      <c r="E116" t="s">
        <v>17</v>
      </c>
      <c r="F116">
        <v>2</v>
      </c>
      <c r="G116" t="s">
        <v>188</v>
      </c>
      <c r="I116">
        <v>2</v>
      </c>
      <c r="J116" t="s">
        <v>19</v>
      </c>
      <c r="K116">
        <v>0</v>
      </c>
      <c r="L116">
        <v>0</v>
      </c>
      <c r="M116">
        <v>0</v>
      </c>
      <c r="N116">
        <v>1</v>
      </c>
    </row>
    <row r="117" spans="1:14" x14ac:dyDescent="0.25">
      <c r="A117" s="1" t="s">
        <v>189</v>
      </c>
      <c r="B117">
        <v>21</v>
      </c>
      <c r="C117">
        <v>1</v>
      </c>
      <c r="D117">
        <v>0</v>
      </c>
      <c r="E117" t="s">
        <v>17</v>
      </c>
      <c r="F117">
        <v>0</v>
      </c>
      <c r="G117" t="s">
        <v>29</v>
      </c>
      <c r="I117">
        <v>0</v>
      </c>
      <c r="J117" t="s">
        <v>19</v>
      </c>
      <c r="K117">
        <v>0</v>
      </c>
      <c r="L117">
        <v>0</v>
      </c>
      <c r="M117">
        <v>0</v>
      </c>
      <c r="N117">
        <v>1</v>
      </c>
    </row>
    <row r="118" spans="1:14" x14ac:dyDescent="0.25">
      <c r="A118" s="1" t="s">
        <v>190</v>
      </c>
      <c r="B118">
        <v>20</v>
      </c>
      <c r="C118">
        <v>2</v>
      </c>
      <c r="D118">
        <v>4</v>
      </c>
      <c r="E118" t="s">
        <v>17</v>
      </c>
      <c r="F118">
        <v>4</v>
      </c>
      <c r="G118" t="s">
        <v>41</v>
      </c>
      <c r="I118">
        <v>2</v>
      </c>
      <c r="J118" t="s">
        <v>19</v>
      </c>
      <c r="K118">
        <v>0</v>
      </c>
      <c r="L118">
        <v>3</v>
      </c>
      <c r="M118">
        <v>0</v>
      </c>
      <c r="N118">
        <v>2</v>
      </c>
    </row>
    <row r="119" spans="1:14" x14ac:dyDescent="0.25">
      <c r="A119" s="1" t="s">
        <v>191</v>
      </c>
      <c r="B119">
        <v>23</v>
      </c>
      <c r="C119">
        <v>2</v>
      </c>
      <c r="D119">
        <v>6</v>
      </c>
      <c r="E119" t="s">
        <v>13</v>
      </c>
      <c r="F119">
        <v>6</v>
      </c>
      <c r="G119" t="s">
        <v>192</v>
      </c>
      <c r="I119">
        <v>2</v>
      </c>
      <c r="J119" t="s">
        <v>19</v>
      </c>
      <c r="K119">
        <v>0</v>
      </c>
      <c r="L119">
        <v>6</v>
      </c>
      <c r="M119">
        <v>0</v>
      </c>
      <c r="N119">
        <v>2</v>
      </c>
    </row>
    <row r="120" spans="1:14" x14ac:dyDescent="0.25">
      <c r="A120" s="1" t="s">
        <v>193</v>
      </c>
      <c r="B120">
        <v>21</v>
      </c>
      <c r="C120">
        <v>1</v>
      </c>
      <c r="D120">
        <v>0</v>
      </c>
      <c r="E120" t="s">
        <v>13</v>
      </c>
      <c r="F120">
        <v>0</v>
      </c>
      <c r="G120" t="s">
        <v>29</v>
      </c>
      <c r="I120">
        <v>0</v>
      </c>
      <c r="J120" t="s">
        <v>19</v>
      </c>
      <c r="K120">
        <v>0</v>
      </c>
      <c r="L120">
        <v>2</v>
      </c>
      <c r="M120">
        <v>0</v>
      </c>
      <c r="N120">
        <v>1</v>
      </c>
    </row>
    <row r="121" spans="1:14" x14ac:dyDescent="0.25">
      <c r="A121" s="1" t="s">
        <v>194</v>
      </c>
      <c r="B121">
        <v>26</v>
      </c>
      <c r="C121">
        <v>2</v>
      </c>
      <c r="D121">
        <v>3</v>
      </c>
      <c r="E121" t="s">
        <v>17</v>
      </c>
      <c r="F121">
        <v>3</v>
      </c>
      <c r="G121" t="s">
        <v>195</v>
      </c>
      <c r="I121">
        <v>2</v>
      </c>
      <c r="J121" t="s">
        <v>19</v>
      </c>
      <c r="K121">
        <v>0</v>
      </c>
      <c r="L121">
        <v>3</v>
      </c>
      <c r="M121">
        <v>0</v>
      </c>
      <c r="N121">
        <v>2</v>
      </c>
    </row>
    <row r="122" spans="1:14" x14ac:dyDescent="0.25">
      <c r="A122" s="1" t="s">
        <v>196</v>
      </c>
      <c r="B122">
        <v>20</v>
      </c>
      <c r="C122">
        <v>3</v>
      </c>
      <c r="D122">
        <v>10</v>
      </c>
      <c r="E122" t="s">
        <v>17</v>
      </c>
      <c r="F122">
        <v>10</v>
      </c>
      <c r="G122" t="s">
        <v>197</v>
      </c>
      <c r="I122">
        <v>2</v>
      </c>
      <c r="J122" t="s">
        <v>19</v>
      </c>
      <c r="K122">
        <v>4</v>
      </c>
      <c r="L122">
        <v>3</v>
      </c>
      <c r="M122">
        <v>2</v>
      </c>
      <c r="N122">
        <v>3</v>
      </c>
    </row>
    <row r="123" spans="1:14" x14ac:dyDescent="0.25">
      <c r="A123" s="1" t="s">
        <v>198</v>
      </c>
      <c r="B123">
        <v>20</v>
      </c>
      <c r="C123">
        <v>2</v>
      </c>
      <c r="D123">
        <v>8</v>
      </c>
      <c r="E123" t="s">
        <v>13</v>
      </c>
      <c r="F123">
        <v>8</v>
      </c>
      <c r="G123" t="s">
        <v>199</v>
      </c>
      <c r="I123">
        <v>1</v>
      </c>
      <c r="J123" t="s">
        <v>19</v>
      </c>
      <c r="K123">
        <v>0</v>
      </c>
      <c r="L123">
        <v>8</v>
      </c>
      <c r="M123">
        <v>0</v>
      </c>
      <c r="N123">
        <v>2</v>
      </c>
    </row>
    <row r="124" spans="1:14" x14ac:dyDescent="0.25">
      <c r="A124" s="1" t="s">
        <v>200</v>
      </c>
      <c r="B124">
        <v>19</v>
      </c>
      <c r="C124">
        <v>2</v>
      </c>
      <c r="D124">
        <v>3</v>
      </c>
      <c r="E124" t="s">
        <v>13</v>
      </c>
      <c r="F124">
        <v>3</v>
      </c>
      <c r="G124" t="s">
        <v>201</v>
      </c>
      <c r="I124">
        <v>2</v>
      </c>
      <c r="J124" t="s">
        <v>19</v>
      </c>
      <c r="K124">
        <v>0</v>
      </c>
      <c r="L124">
        <v>0</v>
      </c>
      <c r="M124">
        <v>0</v>
      </c>
      <c r="N124">
        <v>2</v>
      </c>
    </row>
    <row r="125" spans="1:14" x14ac:dyDescent="0.25">
      <c r="A125" s="1" t="s">
        <v>202</v>
      </c>
      <c r="B125">
        <v>19</v>
      </c>
      <c r="C125">
        <v>2</v>
      </c>
      <c r="D125">
        <v>8</v>
      </c>
      <c r="E125" t="s">
        <v>17</v>
      </c>
      <c r="F125">
        <v>8</v>
      </c>
      <c r="G125" t="s">
        <v>61</v>
      </c>
      <c r="I125">
        <v>2</v>
      </c>
      <c r="J125" t="s">
        <v>19</v>
      </c>
      <c r="K125">
        <v>4</v>
      </c>
      <c r="L125">
        <v>8</v>
      </c>
      <c r="M125">
        <v>0</v>
      </c>
      <c r="N125">
        <v>2</v>
      </c>
    </row>
    <row r="126" spans="1:14" x14ac:dyDescent="0.25">
      <c r="A126" s="1" t="s">
        <v>203</v>
      </c>
      <c r="B126">
        <v>21</v>
      </c>
      <c r="C126">
        <v>2</v>
      </c>
      <c r="D126">
        <v>7</v>
      </c>
      <c r="E126" t="s">
        <v>13</v>
      </c>
      <c r="F126">
        <v>7</v>
      </c>
      <c r="G126" t="s">
        <v>204</v>
      </c>
      <c r="I126">
        <v>2</v>
      </c>
      <c r="J126" t="s">
        <v>19</v>
      </c>
      <c r="K126">
        <v>0</v>
      </c>
      <c r="L126">
        <v>7</v>
      </c>
      <c r="M126">
        <v>0</v>
      </c>
      <c r="N126">
        <v>2</v>
      </c>
    </row>
    <row r="127" spans="1:14" x14ac:dyDescent="0.25">
      <c r="A127" s="1" t="s">
        <v>205</v>
      </c>
      <c r="B127">
        <v>29</v>
      </c>
      <c r="C127">
        <v>3</v>
      </c>
      <c r="D127">
        <v>9</v>
      </c>
      <c r="E127" t="s">
        <v>17</v>
      </c>
      <c r="F127">
        <v>9</v>
      </c>
      <c r="G127" t="s">
        <v>206</v>
      </c>
      <c r="I127">
        <v>2</v>
      </c>
      <c r="J127" t="s">
        <v>15</v>
      </c>
      <c r="K127">
        <v>4</v>
      </c>
      <c r="L127">
        <v>9</v>
      </c>
      <c r="M127">
        <v>0</v>
      </c>
      <c r="N127">
        <v>3</v>
      </c>
    </row>
    <row r="128" spans="1:14" x14ac:dyDescent="0.25">
      <c r="A128" s="1" t="s">
        <v>207</v>
      </c>
      <c r="B128">
        <v>28</v>
      </c>
      <c r="C128">
        <v>3</v>
      </c>
      <c r="D128">
        <v>8</v>
      </c>
      <c r="E128" t="s">
        <v>13</v>
      </c>
      <c r="F128">
        <v>8</v>
      </c>
      <c r="G128" t="s">
        <v>208</v>
      </c>
      <c r="I128">
        <v>2</v>
      </c>
      <c r="J128" t="s">
        <v>19</v>
      </c>
      <c r="K128">
        <v>0</v>
      </c>
      <c r="L128">
        <v>15</v>
      </c>
      <c r="M128">
        <v>2</v>
      </c>
      <c r="N128">
        <v>3</v>
      </c>
    </row>
    <row r="129" spans="1:14" x14ac:dyDescent="0.25">
      <c r="A129" s="1" t="s">
        <v>209</v>
      </c>
      <c r="B129">
        <v>20</v>
      </c>
      <c r="C129">
        <v>2</v>
      </c>
      <c r="D129">
        <v>4</v>
      </c>
      <c r="E129" t="s">
        <v>13</v>
      </c>
      <c r="F129">
        <v>4</v>
      </c>
      <c r="G129" t="s">
        <v>41</v>
      </c>
      <c r="I129">
        <v>2</v>
      </c>
      <c r="J129" t="s">
        <v>19</v>
      </c>
      <c r="K129">
        <v>0</v>
      </c>
      <c r="L129">
        <v>4</v>
      </c>
      <c r="M129">
        <v>0</v>
      </c>
      <c r="N129">
        <v>2</v>
      </c>
    </row>
    <row r="130" spans="1:14" x14ac:dyDescent="0.25">
      <c r="A130" s="1" t="s">
        <v>210</v>
      </c>
      <c r="B130">
        <v>27</v>
      </c>
      <c r="C130">
        <v>1</v>
      </c>
      <c r="D130">
        <v>0</v>
      </c>
      <c r="E130" t="s">
        <v>13</v>
      </c>
      <c r="F130">
        <v>0</v>
      </c>
      <c r="G130" t="s">
        <v>29</v>
      </c>
      <c r="I130">
        <v>0</v>
      </c>
      <c r="J130" t="s">
        <v>19</v>
      </c>
      <c r="K130">
        <v>0</v>
      </c>
      <c r="L130">
        <v>0</v>
      </c>
      <c r="M130">
        <v>0</v>
      </c>
      <c r="N130">
        <v>1</v>
      </c>
    </row>
    <row r="131" spans="1:14" x14ac:dyDescent="0.25">
      <c r="A131" s="1" t="s">
        <v>211</v>
      </c>
      <c r="B131">
        <v>19</v>
      </c>
      <c r="C131">
        <v>2</v>
      </c>
      <c r="D131">
        <v>7</v>
      </c>
      <c r="E131" t="s">
        <v>17</v>
      </c>
      <c r="F131">
        <v>7</v>
      </c>
      <c r="G131" t="s">
        <v>212</v>
      </c>
      <c r="I131">
        <v>1</v>
      </c>
      <c r="J131" t="s">
        <v>19</v>
      </c>
      <c r="K131">
        <v>7</v>
      </c>
      <c r="L131">
        <v>7</v>
      </c>
      <c r="M131">
        <v>0</v>
      </c>
      <c r="N131">
        <v>2</v>
      </c>
    </row>
    <row r="132" spans="1:14" x14ac:dyDescent="0.25">
      <c r="A132" s="1" t="s">
        <v>213</v>
      </c>
      <c r="B132">
        <v>21</v>
      </c>
      <c r="C132">
        <v>1</v>
      </c>
      <c r="D132">
        <v>1</v>
      </c>
      <c r="E132" t="s">
        <v>17</v>
      </c>
      <c r="F132">
        <v>1</v>
      </c>
      <c r="G132" t="s">
        <v>103</v>
      </c>
      <c r="I132">
        <v>1</v>
      </c>
      <c r="J132" t="s">
        <v>19</v>
      </c>
      <c r="K132">
        <v>1</v>
      </c>
      <c r="L132">
        <v>0</v>
      </c>
      <c r="M132">
        <v>0</v>
      </c>
      <c r="N132">
        <v>1</v>
      </c>
    </row>
    <row r="133" spans="1:14" x14ac:dyDescent="0.25">
      <c r="A133" s="1" t="s">
        <v>214</v>
      </c>
      <c r="B133">
        <v>20</v>
      </c>
      <c r="C133">
        <v>2</v>
      </c>
      <c r="D133">
        <v>5</v>
      </c>
      <c r="E133" t="s">
        <v>13</v>
      </c>
      <c r="F133">
        <v>5</v>
      </c>
      <c r="G133" t="s">
        <v>47</v>
      </c>
      <c r="I133">
        <v>2</v>
      </c>
      <c r="J133" t="s">
        <v>19</v>
      </c>
      <c r="K133">
        <v>0</v>
      </c>
      <c r="L133">
        <v>0</v>
      </c>
      <c r="M133">
        <v>0</v>
      </c>
      <c r="N133">
        <v>2</v>
      </c>
    </row>
    <row r="134" spans="1:14" x14ac:dyDescent="0.25">
      <c r="A134" s="1" t="s">
        <v>215</v>
      </c>
      <c r="B134">
        <v>26</v>
      </c>
      <c r="C134">
        <v>3</v>
      </c>
      <c r="D134">
        <v>21</v>
      </c>
      <c r="E134" t="s">
        <v>13</v>
      </c>
      <c r="F134">
        <v>21</v>
      </c>
      <c r="G134" t="s">
        <v>167</v>
      </c>
      <c r="I134">
        <v>2</v>
      </c>
      <c r="J134" t="s">
        <v>15</v>
      </c>
      <c r="K134">
        <v>0</v>
      </c>
      <c r="L134">
        <v>10</v>
      </c>
      <c r="M134">
        <v>2</v>
      </c>
      <c r="N134">
        <v>3</v>
      </c>
    </row>
    <row r="135" spans="1:14" x14ac:dyDescent="0.25">
      <c r="A135" s="1" t="s">
        <v>216</v>
      </c>
      <c r="B135">
        <v>20</v>
      </c>
      <c r="C135">
        <v>3</v>
      </c>
      <c r="D135">
        <v>10</v>
      </c>
      <c r="E135" t="s">
        <v>13</v>
      </c>
      <c r="F135">
        <v>10</v>
      </c>
      <c r="G135" t="s">
        <v>217</v>
      </c>
      <c r="I135">
        <v>1</v>
      </c>
      <c r="J135" t="s">
        <v>15</v>
      </c>
      <c r="K135">
        <v>9</v>
      </c>
      <c r="L135">
        <v>9</v>
      </c>
      <c r="M135">
        <v>0</v>
      </c>
      <c r="N135">
        <v>3</v>
      </c>
    </row>
    <row r="136" spans="1:14" x14ac:dyDescent="0.25">
      <c r="A136" s="1" t="s">
        <v>218</v>
      </c>
      <c r="B136">
        <v>18</v>
      </c>
      <c r="C136">
        <v>3</v>
      </c>
      <c r="D136">
        <v>11</v>
      </c>
      <c r="E136" t="s">
        <v>17</v>
      </c>
      <c r="F136">
        <v>11</v>
      </c>
      <c r="G136" t="s">
        <v>219</v>
      </c>
      <c r="I136">
        <v>2</v>
      </c>
      <c r="J136" t="s">
        <v>15</v>
      </c>
      <c r="K136">
        <v>0</v>
      </c>
      <c r="L136">
        <v>10</v>
      </c>
      <c r="M136">
        <v>0</v>
      </c>
      <c r="N136">
        <v>3</v>
      </c>
    </row>
    <row r="137" spans="1:14" x14ac:dyDescent="0.25">
      <c r="A137" s="1" t="s">
        <v>220</v>
      </c>
      <c r="B137">
        <v>32</v>
      </c>
      <c r="C137">
        <v>3</v>
      </c>
      <c r="D137">
        <v>22</v>
      </c>
      <c r="E137" t="s">
        <v>17</v>
      </c>
      <c r="F137">
        <v>22</v>
      </c>
      <c r="G137" t="s">
        <v>61</v>
      </c>
      <c r="I137">
        <v>2</v>
      </c>
      <c r="J137" t="s">
        <v>15</v>
      </c>
      <c r="K137">
        <v>0</v>
      </c>
      <c r="L137">
        <v>22</v>
      </c>
      <c r="M137">
        <v>19</v>
      </c>
      <c r="N137">
        <v>3</v>
      </c>
    </row>
    <row r="138" spans="1:14" x14ac:dyDescent="0.25">
      <c r="A138" s="1" t="s">
        <v>221</v>
      </c>
      <c r="B138">
        <v>21</v>
      </c>
      <c r="C138">
        <v>3</v>
      </c>
      <c r="D138">
        <v>10</v>
      </c>
      <c r="E138" t="s">
        <v>13</v>
      </c>
      <c r="F138">
        <v>10</v>
      </c>
      <c r="G138" t="s">
        <v>192</v>
      </c>
      <c r="I138">
        <v>2</v>
      </c>
      <c r="J138" t="s">
        <v>15</v>
      </c>
      <c r="K138">
        <v>0</v>
      </c>
      <c r="L138">
        <v>7</v>
      </c>
      <c r="M138">
        <v>3</v>
      </c>
      <c r="N138">
        <v>3</v>
      </c>
    </row>
    <row r="139" spans="1:14" x14ac:dyDescent="0.25">
      <c r="A139" s="1" t="s">
        <v>222</v>
      </c>
      <c r="B139">
        <v>18</v>
      </c>
      <c r="C139">
        <v>3</v>
      </c>
      <c r="D139">
        <v>9</v>
      </c>
      <c r="E139" t="s">
        <v>13</v>
      </c>
      <c r="F139">
        <v>9</v>
      </c>
      <c r="G139" t="s">
        <v>223</v>
      </c>
      <c r="I139">
        <v>1</v>
      </c>
      <c r="J139" t="s">
        <v>15</v>
      </c>
      <c r="K139">
        <v>3</v>
      </c>
      <c r="L139">
        <v>9</v>
      </c>
      <c r="M139">
        <v>5</v>
      </c>
      <c r="N139">
        <v>3</v>
      </c>
    </row>
    <row r="140" spans="1:14" x14ac:dyDescent="0.25">
      <c r="A140" s="1" t="s">
        <v>224</v>
      </c>
      <c r="B140">
        <v>19</v>
      </c>
      <c r="C140">
        <v>3</v>
      </c>
      <c r="D140">
        <v>9</v>
      </c>
      <c r="E140" t="s">
        <v>17</v>
      </c>
      <c r="F140">
        <v>9</v>
      </c>
      <c r="G140" t="s">
        <v>54</v>
      </c>
      <c r="I140">
        <v>2</v>
      </c>
      <c r="J140" t="s">
        <v>15</v>
      </c>
      <c r="K140">
        <v>0</v>
      </c>
      <c r="L140">
        <v>9</v>
      </c>
      <c r="M140">
        <v>0</v>
      </c>
      <c r="N140">
        <v>3</v>
      </c>
    </row>
    <row r="141" spans="1:14" x14ac:dyDescent="0.25">
      <c r="A141" s="1" t="s">
        <v>225</v>
      </c>
      <c r="B141">
        <v>21</v>
      </c>
      <c r="C141">
        <v>3</v>
      </c>
      <c r="D141">
        <v>10</v>
      </c>
      <c r="E141" t="s">
        <v>13</v>
      </c>
      <c r="F141">
        <v>10</v>
      </c>
      <c r="G141" t="s">
        <v>226</v>
      </c>
      <c r="I141">
        <v>2</v>
      </c>
      <c r="J141" t="s">
        <v>15</v>
      </c>
      <c r="K141">
        <v>0</v>
      </c>
      <c r="L141">
        <v>10</v>
      </c>
      <c r="M141">
        <v>4</v>
      </c>
      <c r="N141">
        <v>3</v>
      </c>
    </row>
    <row r="142" spans="1:14" x14ac:dyDescent="0.25">
      <c r="A142" s="1" t="s">
        <v>227</v>
      </c>
      <c r="B142">
        <v>19</v>
      </c>
      <c r="C142">
        <v>3</v>
      </c>
      <c r="D142">
        <v>9</v>
      </c>
      <c r="E142" t="s">
        <v>13</v>
      </c>
      <c r="F142">
        <v>9</v>
      </c>
      <c r="G142" t="s">
        <v>39</v>
      </c>
      <c r="I142">
        <v>2</v>
      </c>
      <c r="J142" t="s">
        <v>15</v>
      </c>
      <c r="K142">
        <v>3</v>
      </c>
      <c r="L142">
        <v>13</v>
      </c>
      <c r="M142">
        <v>2</v>
      </c>
      <c r="N142">
        <v>3</v>
      </c>
    </row>
    <row r="143" spans="1:14" x14ac:dyDescent="0.25">
      <c r="A143" s="1" t="s">
        <v>228</v>
      </c>
      <c r="B143">
        <v>22</v>
      </c>
      <c r="C143">
        <v>3</v>
      </c>
      <c r="D143">
        <v>12</v>
      </c>
      <c r="E143" t="s">
        <v>13</v>
      </c>
      <c r="F143">
        <v>12</v>
      </c>
      <c r="G143" t="s">
        <v>229</v>
      </c>
      <c r="I143">
        <v>2</v>
      </c>
      <c r="J143" t="s">
        <v>15</v>
      </c>
      <c r="K143">
        <v>2</v>
      </c>
      <c r="L143">
        <v>12</v>
      </c>
      <c r="M143">
        <v>2</v>
      </c>
      <c r="N143">
        <v>3</v>
      </c>
    </row>
    <row r="144" spans="1:14" x14ac:dyDescent="0.25">
      <c r="A144" s="1" t="s">
        <v>230</v>
      </c>
      <c r="B144">
        <v>22</v>
      </c>
      <c r="C144">
        <v>3</v>
      </c>
      <c r="D144">
        <v>16</v>
      </c>
      <c r="E144" t="s">
        <v>13</v>
      </c>
      <c r="F144">
        <v>16</v>
      </c>
      <c r="G144" t="s">
        <v>54</v>
      </c>
      <c r="I144">
        <v>2</v>
      </c>
      <c r="J144" t="s">
        <v>15</v>
      </c>
      <c r="K144">
        <v>0</v>
      </c>
      <c r="L144">
        <v>11</v>
      </c>
      <c r="M144">
        <v>2</v>
      </c>
      <c r="N144">
        <v>3</v>
      </c>
    </row>
    <row r="145" spans="1:14" x14ac:dyDescent="0.25">
      <c r="A145" s="1" t="s">
        <v>231</v>
      </c>
      <c r="B145">
        <v>19</v>
      </c>
      <c r="C145">
        <v>3</v>
      </c>
      <c r="D145">
        <v>9</v>
      </c>
      <c r="E145" t="s">
        <v>13</v>
      </c>
      <c r="F145">
        <v>9</v>
      </c>
      <c r="G145" t="s">
        <v>232</v>
      </c>
      <c r="I145">
        <v>2</v>
      </c>
      <c r="J145" t="s">
        <v>15</v>
      </c>
      <c r="K145">
        <v>2</v>
      </c>
      <c r="L145">
        <v>9</v>
      </c>
      <c r="M145">
        <v>0</v>
      </c>
      <c r="N145">
        <v>3</v>
      </c>
    </row>
    <row r="146" spans="1:14" x14ac:dyDescent="0.25">
      <c r="A146" s="1" t="s">
        <v>233</v>
      </c>
      <c r="B146">
        <v>22</v>
      </c>
      <c r="C146">
        <v>3</v>
      </c>
      <c r="D146">
        <v>12</v>
      </c>
      <c r="E146" t="s">
        <v>17</v>
      </c>
      <c r="F146">
        <v>12</v>
      </c>
      <c r="G146" t="s">
        <v>234</v>
      </c>
      <c r="I146">
        <v>2</v>
      </c>
      <c r="J146" t="s">
        <v>15</v>
      </c>
      <c r="K146">
        <v>1</v>
      </c>
      <c r="L146">
        <v>11</v>
      </c>
      <c r="M146">
        <v>0</v>
      </c>
      <c r="N146">
        <v>3</v>
      </c>
    </row>
    <row r="147" spans="1:14" x14ac:dyDescent="0.25">
      <c r="A147" s="1" t="s">
        <v>235</v>
      </c>
      <c r="B147">
        <v>22</v>
      </c>
      <c r="C147">
        <v>3</v>
      </c>
      <c r="D147">
        <v>10</v>
      </c>
      <c r="E147" t="s">
        <v>17</v>
      </c>
      <c r="F147">
        <v>10</v>
      </c>
      <c r="G147" t="s">
        <v>236</v>
      </c>
      <c r="I147">
        <v>1</v>
      </c>
      <c r="J147" t="s">
        <v>19</v>
      </c>
      <c r="K147">
        <v>4</v>
      </c>
      <c r="L147">
        <v>5</v>
      </c>
      <c r="M147">
        <v>0</v>
      </c>
      <c r="N147">
        <v>3</v>
      </c>
    </row>
    <row r="148" spans="1:14" x14ac:dyDescent="0.25">
      <c r="A148" s="1" t="s">
        <v>237</v>
      </c>
      <c r="B148">
        <v>25</v>
      </c>
      <c r="C148">
        <v>3</v>
      </c>
      <c r="D148">
        <v>10</v>
      </c>
      <c r="E148" t="s">
        <v>17</v>
      </c>
      <c r="F148">
        <v>10</v>
      </c>
      <c r="G148" t="s">
        <v>103</v>
      </c>
      <c r="I148">
        <v>1</v>
      </c>
      <c r="J148" t="s">
        <v>19</v>
      </c>
      <c r="K148">
        <v>6</v>
      </c>
      <c r="L148">
        <v>10</v>
      </c>
      <c r="M148">
        <v>0</v>
      </c>
      <c r="N148">
        <v>3</v>
      </c>
    </row>
    <row r="149" spans="1:14" x14ac:dyDescent="0.25">
      <c r="A149" s="1" t="s">
        <v>238</v>
      </c>
      <c r="B149">
        <v>21</v>
      </c>
      <c r="C149">
        <v>1</v>
      </c>
      <c r="D149">
        <v>0</v>
      </c>
      <c r="E149" t="s">
        <v>17</v>
      </c>
      <c r="F149">
        <v>0</v>
      </c>
      <c r="G149" t="s">
        <v>29</v>
      </c>
      <c r="I149">
        <v>0</v>
      </c>
      <c r="J149" t="s">
        <v>19</v>
      </c>
      <c r="K149">
        <v>0</v>
      </c>
      <c r="L149">
        <v>0</v>
      </c>
      <c r="M149">
        <v>0</v>
      </c>
      <c r="N149">
        <v>1</v>
      </c>
    </row>
    <row r="150" spans="1:14" x14ac:dyDescent="0.25">
      <c r="A150" s="1" t="s">
        <v>239</v>
      </c>
      <c r="B150">
        <v>27</v>
      </c>
      <c r="C150">
        <v>2</v>
      </c>
      <c r="D150">
        <v>3</v>
      </c>
      <c r="E150" t="s">
        <v>17</v>
      </c>
      <c r="F150">
        <v>3</v>
      </c>
      <c r="G150" t="s">
        <v>134</v>
      </c>
      <c r="I150">
        <v>1</v>
      </c>
      <c r="J150" t="s">
        <v>19</v>
      </c>
      <c r="K150">
        <v>0</v>
      </c>
      <c r="L150">
        <v>0</v>
      </c>
      <c r="M150">
        <v>0</v>
      </c>
      <c r="N150">
        <v>2</v>
      </c>
    </row>
    <row r="151" spans="1:14" x14ac:dyDescent="0.25">
      <c r="A151" s="1" t="s">
        <v>240</v>
      </c>
      <c r="B151">
        <v>27</v>
      </c>
      <c r="C151">
        <v>3</v>
      </c>
      <c r="D151">
        <v>21</v>
      </c>
      <c r="E151" t="s">
        <v>13</v>
      </c>
      <c r="F151">
        <v>21</v>
      </c>
      <c r="G151" t="s">
        <v>192</v>
      </c>
      <c r="I151">
        <v>2</v>
      </c>
      <c r="J151" t="s">
        <v>15</v>
      </c>
      <c r="K151">
        <v>8</v>
      </c>
      <c r="L151">
        <v>4</v>
      </c>
      <c r="M151">
        <v>5</v>
      </c>
      <c r="N151">
        <v>3</v>
      </c>
    </row>
    <row r="152" spans="1:14" x14ac:dyDescent="0.25">
      <c r="A152" s="1" t="s">
        <v>241</v>
      </c>
      <c r="B152">
        <v>36</v>
      </c>
      <c r="C152">
        <v>3</v>
      </c>
      <c r="D152">
        <v>24</v>
      </c>
      <c r="E152" t="s">
        <v>13</v>
      </c>
      <c r="F152">
        <v>24</v>
      </c>
      <c r="G152" t="s">
        <v>27</v>
      </c>
      <c r="I152">
        <v>2</v>
      </c>
      <c r="J152" t="s">
        <v>15</v>
      </c>
      <c r="K152">
        <v>8</v>
      </c>
      <c r="L152">
        <v>24</v>
      </c>
      <c r="M152">
        <v>3</v>
      </c>
      <c r="N152">
        <v>3</v>
      </c>
    </row>
    <row r="153" spans="1:14" x14ac:dyDescent="0.25">
      <c r="A153" s="1" t="s">
        <v>242</v>
      </c>
      <c r="B153">
        <v>23</v>
      </c>
      <c r="C153">
        <v>3</v>
      </c>
      <c r="D153">
        <v>18</v>
      </c>
      <c r="E153" t="s">
        <v>17</v>
      </c>
      <c r="F153">
        <v>18</v>
      </c>
      <c r="G153" t="s">
        <v>147</v>
      </c>
      <c r="I153">
        <v>2</v>
      </c>
      <c r="J153" t="s">
        <v>15</v>
      </c>
      <c r="K153">
        <v>0</v>
      </c>
      <c r="L153">
        <v>10</v>
      </c>
      <c r="M153">
        <v>3</v>
      </c>
      <c r="N153">
        <v>3</v>
      </c>
    </row>
    <row r="154" spans="1:14" x14ac:dyDescent="0.25">
      <c r="A154" s="1" t="s">
        <v>243</v>
      </c>
      <c r="B154">
        <v>33</v>
      </c>
      <c r="C154">
        <v>3</v>
      </c>
      <c r="D154">
        <v>29</v>
      </c>
      <c r="E154" t="s">
        <v>13</v>
      </c>
      <c r="F154">
        <v>29</v>
      </c>
      <c r="G154" t="s">
        <v>244</v>
      </c>
      <c r="I154">
        <v>2</v>
      </c>
      <c r="J154" t="s">
        <v>15</v>
      </c>
      <c r="K154">
        <v>1</v>
      </c>
      <c r="L154">
        <v>29</v>
      </c>
      <c r="M154">
        <v>8</v>
      </c>
      <c r="N154">
        <v>3</v>
      </c>
    </row>
    <row r="155" spans="1:14" x14ac:dyDescent="0.25">
      <c r="A155" s="1" t="s">
        <v>245</v>
      </c>
      <c r="B155">
        <v>26</v>
      </c>
      <c r="C155">
        <v>3</v>
      </c>
      <c r="D155">
        <v>15</v>
      </c>
      <c r="E155" t="s">
        <v>17</v>
      </c>
      <c r="F155">
        <v>15</v>
      </c>
      <c r="G155" t="s">
        <v>27</v>
      </c>
      <c r="I155">
        <v>2</v>
      </c>
      <c r="J155" t="s">
        <v>15</v>
      </c>
      <c r="K155">
        <v>3</v>
      </c>
      <c r="L155">
        <v>15</v>
      </c>
      <c r="M155">
        <v>5</v>
      </c>
      <c r="N155">
        <v>3</v>
      </c>
    </row>
    <row r="156" spans="1:14" x14ac:dyDescent="0.25">
      <c r="A156" s="1" t="s">
        <v>246</v>
      </c>
      <c r="B156">
        <v>27</v>
      </c>
      <c r="C156">
        <v>3</v>
      </c>
      <c r="D156">
        <v>22</v>
      </c>
      <c r="E156" t="s">
        <v>17</v>
      </c>
      <c r="F156">
        <v>22</v>
      </c>
      <c r="G156" t="s">
        <v>41</v>
      </c>
      <c r="I156">
        <v>2</v>
      </c>
      <c r="J156" t="s">
        <v>15</v>
      </c>
      <c r="K156">
        <v>5</v>
      </c>
      <c r="L156">
        <v>22</v>
      </c>
      <c r="M156">
        <v>7</v>
      </c>
      <c r="N156">
        <v>3</v>
      </c>
    </row>
    <row r="157" spans="1:14" x14ac:dyDescent="0.25">
      <c r="A157" s="1" t="s">
        <v>247</v>
      </c>
      <c r="B157">
        <v>30</v>
      </c>
      <c r="C157">
        <v>3</v>
      </c>
      <c r="D157">
        <v>15</v>
      </c>
      <c r="E157" t="s">
        <v>13</v>
      </c>
      <c r="F157">
        <v>15</v>
      </c>
      <c r="G157" t="s">
        <v>44</v>
      </c>
      <c r="I157">
        <v>2</v>
      </c>
      <c r="J157" t="s">
        <v>15</v>
      </c>
      <c r="K157">
        <v>0</v>
      </c>
      <c r="L157">
        <v>15</v>
      </c>
      <c r="M157">
        <v>10</v>
      </c>
      <c r="N157">
        <v>3</v>
      </c>
    </row>
    <row r="158" spans="1:14" x14ac:dyDescent="0.25">
      <c r="A158" s="1" t="s">
        <v>248</v>
      </c>
      <c r="B158">
        <v>32</v>
      </c>
      <c r="C158">
        <v>3</v>
      </c>
      <c r="D158">
        <v>12</v>
      </c>
      <c r="E158" t="s">
        <v>13</v>
      </c>
      <c r="F158">
        <v>12</v>
      </c>
      <c r="G158" t="s">
        <v>103</v>
      </c>
      <c r="I158">
        <v>1</v>
      </c>
      <c r="J158" t="s">
        <v>15</v>
      </c>
      <c r="K158">
        <v>12</v>
      </c>
      <c r="L158">
        <v>12</v>
      </c>
      <c r="M158">
        <v>3</v>
      </c>
      <c r="N158">
        <v>3</v>
      </c>
    </row>
    <row r="159" spans="1:14" x14ac:dyDescent="0.25">
      <c r="A159" s="1" t="s">
        <v>249</v>
      </c>
      <c r="B159">
        <v>37</v>
      </c>
      <c r="C159">
        <v>3</v>
      </c>
      <c r="D159">
        <v>25</v>
      </c>
      <c r="E159" t="s">
        <v>13</v>
      </c>
      <c r="F159">
        <v>25</v>
      </c>
      <c r="G159" t="s">
        <v>140</v>
      </c>
      <c r="I159">
        <v>2</v>
      </c>
      <c r="J159" t="s">
        <v>15</v>
      </c>
      <c r="K159">
        <v>0</v>
      </c>
      <c r="L159">
        <v>24</v>
      </c>
      <c r="M159">
        <v>15</v>
      </c>
      <c r="N159">
        <v>3</v>
      </c>
    </row>
    <row r="160" spans="1:14" x14ac:dyDescent="0.25">
      <c r="A160" s="1" t="s">
        <v>250</v>
      </c>
      <c r="B160">
        <v>33</v>
      </c>
      <c r="C160">
        <v>3</v>
      </c>
      <c r="D160">
        <v>22</v>
      </c>
      <c r="E160" t="s">
        <v>17</v>
      </c>
      <c r="F160">
        <v>22</v>
      </c>
      <c r="G160" t="s">
        <v>54</v>
      </c>
      <c r="I160">
        <v>2</v>
      </c>
      <c r="J160" t="s">
        <v>15</v>
      </c>
      <c r="K160">
        <v>1</v>
      </c>
      <c r="L160">
        <v>22</v>
      </c>
      <c r="M160">
        <v>10</v>
      </c>
      <c r="N160">
        <v>3</v>
      </c>
    </row>
    <row r="161" spans="1:14" x14ac:dyDescent="0.25">
      <c r="A161" s="1" t="s">
        <v>251</v>
      </c>
      <c r="B161">
        <v>30</v>
      </c>
      <c r="C161">
        <v>3</v>
      </c>
      <c r="D161">
        <v>24</v>
      </c>
      <c r="E161" t="s">
        <v>13</v>
      </c>
      <c r="F161">
        <v>24</v>
      </c>
      <c r="G161" t="s">
        <v>252</v>
      </c>
      <c r="I161">
        <v>2</v>
      </c>
      <c r="J161" t="s">
        <v>15</v>
      </c>
      <c r="K161">
        <v>0</v>
      </c>
      <c r="L161">
        <v>24</v>
      </c>
      <c r="M161">
        <v>7</v>
      </c>
      <c r="N161">
        <v>3</v>
      </c>
    </row>
    <row r="162" spans="1:14" x14ac:dyDescent="0.25">
      <c r="A162" s="1" t="s">
        <v>253</v>
      </c>
      <c r="B162">
        <v>23</v>
      </c>
      <c r="C162">
        <v>2</v>
      </c>
      <c r="D162">
        <v>6</v>
      </c>
      <c r="E162" t="s">
        <v>17</v>
      </c>
      <c r="F162">
        <v>6</v>
      </c>
      <c r="G162" t="s">
        <v>254</v>
      </c>
      <c r="I162">
        <v>2</v>
      </c>
      <c r="J162" t="s">
        <v>19</v>
      </c>
      <c r="K162">
        <v>1</v>
      </c>
      <c r="L162">
        <v>6</v>
      </c>
      <c r="M162">
        <v>0</v>
      </c>
      <c r="N162">
        <v>2</v>
      </c>
    </row>
    <row r="163" spans="1:14" x14ac:dyDescent="0.25">
      <c r="A163" s="1" t="s">
        <v>255</v>
      </c>
      <c r="B163">
        <v>24</v>
      </c>
      <c r="C163">
        <v>3</v>
      </c>
      <c r="D163">
        <v>15</v>
      </c>
      <c r="E163" t="s">
        <v>17</v>
      </c>
      <c r="F163">
        <v>15</v>
      </c>
      <c r="G163" t="s">
        <v>256</v>
      </c>
      <c r="I163">
        <v>1</v>
      </c>
      <c r="J163" t="s">
        <v>15</v>
      </c>
      <c r="K163">
        <v>2</v>
      </c>
      <c r="L163">
        <v>15</v>
      </c>
      <c r="M163">
        <v>2</v>
      </c>
      <c r="N163">
        <v>3</v>
      </c>
    </row>
    <row r="164" spans="1:14" x14ac:dyDescent="0.25">
      <c r="A164" s="1" t="s">
        <v>257</v>
      </c>
      <c r="B164">
        <v>29</v>
      </c>
      <c r="C164">
        <v>3</v>
      </c>
      <c r="D164">
        <v>17</v>
      </c>
      <c r="E164" t="s">
        <v>13</v>
      </c>
      <c r="F164">
        <v>17</v>
      </c>
      <c r="G164" t="s">
        <v>44</v>
      </c>
      <c r="I164">
        <v>2</v>
      </c>
      <c r="J164" t="s">
        <v>15</v>
      </c>
      <c r="K164">
        <v>1</v>
      </c>
      <c r="L164">
        <v>17</v>
      </c>
      <c r="M164">
        <v>6</v>
      </c>
      <c r="N164">
        <v>3</v>
      </c>
    </row>
    <row r="165" spans="1:14" x14ac:dyDescent="0.25">
      <c r="A165" s="1" t="s">
        <v>258</v>
      </c>
      <c r="B165">
        <v>27</v>
      </c>
      <c r="C165">
        <v>3</v>
      </c>
      <c r="D165">
        <v>15</v>
      </c>
      <c r="E165" t="s">
        <v>17</v>
      </c>
      <c r="F165">
        <v>15</v>
      </c>
      <c r="G165" t="s">
        <v>259</v>
      </c>
      <c r="I165">
        <v>1</v>
      </c>
      <c r="J165" t="s">
        <v>15</v>
      </c>
      <c r="K165">
        <v>5</v>
      </c>
      <c r="L165">
        <v>15</v>
      </c>
      <c r="M165">
        <v>5</v>
      </c>
      <c r="N165">
        <v>3</v>
      </c>
    </row>
    <row r="166" spans="1:14" x14ac:dyDescent="0.25">
      <c r="A166" s="1" t="s">
        <v>260</v>
      </c>
      <c r="B166">
        <v>28</v>
      </c>
      <c r="C166">
        <v>3</v>
      </c>
      <c r="D166">
        <v>14</v>
      </c>
      <c r="E166" t="s">
        <v>13</v>
      </c>
      <c r="F166">
        <v>14</v>
      </c>
      <c r="G166" t="s">
        <v>261</v>
      </c>
      <c r="I166">
        <v>1</v>
      </c>
      <c r="J166" t="s">
        <v>15</v>
      </c>
      <c r="K166">
        <v>10</v>
      </c>
      <c r="L166">
        <v>10</v>
      </c>
      <c r="M166">
        <v>0</v>
      </c>
      <c r="N166">
        <v>3</v>
      </c>
    </row>
    <row r="167" spans="1:14" x14ac:dyDescent="0.25">
      <c r="A167" s="1" t="s">
        <v>262</v>
      </c>
      <c r="B167">
        <v>28</v>
      </c>
      <c r="C167">
        <v>3</v>
      </c>
      <c r="D167">
        <v>18</v>
      </c>
      <c r="E167" t="s">
        <v>13</v>
      </c>
      <c r="F167">
        <v>18</v>
      </c>
      <c r="G167" t="s">
        <v>167</v>
      </c>
      <c r="I167">
        <v>2</v>
      </c>
      <c r="J167" t="s">
        <v>15</v>
      </c>
      <c r="K167">
        <v>1</v>
      </c>
      <c r="L167">
        <v>17</v>
      </c>
      <c r="M167">
        <v>2</v>
      </c>
      <c r="N167">
        <v>3</v>
      </c>
    </row>
    <row r="168" spans="1:14" x14ac:dyDescent="0.25">
      <c r="A168" s="1" t="s">
        <v>263</v>
      </c>
      <c r="B168">
        <v>36</v>
      </c>
      <c r="C168">
        <v>3</v>
      </c>
      <c r="D168">
        <v>26</v>
      </c>
      <c r="E168" t="s">
        <v>13</v>
      </c>
      <c r="F168">
        <v>26</v>
      </c>
      <c r="G168" t="s">
        <v>44</v>
      </c>
      <c r="I168">
        <v>2</v>
      </c>
      <c r="J168" t="s">
        <v>15</v>
      </c>
      <c r="K168">
        <v>0</v>
      </c>
      <c r="L168">
        <v>26</v>
      </c>
      <c r="M168">
        <v>9</v>
      </c>
      <c r="N168">
        <v>3</v>
      </c>
    </row>
    <row r="169" spans="1:14" x14ac:dyDescent="0.25">
      <c r="A169" s="1" t="s">
        <v>264</v>
      </c>
      <c r="B169">
        <v>31</v>
      </c>
      <c r="C169">
        <v>3</v>
      </c>
      <c r="D169">
        <v>31</v>
      </c>
      <c r="E169" t="s">
        <v>13</v>
      </c>
      <c r="F169">
        <v>31</v>
      </c>
      <c r="G169" t="s">
        <v>140</v>
      </c>
      <c r="I169">
        <v>2</v>
      </c>
      <c r="J169" t="s">
        <v>15</v>
      </c>
      <c r="K169">
        <v>0</v>
      </c>
      <c r="L169">
        <v>15</v>
      </c>
      <c r="M169">
        <v>3</v>
      </c>
      <c r="N169">
        <v>3</v>
      </c>
    </row>
    <row r="170" spans="1:14" x14ac:dyDescent="0.25">
      <c r="A170" s="1" t="s">
        <v>265</v>
      </c>
      <c r="B170">
        <v>33</v>
      </c>
      <c r="C170">
        <v>3</v>
      </c>
      <c r="D170">
        <v>21</v>
      </c>
      <c r="E170" t="s">
        <v>13</v>
      </c>
      <c r="F170">
        <v>21</v>
      </c>
      <c r="G170" t="s">
        <v>266</v>
      </c>
      <c r="I170">
        <v>2</v>
      </c>
      <c r="J170" t="s">
        <v>15</v>
      </c>
      <c r="K170">
        <v>0</v>
      </c>
      <c r="L170">
        <v>21</v>
      </c>
      <c r="M170">
        <v>7</v>
      </c>
      <c r="N170">
        <v>3</v>
      </c>
    </row>
    <row r="171" spans="1:14" x14ac:dyDescent="0.25">
      <c r="A171" s="1" t="s">
        <v>267</v>
      </c>
      <c r="B171">
        <v>35</v>
      </c>
      <c r="C171">
        <v>3</v>
      </c>
      <c r="D171">
        <v>31</v>
      </c>
      <c r="E171" t="s">
        <v>13</v>
      </c>
      <c r="F171">
        <v>31</v>
      </c>
      <c r="G171" t="s">
        <v>268</v>
      </c>
      <c r="I171">
        <v>1</v>
      </c>
      <c r="J171" t="s">
        <v>15</v>
      </c>
      <c r="K171">
        <v>11</v>
      </c>
      <c r="L171">
        <v>4</v>
      </c>
      <c r="M171">
        <v>13</v>
      </c>
      <c r="N171">
        <v>3</v>
      </c>
    </row>
    <row r="172" spans="1:14" x14ac:dyDescent="0.25">
      <c r="A172" s="1" t="s">
        <v>269</v>
      </c>
      <c r="B172">
        <v>39</v>
      </c>
      <c r="C172">
        <v>3</v>
      </c>
      <c r="D172">
        <v>27</v>
      </c>
      <c r="E172" t="s">
        <v>13</v>
      </c>
      <c r="F172">
        <v>27</v>
      </c>
      <c r="G172" t="s">
        <v>254</v>
      </c>
      <c r="I172">
        <v>2</v>
      </c>
      <c r="J172" t="s">
        <v>15</v>
      </c>
      <c r="K172">
        <v>1</v>
      </c>
      <c r="L172">
        <v>27</v>
      </c>
      <c r="M172">
        <v>17</v>
      </c>
      <c r="N172">
        <v>3</v>
      </c>
    </row>
    <row r="173" spans="1:14" x14ac:dyDescent="0.25">
      <c r="A173" s="1" t="s">
        <v>270</v>
      </c>
      <c r="B173">
        <v>33</v>
      </c>
      <c r="C173">
        <v>3</v>
      </c>
      <c r="D173">
        <v>22</v>
      </c>
      <c r="E173" t="s">
        <v>13</v>
      </c>
      <c r="F173">
        <v>22</v>
      </c>
      <c r="G173" t="s">
        <v>44</v>
      </c>
      <c r="I173">
        <v>2</v>
      </c>
      <c r="J173" t="s">
        <v>15</v>
      </c>
      <c r="K173">
        <v>4</v>
      </c>
      <c r="L173">
        <v>13</v>
      </c>
      <c r="M173">
        <v>10</v>
      </c>
      <c r="N173">
        <v>3</v>
      </c>
    </row>
    <row r="174" spans="1:14" x14ac:dyDescent="0.25">
      <c r="A174" s="1" t="s">
        <v>271</v>
      </c>
      <c r="B174">
        <v>25</v>
      </c>
      <c r="C174">
        <v>2</v>
      </c>
      <c r="D174">
        <v>6</v>
      </c>
      <c r="E174" t="s">
        <v>13</v>
      </c>
      <c r="F174">
        <v>6</v>
      </c>
      <c r="G174" t="s">
        <v>272</v>
      </c>
      <c r="I174">
        <v>2</v>
      </c>
      <c r="J174" t="s">
        <v>19</v>
      </c>
      <c r="K174">
        <v>3</v>
      </c>
      <c r="L174">
        <v>3</v>
      </c>
      <c r="M174">
        <v>0</v>
      </c>
      <c r="N174">
        <v>2</v>
      </c>
    </row>
    <row r="175" spans="1:14" x14ac:dyDescent="0.25">
      <c r="A175" s="1" t="s">
        <v>273</v>
      </c>
      <c r="B175">
        <v>34</v>
      </c>
      <c r="C175">
        <v>3</v>
      </c>
      <c r="D175">
        <v>23</v>
      </c>
      <c r="E175" t="s">
        <v>13</v>
      </c>
      <c r="F175">
        <v>23</v>
      </c>
      <c r="G175" t="s">
        <v>44</v>
      </c>
      <c r="I175">
        <v>2</v>
      </c>
      <c r="J175" t="s">
        <v>15</v>
      </c>
      <c r="K175">
        <v>1</v>
      </c>
      <c r="L175">
        <v>23</v>
      </c>
      <c r="M175">
        <v>19</v>
      </c>
      <c r="N175">
        <v>3</v>
      </c>
    </row>
    <row r="176" spans="1:14" x14ac:dyDescent="0.25">
      <c r="A176" s="1" t="s">
        <v>274</v>
      </c>
      <c r="B176">
        <v>34</v>
      </c>
      <c r="C176">
        <v>3</v>
      </c>
      <c r="D176">
        <v>23</v>
      </c>
      <c r="E176" t="s">
        <v>13</v>
      </c>
      <c r="F176">
        <v>23</v>
      </c>
      <c r="G176" t="s">
        <v>44</v>
      </c>
      <c r="I176">
        <v>2</v>
      </c>
      <c r="J176" t="s">
        <v>15</v>
      </c>
      <c r="K176">
        <v>1</v>
      </c>
      <c r="L176">
        <v>23</v>
      </c>
      <c r="M176">
        <v>15</v>
      </c>
      <c r="N176">
        <v>3</v>
      </c>
    </row>
    <row r="177" spans="1:14" x14ac:dyDescent="0.25">
      <c r="A177" s="1" t="s">
        <v>275</v>
      </c>
      <c r="B177">
        <v>31</v>
      </c>
      <c r="C177">
        <v>3</v>
      </c>
      <c r="D177">
        <v>22</v>
      </c>
      <c r="E177" t="s">
        <v>13</v>
      </c>
      <c r="F177">
        <v>22</v>
      </c>
      <c r="G177" t="s">
        <v>276</v>
      </c>
      <c r="I177">
        <v>1</v>
      </c>
      <c r="J177" t="s">
        <v>15</v>
      </c>
      <c r="K177">
        <v>10</v>
      </c>
      <c r="L177">
        <v>22</v>
      </c>
      <c r="M177">
        <v>8</v>
      </c>
      <c r="N177">
        <v>3</v>
      </c>
    </row>
    <row r="178" spans="1:14" x14ac:dyDescent="0.25">
      <c r="A178" s="1" t="s">
        <v>277</v>
      </c>
      <c r="B178">
        <v>19</v>
      </c>
      <c r="C178">
        <v>3</v>
      </c>
      <c r="D178">
        <v>11</v>
      </c>
      <c r="E178" t="s">
        <v>17</v>
      </c>
      <c r="F178">
        <v>11</v>
      </c>
      <c r="G178" t="s">
        <v>14</v>
      </c>
      <c r="I178">
        <v>2</v>
      </c>
      <c r="J178" t="s">
        <v>15</v>
      </c>
      <c r="K178">
        <v>0</v>
      </c>
      <c r="L178">
        <v>11</v>
      </c>
      <c r="M178">
        <v>3</v>
      </c>
      <c r="N178">
        <v>3</v>
      </c>
    </row>
    <row r="179" spans="1:14" x14ac:dyDescent="0.25">
      <c r="A179" s="1" t="s">
        <v>278</v>
      </c>
      <c r="B179">
        <v>20</v>
      </c>
      <c r="C179">
        <v>1</v>
      </c>
      <c r="D179">
        <v>0</v>
      </c>
      <c r="E179" t="s">
        <v>13</v>
      </c>
      <c r="F179">
        <v>0</v>
      </c>
      <c r="G179" t="s">
        <v>29</v>
      </c>
      <c r="I179">
        <v>0</v>
      </c>
      <c r="J179" t="s">
        <v>19</v>
      </c>
      <c r="K179">
        <v>0</v>
      </c>
      <c r="L179">
        <v>0</v>
      </c>
      <c r="M179">
        <v>0</v>
      </c>
      <c r="N179">
        <v>1</v>
      </c>
    </row>
    <row r="180" spans="1:14" x14ac:dyDescent="0.25">
      <c r="A180" s="14" t="s">
        <v>279</v>
      </c>
      <c r="B180" s="14">
        <v>26</v>
      </c>
      <c r="C180">
        <v>1</v>
      </c>
      <c r="D180">
        <v>0</v>
      </c>
      <c r="E180" s="14" t="s">
        <v>17</v>
      </c>
      <c r="F180" s="14">
        <v>0</v>
      </c>
      <c r="G180" s="14" t="s">
        <v>29</v>
      </c>
      <c r="H180" s="14"/>
      <c r="I180" s="14">
        <v>0</v>
      </c>
      <c r="J180" s="14" t="s">
        <v>19</v>
      </c>
      <c r="K180" s="14">
        <v>0</v>
      </c>
      <c r="L180" s="14">
        <v>0</v>
      </c>
      <c r="M180" s="14">
        <v>0</v>
      </c>
      <c r="N180" s="14">
        <v>1</v>
      </c>
    </row>
    <row r="181" spans="1:14" x14ac:dyDescent="0.25">
      <c r="A181" s="14" t="s">
        <v>280</v>
      </c>
      <c r="B181" s="14">
        <v>39</v>
      </c>
      <c r="C181">
        <v>1</v>
      </c>
      <c r="D181">
        <v>0</v>
      </c>
      <c r="E181" s="14" t="s">
        <v>17</v>
      </c>
      <c r="F181" s="14">
        <v>0</v>
      </c>
      <c r="G181" s="14" t="s">
        <v>29</v>
      </c>
      <c r="H181" s="14"/>
      <c r="I181" s="14">
        <v>0</v>
      </c>
      <c r="J181" s="14" t="s">
        <v>19</v>
      </c>
      <c r="K181" s="14">
        <v>0</v>
      </c>
      <c r="L181" s="14">
        <v>0</v>
      </c>
      <c r="M181" s="14">
        <v>0</v>
      </c>
      <c r="N181" s="1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Brendon</cp:lastModifiedBy>
  <cp:revision/>
  <dcterms:created xsi:type="dcterms:W3CDTF">2019-04-05T14:43:13Z</dcterms:created>
  <dcterms:modified xsi:type="dcterms:W3CDTF">2019-08-07T21:30:29Z</dcterms:modified>
  <cp:category/>
  <cp:contentStatus/>
</cp:coreProperties>
</file>