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opl\Documents\"/>
    </mc:Choice>
  </mc:AlternateContent>
  <xr:revisionPtr revIDLastSave="0" documentId="8_{60146EC7-9987-45A4-B939-D8AE3288C0A1}" xr6:coauthVersionLast="47" xr6:coauthVersionMax="47" xr10:uidLastSave="{00000000-0000-0000-0000-000000000000}"/>
  <bookViews>
    <workbookView xWindow="1950" yWindow="450" windowWidth="12105" windowHeight="9315" firstSheet="16" activeTab="16" xr2:uid="{4B8D5139-FDE5-4F5A-BE48-A4A6B65C4875}"/>
  </bookViews>
  <sheets>
    <sheet name="Aula 1" sheetId="2" r:id="rId1"/>
    <sheet name="Aula 2" sheetId="3" r:id="rId2"/>
    <sheet name="Aula3" sheetId="5" r:id="rId3"/>
    <sheet name="AULA 3.1" sheetId="6" r:id="rId4"/>
    <sheet name="Aula4-cadastro de produtos" sheetId="7" r:id="rId5"/>
    <sheet name="Aula4-Cadastro de Fornecedor" sheetId="8" r:id="rId6"/>
    <sheet name="Aula 5" sheetId="11" r:id="rId7"/>
    <sheet name="Aula 6" sheetId="12" r:id="rId8"/>
    <sheet name="Aula 7" sheetId="13" r:id="rId9"/>
    <sheet name="Aula8 Cadastro de entradas" sheetId="20" r:id="rId10"/>
    <sheet name="Aula 8 Saídas" sheetId="21" r:id="rId11"/>
    <sheet name="Aula 09" sheetId="14" r:id="rId12"/>
    <sheet name="Aula 10" sheetId="15" r:id="rId13"/>
    <sheet name="CADASTRO DE LOJAS" sheetId="10" r:id="rId14"/>
    <sheet name="Aula 11" sheetId="16" r:id="rId15"/>
    <sheet name="Aula12-cadastro de produtos" sheetId="17" r:id="rId16"/>
    <sheet name="Aula 12 controle de estoque" sheetId="24" r:id="rId17"/>
    <sheet name="Aula12 entradas " sheetId="22" r:id="rId18"/>
    <sheet name="Aula 12 Saídas " sheetId="23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4" l="1"/>
  <c r="H8" i="24"/>
  <c r="H9" i="24"/>
  <c r="H10" i="24"/>
  <c r="H11" i="24"/>
  <c r="H12" i="24"/>
  <c r="H13" i="24"/>
  <c r="H6" i="24"/>
  <c r="I16" i="22"/>
  <c r="I15" i="22"/>
  <c r="I14" i="22"/>
  <c r="I13" i="22"/>
  <c r="H7" i="17"/>
  <c r="H8" i="17"/>
  <c r="H9" i="17"/>
  <c r="H10" i="17"/>
  <c r="H11" i="17"/>
  <c r="H12" i="17"/>
  <c r="H13" i="17"/>
  <c r="H6" i="17"/>
  <c r="M7" i="23"/>
  <c r="M6" i="23"/>
  <c r="I12" i="22"/>
  <c r="I11" i="22"/>
  <c r="I10" i="22"/>
  <c r="I9" i="22"/>
  <c r="I8" i="22"/>
  <c r="I7" i="22"/>
  <c r="I6" i="22"/>
  <c r="M7" i="21"/>
  <c r="M6" i="21"/>
  <c r="I12" i="20"/>
  <c r="I11" i="20"/>
  <c r="I10" i="20"/>
  <c r="I9" i="20"/>
  <c r="I8" i="20"/>
  <c r="I7" i="20"/>
  <c r="I6" i="20"/>
  <c r="F13" i="16"/>
  <c r="F12" i="16"/>
  <c r="J6" i="16"/>
  <c r="J7" i="16"/>
  <c r="J8" i="16"/>
  <c r="J9" i="16"/>
  <c r="J10" i="16"/>
  <c r="J5" i="16"/>
  <c r="I6" i="16"/>
  <c r="I7" i="16"/>
  <c r="I8" i="16"/>
  <c r="I9" i="16"/>
  <c r="I10" i="16"/>
  <c r="I5" i="16"/>
  <c r="C14" i="15"/>
  <c r="H7" i="15"/>
  <c r="H8" i="15"/>
  <c r="H9" i="15"/>
  <c r="H10" i="15"/>
  <c r="H11" i="15"/>
  <c r="H6" i="15"/>
  <c r="G7" i="15"/>
  <c r="G8" i="15"/>
  <c r="G9" i="15"/>
  <c r="G10" i="15"/>
  <c r="G11" i="15"/>
  <c r="G6" i="15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3" i="14"/>
  <c r="C32" i="14"/>
  <c r="C31" i="14"/>
  <c r="C29" i="14"/>
  <c r="C27" i="14"/>
  <c r="C26" i="14"/>
  <c r="H22" i="14"/>
  <c r="G22" i="14"/>
  <c r="I22" i="14" s="1"/>
  <c r="H21" i="14"/>
  <c r="G21" i="14"/>
  <c r="I21" i="14" s="1"/>
  <c r="I20" i="14"/>
  <c r="H20" i="14"/>
  <c r="G20" i="14"/>
  <c r="I19" i="14"/>
  <c r="H19" i="14"/>
  <c r="G19" i="14"/>
  <c r="H18" i="14"/>
  <c r="G18" i="14"/>
  <c r="I18" i="14" s="1"/>
  <c r="H17" i="14"/>
  <c r="G17" i="14"/>
  <c r="I17" i="14" s="1"/>
  <c r="I16" i="14"/>
  <c r="H16" i="14"/>
  <c r="G16" i="14"/>
  <c r="I15" i="14"/>
  <c r="H15" i="14"/>
  <c r="G15" i="14"/>
  <c r="H14" i="14"/>
  <c r="G14" i="14"/>
  <c r="I14" i="14" s="1"/>
  <c r="H13" i="14"/>
  <c r="G13" i="14"/>
  <c r="I13" i="14" s="1"/>
  <c r="I12" i="14"/>
  <c r="H12" i="14"/>
  <c r="G12" i="14"/>
  <c r="I11" i="14"/>
  <c r="H11" i="14"/>
  <c r="G11" i="14"/>
  <c r="H10" i="14"/>
  <c r="G10" i="14"/>
  <c r="I10" i="14" s="1"/>
  <c r="H9" i="14"/>
  <c r="G9" i="14"/>
  <c r="I9" i="14" s="1"/>
  <c r="I8" i="14"/>
  <c r="H8" i="14"/>
  <c r="G8" i="14"/>
  <c r="I7" i="14"/>
  <c r="H7" i="14"/>
  <c r="G7" i="14"/>
  <c r="H6" i="14"/>
  <c r="G6" i="14"/>
  <c r="I6" i="14" s="1"/>
  <c r="H5" i="14"/>
  <c r="G5" i="14"/>
  <c r="I5" i="14" s="1"/>
  <c r="I4" i="14"/>
  <c r="H4" i="14"/>
  <c r="G4" i="14"/>
  <c r="C30" i="14" s="1"/>
  <c r="I3" i="14"/>
  <c r="H3" i="14"/>
  <c r="C32" i="13"/>
  <c r="C31" i="13"/>
  <c r="C30" i="13"/>
  <c r="C29" i="13"/>
  <c r="C28" i="13"/>
  <c r="C27" i="13"/>
  <c r="C26" i="13"/>
  <c r="I18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9" i="13"/>
  <c r="I20" i="13"/>
  <c r="I21" i="13"/>
  <c r="I22" i="13"/>
  <c r="I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F6" i="6"/>
  <c r="F7" i="6"/>
  <c r="F8" i="6"/>
  <c r="F9" i="6"/>
  <c r="F10" i="6"/>
  <c r="F11" i="6"/>
  <c r="F12" i="6"/>
  <c r="F13" i="6"/>
  <c r="F14" i="6"/>
  <c r="F15" i="6"/>
  <c r="F16" i="6"/>
  <c r="F17" i="6"/>
  <c r="E7" i="6"/>
  <c r="E8" i="6"/>
  <c r="E9" i="6"/>
  <c r="E10" i="6"/>
  <c r="E11" i="6"/>
  <c r="E12" i="6"/>
  <c r="E13" i="6"/>
  <c r="E14" i="6"/>
  <c r="E15" i="6"/>
  <c r="E16" i="6"/>
  <c r="E17" i="6"/>
  <c r="E6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4" i="5"/>
  <c r="C28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peopl</author>
  </authors>
  <commentList>
    <comment ref="J1" authorId="0" shapeId="0" xr:uid="{8037B237-E563-4213-89B8-ACA1D84B1727}">
      <text>
        <r>
          <rPr>
            <sz val="9"/>
            <color indexed="81"/>
            <rFont val="Segoe UI"/>
            <charset val="1"/>
          </rPr>
          <t>Adimistrador:
Aqui vamos
concatenar o Produto,
Estilo e Cor</t>
        </r>
      </text>
    </comment>
    <comment ref="K2" authorId="0" shapeId="0" xr:uid="{D6530689-0DCA-4326-82C8-35E8009D1588}">
      <text>
        <r>
          <rPr>
            <sz val="9"/>
            <color indexed="81"/>
            <rFont val="Segoe UI"/>
            <charset val="1"/>
          </rPr>
          <t xml:space="preserve">Administrador:
Quero desprezar os 
os centavos e utilizar
somente os valores
inteiros
</t>
        </r>
      </text>
    </comment>
    <comment ref="L2" authorId="0" shapeId="0" xr:uid="{CAC2311B-544A-4986-886A-6EBEEE2ACD37}">
      <text>
        <r>
          <rPr>
            <sz val="9"/>
            <color indexed="81"/>
            <rFont val="Segoe UI"/>
            <charset val="1"/>
          </rPr>
          <t xml:space="preserve">Adiministrador:
Arredondar o valor 
para cima sempre
</t>
        </r>
      </text>
    </comment>
    <comment ref="M2" authorId="0" shapeId="0" xr:uid="{55850846-FDA0-413D-A4AD-F23FF8FF5695}">
      <text>
        <r>
          <rPr>
            <sz val="9"/>
            <color indexed="81"/>
            <rFont val="Segoe UI"/>
            <charset val="1"/>
          </rPr>
          <t xml:space="preserve">Administrador:
Arredondar para
baixo sempre
</t>
        </r>
      </text>
    </comment>
  </commentList>
</comments>
</file>

<file path=xl/sharedStrings.xml><?xml version="1.0" encoding="utf-8"?>
<sst xmlns="http://schemas.openxmlformats.org/spreadsheetml/2006/main" count="939" uniqueCount="199">
  <si>
    <t>PRODUTO</t>
  </si>
  <si>
    <t>ESTILO</t>
  </si>
  <si>
    <t>COR</t>
  </si>
  <si>
    <t>QUANTIDADE</t>
  </si>
  <si>
    <t>Mola</t>
  </si>
  <si>
    <t>Tênis</t>
  </si>
  <si>
    <t>Degradê</t>
  </si>
  <si>
    <t>Cano Alto</t>
  </si>
  <si>
    <t>Solado Plano</t>
  </si>
  <si>
    <t>Corrida</t>
  </si>
  <si>
    <t>Casual</t>
  </si>
  <si>
    <t>Caminhada</t>
  </si>
  <si>
    <t>Academia</t>
  </si>
  <si>
    <t>Voleybol</t>
  </si>
  <si>
    <t>Futebol de Salão</t>
  </si>
  <si>
    <t>Adventure</t>
  </si>
  <si>
    <t>GENERO</t>
  </si>
  <si>
    <t>Masculino</t>
  </si>
  <si>
    <t>Feminino</t>
  </si>
  <si>
    <t>Azul</t>
  </si>
  <si>
    <t>Verde e Amarelo</t>
  </si>
  <si>
    <t>Vermelho</t>
  </si>
  <si>
    <t>Preto</t>
  </si>
  <si>
    <t>Rosa</t>
  </si>
  <si>
    <t>Preto e Azul</t>
  </si>
  <si>
    <t>Pink e Branco</t>
  </si>
  <si>
    <t>Marrom</t>
  </si>
  <si>
    <t>Laranja</t>
  </si>
  <si>
    <t>Laranja e Branco</t>
  </si>
  <si>
    <t>Azul e Rosa</t>
  </si>
  <si>
    <t>Verde Escuro</t>
  </si>
  <si>
    <t>Branco</t>
  </si>
  <si>
    <t>Colorido</t>
  </si>
  <si>
    <t>Preto e Laranja</t>
  </si>
  <si>
    <t>Preto e Verde</t>
  </si>
  <si>
    <t>Lilás</t>
  </si>
  <si>
    <t>Sapatênis</t>
  </si>
  <si>
    <t>Clássico</t>
  </si>
  <si>
    <t>Social</t>
  </si>
  <si>
    <t>Esporte</t>
  </si>
  <si>
    <t>Couro</t>
  </si>
  <si>
    <t>Jeans</t>
  </si>
  <si>
    <t>VULCAN ORTOPÉDICOS</t>
  </si>
  <si>
    <t>PREÇO</t>
  </si>
  <si>
    <t>TOTAL</t>
  </si>
  <si>
    <t>VULCAN ORTOPÉDICO</t>
  </si>
  <si>
    <t xml:space="preserve"> ITEM SAPATÊNIS CLÁSSICO MASCULINO</t>
  </si>
  <si>
    <t>N</t>
  </si>
  <si>
    <t>REAJUSTE</t>
  </si>
  <si>
    <t>PREÇO COMPRA</t>
  </si>
  <si>
    <t>TOTAL DA COMPRA</t>
  </si>
  <si>
    <t>PREÇO DE VENDA</t>
  </si>
  <si>
    <t>ITEM</t>
  </si>
  <si>
    <t>GÊNERO</t>
  </si>
  <si>
    <t>ESTOQUE MÍNIMO</t>
  </si>
  <si>
    <t>CUSTO UNITÁRIO</t>
  </si>
  <si>
    <t>PREÇO UNITÁRIO</t>
  </si>
  <si>
    <t>EMPRESA</t>
  </si>
  <si>
    <t>TELEFONE</t>
  </si>
  <si>
    <t>E-MAIL</t>
  </si>
  <si>
    <t>ENDEREÇO</t>
  </si>
  <si>
    <t>LOJA</t>
  </si>
  <si>
    <r>
      <rPr>
        <b/>
        <sz val="18"/>
        <color theme="2"/>
        <rFont val="Calibri"/>
        <family val="2"/>
        <scheme val="minor"/>
      </rPr>
      <t>CADASTRO DE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theme="7"/>
        <rFont val="Calibri"/>
        <family val="2"/>
        <scheme val="minor"/>
      </rPr>
      <t>PRODUTOS</t>
    </r>
  </si>
  <si>
    <t>TÊNIS</t>
  </si>
  <si>
    <t>MASCULINO</t>
  </si>
  <si>
    <t>FEMININO</t>
  </si>
  <si>
    <t>MARROM</t>
  </si>
  <si>
    <t>LARANJA</t>
  </si>
  <si>
    <t>AZUL</t>
  </si>
  <si>
    <t>VERDE E AMARELO</t>
  </si>
  <si>
    <t>LANRAJA E BRANCO</t>
  </si>
  <si>
    <t>AZUL E ROSA</t>
  </si>
  <si>
    <t>CASUAL</t>
  </si>
  <si>
    <t>MOLA</t>
  </si>
  <si>
    <t>DEGRADÊ</t>
  </si>
  <si>
    <t>CAMINAHADA</t>
  </si>
  <si>
    <r>
      <rPr>
        <b/>
        <sz val="18"/>
        <color theme="0"/>
        <rFont val="Calibri"/>
        <family val="2"/>
        <scheme val="minor"/>
      </rPr>
      <t xml:space="preserve">CADASTRO DE </t>
    </r>
    <r>
      <rPr>
        <b/>
        <sz val="18"/>
        <color theme="7"/>
        <rFont val="Calibri"/>
        <family val="2"/>
        <scheme val="minor"/>
      </rPr>
      <t>FORNECEDOR</t>
    </r>
  </si>
  <si>
    <t>BALA VISTA CALÇADOS</t>
  </si>
  <si>
    <t>ALTO PINHEIROS CALÇADOS</t>
  </si>
  <si>
    <t>FORMA CERTA CALÇADOS</t>
  </si>
  <si>
    <t xml:space="preserve">NOVA ESTILO CALÇADOS </t>
  </si>
  <si>
    <t>PÉ PERFEITO CALÇADOS</t>
  </si>
  <si>
    <t>(11)3211-2221</t>
  </si>
  <si>
    <t>(41)3255-5644</t>
  </si>
  <si>
    <t>(21)3254-1133</t>
  </si>
  <si>
    <t>(31)2123-3322</t>
  </si>
  <si>
    <t>(3266-5509</t>
  </si>
  <si>
    <t>vendas@belavista.com.br</t>
  </si>
  <si>
    <t>vendas@altopinheiros.com.br</t>
  </si>
  <si>
    <t>vendas@formacerta.com.br</t>
  </si>
  <si>
    <t>vendas@novaestilo.com.br</t>
  </si>
  <si>
    <t>vendas@peperfeito.com.br</t>
  </si>
  <si>
    <t>Rua Célia Regina, 123-SP</t>
  </si>
  <si>
    <t>Rua Alves Soares, 543 - PR</t>
  </si>
  <si>
    <t>Rua Agostim, 2451 - RJ</t>
  </si>
  <si>
    <t>Rua Um, 491 - MG</t>
  </si>
  <si>
    <t>Rua Santos Domingues, 3211 - RS</t>
  </si>
  <si>
    <t xml:space="preserve">Sapatênis </t>
  </si>
  <si>
    <t>PRETO</t>
  </si>
  <si>
    <t>CLÁSSICO</t>
  </si>
  <si>
    <r>
      <rPr>
        <b/>
        <sz val="16"/>
        <color theme="0"/>
        <rFont val="Calibri"/>
        <family val="2"/>
        <scheme val="minor"/>
      </rPr>
      <t>CADASTRO DE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6"/>
        <color theme="7"/>
        <rFont val="Calibri"/>
        <family val="2"/>
        <scheme val="minor"/>
      </rPr>
      <t>LOJAS</t>
    </r>
  </si>
  <si>
    <t>PÉ PERFEITO</t>
  </si>
  <si>
    <t>RECANTO CALÇADOS</t>
  </si>
  <si>
    <t>ESPORTE CALÇADOS</t>
  </si>
  <si>
    <t>TÊNIS ATUAL</t>
  </si>
  <si>
    <t>(11)3211-5511</t>
  </si>
  <si>
    <t>(17)3412-8790</t>
  </si>
  <si>
    <t>(19)3111-4532</t>
  </si>
  <si>
    <t>(13)3434-4333</t>
  </si>
  <si>
    <t>contato@peperfeito.com.br</t>
  </si>
  <si>
    <t>contato@recantocalçados.com.br</t>
  </si>
  <si>
    <t>contato@esportescalçados.com.br</t>
  </si>
  <si>
    <t>contato@tenisatual.com.br</t>
  </si>
  <si>
    <t>Rua Fígueira 3444 - Centro - SP</t>
  </si>
  <si>
    <t>Rua Benedito Siqueira, 343 - Rio Preto - SP</t>
  </si>
  <si>
    <t>Rua Três flores, 1 - Campinas - SP</t>
  </si>
  <si>
    <t>Avenida Atlântica, 333 - Santos - SP</t>
  </si>
  <si>
    <t>% de Lucro</t>
  </si>
  <si>
    <t>Quantidade de Vendas</t>
  </si>
  <si>
    <t>Quantidade de Produtos</t>
  </si>
  <si>
    <t>Média de Total de Vendas</t>
  </si>
  <si>
    <t>Menor Valor de Preço Unitário</t>
  </si>
  <si>
    <t>Maior Valor de Preço de Vendas</t>
  </si>
  <si>
    <t>2° Maior Valor de Preço de Vendas</t>
  </si>
  <si>
    <t>3° Menor Valor de Preeço Unitário</t>
  </si>
  <si>
    <t>PREÇO DE VENDAS</t>
  </si>
  <si>
    <t>TOTAL DE VENDAS</t>
  </si>
  <si>
    <t xml:space="preserve">PRODUTO CONCATENADO </t>
  </si>
  <si>
    <t>VALOR INTEIRO</t>
  </si>
  <si>
    <t>ARREDONDAR PARA CIMA</t>
  </si>
  <si>
    <t>ARREDONDAR PARA BAIXO</t>
  </si>
  <si>
    <r>
      <rPr>
        <b/>
        <sz val="14"/>
        <color theme="0"/>
        <rFont val="Calibri"/>
        <family val="2"/>
        <scheme val="minor"/>
      </rPr>
      <t xml:space="preserve">CONTROLE DE ENTRADA </t>
    </r>
    <r>
      <rPr>
        <b/>
        <sz val="14"/>
        <color theme="7"/>
        <rFont val="Calibri"/>
        <family val="2"/>
        <scheme val="minor"/>
      </rPr>
      <t xml:space="preserve"> E SAÍDA DE FUNCIONÁRIOS</t>
    </r>
  </si>
  <si>
    <t>FUNCIONÁRIO</t>
  </si>
  <si>
    <t>DATA DA ENTRADA</t>
  </si>
  <si>
    <t>HORA DA ENTRADA</t>
  </si>
  <si>
    <t>DATA DA SAÍDA</t>
  </si>
  <si>
    <t>HORA DA SAÍDA</t>
  </si>
  <si>
    <t>HORAS TRRABALHADAS</t>
  </si>
  <si>
    <t>HORAS EXTRAS</t>
  </si>
  <si>
    <t>FRANCISCO ALBERTO</t>
  </si>
  <si>
    <t>REGINALDO CÉSAR</t>
  </si>
  <si>
    <t>MARIA REGINA</t>
  </si>
  <si>
    <t>CLÁUDIA SOARES</t>
  </si>
  <si>
    <t>SANDRO HENRIQUE</t>
  </si>
  <si>
    <t>PAULA DIAS</t>
  </si>
  <si>
    <t xml:space="preserve">HORAS DE </t>
  </si>
  <si>
    <t>TRABALHO DIÁDIA</t>
  </si>
  <si>
    <t>Relatório emitido em:</t>
  </si>
  <si>
    <r>
      <rPr>
        <b/>
        <sz val="14"/>
        <color theme="2"/>
        <rFont val="Calibri"/>
        <family val="2"/>
        <scheme val="minor"/>
      </rPr>
      <t>GINCANA DE FIM DE ANO PARA</t>
    </r>
    <r>
      <rPr>
        <b/>
        <sz val="14"/>
        <color theme="7"/>
        <rFont val="Calibri"/>
        <family val="2"/>
        <scheme val="minor"/>
      </rPr>
      <t xml:space="preserve"> OS FUNCIONÁRIO DO TIME DE LOGÍSTICA</t>
    </r>
  </si>
  <si>
    <t>PATICIPANTE</t>
  </si>
  <si>
    <t>SEXO</t>
  </si>
  <si>
    <t>TIME</t>
  </si>
  <si>
    <t>CORRIDA</t>
  </si>
  <si>
    <t>NATAÇÃO</t>
  </si>
  <si>
    <t>BIKE</t>
  </si>
  <si>
    <t>SALTO</t>
  </si>
  <si>
    <t>MÉDIA DE NOTA</t>
  </si>
  <si>
    <t>VENCEDOR ACIMA DE 8</t>
  </si>
  <si>
    <t>M</t>
  </si>
  <si>
    <t>F</t>
  </si>
  <si>
    <t>VERMELHO</t>
  </si>
  <si>
    <t>TOTAL DE COMPETIDORES DO SEXO FEMININO</t>
  </si>
  <si>
    <t>TOTAL DE COMPETIDORES DO SEXO MASCULINO</t>
  </si>
  <si>
    <t>DATA DA COMPRA DO PRODUTO</t>
  </si>
  <si>
    <t>GENÊRO</t>
  </si>
  <si>
    <t>FORNECEDOR</t>
  </si>
  <si>
    <t>VALOR DE COMPRA TOTAL</t>
  </si>
  <si>
    <r>
      <rPr>
        <b/>
        <sz val="18"/>
        <color theme="0"/>
        <rFont val="Calibri"/>
        <family val="2"/>
        <scheme val="minor"/>
      </rPr>
      <t xml:space="preserve">Cadastro de </t>
    </r>
    <r>
      <rPr>
        <b/>
        <sz val="18"/>
        <color theme="7"/>
        <rFont val="Calibri"/>
        <family val="2"/>
        <scheme val="minor"/>
      </rPr>
      <t>entradas</t>
    </r>
  </si>
  <si>
    <t>14/11/2022 Tênis</t>
  </si>
  <si>
    <t>15/11/2022 Sapatênis</t>
  </si>
  <si>
    <t>15/11/2022 Tênis</t>
  </si>
  <si>
    <t xml:space="preserve">AZUL </t>
  </si>
  <si>
    <t>PINK E BRANCO</t>
  </si>
  <si>
    <t>LARANJA E BRANCO</t>
  </si>
  <si>
    <t>PRETO E VERDE</t>
  </si>
  <si>
    <t>COLORIDO</t>
  </si>
  <si>
    <t>CAMINHADA</t>
  </si>
  <si>
    <t>ADVENTURE</t>
  </si>
  <si>
    <t>VOLEYBOL</t>
  </si>
  <si>
    <t>BELA VISTA CALÇADOS</t>
  </si>
  <si>
    <r>
      <rPr>
        <b/>
        <sz val="16"/>
        <color theme="0"/>
        <rFont val="Calibri"/>
        <family val="2"/>
        <scheme val="minor"/>
      </rPr>
      <t>CADASTRO DE</t>
    </r>
    <r>
      <rPr>
        <b/>
        <sz val="16"/>
        <color theme="7"/>
        <rFont val="Calibri"/>
        <family val="2"/>
        <scheme val="minor"/>
      </rPr>
      <t xml:space="preserve"> SAÍDAS</t>
    </r>
  </si>
  <si>
    <t>QUANTIDADE DEVOLVIDA</t>
  </si>
  <si>
    <t>DATA DA DEVOLUÇÃO</t>
  </si>
  <si>
    <t>QUANTIDADE VENDIDA</t>
  </si>
  <si>
    <t>ESTOQUE ACUMULADO</t>
  </si>
  <si>
    <t>VALOR DE VENDA TOTAL</t>
  </si>
  <si>
    <t>22/112022</t>
  </si>
  <si>
    <t>% DE LUCRO</t>
  </si>
  <si>
    <r>
      <rPr>
        <sz val="14"/>
        <color theme="0"/>
        <rFont val="Calibri"/>
        <family val="2"/>
        <scheme val="minor"/>
      </rPr>
      <t>CONTROLE DE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7"/>
        <rFont val="Calibri"/>
        <family val="2"/>
        <scheme val="minor"/>
      </rPr>
      <t>ESTOQUE</t>
    </r>
  </si>
  <si>
    <t>ENTRADAS</t>
  </si>
  <si>
    <t>SAÍDAS</t>
  </si>
  <si>
    <t>SALDO</t>
  </si>
  <si>
    <t>STATUS</t>
  </si>
  <si>
    <t>RECEITA TOTAL</t>
  </si>
  <si>
    <t>CUSTO TOTAL</t>
  </si>
  <si>
    <t>LUCRO/PREJUÍZO TOTAL</t>
  </si>
  <si>
    <t>16/11/2022 Tênis</t>
  </si>
  <si>
    <t>17/11/2022 Sapatênis</t>
  </si>
  <si>
    <t xml:space="preserve">MARROM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</si>
</sst>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8" x14ac:knownFonts="1">
    <font>
      <sz val="11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8"/>
      <color theme="7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14"/>
      <color theme="0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5" fillId="7" borderId="0" applyNumberFormat="0" applyBorder="0" applyAlignment="0" applyProtection="0"/>
    <xf numFmtId="44" fontId="16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3" borderId="0" xfId="0" applyFill="1"/>
    <xf numFmtId="0" fontId="0" fillId="5" borderId="0" xfId="0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vertical="top"/>
    </xf>
    <xf numFmtId="0" fontId="11" fillId="0" borderId="0" xfId="1"/>
    <xf numFmtId="0" fontId="13" fillId="5" borderId="0" xfId="0" applyFont="1" applyFill="1"/>
    <xf numFmtId="0" fontId="15" fillId="7" borderId="0" xfId="2" applyAlignment="1">
      <alignment horizontal="center"/>
    </xf>
    <xf numFmtId="0" fontId="15" fillId="7" borderId="0" xfId="2" applyAlignment="1"/>
    <xf numFmtId="44" fontId="0" fillId="0" borderId="0" xfId="3" applyFont="1"/>
    <xf numFmtId="9" fontId="0" fillId="8" borderId="0" xfId="0" applyNumberFormat="1" applyFill="1"/>
    <xf numFmtId="0" fontId="0" fillId="8" borderId="0" xfId="0" applyFill="1"/>
    <xf numFmtId="44" fontId="0" fillId="8" borderId="0" xfId="0" applyNumberFormat="1" applyFill="1"/>
    <xf numFmtId="44" fontId="0" fillId="8" borderId="0" xfId="3" applyFont="1" applyFill="1"/>
    <xf numFmtId="0" fontId="4" fillId="6" borderId="0" xfId="0" applyFont="1" applyFill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1" xfId="0" applyBorder="1"/>
    <xf numFmtId="0" fontId="23" fillId="10" borderId="0" xfId="0" applyFont="1" applyFill="1"/>
    <xf numFmtId="0" fontId="22" fillId="10" borderId="0" xfId="0" applyFont="1" applyFill="1"/>
    <xf numFmtId="0" fontId="4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Alignment="1">
      <alignment horizontal="right"/>
    </xf>
    <xf numFmtId="0" fontId="0" fillId="10" borderId="0" xfId="0" applyFill="1"/>
    <xf numFmtId="0" fontId="20" fillId="6" borderId="0" xfId="0" applyFont="1" applyFill="1"/>
    <xf numFmtId="0" fontId="0" fillId="0" borderId="0" xfId="0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center"/>
    </xf>
    <xf numFmtId="9" fontId="0" fillId="0" borderId="0" xfId="0" applyNumberFormat="1"/>
    <xf numFmtId="0" fontId="27" fillId="6" borderId="0" xfId="0" applyFont="1" applyFill="1"/>
    <xf numFmtId="0" fontId="0" fillId="8" borderId="0" xfId="0" applyFill="1" applyAlignment="1">
      <alignment horizontal="right"/>
    </xf>
    <xf numFmtId="0" fontId="1" fillId="0" borderId="0" xfId="0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24" fillId="5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20" fillId="9" borderId="0" xfId="0" applyFont="1" applyFill="1"/>
    <xf numFmtId="0" fontId="7" fillId="5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</cellXfs>
  <cellStyles count="4">
    <cellStyle name="Bom" xfId="2" builtinId="26"/>
    <cellStyle name="Hiperlink" xfId="1" builtinId="8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Aula4-cadastro de produtos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47625</xdr:rowOff>
    </xdr:from>
    <xdr:to>
      <xdr:col>4</xdr:col>
      <xdr:colOff>523875</xdr:colOff>
      <xdr:row>0</xdr:row>
      <xdr:rowOff>861172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842A091-40E8-4744-3026-C5A970281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47625"/>
          <a:ext cx="2095500" cy="813547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600075</xdr:colOff>
      <xdr:row>20</xdr:row>
      <xdr:rowOff>28575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97D08BB-8ECB-737A-C22D-DE3943E97426}"/>
            </a:ext>
          </a:extLst>
        </xdr:cNvPr>
        <xdr:cNvSpPr/>
      </xdr:nvSpPr>
      <xdr:spPr>
        <a:xfrm>
          <a:off x="0" y="0"/>
          <a:ext cx="9744075" cy="3829050"/>
        </a:xfrm>
        <a:prstGeom prst="rect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318828</xdr:colOff>
      <xdr:row>0</xdr:row>
      <xdr:rowOff>95250</xdr:rowOff>
    </xdr:from>
    <xdr:ext cx="5672397" cy="1114425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C7E24CF-B245-4F0D-F45C-D7998FBDDFA1}"/>
            </a:ext>
          </a:extLst>
        </xdr:cNvPr>
        <xdr:cNvSpPr/>
      </xdr:nvSpPr>
      <xdr:spPr>
        <a:xfrm>
          <a:off x="318828" y="95250"/>
          <a:ext cx="5672397" cy="11144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       </a:t>
          </a:r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chemeClr val="accent5">
                  <a:lumMod val="75000"/>
                </a:schemeClr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VulcanOrtopédicos</a:t>
          </a:r>
        </a:p>
        <a:p>
          <a:pPr algn="ctr"/>
          <a:r>
            <a:rPr lang="pt-BR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chemeClr val="accent5">
                  <a:lumMod val="75000"/>
                </a:schemeClr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        Contlole</a:t>
          </a:r>
          <a:r>
            <a:rPr lang="pt-BR" sz="32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chemeClr val="accent5">
                  <a:lumMod val="75000"/>
                </a:schemeClr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de Estoque</a:t>
          </a:r>
          <a:endParaRPr lang="pt-BR" sz="3200" b="1" cap="none" spc="0">
            <a:ln w="10160">
              <a:solidFill>
                <a:schemeClr val="accent5"/>
              </a:solidFill>
              <a:prstDash val="solid"/>
            </a:ln>
            <a:solidFill>
              <a:schemeClr val="accent5">
                <a:lumMod val="75000"/>
              </a:schemeClr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>
    <xdr:from>
      <xdr:col>7</xdr:col>
      <xdr:colOff>38100</xdr:colOff>
      <xdr:row>7</xdr:row>
      <xdr:rowOff>85725</xdr:rowOff>
    </xdr:from>
    <xdr:to>
      <xdr:col>8</xdr:col>
      <xdr:colOff>561975</xdr:colOff>
      <xdr:row>10</xdr:row>
      <xdr:rowOff>57150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8DFF03BE-3CBB-6B5E-E44E-6FC8E6D99247}"/>
            </a:ext>
          </a:extLst>
        </xdr:cNvPr>
        <xdr:cNvSpPr/>
      </xdr:nvSpPr>
      <xdr:spPr>
        <a:xfrm>
          <a:off x="4305300" y="1419225"/>
          <a:ext cx="1133475" cy="542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266700</xdr:colOff>
      <xdr:row>7</xdr:row>
      <xdr:rowOff>76200</xdr:rowOff>
    </xdr:from>
    <xdr:to>
      <xdr:col>2</xdr:col>
      <xdr:colOff>95250</xdr:colOff>
      <xdr:row>10</xdr:row>
      <xdr:rowOff>47625</xdr:rowOff>
    </xdr:to>
    <xdr:sp macro="" textlink="">
      <xdr:nvSpPr>
        <xdr:cNvPr id="7" name="CaixaDeText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D2AE3-AA9A-D79B-6EBA-D649C07ED84B}"/>
            </a:ext>
          </a:extLst>
        </xdr:cNvPr>
        <xdr:cNvSpPr txBox="1"/>
      </xdr:nvSpPr>
      <xdr:spPr>
        <a:xfrm>
          <a:off x="266700" y="1409700"/>
          <a:ext cx="10477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cadastro</a:t>
          </a:r>
          <a:r>
            <a:rPr lang="pt-BR" sz="1100" baseline="0"/>
            <a:t> de dados </a:t>
          </a:r>
          <a:endParaRPr lang="pt-BR" sz="1100"/>
        </a:p>
      </xdr:txBody>
    </xdr:sp>
    <xdr:clientData/>
  </xdr:twoCellAnchor>
  <xdr:twoCellAnchor>
    <xdr:from>
      <xdr:col>2</xdr:col>
      <xdr:colOff>381000</xdr:colOff>
      <xdr:row>7</xdr:row>
      <xdr:rowOff>76200</xdr:rowOff>
    </xdr:from>
    <xdr:to>
      <xdr:col>4</xdr:col>
      <xdr:colOff>314325</xdr:colOff>
      <xdr:row>10</xdr:row>
      <xdr:rowOff>47625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18B9767E-0BAE-42ED-B255-081C763C989A}"/>
            </a:ext>
          </a:extLst>
        </xdr:cNvPr>
        <xdr:cNvSpPr/>
      </xdr:nvSpPr>
      <xdr:spPr>
        <a:xfrm>
          <a:off x="1600200" y="1409700"/>
          <a:ext cx="1152525" cy="542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552450</xdr:colOff>
      <xdr:row>7</xdr:row>
      <xdr:rowOff>76200</xdr:rowOff>
    </xdr:from>
    <xdr:to>
      <xdr:col>6</xdr:col>
      <xdr:colOff>409575</xdr:colOff>
      <xdr:row>10</xdr:row>
      <xdr:rowOff>47625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6F04E1E-885F-4B63-89B4-19D936639BFC}"/>
            </a:ext>
          </a:extLst>
        </xdr:cNvPr>
        <xdr:cNvSpPr/>
      </xdr:nvSpPr>
      <xdr:spPr>
        <a:xfrm>
          <a:off x="2990850" y="1409700"/>
          <a:ext cx="1076325" cy="542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542925</xdr:colOff>
      <xdr:row>7</xdr:row>
      <xdr:rowOff>142875</xdr:rowOff>
    </xdr:from>
    <xdr:to>
      <xdr:col>4</xdr:col>
      <xdr:colOff>219075</xdr:colOff>
      <xdr:row>10</xdr:row>
      <xdr:rowOff>38100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90A2DE74-3191-CCEC-B57E-3BAF9B4047E9}"/>
            </a:ext>
          </a:extLst>
        </xdr:cNvPr>
        <xdr:cNvSpPr txBox="1"/>
      </xdr:nvSpPr>
      <xdr:spPr>
        <a:xfrm>
          <a:off x="1762125" y="1476375"/>
          <a:ext cx="8953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controle de entradas</a:t>
          </a:r>
        </a:p>
      </xdr:txBody>
    </xdr:sp>
    <xdr:clientData/>
  </xdr:twoCellAnchor>
  <xdr:twoCellAnchor>
    <xdr:from>
      <xdr:col>5</xdr:col>
      <xdr:colOff>28575</xdr:colOff>
      <xdr:row>7</xdr:row>
      <xdr:rowOff>161925</xdr:rowOff>
    </xdr:from>
    <xdr:to>
      <xdr:col>6</xdr:col>
      <xdr:colOff>342900</xdr:colOff>
      <xdr:row>10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CB41435-71FF-6933-C885-D092F384ACA3}"/>
            </a:ext>
          </a:extLst>
        </xdr:cNvPr>
        <xdr:cNvSpPr txBox="1"/>
      </xdr:nvSpPr>
      <xdr:spPr>
        <a:xfrm>
          <a:off x="3076575" y="1495425"/>
          <a:ext cx="9239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controle de  </a:t>
          </a:r>
        </a:p>
        <a:p>
          <a:pPr algn="ctr"/>
          <a:r>
            <a:rPr lang="pt-BR" sz="1100"/>
            <a:t>saídas</a:t>
          </a:r>
        </a:p>
      </xdr:txBody>
    </xdr:sp>
    <xdr:clientData/>
  </xdr:twoCellAnchor>
  <xdr:twoCellAnchor>
    <xdr:from>
      <xdr:col>7</xdr:col>
      <xdr:colOff>114301</xdr:colOff>
      <xdr:row>7</xdr:row>
      <xdr:rowOff>95250</xdr:rowOff>
    </xdr:from>
    <xdr:to>
      <xdr:col>8</xdr:col>
      <xdr:colOff>476251</xdr:colOff>
      <xdr:row>10</xdr:row>
      <xdr:rowOff>28575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A7CCBF1B-EAB9-4835-A078-44BC9E19991D}"/>
            </a:ext>
          </a:extLst>
        </xdr:cNvPr>
        <xdr:cNvSpPr txBox="1"/>
      </xdr:nvSpPr>
      <xdr:spPr>
        <a:xfrm>
          <a:off x="4381501" y="1428750"/>
          <a:ext cx="9715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controle de estoque</a:t>
          </a:r>
        </a:p>
      </xdr:txBody>
    </xdr:sp>
    <xdr:clientData/>
  </xdr:twoCellAnchor>
  <xdr:twoCellAnchor>
    <xdr:from>
      <xdr:col>3</xdr:col>
      <xdr:colOff>561975</xdr:colOff>
      <xdr:row>12</xdr:row>
      <xdr:rowOff>142875</xdr:rowOff>
    </xdr:from>
    <xdr:to>
      <xdr:col>6</xdr:col>
      <xdr:colOff>142875</xdr:colOff>
      <xdr:row>14</xdr:row>
      <xdr:rowOff>180975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F3BE8B7-74F0-C885-4635-AD6453693AEA}"/>
            </a:ext>
          </a:extLst>
        </xdr:cNvPr>
        <xdr:cNvSpPr/>
      </xdr:nvSpPr>
      <xdr:spPr>
        <a:xfrm>
          <a:off x="2390775" y="2428875"/>
          <a:ext cx="1409700" cy="4095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>
                  <a:lumMod val="95000"/>
                  <a:lumOff val="5000"/>
                </a:schemeClr>
              </a:solidFill>
            </a:rPr>
            <a:t>DASHBOARD</a:t>
          </a:r>
        </a:p>
      </xdr:txBody>
    </xdr:sp>
    <xdr:clientData/>
  </xdr:twoCellAnchor>
  <xdr:twoCellAnchor editAs="oneCell">
    <xdr:from>
      <xdr:col>11</xdr:col>
      <xdr:colOff>609599</xdr:colOff>
      <xdr:row>0</xdr:row>
      <xdr:rowOff>85724</xdr:rowOff>
    </xdr:from>
    <xdr:to>
      <xdr:col>15</xdr:col>
      <xdr:colOff>550858</xdr:colOff>
      <xdr:row>5</xdr:row>
      <xdr:rowOff>104775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3E0B41CF-85CA-216A-82B9-1BA9CED07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199" y="85724"/>
          <a:ext cx="2379659" cy="9715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47625</xdr:rowOff>
    </xdr:from>
    <xdr:to>
      <xdr:col>4</xdr:col>
      <xdr:colOff>180975</xdr:colOff>
      <xdr:row>0</xdr:row>
      <xdr:rowOff>861172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7C9406B-62C6-4937-9E47-7E26C8707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47625"/>
          <a:ext cx="2095500" cy="813547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47625</xdr:rowOff>
    </xdr:from>
    <xdr:to>
      <xdr:col>4</xdr:col>
      <xdr:colOff>180975</xdr:colOff>
      <xdr:row>0</xdr:row>
      <xdr:rowOff>861172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7DD297-4BA1-461A-85D8-A7334053D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47625"/>
          <a:ext cx="2095500" cy="813547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endas@formacerta.com.br" TargetMode="External"/><Relationship Id="rId2" Type="http://schemas.openxmlformats.org/officeDocument/2006/relationships/hyperlink" Target="mailto:vendas@altopinheiros.com.br" TargetMode="External"/><Relationship Id="rId1" Type="http://schemas.openxmlformats.org/officeDocument/2006/relationships/hyperlink" Target="mailto:vendas@belavista.com.br" TargetMode="External"/><Relationship Id="rId5" Type="http://schemas.openxmlformats.org/officeDocument/2006/relationships/hyperlink" Target="mailto:vendas@peperfeito.com.br" TargetMode="External"/><Relationship Id="rId4" Type="http://schemas.openxmlformats.org/officeDocument/2006/relationships/hyperlink" Target="mailto:vendas@novaestilo.com.b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to@esportescal&#231;ados.com.br" TargetMode="External"/><Relationship Id="rId2" Type="http://schemas.openxmlformats.org/officeDocument/2006/relationships/hyperlink" Target="mailto:contato@recantocal&#231;ados.com.br" TargetMode="External"/><Relationship Id="rId1" Type="http://schemas.openxmlformats.org/officeDocument/2006/relationships/hyperlink" Target="mailto:contato@peperfeito.com.br" TargetMode="External"/><Relationship Id="rId4" Type="http://schemas.openxmlformats.org/officeDocument/2006/relationships/hyperlink" Target="mailto:contato@tenisatua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1943-7EB1-45E1-AB8C-F79CE9872BA2}">
  <dimension ref="A1:E19"/>
  <sheetViews>
    <sheetView zoomScaleNormal="100" workbookViewId="0">
      <selection activeCell="E20" sqref="E20"/>
    </sheetView>
  </sheetViews>
  <sheetFormatPr defaultRowHeight="15" x14ac:dyDescent="0.25"/>
  <cols>
    <col min="2" max="2" width="15.85546875" bestFit="1" customWidth="1"/>
    <col min="3" max="3" width="10" bestFit="1" customWidth="1"/>
    <col min="4" max="4" width="16.14062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5</v>
      </c>
      <c r="B2" t="s">
        <v>4</v>
      </c>
      <c r="C2" t="s">
        <v>17</v>
      </c>
      <c r="D2" t="s">
        <v>19</v>
      </c>
      <c r="E2">
        <v>5000</v>
      </c>
    </row>
    <row r="3" spans="1:5" x14ac:dyDescent="0.25">
      <c r="A3" t="s">
        <v>5</v>
      </c>
      <c r="B3" t="s">
        <v>6</v>
      </c>
      <c r="C3" t="s">
        <v>18</v>
      </c>
      <c r="D3" t="s">
        <v>20</v>
      </c>
      <c r="E3">
        <v>3200</v>
      </c>
    </row>
    <row r="4" spans="1:5" x14ac:dyDescent="0.25">
      <c r="A4" t="s">
        <v>5</v>
      </c>
      <c r="B4" t="s">
        <v>7</v>
      </c>
      <c r="C4" t="s">
        <v>17</v>
      </c>
      <c r="D4" t="s">
        <v>21</v>
      </c>
      <c r="E4">
        <v>2500</v>
      </c>
    </row>
    <row r="5" spans="1:5" x14ac:dyDescent="0.25">
      <c r="A5" t="s">
        <v>5</v>
      </c>
      <c r="B5" t="s">
        <v>8</v>
      </c>
      <c r="C5" t="s">
        <v>17</v>
      </c>
      <c r="D5" t="s">
        <v>22</v>
      </c>
      <c r="E5">
        <v>11000</v>
      </c>
    </row>
    <row r="6" spans="1:5" x14ac:dyDescent="0.25">
      <c r="A6" t="s">
        <v>5</v>
      </c>
      <c r="B6" t="s">
        <v>8</v>
      </c>
      <c r="C6" t="s">
        <v>18</v>
      </c>
      <c r="D6" t="s">
        <v>23</v>
      </c>
      <c r="E6">
        <v>9000</v>
      </c>
    </row>
    <row r="7" spans="1:5" x14ac:dyDescent="0.25">
      <c r="A7" t="s">
        <v>5</v>
      </c>
      <c r="B7" t="s">
        <v>9</v>
      </c>
      <c r="C7" t="s">
        <v>17</v>
      </c>
      <c r="D7" t="s">
        <v>24</v>
      </c>
      <c r="E7">
        <v>15000</v>
      </c>
    </row>
    <row r="8" spans="1:5" x14ac:dyDescent="0.25">
      <c r="A8" t="s">
        <v>5</v>
      </c>
      <c r="B8" t="s">
        <v>9</v>
      </c>
      <c r="C8" t="s">
        <v>18</v>
      </c>
      <c r="D8" t="s">
        <v>25</v>
      </c>
      <c r="E8">
        <v>15000</v>
      </c>
    </row>
    <row r="9" spans="1:5" x14ac:dyDescent="0.25">
      <c r="A9" t="s">
        <v>5</v>
      </c>
      <c r="B9" t="s">
        <v>10</v>
      </c>
      <c r="C9" t="s">
        <v>17</v>
      </c>
      <c r="D9" t="s">
        <v>26</v>
      </c>
      <c r="E9">
        <v>4300</v>
      </c>
    </row>
    <row r="10" spans="1:5" x14ac:dyDescent="0.25">
      <c r="A10" t="s">
        <v>5</v>
      </c>
      <c r="B10" t="s">
        <v>10</v>
      </c>
      <c r="C10" t="s">
        <v>18</v>
      </c>
      <c r="D10" t="s">
        <v>27</v>
      </c>
      <c r="E10">
        <v>2400</v>
      </c>
    </row>
    <row r="11" spans="1:5" x14ac:dyDescent="0.25">
      <c r="A11" t="s">
        <v>5</v>
      </c>
      <c r="B11" t="s">
        <v>11</v>
      </c>
      <c r="C11" t="s">
        <v>17</v>
      </c>
      <c r="D11" t="s">
        <v>28</v>
      </c>
      <c r="E11">
        <v>8000</v>
      </c>
    </row>
    <row r="12" spans="1:5" x14ac:dyDescent="0.25">
      <c r="A12" t="s">
        <v>5</v>
      </c>
      <c r="B12" t="s">
        <v>11</v>
      </c>
      <c r="C12" t="s">
        <v>18</v>
      </c>
      <c r="D12" t="s">
        <v>29</v>
      </c>
      <c r="E12">
        <v>10000</v>
      </c>
    </row>
    <row r="13" spans="1:5" x14ac:dyDescent="0.25">
      <c r="A13" t="s">
        <v>5</v>
      </c>
      <c r="B13" t="s">
        <v>12</v>
      </c>
      <c r="C13" t="s">
        <v>17</v>
      </c>
      <c r="D13" t="s">
        <v>30</v>
      </c>
      <c r="E13">
        <v>14000</v>
      </c>
    </row>
    <row r="14" spans="1:5" x14ac:dyDescent="0.25">
      <c r="A14" t="s">
        <v>5</v>
      </c>
      <c r="B14" t="s">
        <v>12</v>
      </c>
      <c r="C14" t="s">
        <v>18</v>
      </c>
      <c r="D14" t="s">
        <v>31</v>
      </c>
      <c r="E14">
        <v>14000</v>
      </c>
    </row>
    <row r="15" spans="1:5" x14ac:dyDescent="0.25">
      <c r="A15" t="s">
        <v>5</v>
      </c>
      <c r="B15" t="s">
        <v>13</v>
      </c>
      <c r="C15" t="s">
        <v>17</v>
      </c>
      <c r="D15" t="s">
        <v>32</v>
      </c>
      <c r="E15">
        <v>1500</v>
      </c>
    </row>
    <row r="16" spans="1:5" x14ac:dyDescent="0.25">
      <c r="A16" t="s">
        <v>5</v>
      </c>
      <c r="B16" t="s">
        <v>13</v>
      </c>
      <c r="C16" t="s">
        <v>18</v>
      </c>
      <c r="D16" t="s">
        <v>32</v>
      </c>
      <c r="E16">
        <v>4000</v>
      </c>
    </row>
    <row r="17" spans="1:5" x14ac:dyDescent="0.25">
      <c r="A17" t="s">
        <v>5</v>
      </c>
      <c r="B17" t="s">
        <v>14</v>
      </c>
      <c r="C17" t="s">
        <v>17</v>
      </c>
      <c r="D17" t="s">
        <v>33</v>
      </c>
      <c r="E17">
        <v>6000</v>
      </c>
    </row>
    <row r="18" spans="1:5" x14ac:dyDescent="0.25">
      <c r="A18" t="s">
        <v>5</v>
      </c>
      <c r="B18" t="s">
        <v>15</v>
      </c>
      <c r="C18" t="s">
        <v>17</v>
      </c>
      <c r="D18" t="s">
        <v>34</v>
      </c>
      <c r="E18">
        <v>1000</v>
      </c>
    </row>
    <row r="19" spans="1:5" x14ac:dyDescent="0.25">
      <c r="A19" t="s">
        <v>5</v>
      </c>
      <c r="B19" t="s">
        <v>15</v>
      </c>
      <c r="C19" t="s">
        <v>18</v>
      </c>
      <c r="D19" t="s">
        <v>35</v>
      </c>
      <c r="E19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AA3F-5D96-469F-8182-60013ADA71EB}">
  <sheetPr>
    <tabColor theme="7" tint="-0.249977111117893"/>
  </sheetPr>
  <dimension ref="A1:E27"/>
  <sheetViews>
    <sheetView zoomScaleNormal="100" workbookViewId="0">
      <pane ySplit="2" topLeftCell="A3" activePane="bottomLeft" state="frozen"/>
      <selection pane="bottomLeft" activeCell="D2" sqref="D2"/>
    </sheetView>
  </sheetViews>
  <sheetFormatPr defaultRowHeight="15" x14ac:dyDescent="0.25"/>
  <cols>
    <col min="2" max="2" width="15.85546875" bestFit="1" customWidth="1"/>
    <col min="3" max="3" width="10" bestFit="1" customWidth="1"/>
    <col min="4" max="4" width="16.140625" bestFit="1" customWidth="1"/>
  </cols>
  <sheetData>
    <row r="1" spans="1:5" ht="23.25" x14ac:dyDescent="0.25">
      <c r="A1" s="41" t="s">
        <v>42</v>
      </c>
      <c r="B1" s="41"/>
      <c r="C1" s="41"/>
    </row>
    <row r="2" spans="1:5" x14ac:dyDescent="0.25">
      <c r="A2" t="s">
        <v>0</v>
      </c>
      <c r="B2" t="s">
        <v>1</v>
      </c>
      <c r="C2" t="s">
        <v>16</v>
      </c>
      <c r="D2" t="s">
        <v>2</v>
      </c>
      <c r="E2" t="s">
        <v>3</v>
      </c>
    </row>
    <row r="3" spans="1:5" x14ac:dyDescent="0.25">
      <c r="A3" t="s">
        <v>5</v>
      </c>
      <c r="B3" t="s">
        <v>4</v>
      </c>
      <c r="C3" t="s">
        <v>17</v>
      </c>
      <c r="D3" t="s">
        <v>19</v>
      </c>
      <c r="E3">
        <v>5000</v>
      </c>
    </row>
    <row r="4" spans="1:5" x14ac:dyDescent="0.25">
      <c r="A4" t="s">
        <v>5</v>
      </c>
      <c r="B4" t="s">
        <v>6</v>
      </c>
      <c r="C4" t="s">
        <v>18</v>
      </c>
      <c r="D4" t="s">
        <v>20</v>
      </c>
      <c r="E4">
        <v>3200</v>
      </c>
    </row>
    <row r="5" spans="1:5" x14ac:dyDescent="0.25">
      <c r="A5" t="s">
        <v>5</v>
      </c>
      <c r="B5" t="s">
        <v>7</v>
      </c>
      <c r="C5" t="s">
        <v>17</v>
      </c>
      <c r="D5" t="s">
        <v>21</v>
      </c>
      <c r="E5">
        <v>2500</v>
      </c>
    </row>
    <row r="6" spans="1:5" x14ac:dyDescent="0.25">
      <c r="A6" t="s">
        <v>5</v>
      </c>
      <c r="B6" t="s">
        <v>8</v>
      </c>
      <c r="C6" t="s">
        <v>17</v>
      </c>
      <c r="D6" t="s">
        <v>22</v>
      </c>
      <c r="E6">
        <v>11000</v>
      </c>
    </row>
    <row r="7" spans="1:5" x14ac:dyDescent="0.25">
      <c r="A7" t="s">
        <v>5</v>
      </c>
      <c r="B7" t="s">
        <v>8</v>
      </c>
      <c r="C7" t="s">
        <v>18</v>
      </c>
      <c r="D7" t="s">
        <v>23</v>
      </c>
      <c r="E7">
        <v>9000</v>
      </c>
    </row>
    <row r="8" spans="1:5" x14ac:dyDescent="0.25">
      <c r="A8" t="s">
        <v>5</v>
      </c>
      <c r="B8" t="s">
        <v>9</v>
      </c>
      <c r="C8" t="s">
        <v>17</v>
      </c>
      <c r="D8" t="s">
        <v>24</v>
      </c>
      <c r="E8">
        <v>15000</v>
      </c>
    </row>
    <row r="9" spans="1:5" x14ac:dyDescent="0.25">
      <c r="A9" t="s">
        <v>5</v>
      </c>
      <c r="B9" t="s">
        <v>9</v>
      </c>
      <c r="C9" t="s">
        <v>18</v>
      </c>
      <c r="D9" t="s">
        <v>25</v>
      </c>
      <c r="E9">
        <v>15000</v>
      </c>
    </row>
    <row r="10" spans="1:5" x14ac:dyDescent="0.25">
      <c r="A10" t="s">
        <v>5</v>
      </c>
      <c r="B10" t="s">
        <v>10</v>
      </c>
      <c r="C10" t="s">
        <v>17</v>
      </c>
      <c r="D10" t="s">
        <v>26</v>
      </c>
      <c r="E10">
        <v>4300</v>
      </c>
    </row>
    <row r="11" spans="1:5" x14ac:dyDescent="0.25">
      <c r="A11" t="s">
        <v>5</v>
      </c>
      <c r="B11" t="s">
        <v>10</v>
      </c>
      <c r="C11" t="s">
        <v>18</v>
      </c>
      <c r="D11" t="s">
        <v>27</v>
      </c>
      <c r="E11">
        <v>2400</v>
      </c>
    </row>
    <row r="12" spans="1:5" x14ac:dyDescent="0.25">
      <c r="A12" t="s">
        <v>5</v>
      </c>
      <c r="B12" t="s">
        <v>11</v>
      </c>
      <c r="C12" t="s">
        <v>17</v>
      </c>
      <c r="D12" t="s">
        <v>28</v>
      </c>
      <c r="E12">
        <v>8000</v>
      </c>
    </row>
    <row r="13" spans="1:5" x14ac:dyDescent="0.25">
      <c r="A13" t="s">
        <v>5</v>
      </c>
      <c r="B13" t="s">
        <v>11</v>
      </c>
      <c r="C13" t="s">
        <v>18</v>
      </c>
      <c r="D13" t="s">
        <v>29</v>
      </c>
      <c r="E13">
        <v>10000</v>
      </c>
    </row>
    <row r="14" spans="1:5" x14ac:dyDescent="0.25">
      <c r="A14" t="s">
        <v>5</v>
      </c>
      <c r="B14" t="s">
        <v>12</v>
      </c>
      <c r="C14" t="s">
        <v>17</v>
      </c>
      <c r="D14" t="s">
        <v>30</v>
      </c>
      <c r="E14">
        <v>14000</v>
      </c>
    </row>
    <row r="15" spans="1:5" x14ac:dyDescent="0.25">
      <c r="A15" t="s">
        <v>5</v>
      </c>
      <c r="B15" t="s">
        <v>12</v>
      </c>
      <c r="C15" t="s">
        <v>18</v>
      </c>
      <c r="D15" t="s">
        <v>31</v>
      </c>
      <c r="E15">
        <v>14000</v>
      </c>
    </row>
    <row r="16" spans="1:5" x14ac:dyDescent="0.25">
      <c r="A16" t="s">
        <v>5</v>
      </c>
      <c r="B16" t="s">
        <v>13</v>
      </c>
      <c r="C16" t="s">
        <v>17</v>
      </c>
      <c r="D16" t="s">
        <v>32</v>
      </c>
      <c r="E16">
        <v>1500</v>
      </c>
    </row>
    <row r="17" spans="1:5" x14ac:dyDescent="0.25">
      <c r="A17" t="s">
        <v>5</v>
      </c>
      <c r="B17" t="s">
        <v>13</v>
      </c>
      <c r="C17" t="s">
        <v>18</v>
      </c>
      <c r="D17" t="s">
        <v>32</v>
      </c>
      <c r="E17">
        <v>4000</v>
      </c>
    </row>
    <row r="18" spans="1:5" x14ac:dyDescent="0.25">
      <c r="A18" t="s">
        <v>5</v>
      </c>
      <c r="B18" t="s">
        <v>14</v>
      </c>
      <c r="C18" t="s">
        <v>17</v>
      </c>
      <c r="D18" t="s">
        <v>33</v>
      </c>
      <c r="E18">
        <v>6000</v>
      </c>
    </row>
    <row r="19" spans="1:5" x14ac:dyDescent="0.25">
      <c r="A19" t="s">
        <v>5</v>
      </c>
      <c r="B19" t="s">
        <v>15</v>
      </c>
      <c r="C19" t="s">
        <v>17</v>
      </c>
      <c r="D19" t="s">
        <v>34</v>
      </c>
      <c r="E19">
        <v>1000</v>
      </c>
    </row>
    <row r="20" spans="1:5" x14ac:dyDescent="0.25">
      <c r="A20" t="s">
        <v>5</v>
      </c>
      <c r="B20" t="s">
        <v>15</v>
      </c>
      <c r="C20" t="s">
        <v>18</v>
      </c>
      <c r="D20" t="s">
        <v>35</v>
      </c>
      <c r="E20">
        <v>1000</v>
      </c>
    </row>
    <row r="21" spans="1:5" x14ac:dyDescent="0.25">
      <c r="A21" t="s">
        <v>36</v>
      </c>
      <c r="B21" t="s">
        <v>37</v>
      </c>
      <c r="C21" t="s">
        <v>17</v>
      </c>
      <c r="D21" t="s">
        <v>26</v>
      </c>
      <c r="E21">
        <v>500</v>
      </c>
    </row>
    <row r="22" spans="1:5" x14ac:dyDescent="0.25">
      <c r="A22" t="s">
        <v>36</v>
      </c>
      <c r="B22" t="s">
        <v>37</v>
      </c>
      <c r="C22" t="s">
        <v>17</v>
      </c>
      <c r="D22" t="s">
        <v>22</v>
      </c>
      <c r="E22">
        <v>700</v>
      </c>
    </row>
    <row r="23" spans="1:5" x14ac:dyDescent="0.25">
      <c r="A23" t="s">
        <v>36</v>
      </c>
      <c r="B23" t="s">
        <v>38</v>
      </c>
      <c r="C23" t="s">
        <v>17</v>
      </c>
      <c r="D23" t="s">
        <v>19</v>
      </c>
      <c r="E23">
        <v>500</v>
      </c>
    </row>
    <row r="24" spans="1:5" x14ac:dyDescent="0.25">
      <c r="A24" t="s">
        <v>36</v>
      </c>
      <c r="B24" t="s">
        <v>10</v>
      </c>
      <c r="C24" t="s">
        <v>17</v>
      </c>
      <c r="D24" t="s">
        <v>22</v>
      </c>
      <c r="E24">
        <v>2200</v>
      </c>
    </row>
    <row r="25" spans="1:5" x14ac:dyDescent="0.25">
      <c r="A25" t="s">
        <v>36</v>
      </c>
      <c r="B25" t="s">
        <v>39</v>
      </c>
      <c r="C25" t="s">
        <v>17</v>
      </c>
      <c r="D25" t="s">
        <v>22</v>
      </c>
      <c r="E25">
        <v>400</v>
      </c>
    </row>
    <row r="26" spans="1:5" x14ac:dyDescent="0.25">
      <c r="A26" t="s">
        <v>36</v>
      </c>
      <c r="B26" t="s">
        <v>40</v>
      </c>
      <c r="C26" t="s">
        <v>17</v>
      </c>
      <c r="D26" t="s">
        <v>26</v>
      </c>
      <c r="E26">
        <v>100</v>
      </c>
    </row>
    <row r="27" spans="1:5" x14ac:dyDescent="0.25">
      <c r="A27" t="s">
        <v>36</v>
      </c>
      <c r="B27" t="s">
        <v>41</v>
      </c>
      <c r="C27" t="s">
        <v>17</v>
      </c>
      <c r="D27" t="s">
        <v>19</v>
      </c>
      <c r="E27">
        <v>200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94A-9514-4775-AF77-87F123750364}">
  <sheetPr>
    <tabColor theme="7" tint="-0.249977111117893"/>
  </sheetPr>
  <dimension ref="A1:G22"/>
  <sheetViews>
    <sheetView zoomScaleNormal="100" workbookViewId="0">
      <pane ySplit="2" topLeftCell="A3" activePane="bottomLeft" state="frozen"/>
      <selection pane="bottomLeft" sqref="A1:G1"/>
    </sheetView>
  </sheetViews>
  <sheetFormatPr defaultRowHeight="15" x14ac:dyDescent="0.25"/>
  <cols>
    <col min="2" max="2" width="15.85546875" bestFit="1" customWidth="1"/>
    <col min="3" max="3" width="10" bestFit="1" customWidth="1"/>
    <col min="4" max="4" width="16.140625" bestFit="1" customWidth="1"/>
    <col min="5" max="5" width="12.85546875" bestFit="1" customWidth="1"/>
    <col min="6" max="6" width="10.5703125" bestFit="1" customWidth="1"/>
    <col min="7" max="7" width="15.85546875" bestFit="1" customWidth="1"/>
  </cols>
  <sheetData>
    <row r="1" spans="1:7" ht="21" x14ac:dyDescent="0.25">
      <c r="A1" s="42" t="s">
        <v>42</v>
      </c>
      <c r="B1" s="42"/>
      <c r="C1" s="42"/>
      <c r="D1" s="42"/>
      <c r="E1" s="42"/>
      <c r="F1" s="42"/>
      <c r="G1" s="42"/>
    </row>
    <row r="2" spans="1:7" x14ac:dyDescent="0.25">
      <c r="A2" s="2" t="s">
        <v>0</v>
      </c>
      <c r="B2" s="2" t="s">
        <v>1</v>
      </c>
      <c r="C2" s="2" t="s">
        <v>16</v>
      </c>
      <c r="D2" s="2" t="s">
        <v>2</v>
      </c>
      <c r="E2" s="2" t="s">
        <v>3</v>
      </c>
      <c r="F2" s="2" t="s">
        <v>43</v>
      </c>
      <c r="G2" s="2" t="s">
        <v>44</v>
      </c>
    </row>
    <row r="3" spans="1:7" x14ac:dyDescent="0.25">
      <c r="A3" s="4" t="s">
        <v>5</v>
      </c>
      <c r="B3" t="s">
        <v>4</v>
      </c>
      <c r="C3" t="s">
        <v>17</v>
      </c>
      <c r="D3" t="s">
        <v>19</v>
      </c>
      <c r="E3" s="3">
        <v>5000</v>
      </c>
      <c r="F3" s="1">
        <v>130</v>
      </c>
      <c r="G3" s="1">
        <v>650000</v>
      </c>
    </row>
    <row r="4" spans="1:7" x14ac:dyDescent="0.25">
      <c r="A4" t="s">
        <v>5</v>
      </c>
      <c r="B4" t="s">
        <v>6</v>
      </c>
      <c r="C4" t="s">
        <v>18</v>
      </c>
      <c r="D4" t="s">
        <v>20</v>
      </c>
      <c r="E4" s="3">
        <v>3200</v>
      </c>
      <c r="F4" s="1">
        <v>90</v>
      </c>
      <c r="G4" s="1">
        <f>E4*F4</f>
        <v>288000</v>
      </c>
    </row>
    <row r="5" spans="1:7" x14ac:dyDescent="0.25">
      <c r="A5" t="s">
        <v>5</v>
      </c>
      <c r="B5" t="s">
        <v>7</v>
      </c>
      <c r="C5" t="s">
        <v>17</v>
      </c>
      <c r="D5" t="s">
        <v>21</v>
      </c>
      <c r="E5" s="3">
        <v>2500</v>
      </c>
      <c r="F5" s="1">
        <v>140</v>
      </c>
      <c r="G5" s="1">
        <f t="shared" ref="G5:G22" si="0">E5*F5</f>
        <v>350000</v>
      </c>
    </row>
    <row r="6" spans="1:7" x14ac:dyDescent="0.25">
      <c r="A6" t="s">
        <v>5</v>
      </c>
      <c r="B6" t="s">
        <v>8</v>
      </c>
      <c r="C6" t="s">
        <v>17</v>
      </c>
      <c r="D6" t="s">
        <v>22</v>
      </c>
      <c r="E6" s="3">
        <v>11000</v>
      </c>
      <c r="F6" s="1">
        <v>100</v>
      </c>
      <c r="G6" s="1">
        <f t="shared" si="0"/>
        <v>1100000</v>
      </c>
    </row>
    <row r="7" spans="1:7" x14ac:dyDescent="0.25">
      <c r="A7" t="s">
        <v>5</v>
      </c>
      <c r="B7" t="s">
        <v>8</v>
      </c>
      <c r="C7" t="s">
        <v>18</v>
      </c>
      <c r="D7" t="s">
        <v>23</v>
      </c>
      <c r="E7" s="3">
        <v>9000</v>
      </c>
      <c r="F7" s="1">
        <v>100</v>
      </c>
      <c r="G7" s="1">
        <f t="shared" si="0"/>
        <v>900000</v>
      </c>
    </row>
    <row r="8" spans="1:7" x14ac:dyDescent="0.25">
      <c r="A8" t="s">
        <v>5</v>
      </c>
      <c r="B8" t="s">
        <v>9</v>
      </c>
      <c r="C8" t="s">
        <v>17</v>
      </c>
      <c r="D8" t="s">
        <v>24</v>
      </c>
      <c r="E8" s="3">
        <v>15000</v>
      </c>
      <c r="F8" s="1">
        <v>165</v>
      </c>
      <c r="G8" s="1">
        <f t="shared" si="0"/>
        <v>2475000</v>
      </c>
    </row>
    <row r="9" spans="1:7" x14ac:dyDescent="0.25">
      <c r="A9" t="s">
        <v>5</v>
      </c>
      <c r="B9" t="s">
        <v>9</v>
      </c>
      <c r="C9" t="s">
        <v>18</v>
      </c>
      <c r="D9" t="s">
        <v>25</v>
      </c>
      <c r="E9" s="3">
        <v>15000</v>
      </c>
      <c r="F9" s="1">
        <v>165</v>
      </c>
      <c r="G9" s="1">
        <f t="shared" si="0"/>
        <v>2475000</v>
      </c>
    </row>
    <row r="10" spans="1:7" x14ac:dyDescent="0.25">
      <c r="A10" t="s">
        <v>5</v>
      </c>
      <c r="B10" t="s">
        <v>10</v>
      </c>
      <c r="C10" t="s">
        <v>17</v>
      </c>
      <c r="D10" t="s">
        <v>26</v>
      </c>
      <c r="E10" s="3">
        <v>4300</v>
      </c>
      <c r="F10" s="1">
        <v>230</v>
      </c>
      <c r="G10" s="1">
        <f t="shared" si="0"/>
        <v>989000</v>
      </c>
    </row>
    <row r="11" spans="1:7" x14ac:dyDescent="0.25">
      <c r="A11" t="s">
        <v>5</v>
      </c>
      <c r="B11" t="s">
        <v>10</v>
      </c>
      <c r="C11" t="s">
        <v>18</v>
      </c>
      <c r="D11" t="s">
        <v>27</v>
      </c>
      <c r="E11" s="3">
        <v>2400</v>
      </c>
      <c r="F11" s="1">
        <v>230</v>
      </c>
      <c r="G11" s="1">
        <f t="shared" si="0"/>
        <v>552000</v>
      </c>
    </row>
    <row r="12" spans="1:7" x14ac:dyDescent="0.25">
      <c r="A12" t="s">
        <v>5</v>
      </c>
      <c r="B12" t="s">
        <v>11</v>
      </c>
      <c r="C12" t="s">
        <v>17</v>
      </c>
      <c r="D12" t="s">
        <v>28</v>
      </c>
      <c r="E12" s="3">
        <v>8000</v>
      </c>
      <c r="F12" s="1">
        <v>184</v>
      </c>
      <c r="G12" s="1">
        <f t="shared" si="0"/>
        <v>1472000</v>
      </c>
    </row>
    <row r="13" spans="1:7" x14ac:dyDescent="0.25">
      <c r="A13" t="s">
        <v>5</v>
      </c>
      <c r="B13" t="s">
        <v>11</v>
      </c>
      <c r="C13" t="s">
        <v>18</v>
      </c>
      <c r="D13" t="s">
        <v>29</v>
      </c>
      <c r="E13" s="3">
        <v>10000</v>
      </c>
      <c r="F13" s="1">
        <v>195</v>
      </c>
      <c r="G13" s="1">
        <f t="shared" si="0"/>
        <v>1950000</v>
      </c>
    </row>
    <row r="14" spans="1:7" x14ac:dyDescent="0.25">
      <c r="A14" t="s">
        <v>5</v>
      </c>
      <c r="B14" t="s">
        <v>12</v>
      </c>
      <c r="C14" t="s">
        <v>17</v>
      </c>
      <c r="D14" t="s">
        <v>30</v>
      </c>
      <c r="E14" s="3">
        <v>14000</v>
      </c>
      <c r="F14" s="1">
        <v>205</v>
      </c>
      <c r="G14" s="1">
        <f t="shared" si="0"/>
        <v>2870000</v>
      </c>
    </row>
    <row r="15" spans="1:7" x14ac:dyDescent="0.25">
      <c r="A15" t="s">
        <v>5</v>
      </c>
      <c r="B15" t="s">
        <v>12</v>
      </c>
      <c r="C15" t="s">
        <v>18</v>
      </c>
      <c r="D15" t="s">
        <v>31</v>
      </c>
      <c r="E15" s="3">
        <v>14000</v>
      </c>
      <c r="F15" s="1">
        <v>195</v>
      </c>
      <c r="G15" s="1">
        <f t="shared" si="0"/>
        <v>2730000</v>
      </c>
    </row>
    <row r="16" spans="1:7" x14ac:dyDescent="0.25">
      <c r="A16" t="s">
        <v>5</v>
      </c>
      <c r="B16" t="s">
        <v>13</v>
      </c>
      <c r="C16" t="s">
        <v>17</v>
      </c>
      <c r="D16" t="s">
        <v>32</v>
      </c>
      <c r="E16" s="3">
        <v>1500</v>
      </c>
      <c r="F16" s="1">
        <v>200</v>
      </c>
      <c r="G16" s="1">
        <f t="shared" si="0"/>
        <v>300000</v>
      </c>
    </row>
    <row r="17" spans="1:7" x14ac:dyDescent="0.25">
      <c r="A17" t="s">
        <v>5</v>
      </c>
      <c r="B17" t="s">
        <v>13</v>
      </c>
      <c r="C17" t="s">
        <v>18</v>
      </c>
      <c r="D17" t="s">
        <v>32</v>
      </c>
      <c r="E17" s="3">
        <v>4000</v>
      </c>
      <c r="F17" s="1">
        <v>185</v>
      </c>
      <c r="G17" s="1">
        <f t="shared" si="0"/>
        <v>740000</v>
      </c>
    </row>
    <row r="18" spans="1:7" x14ac:dyDescent="0.25">
      <c r="A18" t="s">
        <v>5</v>
      </c>
      <c r="B18" t="s">
        <v>14</v>
      </c>
      <c r="C18" t="s">
        <v>17</v>
      </c>
      <c r="D18" t="s">
        <v>33</v>
      </c>
      <c r="E18" s="3">
        <v>6000</v>
      </c>
      <c r="F18" s="1">
        <v>330</v>
      </c>
      <c r="G18" s="1">
        <f t="shared" si="0"/>
        <v>1980000</v>
      </c>
    </row>
    <row r="19" spans="1:7" x14ac:dyDescent="0.25">
      <c r="A19" t="s">
        <v>5</v>
      </c>
      <c r="B19" t="s">
        <v>15</v>
      </c>
      <c r="C19" t="s">
        <v>17</v>
      </c>
      <c r="D19" t="s">
        <v>34</v>
      </c>
      <c r="E19" s="3">
        <v>1000</v>
      </c>
      <c r="F19" s="1">
        <v>340</v>
      </c>
      <c r="G19" s="1">
        <f t="shared" si="0"/>
        <v>340000</v>
      </c>
    </row>
    <row r="20" spans="1:7" x14ac:dyDescent="0.25">
      <c r="A20" t="s">
        <v>5</v>
      </c>
      <c r="B20" t="s">
        <v>15</v>
      </c>
      <c r="C20" t="s">
        <v>18</v>
      </c>
      <c r="D20" t="s">
        <v>35</v>
      </c>
      <c r="E20" s="3">
        <v>1000</v>
      </c>
      <c r="F20" s="1">
        <v>320</v>
      </c>
      <c r="G20" s="1">
        <f t="shared" si="0"/>
        <v>320000</v>
      </c>
    </row>
    <row r="21" spans="1:7" x14ac:dyDescent="0.25">
      <c r="A21" t="s">
        <v>36</v>
      </c>
      <c r="B21" t="s">
        <v>37</v>
      </c>
      <c r="C21" t="s">
        <v>17</v>
      </c>
      <c r="D21" t="s">
        <v>26</v>
      </c>
      <c r="E21" s="3">
        <v>500</v>
      </c>
      <c r="F21" s="1">
        <v>80</v>
      </c>
      <c r="G21" s="1">
        <f t="shared" si="0"/>
        <v>40000</v>
      </c>
    </row>
    <row r="22" spans="1:7" x14ac:dyDescent="0.25">
      <c r="A22" t="s">
        <v>36</v>
      </c>
      <c r="B22" t="s">
        <v>37</v>
      </c>
      <c r="C22" t="s">
        <v>17</v>
      </c>
      <c r="D22" t="s">
        <v>22</v>
      </c>
      <c r="E22" s="3">
        <v>700</v>
      </c>
      <c r="F22" s="1">
        <v>70</v>
      </c>
      <c r="G22" s="1">
        <f t="shared" si="0"/>
        <v>49000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A6E4-41E9-4450-9973-E963D43796EC}">
  <dimension ref="A1:G17"/>
  <sheetViews>
    <sheetView showGridLines="0" workbookViewId="0">
      <selection activeCell="F4" sqref="F4"/>
    </sheetView>
  </sheetViews>
  <sheetFormatPr defaultRowHeight="15" x14ac:dyDescent="0.25"/>
  <cols>
    <col min="2" max="2" width="12.85546875" bestFit="1" customWidth="1"/>
    <col min="3" max="3" width="15.28515625" bestFit="1" customWidth="1"/>
    <col min="4" max="4" width="9.42578125" bestFit="1" customWidth="1"/>
    <col min="5" max="5" width="10.5703125" bestFit="1" customWidth="1"/>
    <col min="6" max="6" width="18.140625" bestFit="1" customWidth="1"/>
  </cols>
  <sheetData>
    <row r="1" spans="1:7" ht="32.25" customHeight="1" x14ac:dyDescent="0.35">
      <c r="A1" s="43" t="s">
        <v>45</v>
      </c>
      <c r="B1" s="43"/>
      <c r="C1" s="43"/>
      <c r="D1" s="43"/>
      <c r="E1" s="43"/>
      <c r="F1" s="43"/>
    </row>
    <row r="3" spans="1:7" x14ac:dyDescent="0.25">
      <c r="A3" s="44" t="s">
        <v>46</v>
      </c>
      <c r="B3" s="44"/>
      <c r="C3" s="44"/>
      <c r="D3" s="44"/>
      <c r="E3" s="44"/>
      <c r="F3" s="44"/>
    </row>
    <row r="4" spans="1:7" ht="22.5" customHeight="1" x14ac:dyDescent="0.25"/>
    <row r="5" spans="1:7" ht="24.75" customHeight="1" x14ac:dyDescent="0.25">
      <c r="A5" s="6" t="s">
        <v>47</v>
      </c>
      <c r="B5" s="6" t="s">
        <v>3</v>
      </c>
      <c r="C5" s="6" t="s">
        <v>49</v>
      </c>
      <c r="D5" s="6" t="s">
        <v>48</v>
      </c>
      <c r="E5" s="6" t="s">
        <v>51</v>
      </c>
      <c r="F5" s="6" t="s">
        <v>50</v>
      </c>
      <c r="G5" s="6"/>
    </row>
    <row r="6" spans="1:7" x14ac:dyDescent="0.25">
      <c r="A6">
        <v>1</v>
      </c>
      <c r="B6">
        <v>100</v>
      </c>
      <c r="C6">
        <v>100</v>
      </c>
      <c r="D6" s="5">
        <v>0.1</v>
      </c>
      <c r="E6" s="1">
        <f>C6*D6+C6</f>
        <v>110</v>
      </c>
      <c r="F6" s="1">
        <f t="shared" ref="F6:F16" si="0">E6*B6</f>
        <v>11000</v>
      </c>
    </row>
    <row r="7" spans="1:7" x14ac:dyDescent="0.25">
      <c r="A7">
        <v>1</v>
      </c>
      <c r="B7">
        <v>500</v>
      </c>
      <c r="C7">
        <v>100</v>
      </c>
      <c r="D7" s="5">
        <v>0.15</v>
      </c>
      <c r="E7" s="1">
        <f t="shared" ref="E7:E17" si="1">C7*D7+C7</f>
        <v>115</v>
      </c>
      <c r="F7" s="1">
        <f t="shared" si="0"/>
        <v>57500</v>
      </c>
    </row>
    <row r="8" spans="1:7" x14ac:dyDescent="0.25">
      <c r="A8">
        <v>1</v>
      </c>
      <c r="B8">
        <v>200</v>
      </c>
      <c r="C8">
        <v>110</v>
      </c>
      <c r="D8" s="5">
        <v>0.12</v>
      </c>
      <c r="E8" s="1">
        <f t="shared" si="1"/>
        <v>123.2</v>
      </c>
      <c r="F8" s="1">
        <f t="shared" si="0"/>
        <v>24640</v>
      </c>
    </row>
    <row r="9" spans="1:7" x14ac:dyDescent="0.25">
      <c r="A9">
        <v>1</v>
      </c>
      <c r="B9">
        <v>400</v>
      </c>
      <c r="C9">
        <v>130</v>
      </c>
      <c r="D9" s="5">
        <v>0.2</v>
      </c>
      <c r="E9" s="1">
        <f t="shared" si="1"/>
        <v>156</v>
      </c>
      <c r="F9" s="1">
        <f t="shared" si="0"/>
        <v>62400</v>
      </c>
    </row>
    <row r="10" spans="1:7" x14ac:dyDescent="0.25">
      <c r="A10">
        <v>1</v>
      </c>
      <c r="B10">
        <v>350</v>
      </c>
      <c r="C10">
        <v>125</v>
      </c>
      <c r="D10" s="5">
        <v>0.25</v>
      </c>
      <c r="E10" s="1">
        <f t="shared" si="1"/>
        <v>156.25</v>
      </c>
      <c r="F10" s="1">
        <f t="shared" si="0"/>
        <v>54687.5</v>
      </c>
    </row>
    <row r="11" spans="1:7" x14ac:dyDescent="0.25">
      <c r="A11">
        <v>1</v>
      </c>
      <c r="B11">
        <v>1000</v>
      </c>
      <c r="C11">
        <v>100</v>
      </c>
      <c r="D11" s="5">
        <v>0.5</v>
      </c>
      <c r="E11" s="1">
        <f t="shared" si="1"/>
        <v>150</v>
      </c>
      <c r="F11" s="1">
        <f t="shared" si="0"/>
        <v>150000</v>
      </c>
    </row>
    <row r="12" spans="1:7" x14ac:dyDescent="0.25">
      <c r="A12">
        <v>1</v>
      </c>
      <c r="B12">
        <v>2000</v>
      </c>
      <c r="C12">
        <v>100</v>
      </c>
      <c r="D12" s="5">
        <v>1</v>
      </c>
      <c r="E12" s="1">
        <f t="shared" si="1"/>
        <v>200</v>
      </c>
      <c r="F12" s="1">
        <f t="shared" si="0"/>
        <v>400000</v>
      </c>
    </row>
    <row r="13" spans="1:7" x14ac:dyDescent="0.25">
      <c r="A13">
        <v>1</v>
      </c>
      <c r="B13">
        <v>2300</v>
      </c>
      <c r="C13">
        <v>160</v>
      </c>
      <c r="D13" s="5">
        <v>0.4</v>
      </c>
      <c r="E13" s="1">
        <f t="shared" si="1"/>
        <v>224</v>
      </c>
      <c r="F13" s="1">
        <f t="shared" si="0"/>
        <v>515200</v>
      </c>
    </row>
    <row r="14" spans="1:7" x14ac:dyDescent="0.25">
      <c r="A14">
        <v>1</v>
      </c>
      <c r="B14">
        <v>4000</v>
      </c>
      <c r="C14">
        <v>160</v>
      </c>
      <c r="D14" s="5">
        <v>0.45</v>
      </c>
      <c r="E14" s="1">
        <f t="shared" si="1"/>
        <v>232</v>
      </c>
      <c r="F14" s="1">
        <f t="shared" si="0"/>
        <v>928000</v>
      </c>
    </row>
    <row r="15" spans="1:7" x14ac:dyDescent="0.25">
      <c r="A15">
        <v>1</v>
      </c>
      <c r="B15">
        <v>5100</v>
      </c>
      <c r="C15">
        <v>140</v>
      </c>
      <c r="D15" s="5">
        <v>0.3</v>
      </c>
      <c r="E15" s="1">
        <f t="shared" si="1"/>
        <v>182</v>
      </c>
      <c r="F15" s="1">
        <f t="shared" si="0"/>
        <v>928200</v>
      </c>
    </row>
    <row r="16" spans="1:7" x14ac:dyDescent="0.25">
      <c r="A16">
        <v>1</v>
      </c>
      <c r="B16">
        <v>6200</v>
      </c>
      <c r="C16">
        <v>130</v>
      </c>
      <c r="D16" s="5">
        <v>0.05</v>
      </c>
      <c r="E16" s="1">
        <f t="shared" si="1"/>
        <v>136.5</v>
      </c>
      <c r="F16" s="1">
        <f t="shared" si="0"/>
        <v>846300</v>
      </c>
    </row>
    <row r="17" spans="1:6" x14ac:dyDescent="0.25">
      <c r="A17">
        <v>1</v>
      </c>
      <c r="B17">
        <v>7000</v>
      </c>
      <c r="C17">
        <v>145</v>
      </c>
      <c r="D17" s="5">
        <v>0.85</v>
      </c>
      <c r="E17" s="1">
        <f t="shared" si="1"/>
        <v>268.25</v>
      </c>
      <c r="F17" s="1">
        <f>E17*B17</f>
        <v>1877750</v>
      </c>
    </row>
  </sheetData>
  <mergeCells count="2">
    <mergeCell ref="A1:F1"/>
    <mergeCell ref="A3:F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097B-1134-46F3-BB01-8C7CC5B9A57C}">
  <dimension ref="A1:H12"/>
  <sheetViews>
    <sheetView showGridLines="0" workbookViewId="0"/>
  </sheetViews>
  <sheetFormatPr defaultRowHeight="15" x14ac:dyDescent="0.25"/>
  <cols>
    <col min="1" max="1" width="23.85546875" bestFit="1" customWidth="1"/>
    <col min="2" max="2" width="18" customWidth="1"/>
    <col min="3" max="3" width="13.5703125" customWidth="1"/>
    <col min="4" max="4" width="18.7109375" bestFit="1" customWidth="1"/>
    <col min="5" max="5" width="13.7109375" bestFit="1" customWidth="1"/>
    <col min="6" max="6" width="17.28515625" bestFit="1" customWidth="1"/>
    <col min="7" max="8" width="16.140625" bestFit="1" customWidth="1"/>
  </cols>
  <sheetData>
    <row r="1" spans="1:8" ht="37.5" customHeight="1" x14ac:dyDescent="0.35">
      <c r="A1" s="10" t="s">
        <v>62</v>
      </c>
      <c r="B1" s="8"/>
      <c r="C1" s="7"/>
      <c r="D1" s="7"/>
      <c r="E1" s="7"/>
      <c r="F1" s="7"/>
      <c r="G1" s="7"/>
      <c r="H1" s="7"/>
    </row>
    <row r="4" spans="1:8" ht="30" customHeight="1" x14ac:dyDescent="0.25">
      <c r="B4" s="11" t="s">
        <v>52</v>
      </c>
      <c r="C4" s="11" t="s">
        <v>53</v>
      </c>
      <c r="D4" s="11" t="s">
        <v>2</v>
      </c>
      <c r="E4" s="11" t="s">
        <v>1</v>
      </c>
      <c r="F4" s="11" t="s">
        <v>54</v>
      </c>
      <c r="G4" s="12" t="s">
        <v>55</v>
      </c>
      <c r="H4" s="11" t="s">
        <v>56</v>
      </c>
    </row>
    <row r="5" spans="1:8" x14ac:dyDescent="0.25">
      <c r="B5" t="s">
        <v>63</v>
      </c>
      <c r="C5" t="s">
        <v>64</v>
      </c>
      <c r="D5" t="s">
        <v>66</v>
      </c>
      <c r="E5" t="s">
        <v>72</v>
      </c>
      <c r="F5">
        <v>20</v>
      </c>
      <c r="G5" s="1">
        <v>230</v>
      </c>
    </row>
    <row r="6" spans="1:8" x14ac:dyDescent="0.25">
      <c r="B6" t="s">
        <v>63</v>
      </c>
      <c r="C6" t="s">
        <v>65</v>
      </c>
      <c r="D6" t="s">
        <v>67</v>
      </c>
      <c r="E6" t="s">
        <v>72</v>
      </c>
      <c r="F6">
        <v>50</v>
      </c>
      <c r="G6" s="1">
        <v>230</v>
      </c>
    </row>
    <row r="7" spans="1:8" x14ac:dyDescent="0.25">
      <c r="B7" t="s">
        <v>63</v>
      </c>
      <c r="C7" t="s">
        <v>64</v>
      </c>
      <c r="D7" t="s">
        <v>68</v>
      </c>
      <c r="E7" t="s">
        <v>73</v>
      </c>
      <c r="F7">
        <v>100</v>
      </c>
      <c r="G7" s="1">
        <v>130</v>
      </c>
    </row>
    <row r="8" spans="1:8" x14ac:dyDescent="0.25">
      <c r="B8" t="s">
        <v>63</v>
      </c>
      <c r="C8" t="s">
        <v>65</v>
      </c>
      <c r="D8" t="s">
        <v>69</v>
      </c>
      <c r="E8" t="s">
        <v>74</v>
      </c>
      <c r="F8">
        <v>150</v>
      </c>
      <c r="G8" s="1">
        <v>90</v>
      </c>
    </row>
    <row r="9" spans="1:8" x14ac:dyDescent="0.25">
      <c r="B9" t="s">
        <v>63</v>
      </c>
      <c r="C9" t="s">
        <v>64</v>
      </c>
      <c r="D9" t="s">
        <v>70</v>
      </c>
      <c r="E9" t="s">
        <v>75</v>
      </c>
      <c r="F9">
        <v>250</v>
      </c>
      <c r="G9" s="1">
        <v>184</v>
      </c>
    </row>
    <row r="10" spans="1:8" x14ac:dyDescent="0.25">
      <c r="B10" t="s">
        <v>63</v>
      </c>
      <c r="C10" t="s">
        <v>65</v>
      </c>
      <c r="D10" t="s">
        <v>71</v>
      </c>
      <c r="E10" t="s">
        <v>75</v>
      </c>
      <c r="F10">
        <v>250</v>
      </c>
      <c r="G10" s="1">
        <v>195</v>
      </c>
    </row>
    <row r="11" spans="1:8" x14ac:dyDescent="0.25">
      <c r="B11" t="s">
        <v>97</v>
      </c>
      <c r="C11" t="s">
        <v>64</v>
      </c>
      <c r="D11" t="s">
        <v>66</v>
      </c>
      <c r="E11" t="s">
        <v>99</v>
      </c>
      <c r="F11">
        <v>100</v>
      </c>
      <c r="G11" s="1">
        <v>80</v>
      </c>
    </row>
    <row r="12" spans="1:8" x14ac:dyDescent="0.25">
      <c r="B12" t="s">
        <v>97</v>
      </c>
      <c r="C12" t="s">
        <v>65</v>
      </c>
      <c r="D12" t="s">
        <v>98</v>
      </c>
      <c r="E12" t="s">
        <v>99</v>
      </c>
      <c r="F12">
        <v>30</v>
      </c>
      <c r="G12" s="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128B-4C82-434D-A482-690E3E4E6BBE}">
  <dimension ref="A1:E10"/>
  <sheetViews>
    <sheetView topLeftCell="C1" workbookViewId="0">
      <selection activeCell="D1" sqref="D1"/>
    </sheetView>
  </sheetViews>
  <sheetFormatPr defaultRowHeight="15" x14ac:dyDescent="0.25"/>
  <cols>
    <col min="1" max="1" width="26.28515625" bestFit="1" customWidth="1"/>
    <col min="2" max="3" width="27.42578125" customWidth="1"/>
    <col min="4" max="4" width="27.85546875" customWidth="1"/>
    <col min="5" max="5" width="30.42578125" bestFit="1" customWidth="1"/>
  </cols>
  <sheetData>
    <row r="1" spans="1:5" ht="37.5" customHeight="1" x14ac:dyDescent="0.35">
      <c r="A1" s="10" t="s">
        <v>76</v>
      </c>
      <c r="B1" s="9"/>
      <c r="C1" s="9"/>
      <c r="D1" s="9"/>
      <c r="E1" s="9"/>
    </row>
    <row r="4" spans="1:5" ht="29.25" customHeight="1" x14ac:dyDescent="0.25">
      <c r="B4" s="13" t="s">
        <v>57</v>
      </c>
      <c r="C4" s="13" t="s">
        <v>58</v>
      </c>
      <c r="D4" s="13" t="s">
        <v>59</v>
      </c>
      <c r="E4" s="13" t="s">
        <v>60</v>
      </c>
    </row>
    <row r="5" spans="1:5" x14ac:dyDescent="0.25">
      <c r="B5" t="s">
        <v>77</v>
      </c>
      <c r="C5" t="s">
        <v>82</v>
      </c>
      <c r="D5" s="14" t="s">
        <v>87</v>
      </c>
      <c r="E5" t="s">
        <v>92</v>
      </c>
    </row>
    <row r="6" spans="1:5" x14ac:dyDescent="0.25">
      <c r="B6" t="s">
        <v>78</v>
      </c>
      <c r="C6" t="s">
        <v>83</v>
      </c>
      <c r="D6" s="14" t="s">
        <v>88</v>
      </c>
      <c r="E6" t="s">
        <v>93</v>
      </c>
    </row>
    <row r="7" spans="1:5" x14ac:dyDescent="0.25">
      <c r="B7" t="s">
        <v>79</v>
      </c>
      <c r="C7" t="s">
        <v>84</v>
      </c>
      <c r="D7" s="14" t="s">
        <v>89</v>
      </c>
      <c r="E7" t="s">
        <v>94</v>
      </c>
    </row>
    <row r="8" spans="1:5" x14ac:dyDescent="0.25">
      <c r="B8" t="s">
        <v>80</v>
      </c>
      <c r="C8" t="s">
        <v>85</v>
      </c>
      <c r="D8" s="14" t="s">
        <v>90</v>
      </c>
      <c r="E8" t="s">
        <v>95</v>
      </c>
    </row>
    <row r="9" spans="1:5" x14ac:dyDescent="0.25">
      <c r="B9" t="s">
        <v>81</v>
      </c>
      <c r="C9" t="s">
        <v>86</v>
      </c>
      <c r="D9" s="14" t="s">
        <v>91</v>
      </c>
      <c r="E9" t="s">
        <v>96</v>
      </c>
    </row>
    <row r="10" spans="1:5" x14ac:dyDescent="0.25">
      <c r="D10" s="14"/>
    </row>
  </sheetData>
  <hyperlinks>
    <hyperlink ref="D5" r:id="rId1" xr:uid="{3132B2EF-4F14-4789-98CC-10C585EFAF3F}"/>
    <hyperlink ref="D6" r:id="rId2" xr:uid="{1479F47D-B4BB-4360-93FE-5BD8A712111D}"/>
    <hyperlink ref="D7" r:id="rId3" xr:uid="{CADD552A-FF97-4F6D-AAD4-2286FF77DBC0}"/>
    <hyperlink ref="D8" r:id="rId4" xr:uid="{BF8E9F4D-E3D0-45E3-8A98-5B3E8B0DED5E}"/>
    <hyperlink ref="D9" r:id="rId5" xr:uid="{4C421EB4-A877-4F60-B9A0-9010761F841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9BBF-22D6-4BA0-9351-A097ECC392B3}">
  <sheetPr>
    <tabColor theme="7" tint="-0.249977111117893"/>
  </sheetPr>
  <dimension ref="A1:G22"/>
  <sheetViews>
    <sheetView showGridLines="0" zoomScaleNormal="100" workbookViewId="0">
      <pane ySplit="2" topLeftCell="A3" activePane="bottomLeft" state="frozen"/>
      <selection pane="bottomLeft" activeCell="A2" sqref="A2:G2"/>
    </sheetView>
  </sheetViews>
  <sheetFormatPr defaultRowHeight="15" x14ac:dyDescent="0.25"/>
  <cols>
    <col min="2" max="2" width="15.85546875" bestFit="1" customWidth="1"/>
    <col min="3" max="3" width="10" bestFit="1" customWidth="1"/>
    <col min="4" max="4" width="16.140625" bestFit="1" customWidth="1"/>
    <col min="5" max="5" width="12.85546875" bestFit="1" customWidth="1"/>
    <col min="6" max="6" width="10.5703125" bestFit="1" customWidth="1"/>
    <col min="7" max="7" width="15.85546875" bestFit="1" customWidth="1"/>
  </cols>
  <sheetData>
    <row r="1" spans="1:7" ht="71.25" customHeight="1" x14ac:dyDescent="0.25"/>
    <row r="2" spans="1:7" x14ac:dyDescent="0.25">
      <c r="A2" s="16" t="s">
        <v>0</v>
      </c>
      <c r="B2" s="16" t="s">
        <v>1</v>
      </c>
      <c r="C2" s="16" t="s">
        <v>16</v>
      </c>
      <c r="D2" s="16" t="s">
        <v>2</v>
      </c>
      <c r="E2" s="16" t="s">
        <v>3</v>
      </c>
      <c r="F2" s="16" t="s">
        <v>43</v>
      </c>
      <c r="G2" s="16" t="s">
        <v>44</v>
      </c>
    </row>
    <row r="3" spans="1:7" x14ac:dyDescent="0.25">
      <c r="A3" s="4" t="s">
        <v>5</v>
      </c>
      <c r="B3" t="s">
        <v>4</v>
      </c>
      <c r="C3" t="s">
        <v>17</v>
      </c>
      <c r="D3" t="s">
        <v>19</v>
      </c>
      <c r="E3" s="3">
        <v>5000</v>
      </c>
      <c r="F3" s="1">
        <v>130</v>
      </c>
      <c r="G3" s="1">
        <v>650000</v>
      </c>
    </row>
    <row r="4" spans="1:7" x14ac:dyDescent="0.25">
      <c r="A4" t="s">
        <v>5</v>
      </c>
      <c r="B4" t="s">
        <v>6</v>
      </c>
      <c r="C4" t="s">
        <v>18</v>
      </c>
      <c r="D4" t="s">
        <v>20</v>
      </c>
      <c r="E4" s="3">
        <v>3200</v>
      </c>
      <c r="F4" s="1">
        <v>90</v>
      </c>
      <c r="G4" s="1">
        <f>E4*F4</f>
        <v>288000</v>
      </c>
    </row>
    <row r="5" spans="1:7" x14ac:dyDescent="0.25">
      <c r="A5" t="s">
        <v>5</v>
      </c>
      <c r="B5" t="s">
        <v>7</v>
      </c>
      <c r="C5" t="s">
        <v>17</v>
      </c>
      <c r="D5" t="s">
        <v>21</v>
      </c>
      <c r="E5" s="3">
        <v>2500</v>
      </c>
      <c r="F5" s="1">
        <v>140</v>
      </c>
      <c r="G5" s="1">
        <f t="shared" ref="G5:G22" si="0">E5*F5</f>
        <v>350000</v>
      </c>
    </row>
    <row r="6" spans="1:7" x14ac:dyDescent="0.25">
      <c r="A6" t="s">
        <v>5</v>
      </c>
      <c r="B6" t="s">
        <v>8</v>
      </c>
      <c r="C6" t="s">
        <v>17</v>
      </c>
      <c r="D6" t="s">
        <v>22</v>
      </c>
      <c r="E6" s="3">
        <v>11000</v>
      </c>
      <c r="F6" s="1">
        <v>100</v>
      </c>
      <c r="G6" s="1">
        <f t="shared" si="0"/>
        <v>1100000</v>
      </c>
    </row>
    <row r="7" spans="1:7" x14ac:dyDescent="0.25">
      <c r="A7" t="s">
        <v>5</v>
      </c>
      <c r="B7" t="s">
        <v>8</v>
      </c>
      <c r="C7" t="s">
        <v>18</v>
      </c>
      <c r="D7" t="s">
        <v>23</v>
      </c>
      <c r="E7" s="3">
        <v>9000</v>
      </c>
      <c r="F7" s="1">
        <v>100</v>
      </c>
      <c r="G7" s="1">
        <f t="shared" si="0"/>
        <v>900000</v>
      </c>
    </row>
    <row r="8" spans="1:7" x14ac:dyDescent="0.25">
      <c r="A8" t="s">
        <v>5</v>
      </c>
      <c r="B8" t="s">
        <v>9</v>
      </c>
      <c r="C8" t="s">
        <v>17</v>
      </c>
      <c r="D8" t="s">
        <v>24</v>
      </c>
      <c r="E8" s="3">
        <v>15000</v>
      </c>
      <c r="F8" s="1">
        <v>165</v>
      </c>
      <c r="G8" s="1">
        <f t="shared" si="0"/>
        <v>2475000</v>
      </c>
    </row>
    <row r="9" spans="1:7" x14ac:dyDescent="0.25">
      <c r="A9" t="s">
        <v>5</v>
      </c>
      <c r="B9" t="s">
        <v>9</v>
      </c>
      <c r="C9" t="s">
        <v>18</v>
      </c>
      <c r="D9" t="s">
        <v>25</v>
      </c>
      <c r="E9" s="3">
        <v>15000</v>
      </c>
      <c r="F9" s="1">
        <v>165</v>
      </c>
      <c r="G9" s="1">
        <f t="shared" si="0"/>
        <v>2475000</v>
      </c>
    </row>
    <row r="10" spans="1:7" x14ac:dyDescent="0.25">
      <c r="A10" t="s">
        <v>5</v>
      </c>
      <c r="B10" t="s">
        <v>10</v>
      </c>
      <c r="C10" t="s">
        <v>17</v>
      </c>
      <c r="D10" t="s">
        <v>26</v>
      </c>
      <c r="E10" s="3">
        <v>4300</v>
      </c>
      <c r="F10" s="1">
        <v>230</v>
      </c>
      <c r="G10" s="1">
        <f t="shared" si="0"/>
        <v>989000</v>
      </c>
    </row>
    <row r="11" spans="1:7" x14ac:dyDescent="0.25">
      <c r="A11" t="s">
        <v>5</v>
      </c>
      <c r="B11" t="s">
        <v>10</v>
      </c>
      <c r="C11" t="s">
        <v>18</v>
      </c>
      <c r="D11" t="s">
        <v>27</v>
      </c>
      <c r="E11" s="3">
        <v>2400</v>
      </c>
      <c r="F11" s="1">
        <v>230</v>
      </c>
      <c r="G11" s="1">
        <f t="shared" si="0"/>
        <v>552000</v>
      </c>
    </row>
    <row r="12" spans="1:7" x14ac:dyDescent="0.25">
      <c r="A12" t="s">
        <v>5</v>
      </c>
      <c r="B12" t="s">
        <v>11</v>
      </c>
      <c r="C12" t="s">
        <v>17</v>
      </c>
      <c r="D12" t="s">
        <v>28</v>
      </c>
      <c r="E12" s="3">
        <v>8000</v>
      </c>
      <c r="F12" s="1">
        <v>184</v>
      </c>
      <c r="G12" s="1">
        <f t="shared" si="0"/>
        <v>1472000</v>
      </c>
    </row>
    <row r="13" spans="1:7" x14ac:dyDescent="0.25">
      <c r="A13" t="s">
        <v>5</v>
      </c>
      <c r="B13" t="s">
        <v>11</v>
      </c>
      <c r="C13" t="s">
        <v>18</v>
      </c>
      <c r="D13" t="s">
        <v>29</v>
      </c>
      <c r="E13" s="3">
        <v>10000</v>
      </c>
      <c r="F13" s="1">
        <v>195</v>
      </c>
      <c r="G13" s="1">
        <f t="shared" si="0"/>
        <v>1950000</v>
      </c>
    </row>
    <row r="14" spans="1:7" x14ac:dyDescent="0.25">
      <c r="A14" t="s">
        <v>5</v>
      </c>
      <c r="B14" t="s">
        <v>12</v>
      </c>
      <c r="C14" t="s">
        <v>17</v>
      </c>
      <c r="D14" t="s">
        <v>30</v>
      </c>
      <c r="E14" s="3">
        <v>14000</v>
      </c>
      <c r="F14" s="1">
        <v>205</v>
      </c>
      <c r="G14" s="1">
        <f t="shared" si="0"/>
        <v>2870000</v>
      </c>
    </row>
    <row r="15" spans="1:7" x14ac:dyDescent="0.25">
      <c r="A15" t="s">
        <v>5</v>
      </c>
      <c r="B15" t="s">
        <v>12</v>
      </c>
      <c r="C15" t="s">
        <v>18</v>
      </c>
      <c r="D15" t="s">
        <v>31</v>
      </c>
      <c r="E15" s="3">
        <v>14000</v>
      </c>
      <c r="F15" s="1">
        <v>195</v>
      </c>
      <c r="G15" s="1">
        <f t="shared" si="0"/>
        <v>2730000</v>
      </c>
    </row>
    <row r="16" spans="1:7" x14ac:dyDescent="0.25">
      <c r="A16" t="s">
        <v>5</v>
      </c>
      <c r="B16" t="s">
        <v>13</v>
      </c>
      <c r="C16" t="s">
        <v>17</v>
      </c>
      <c r="D16" t="s">
        <v>32</v>
      </c>
      <c r="E16" s="3">
        <v>1500</v>
      </c>
      <c r="F16" s="1">
        <v>200</v>
      </c>
      <c r="G16" s="1">
        <f t="shared" si="0"/>
        <v>300000</v>
      </c>
    </row>
    <row r="17" spans="1:7" x14ac:dyDescent="0.25">
      <c r="A17" t="s">
        <v>5</v>
      </c>
      <c r="B17" t="s">
        <v>13</v>
      </c>
      <c r="C17" t="s">
        <v>18</v>
      </c>
      <c r="D17" t="s">
        <v>32</v>
      </c>
      <c r="E17" s="3">
        <v>4000</v>
      </c>
      <c r="F17" s="1">
        <v>185</v>
      </c>
      <c r="G17" s="1">
        <f t="shared" si="0"/>
        <v>740000</v>
      </c>
    </row>
    <row r="18" spans="1:7" x14ac:dyDescent="0.25">
      <c r="A18" t="s">
        <v>5</v>
      </c>
      <c r="B18" t="s">
        <v>14</v>
      </c>
      <c r="C18" t="s">
        <v>17</v>
      </c>
      <c r="D18" t="s">
        <v>33</v>
      </c>
      <c r="E18" s="3">
        <v>6000</v>
      </c>
      <c r="F18" s="1">
        <v>330</v>
      </c>
      <c r="G18" s="1">
        <f t="shared" si="0"/>
        <v>1980000</v>
      </c>
    </row>
    <row r="19" spans="1:7" x14ac:dyDescent="0.25">
      <c r="A19" t="s">
        <v>5</v>
      </c>
      <c r="B19" t="s">
        <v>15</v>
      </c>
      <c r="C19" t="s">
        <v>17</v>
      </c>
      <c r="D19" t="s">
        <v>34</v>
      </c>
      <c r="E19" s="3">
        <v>1000</v>
      </c>
      <c r="F19" s="1">
        <v>340</v>
      </c>
      <c r="G19" s="1">
        <f t="shared" si="0"/>
        <v>340000</v>
      </c>
    </row>
    <row r="20" spans="1:7" x14ac:dyDescent="0.25">
      <c r="A20" t="s">
        <v>5</v>
      </c>
      <c r="B20" t="s">
        <v>15</v>
      </c>
      <c r="C20" t="s">
        <v>18</v>
      </c>
      <c r="D20" t="s">
        <v>35</v>
      </c>
      <c r="E20" s="3">
        <v>1000</v>
      </c>
      <c r="F20" s="1">
        <v>320</v>
      </c>
      <c r="G20" s="1">
        <f t="shared" si="0"/>
        <v>320000</v>
      </c>
    </row>
    <row r="21" spans="1:7" x14ac:dyDescent="0.25">
      <c r="A21" t="s">
        <v>36</v>
      </c>
      <c r="B21" t="s">
        <v>37</v>
      </c>
      <c r="C21" t="s">
        <v>17</v>
      </c>
      <c r="D21" t="s">
        <v>26</v>
      </c>
      <c r="E21" s="3">
        <v>500</v>
      </c>
      <c r="F21" s="1">
        <v>80</v>
      </c>
      <c r="G21" s="1">
        <f t="shared" si="0"/>
        <v>40000</v>
      </c>
    </row>
    <row r="22" spans="1:7" x14ac:dyDescent="0.25">
      <c r="A22" t="s">
        <v>36</v>
      </c>
      <c r="B22" t="s">
        <v>37</v>
      </c>
      <c r="C22" t="s">
        <v>17</v>
      </c>
      <c r="D22" t="s">
        <v>22</v>
      </c>
      <c r="E22" s="3">
        <v>700</v>
      </c>
      <c r="F22" s="1">
        <v>70</v>
      </c>
      <c r="G22" s="1">
        <f t="shared" si="0"/>
        <v>49000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C137-1292-4980-B53D-5A5F60C58D74}">
  <dimension ref="A13"/>
  <sheetViews>
    <sheetView showGridLines="0" workbookViewId="0">
      <selection activeCell="K22" sqref="K22"/>
    </sheetView>
  </sheetViews>
  <sheetFormatPr defaultRowHeight="15" x14ac:dyDescent="0.25"/>
  <sheetData>
    <row r="13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661-BC9B-463D-BFEC-1A693ECD62D1}">
  <sheetPr>
    <tabColor theme="7" tint="-0.249977111117893"/>
  </sheetPr>
  <dimension ref="A1:J32"/>
  <sheetViews>
    <sheetView showGridLines="0" zoomScaleNormal="100" workbookViewId="0">
      <pane ySplit="2" topLeftCell="A3" activePane="bottomLeft" state="frozen"/>
      <selection pane="bottomLeft" activeCell="D30" sqref="D30"/>
    </sheetView>
  </sheetViews>
  <sheetFormatPr defaultRowHeight="15" x14ac:dyDescent="0.25"/>
  <cols>
    <col min="1" max="1" width="13.85546875" customWidth="1"/>
    <col min="2" max="2" width="17.85546875" customWidth="1"/>
    <col min="3" max="3" width="15.140625" customWidth="1"/>
    <col min="4" max="4" width="16.140625" bestFit="1" customWidth="1"/>
    <col min="5" max="5" width="12.85546875" bestFit="1" customWidth="1"/>
    <col min="6" max="6" width="16.140625" bestFit="1" customWidth="1"/>
    <col min="7" max="7" width="15.85546875" bestFit="1" customWidth="1"/>
    <col min="8" max="8" width="17.5703125" bestFit="1" customWidth="1"/>
    <col min="9" max="9" width="20.5703125" bestFit="1" customWidth="1"/>
  </cols>
  <sheetData>
    <row r="1" spans="1:9" ht="71.25" customHeight="1" x14ac:dyDescent="0.25"/>
    <row r="2" spans="1:9" x14ac:dyDescent="0.25">
      <c r="A2" s="16" t="s">
        <v>0</v>
      </c>
      <c r="B2" s="16" t="s">
        <v>1</v>
      </c>
      <c r="C2" s="16" t="s">
        <v>16</v>
      </c>
      <c r="D2" s="16" t="s">
        <v>2</v>
      </c>
      <c r="E2" s="16" t="s">
        <v>3</v>
      </c>
      <c r="F2" s="17" t="s">
        <v>56</v>
      </c>
      <c r="G2" s="16" t="s">
        <v>44</v>
      </c>
      <c r="H2" s="16" t="s">
        <v>125</v>
      </c>
      <c r="I2" s="16" t="s">
        <v>126</v>
      </c>
    </row>
    <row r="3" spans="1:9" x14ac:dyDescent="0.25">
      <c r="A3" s="4" t="s">
        <v>5</v>
      </c>
      <c r="B3" t="s">
        <v>4</v>
      </c>
      <c r="C3" t="s">
        <v>17</v>
      </c>
      <c r="D3" t="s">
        <v>19</v>
      </c>
      <c r="E3" s="3">
        <v>5000</v>
      </c>
      <c r="F3" s="1">
        <v>130</v>
      </c>
      <c r="G3" s="1">
        <v>650000</v>
      </c>
      <c r="H3" s="1">
        <f>F3*$C$25+F3</f>
        <v>143</v>
      </c>
      <c r="I3" s="18">
        <f>E3*G3</f>
        <v>3250000000</v>
      </c>
    </row>
    <row r="4" spans="1:9" x14ac:dyDescent="0.25">
      <c r="A4" t="s">
        <v>5</v>
      </c>
      <c r="B4" t="s">
        <v>6</v>
      </c>
      <c r="C4" t="s">
        <v>18</v>
      </c>
      <c r="D4" t="s">
        <v>20</v>
      </c>
      <c r="E4" s="3">
        <v>3200</v>
      </c>
      <c r="F4" s="1">
        <v>90</v>
      </c>
      <c r="G4" s="1">
        <f>E4*F4</f>
        <v>288000</v>
      </c>
      <c r="H4" s="1">
        <f t="shared" ref="H4:H22" si="0">F4*$C$25+F4</f>
        <v>99</v>
      </c>
      <c r="I4" s="18">
        <f t="shared" ref="I4:I22" si="1">E4*G4</f>
        <v>921600000</v>
      </c>
    </row>
    <row r="5" spans="1:9" x14ac:dyDescent="0.25">
      <c r="A5" t="s">
        <v>5</v>
      </c>
      <c r="B5" t="s">
        <v>7</v>
      </c>
      <c r="C5" t="s">
        <v>17</v>
      </c>
      <c r="D5" t="s">
        <v>21</v>
      </c>
      <c r="E5" s="3">
        <v>2500</v>
      </c>
      <c r="F5" s="1">
        <v>140</v>
      </c>
      <c r="G5" s="1">
        <f t="shared" ref="G5:G22" si="2">E5*F5</f>
        <v>350000</v>
      </c>
      <c r="H5" s="1">
        <f t="shared" si="0"/>
        <v>154</v>
      </c>
      <c r="I5" s="18">
        <f t="shared" si="1"/>
        <v>875000000</v>
      </c>
    </row>
    <row r="6" spans="1:9" x14ac:dyDescent="0.25">
      <c r="A6" t="s">
        <v>5</v>
      </c>
      <c r="B6" t="s">
        <v>8</v>
      </c>
      <c r="C6" t="s">
        <v>17</v>
      </c>
      <c r="D6" t="s">
        <v>22</v>
      </c>
      <c r="E6" s="3">
        <v>11000</v>
      </c>
      <c r="F6" s="1">
        <v>100</v>
      </c>
      <c r="G6" s="1">
        <f t="shared" si="2"/>
        <v>1100000</v>
      </c>
      <c r="H6" s="1">
        <f t="shared" si="0"/>
        <v>110</v>
      </c>
      <c r="I6" s="18">
        <f t="shared" si="1"/>
        <v>12100000000</v>
      </c>
    </row>
    <row r="7" spans="1:9" x14ac:dyDescent="0.25">
      <c r="A7" t="s">
        <v>5</v>
      </c>
      <c r="B7" t="s">
        <v>8</v>
      </c>
      <c r="C7" t="s">
        <v>18</v>
      </c>
      <c r="D7" t="s">
        <v>23</v>
      </c>
      <c r="E7" s="3">
        <v>9000</v>
      </c>
      <c r="F7" s="1">
        <v>100</v>
      </c>
      <c r="G7" s="1">
        <f t="shared" si="2"/>
        <v>900000</v>
      </c>
      <c r="H7" s="1">
        <f t="shared" si="0"/>
        <v>110</v>
      </c>
      <c r="I7" s="18">
        <f t="shared" si="1"/>
        <v>8100000000</v>
      </c>
    </row>
    <row r="8" spans="1:9" x14ac:dyDescent="0.25">
      <c r="A8" t="s">
        <v>5</v>
      </c>
      <c r="B8" t="s">
        <v>9</v>
      </c>
      <c r="C8" t="s">
        <v>17</v>
      </c>
      <c r="D8" t="s">
        <v>24</v>
      </c>
      <c r="E8" s="3">
        <v>15000</v>
      </c>
      <c r="F8" s="1">
        <v>165</v>
      </c>
      <c r="G8" s="1">
        <f t="shared" si="2"/>
        <v>2475000</v>
      </c>
      <c r="H8" s="1">
        <f t="shared" si="0"/>
        <v>181.5</v>
      </c>
      <c r="I8" s="18">
        <f t="shared" si="1"/>
        <v>37125000000</v>
      </c>
    </row>
    <row r="9" spans="1:9" x14ac:dyDescent="0.25">
      <c r="A9" t="s">
        <v>5</v>
      </c>
      <c r="B9" t="s">
        <v>9</v>
      </c>
      <c r="C9" t="s">
        <v>18</v>
      </c>
      <c r="D9" t="s">
        <v>25</v>
      </c>
      <c r="E9" s="3">
        <v>15000</v>
      </c>
      <c r="F9" s="1">
        <v>165</v>
      </c>
      <c r="G9" s="1">
        <f t="shared" si="2"/>
        <v>2475000</v>
      </c>
      <c r="H9" s="1">
        <f t="shared" si="0"/>
        <v>181.5</v>
      </c>
      <c r="I9" s="18">
        <f t="shared" si="1"/>
        <v>37125000000</v>
      </c>
    </row>
    <row r="10" spans="1:9" x14ac:dyDescent="0.25">
      <c r="A10" t="s">
        <v>5</v>
      </c>
      <c r="B10" t="s">
        <v>10</v>
      </c>
      <c r="C10" t="s">
        <v>17</v>
      </c>
      <c r="D10" t="s">
        <v>26</v>
      </c>
      <c r="E10" s="3">
        <v>4300</v>
      </c>
      <c r="F10" s="1">
        <v>230</v>
      </c>
      <c r="G10" s="1">
        <f t="shared" si="2"/>
        <v>989000</v>
      </c>
      <c r="H10" s="1">
        <f t="shared" si="0"/>
        <v>253</v>
      </c>
      <c r="I10" s="18">
        <f t="shared" si="1"/>
        <v>4252700000</v>
      </c>
    </row>
    <row r="11" spans="1:9" x14ac:dyDescent="0.25">
      <c r="A11" t="s">
        <v>5</v>
      </c>
      <c r="B11" t="s">
        <v>10</v>
      </c>
      <c r="C11" t="s">
        <v>18</v>
      </c>
      <c r="D11" t="s">
        <v>27</v>
      </c>
      <c r="E11" s="3">
        <v>2400</v>
      </c>
      <c r="F11" s="1">
        <v>230</v>
      </c>
      <c r="G11" s="1">
        <f t="shared" si="2"/>
        <v>552000</v>
      </c>
      <c r="H11" s="1">
        <f t="shared" si="0"/>
        <v>253</v>
      </c>
      <c r="I11" s="18">
        <f t="shared" si="1"/>
        <v>1324800000</v>
      </c>
    </row>
    <row r="12" spans="1:9" x14ac:dyDescent="0.25">
      <c r="A12" t="s">
        <v>5</v>
      </c>
      <c r="B12" t="s">
        <v>11</v>
      </c>
      <c r="C12" t="s">
        <v>17</v>
      </c>
      <c r="D12" t="s">
        <v>28</v>
      </c>
      <c r="E12" s="3">
        <v>8000</v>
      </c>
      <c r="F12" s="1">
        <v>184</v>
      </c>
      <c r="G12" s="1">
        <f t="shared" si="2"/>
        <v>1472000</v>
      </c>
      <c r="H12" s="1">
        <f t="shared" si="0"/>
        <v>202.4</v>
      </c>
      <c r="I12" s="18">
        <f t="shared" si="1"/>
        <v>11776000000</v>
      </c>
    </row>
    <row r="13" spans="1:9" x14ac:dyDescent="0.25">
      <c r="A13" t="s">
        <v>5</v>
      </c>
      <c r="B13" t="s">
        <v>11</v>
      </c>
      <c r="C13" t="s">
        <v>18</v>
      </c>
      <c r="D13" t="s">
        <v>29</v>
      </c>
      <c r="E13" s="3">
        <v>10000</v>
      </c>
      <c r="F13" s="1">
        <v>195</v>
      </c>
      <c r="G13" s="1">
        <f t="shared" si="2"/>
        <v>1950000</v>
      </c>
      <c r="H13" s="1">
        <f t="shared" si="0"/>
        <v>214.5</v>
      </c>
      <c r="I13" s="18">
        <f t="shared" si="1"/>
        <v>19500000000</v>
      </c>
    </row>
    <row r="14" spans="1:9" x14ac:dyDescent="0.25">
      <c r="A14" t="s">
        <v>5</v>
      </c>
      <c r="B14" t="s">
        <v>12</v>
      </c>
      <c r="C14" t="s">
        <v>17</v>
      </c>
      <c r="D14" t="s">
        <v>30</v>
      </c>
      <c r="E14" s="3">
        <v>14000</v>
      </c>
      <c r="F14" s="1">
        <v>205</v>
      </c>
      <c r="G14" s="1">
        <f t="shared" si="2"/>
        <v>2870000</v>
      </c>
      <c r="H14" s="1">
        <f t="shared" si="0"/>
        <v>225.5</v>
      </c>
      <c r="I14" s="18">
        <f t="shared" si="1"/>
        <v>40180000000</v>
      </c>
    </row>
    <row r="15" spans="1:9" x14ac:dyDescent="0.25">
      <c r="A15" t="s">
        <v>5</v>
      </c>
      <c r="B15" t="s">
        <v>12</v>
      </c>
      <c r="C15" t="s">
        <v>18</v>
      </c>
      <c r="D15" t="s">
        <v>31</v>
      </c>
      <c r="E15" s="3">
        <v>14000</v>
      </c>
      <c r="F15" s="1">
        <v>195</v>
      </c>
      <c r="G15" s="1">
        <f t="shared" si="2"/>
        <v>2730000</v>
      </c>
      <c r="H15" s="1">
        <f t="shared" si="0"/>
        <v>214.5</v>
      </c>
      <c r="I15" s="18">
        <f t="shared" si="1"/>
        <v>38220000000</v>
      </c>
    </row>
    <row r="16" spans="1:9" x14ac:dyDescent="0.25">
      <c r="A16" t="s">
        <v>5</v>
      </c>
      <c r="B16" t="s">
        <v>13</v>
      </c>
      <c r="C16" t="s">
        <v>17</v>
      </c>
      <c r="D16" t="s">
        <v>32</v>
      </c>
      <c r="E16" s="3">
        <v>1500</v>
      </c>
      <c r="F16" s="1">
        <v>200</v>
      </c>
      <c r="G16" s="1">
        <f t="shared" si="2"/>
        <v>300000</v>
      </c>
      <c r="H16" s="1">
        <f t="shared" si="0"/>
        <v>220</v>
      </c>
      <c r="I16" s="18">
        <f t="shared" si="1"/>
        <v>450000000</v>
      </c>
    </row>
    <row r="17" spans="1:10" x14ac:dyDescent="0.25">
      <c r="A17" t="s">
        <v>5</v>
      </c>
      <c r="B17" t="s">
        <v>13</v>
      </c>
      <c r="C17" t="s">
        <v>18</v>
      </c>
      <c r="D17" t="s">
        <v>32</v>
      </c>
      <c r="E17" s="3">
        <v>4000</v>
      </c>
      <c r="F17" s="1">
        <v>185</v>
      </c>
      <c r="G17" s="1">
        <f t="shared" si="2"/>
        <v>740000</v>
      </c>
      <c r="H17" s="1">
        <f t="shared" si="0"/>
        <v>203.5</v>
      </c>
      <c r="I17" s="18">
        <f t="shared" si="1"/>
        <v>2960000000</v>
      </c>
    </row>
    <row r="18" spans="1:10" x14ac:dyDescent="0.25">
      <c r="A18" t="s">
        <v>5</v>
      </c>
      <c r="B18" t="s">
        <v>14</v>
      </c>
      <c r="C18" t="s">
        <v>17</v>
      </c>
      <c r="D18" t="s">
        <v>33</v>
      </c>
      <c r="E18" s="3">
        <v>6000</v>
      </c>
      <c r="F18" s="1">
        <v>330</v>
      </c>
      <c r="G18" s="1">
        <f t="shared" si="2"/>
        <v>1980000</v>
      </c>
      <c r="H18" s="1">
        <f t="shared" si="0"/>
        <v>363</v>
      </c>
      <c r="I18" s="18">
        <f>E18*G18</f>
        <v>11880000000</v>
      </c>
      <c r="J18" s="18"/>
    </row>
    <row r="19" spans="1:10" x14ac:dyDescent="0.25">
      <c r="A19" t="s">
        <v>5</v>
      </c>
      <c r="B19" t="s">
        <v>15</v>
      </c>
      <c r="C19" t="s">
        <v>17</v>
      </c>
      <c r="D19" t="s">
        <v>34</v>
      </c>
      <c r="E19" s="3">
        <v>1000</v>
      </c>
      <c r="F19" s="1">
        <v>340</v>
      </c>
      <c r="G19" s="1">
        <f t="shared" si="2"/>
        <v>340000</v>
      </c>
      <c r="H19" s="1">
        <f t="shared" si="0"/>
        <v>374</v>
      </c>
      <c r="I19" s="18">
        <f t="shared" si="1"/>
        <v>340000000</v>
      </c>
    </row>
    <row r="20" spans="1:10" x14ac:dyDescent="0.25">
      <c r="A20" t="s">
        <v>5</v>
      </c>
      <c r="B20" t="s">
        <v>15</v>
      </c>
      <c r="C20" t="s">
        <v>18</v>
      </c>
      <c r="D20" t="s">
        <v>35</v>
      </c>
      <c r="E20" s="3">
        <v>1000</v>
      </c>
      <c r="F20" s="1">
        <v>320</v>
      </c>
      <c r="G20" s="1">
        <f t="shared" si="2"/>
        <v>320000</v>
      </c>
      <c r="H20" s="1">
        <f t="shared" si="0"/>
        <v>352</v>
      </c>
      <c r="I20" s="18">
        <f t="shared" si="1"/>
        <v>320000000</v>
      </c>
    </row>
    <row r="21" spans="1:10" x14ac:dyDescent="0.25">
      <c r="A21" t="s">
        <v>36</v>
      </c>
      <c r="B21" t="s">
        <v>37</v>
      </c>
      <c r="C21" t="s">
        <v>17</v>
      </c>
      <c r="D21" t="s">
        <v>26</v>
      </c>
      <c r="E21" s="3">
        <v>500</v>
      </c>
      <c r="F21" s="1">
        <v>80</v>
      </c>
      <c r="G21" s="1">
        <f t="shared" si="2"/>
        <v>40000</v>
      </c>
      <c r="H21" s="1">
        <f t="shared" si="0"/>
        <v>88</v>
      </c>
      <c r="I21" s="18">
        <f t="shared" si="1"/>
        <v>20000000</v>
      </c>
    </row>
    <row r="22" spans="1:10" x14ac:dyDescent="0.25">
      <c r="A22" t="s">
        <v>36</v>
      </c>
      <c r="B22" t="s">
        <v>37</v>
      </c>
      <c r="C22" t="s">
        <v>17</v>
      </c>
      <c r="D22" t="s">
        <v>22</v>
      </c>
      <c r="E22" s="3">
        <v>700</v>
      </c>
      <c r="F22" s="1">
        <v>70</v>
      </c>
      <c r="G22" s="1">
        <f t="shared" si="2"/>
        <v>49000</v>
      </c>
      <c r="H22" s="1">
        <f t="shared" si="0"/>
        <v>77</v>
      </c>
      <c r="I22" s="18">
        <f t="shared" si="1"/>
        <v>34300000</v>
      </c>
    </row>
    <row r="25" spans="1:10" x14ac:dyDescent="0.25">
      <c r="A25" s="40" t="s">
        <v>117</v>
      </c>
      <c r="B25" s="40"/>
      <c r="C25" s="19">
        <v>0.1</v>
      </c>
    </row>
    <row r="26" spans="1:10" x14ac:dyDescent="0.25">
      <c r="A26" s="40" t="s">
        <v>119</v>
      </c>
      <c r="B26" s="40"/>
      <c r="C26" s="20">
        <f>COUNTA(A3:A22)</f>
        <v>20</v>
      </c>
    </row>
    <row r="27" spans="1:10" x14ac:dyDescent="0.25">
      <c r="A27" s="40" t="s">
        <v>118</v>
      </c>
      <c r="B27" s="40"/>
      <c r="C27" s="20">
        <f>COUNTA(A3:A22)</f>
        <v>20</v>
      </c>
    </row>
    <row r="28" spans="1:10" x14ac:dyDescent="0.25">
      <c r="A28" s="40" t="s">
        <v>120</v>
      </c>
      <c r="B28" s="40"/>
      <c r="C28" s="21">
        <f>AVERAGE(H3:H22)</f>
        <v>200.97</v>
      </c>
    </row>
    <row r="29" spans="1:10" x14ac:dyDescent="0.25">
      <c r="A29" s="40" t="s">
        <v>121</v>
      </c>
      <c r="B29" s="40"/>
      <c r="C29" s="21">
        <f>MIN(F3:F22)</f>
        <v>70</v>
      </c>
    </row>
    <row r="30" spans="1:10" x14ac:dyDescent="0.25">
      <c r="A30" s="40" t="s">
        <v>122</v>
      </c>
      <c r="B30" s="40"/>
      <c r="C30" s="22">
        <f>MAX(G3:G22,2)</f>
        <v>2870000</v>
      </c>
    </row>
    <row r="31" spans="1:10" x14ac:dyDescent="0.25">
      <c r="A31" s="40" t="s">
        <v>123</v>
      </c>
      <c r="B31" s="40"/>
      <c r="C31" s="20">
        <f>LARGE(G3:G22,2)</f>
        <v>2730000</v>
      </c>
    </row>
    <row r="32" spans="1:10" x14ac:dyDescent="0.25">
      <c r="A32" s="40" t="s">
        <v>124</v>
      </c>
      <c r="B32" s="40"/>
      <c r="C32" s="20">
        <f>SMALL(F3:F22,3)</f>
        <v>90</v>
      </c>
    </row>
  </sheetData>
  <mergeCells count="8">
    <mergeCell ref="A31:B31"/>
    <mergeCell ref="A32:B32"/>
    <mergeCell ref="A25:B25"/>
    <mergeCell ref="A26:B26"/>
    <mergeCell ref="A27:B27"/>
    <mergeCell ref="A28:B28"/>
    <mergeCell ref="A29:B29"/>
    <mergeCell ref="A30:B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6303-461D-4A9D-9D1D-A0BB9A9F7E93}">
  <dimension ref="A1:T12"/>
  <sheetViews>
    <sheetView showGridLines="0" workbookViewId="0">
      <selection activeCell="I14" sqref="I14"/>
    </sheetView>
  </sheetViews>
  <sheetFormatPr defaultRowHeight="15" x14ac:dyDescent="0.25"/>
  <cols>
    <col min="2" max="2" width="39.85546875" bestFit="1" customWidth="1"/>
    <col min="3" max="3" width="10.85546875" bestFit="1" customWidth="1"/>
    <col min="4" max="4" width="18.7109375" bestFit="1" customWidth="1"/>
    <col min="5" max="5" width="12.28515625" bestFit="1" customWidth="1"/>
    <col min="6" max="6" width="26" bestFit="1" customWidth="1"/>
    <col min="7" max="7" width="17" bestFit="1" customWidth="1"/>
    <col min="8" max="8" width="21.140625" bestFit="1" customWidth="1"/>
    <col min="9" max="9" width="32.28515625" bestFit="1" customWidth="1"/>
  </cols>
  <sheetData>
    <row r="1" spans="1:20" ht="28.5" customHeight="1" x14ac:dyDescent="0.35">
      <c r="A1" s="49" t="s">
        <v>167</v>
      </c>
      <c r="B1" s="49"/>
      <c r="C1" s="49"/>
      <c r="D1" s="49"/>
      <c r="E1" s="49"/>
      <c r="F1" s="49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5" spans="1:20" ht="30.75" customHeight="1" x14ac:dyDescent="0.3">
      <c r="B5" s="34" t="s">
        <v>163</v>
      </c>
      <c r="C5" s="34" t="s">
        <v>164</v>
      </c>
      <c r="D5" s="34" t="s">
        <v>2</v>
      </c>
      <c r="E5" s="34" t="s">
        <v>1</v>
      </c>
      <c r="F5" s="34" t="s">
        <v>165</v>
      </c>
      <c r="G5" s="34" t="s">
        <v>3</v>
      </c>
      <c r="H5" s="34" t="s">
        <v>55</v>
      </c>
      <c r="I5" s="34" t="s">
        <v>166</v>
      </c>
    </row>
    <row r="6" spans="1:20" x14ac:dyDescent="0.25">
      <c r="B6" s="24" t="s">
        <v>168</v>
      </c>
      <c r="C6" t="s">
        <v>17</v>
      </c>
      <c r="D6" t="s">
        <v>171</v>
      </c>
      <c r="E6" t="s">
        <v>73</v>
      </c>
      <c r="F6" t="s">
        <v>179</v>
      </c>
      <c r="G6">
        <v>30</v>
      </c>
      <c r="H6" s="1">
        <v>130</v>
      </c>
      <c r="I6" s="1">
        <f>G6*H6</f>
        <v>3900</v>
      </c>
    </row>
    <row r="7" spans="1:20" x14ac:dyDescent="0.25">
      <c r="B7" t="s">
        <v>168</v>
      </c>
      <c r="C7" t="s">
        <v>18</v>
      </c>
      <c r="D7" t="s">
        <v>172</v>
      </c>
      <c r="E7" t="s">
        <v>152</v>
      </c>
      <c r="F7" t="s">
        <v>78</v>
      </c>
      <c r="G7">
        <v>100</v>
      </c>
      <c r="H7" s="1">
        <v>165</v>
      </c>
      <c r="I7" s="1">
        <f t="shared" ref="I7:I12" si="0">G7*H7</f>
        <v>16500</v>
      </c>
    </row>
    <row r="8" spans="1:20" x14ac:dyDescent="0.25">
      <c r="B8" t="s">
        <v>168</v>
      </c>
      <c r="C8" t="s">
        <v>17</v>
      </c>
      <c r="D8" t="s">
        <v>173</v>
      </c>
      <c r="E8" t="s">
        <v>176</v>
      </c>
      <c r="F8" t="s">
        <v>78</v>
      </c>
      <c r="G8">
        <v>30</v>
      </c>
      <c r="H8" s="1">
        <v>184</v>
      </c>
      <c r="I8" s="1">
        <f t="shared" si="0"/>
        <v>5520</v>
      </c>
    </row>
    <row r="9" spans="1:20" x14ac:dyDescent="0.25">
      <c r="B9" t="s">
        <v>168</v>
      </c>
      <c r="C9" t="s">
        <v>17</v>
      </c>
      <c r="D9" t="s">
        <v>174</v>
      </c>
      <c r="E9" t="s">
        <v>177</v>
      </c>
      <c r="F9" t="s">
        <v>179</v>
      </c>
      <c r="G9">
        <v>200</v>
      </c>
      <c r="H9" s="1">
        <v>340</v>
      </c>
      <c r="I9" s="1">
        <f t="shared" si="0"/>
        <v>68000</v>
      </c>
    </row>
    <row r="10" spans="1:20" x14ac:dyDescent="0.25">
      <c r="B10" t="s">
        <v>170</v>
      </c>
      <c r="C10" t="s">
        <v>18</v>
      </c>
      <c r="D10" t="s">
        <v>67</v>
      </c>
      <c r="E10" t="s">
        <v>72</v>
      </c>
      <c r="F10" t="s">
        <v>81</v>
      </c>
      <c r="G10">
        <v>150</v>
      </c>
      <c r="H10" s="1">
        <v>230</v>
      </c>
      <c r="I10" s="1">
        <f t="shared" si="0"/>
        <v>34500</v>
      </c>
    </row>
    <row r="11" spans="1:20" x14ac:dyDescent="0.25">
      <c r="B11" t="s">
        <v>169</v>
      </c>
      <c r="C11" t="s">
        <v>17</v>
      </c>
      <c r="D11" t="s">
        <v>66</v>
      </c>
      <c r="E11" t="s">
        <v>99</v>
      </c>
      <c r="F11" t="s">
        <v>179</v>
      </c>
      <c r="G11">
        <v>40</v>
      </c>
      <c r="H11" s="1">
        <v>80</v>
      </c>
      <c r="I11" s="1">
        <f t="shared" si="0"/>
        <v>3200</v>
      </c>
    </row>
    <row r="12" spans="1:20" x14ac:dyDescent="0.25">
      <c r="B12" t="s">
        <v>170</v>
      </c>
      <c r="C12" t="s">
        <v>18</v>
      </c>
      <c r="D12" t="s">
        <v>175</v>
      </c>
      <c r="E12" t="s">
        <v>178</v>
      </c>
      <c r="F12" t="s">
        <v>81</v>
      </c>
      <c r="G12">
        <v>200</v>
      </c>
      <c r="H12" s="1">
        <v>185</v>
      </c>
      <c r="I12" s="1">
        <f t="shared" si="0"/>
        <v>37000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99CF-2AE3-4FE6-A287-68B80B6B9CD9}">
  <dimension ref="A1:T7"/>
  <sheetViews>
    <sheetView showGridLines="0" topLeftCell="K1" workbookViewId="0">
      <selection activeCell="M13" sqref="M13"/>
    </sheetView>
  </sheetViews>
  <sheetFormatPr defaultRowHeight="15" x14ac:dyDescent="0.25"/>
  <cols>
    <col min="2" max="2" width="14.85546875" bestFit="1" customWidth="1"/>
    <col min="3" max="3" width="9.7109375" bestFit="1" customWidth="1"/>
    <col min="4" max="4" width="11.7109375" bestFit="1" customWidth="1"/>
    <col min="5" max="5" width="9" bestFit="1" customWidth="1"/>
    <col min="6" max="6" width="7.85546875" bestFit="1" customWidth="1"/>
    <col min="7" max="7" width="18.85546875" bestFit="1" customWidth="1"/>
    <col min="8" max="8" width="24" bestFit="1" customWidth="1"/>
    <col min="9" max="9" width="20.5703125" bestFit="1" customWidth="1"/>
    <col min="10" max="10" width="21.85546875" bestFit="1" customWidth="1"/>
    <col min="11" max="11" width="21.5703125" bestFit="1" customWidth="1"/>
    <col min="12" max="12" width="16.42578125" bestFit="1" customWidth="1"/>
    <col min="13" max="13" width="22.85546875" bestFit="1" customWidth="1"/>
  </cols>
  <sheetData>
    <row r="1" spans="1:20" ht="30" customHeight="1" x14ac:dyDescent="0.35">
      <c r="A1" s="50" t="s">
        <v>180</v>
      </c>
      <c r="B1" s="50"/>
      <c r="C1" s="50"/>
      <c r="D1" s="50"/>
      <c r="E1" s="50"/>
      <c r="F1" s="5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5" spans="1:20" ht="29.25" customHeight="1" x14ac:dyDescent="0.25">
      <c r="B5" s="11" t="s">
        <v>135</v>
      </c>
      <c r="C5" s="11" t="s">
        <v>0</v>
      </c>
      <c r="D5" s="11" t="s">
        <v>53</v>
      </c>
      <c r="E5" s="11" t="s">
        <v>2</v>
      </c>
      <c r="F5" s="11" t="s">
        <v>1</v>
      </c>
      <c r="G5" s="11" t="s">
        <v>61</v>
      </c>
      <c r="H5" s="11" t="s">
        <v>181</v>
      </c>
      <c r="I5" s="11" t="s">
        <v>182</v>
      </c>
      <c r="J5" s="11" t="s">
        <v>183</v>
      </c>
      <c r="K5" s="11" t="s">
        <v>184</v>
      </c>
      <c r="L5" s="11" t="s">
        <v>51</v>
      </c>
      <c r="M5" s="11" t="s">
        <v>185</v>
      </c>
    </row>
    <row r="6" spans="1:20" x14ac:dyDescent="0.25">
      <c r="B6" s="35" t="s">
        <v>186</v>
      </c>
      <c r="C6" s="35" t="s">
        <v>63</v>
      </c>
      <c r="D6" t="s">
        <v>64</v>
      </c>
      <c r="E6" t="s">
        <v>68</v>
      </c>
      <c r="F6" t="s">
        <v>73</v>
      </c>
      <c r="G6" t="s">
        <v>103</v>
      </c>
      <c r="H6">
        <v>0</v>
      </c>
      <c r="J6">
        <v>10</v>
      </c>
      <c r="K6">
        <v>20</v>
      </c>
      <c r="L6" s="36">
        <v>143</v>
      </c>
      <c r="M6" s="36">
        <f>J6*L6</f>
        <v>1430</v>
      </c>
    </row>
    <row r="7" spans="1:20" x14ac:dyDescent="0.25">
      <c r="B7" s="37">
        <v>44887</v>
      </c>
      <c r="C7" s="35" t="s">
        <v>63</v>
      </c>
      <c r="D7" t="s">
        <v>65</v>
      </c>
      <c r="E7" t="s">
        <v>67</v>
      </c>
      <c r="F7" t="s">
        <v>72</v>
      </c>
      <c r="G7" t="s">
        <v>101</v>
      </c>
      <c r="H7">
        <v>1</v>
      </c>
      <c r="I7" s="24">
        <v>44889</v>
      </c>
      <c r="J7">
        <v>4</v>
      </c>
      <c r="K7">
        <v>146</v>
      </c>
      <c r="L7" s="36">
        <v>253</v>
      </c>
      <c r="M7" s="36">
        <f>J7*L7</f>
        <v>1012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5BE0-07CC-4DFF-A3F5-EC09BA75409E}">
  <sheetPr>
    <tabColor theme="7" tint="-0.249977111117893"/>
  </sheetPr>
  <dimension ref="A1:M32"/>
  <sheetViews>
    <sheetView showGridLines="0" zoomScaleNormal="100" workbookViewId="0">
      <pane ySplit="2" topLeftCell="A12" activePane="bottomLeft" state="frozen"/>
      <selection pane="bottomLeft" activeCell="M3" sqref="M3:M22"/>
    </sheetView>
  </sheetViews>
  <sheetFormatPr defaultRowHeight="15" x14ac:dyDescent="0.25"/>
  <cols>
    <col min="1" max="1" width="9.7109375" bestFit="1" customWidth="1"/>
    <col min="2" max="2" width="17.85546875" customWidth="1"/>
    <col min="3" max="3" width="15.140625" customWidth="1"/>
    <col min="4" max="4" width="16.140625" bestFit="1" customWidth="1"/>
    <col min="5" max="5" width="12.85546875" bestFit="1" customWidth="1"/>
    <col min="6" max="6" width="16.140625" bestFit="1" customWidth="1"/>
    <col min="7" max="7" width="15.85546875" bestFit="1" customWidth="1"/>
    <col min="8" max="8" width="17.5703125" bestFit="1" customWidth="1"/>
    <col min="9" max="9" width="20.5703125" bestFit="1" customWidth="1"/>
    <col min="10" max="10" width="34.42578125" bestFit="1" customWidth="1"/>
    <col min="11" max="11" width="14.7109375" bestFit="1" customWidth="1"/>
    <col min="12" max="12" width="24.28515625" bestFit="1" customWidth="1"/>
    <col min="13" max="13" width="25.140625" bestFit="1" customWidth="1"/>
  </cols>
  <sheetData>
    <row r="1" spans="1:13" ht="71.25" customHeight="1" x14ac:dyDescent="0.25"/>
    <row r="2" spans="1:13" x14ac:dyDescent="0.25">
      <c r="A2" s="16" t="s">
        <v>0</v>
      </c>
      <c r="B2" s="16" t="s">
        <v>1</v>
      </c>
      <c r="C2" s="16" t="s">
        <v>16</v>
      </c>
      <c r="D2" s="16" t="s">
        <v>2</v>
      </c>
      <c r="E2" s="16" t="s">
        <v>3</v>
      </c>
      <c r="F2" s="17" t="s">
        <v>56</v>
      </c>
      <c r="G2" s="16" t="s">
        <v>44</v>
      </c>
      <c r="H2" s="16" t="s">
        <v>125</v>
      </c>
      <c r="I2" s="16" t="s">
        <v>126</v>
      </c>
      <c r="J2" s="16" t="s">
        <v>127</v>
      </c>
      <c r="K2" s="16" t="s">
        <v>128</v>
      </c>
      <c r="L2" s="16" t="s">
        <v>129</v>
      </c>
      <c r="M2" s="16" t="s">
        <v>130</v>
      </c>
    </row>
    <row r="3" spans="1:13" x14ac:dyDescent="0.25">
      <c r="A3" s="4" t="s">
        <v>5</v>
      </c>
      <c r="B3" t="s">
        <v>4</v>
      </c>
      <c r="C3" t="s">
        <v>17</v>
      </c>
      <c r="D3" t="s">
        <v>19</v>
      </c>
      <c r="E3" s="3">
        <v>5000</v>
      </c>
      <c r="F3" s="1">
        <v>130</v>
      </c>
      <c r="G3" s="1">
        <v>650000</v>
      </c>
      <c r="H3" s="1">
        <f>F3*$C$25+F3</f>
        <v>143.16900000000001</v>
      </c>
      <c r="I3" s="18">
        <f>E3*G3</f>
        <v>3250000000</v>
      </c>
      <c r="J3" t="str">
        <f>CONCATENATE(A3,B3,D3)</f>
        <v>TênisMolaAzul</v>
      </c>
      <c r="K3" s="1">
        <f>INT(H3)</f>
        <v>143</v>
      </c>
      <c r="L3" s="1">
        <f>ROUNDUP(H3,0)</f>
        <v>144</v>
      </c>
      <c r="M3" s="1">
        <f>ROUNDDOWN(H3,0)</f>
        <v>143</v>
      </c>
    </row>
    <row r="4" spans="1:13" x14ac:dyDescent="0.25">
      <c r="A4" t="s">
        <v>5</v>
      </c>
      <c r="B4" t="s">
        <v>6</v>
      </c>
      <c r="C4" t="s">
        <v>18</v>
      </c>
      <c r="D4" t="s">
        <v>20</v>
      </c>
      <c r="E4" s="3">
        <v>3200</v>
      </c>
      <c r="F4" s="1">
        <v>90</v>
      </c>
      <c r="G4" s="1">
        <f>E4*F4</f>
        <v>288000</v>
      </c>
      <c r="H4" s="1">
        <f t="shared" ref="H4:H22" si="0">F4*$C$25+F4</f>
        <v>99.117000000000004</v>
      </c>
      <c r="I4" s="18">
        <f t="shared" ref="I4:I22" si="1">E4*G4</f>
        <v>921600000</v>
      </c>
      <c r="J4" t="str">
        <f t="shared" ref="J4:J22" si="2">CONCATENATE(A4,B4,D4)</f>
        <v>TênisDegradêVerde e Amarelo</v>
      </c>
      <c r="K4" s="1">
        <f t="shared" ref="K4:K22" si="3">INT(H4)</f>
        <v>99</v>
      </c>
      <c r="L4" s="1">
        <f t="shared" ref="L4:L22" si="4">ROUNDUP(H4,0)</f>
        <v>100</v>
      </c>
      <c r="M4" s="1">
        <f t="shared" ref="M4:M22" si="5">ROUNDDOWN(H4,0)</f>
        <v>99</v>
      </c>
    </row>
    <row r="5" spans="1:13" x14ac:dyDescent="0.25">
      <c r="A5" t="s">
        <v>5</v>
      </c>
      <c r="B5" t="s">
        <v>7</v>
      </c>
      <c r="C5" t="s">
        <v>17</v>
      </c>
      <c r="D5" t="s">
        <v>21</v>
      </c>
      <c r="E5" s="3">
        <v>2500</v>
      </c>
      <c r="F5" s="1">
        <v>140</v>
      </c>
      <c r="G5" s="1">
        <f t="shared" ref="G5:G22" si="6">E5*F5</f>
        <v>350000</v>
      </c>
      <c r="H5" s="1">
        <f t="shared" si="0"/>
        <v>154.18199999999999</v>
      </c>
      <c r="I5" s="18">
        <f t="shared" si="1"/>
        <v>875000000</v>
      </c>
      <c r="J5" t="str">
        <f t="shared" si="2"/>
        <v>TênisCano AltoVermelho</v>
      </c>
      <c r="K5" s="1">
        <f t="shared" si="3"/>
        <v>154</v>
      </c>
      <c r="L5" s="1">
        <f t="shared" si="4"/>
        <v>155</v>
      </c>
      <c r="M5" s="1">
        <f t="shared" si="5"/>
        <v>154</v>
      </c>
    </row>
    <row r="6" spans="1:13" x14ac:dyDescent="0.25">
      <c r="A6" t="s">
        <v>5</v>
      </c>
      <c r="B6" t="s">
        <v>8</v>
      </c>
      <c r="C6" t="s">
        <v>17</v>
      </c>
      <c r="D6" t="s">
        <v>22</v>
      </c>
      <c r="E6" s="3">
        <v>11000</v>
      </c>
      <c r="F6" s="1">
        <v>100</v>
      </c>
      <c r="G6" s="1">
        <f t="shared" si="6"/>
        <v>1100000</v>
      </c>
      <c r="H6" s="1">
        <f t="shared" si="0"/>
        <v>110.13</v>
      </c>
      <c r="I6" s="18">
        <f t="shared" si="1"/>
        <v>12100000000</v>
      </c>
      <c r="J6" t="str">
        <f t="shared" si="2"/>
        <v>TênisSolado PlanoPreto</v>
      </c>
      <c r="K6" s="1">
        <f t="shared" si="3"/>
        <v>110</v>
      </c>
      <c r="L6" s="1">
        <f t="shared" si="4"/>
        <v>111</v>
      </c>
      <c r="M6" s="1">
        <f t="shared" si="5"/>
        <v>110</v>
      </c>
    </row>
    <row r="7" spans="1:13" x14ac:dyDescent="0.25">
      <c r="A7" t="s">
        <v>5</v>
      </c>
      <c r="B7" t="s">
        <v>8</v>
      </c>
      <c r="C7" t="s">
        <v>18</v>
      </c>
      <c r="D7" t="s">
        <v>23</v>
      </c>
      <c r="E7" s="3">
        <v>9000</v>
      </c>
      <c r="F7" s="1">
        <v>100</v>
      </c>
      <c r="G7" s="1">
        <f t="shared" si="6"/>
        <v>900000</v>
      </c>
      <c r="H7" s="1">
        <f t="shared" si="0"/>
        <v>110.13</v>
      </c>
      <c r="I7" s="18">
        <f t="shared" si="1"/>
        <v>8100000000</v>
      </c>
      <c r="J7" t="str">
        <f t="shared" si="2"/>
        <v>TênisSolado PlanoRosa</v>
      </c>
      <c r="K7" s="1">
        <f t="shared" si="3"/>
        <v>110</v>
      </c>
      <c r="L7" s="1">
        <f t="shared" si="4"/>
        <v>111</v>
      </c>
      <c r="M7" s="1">
        <f t="shared" si="5"/>
        <v>110</v>
      </c>
    </row>
    <row r="8" spans="1:13" x14ac:dyDescent="0.25">
      <c r="A8" t="s">
        <v>5</v>
      </c>
      <c r="B8" t="s">
        <v>9</v>
      </c>
      <c r="C8" t="s">
        <v>17</v>
      </c>
      <c r="D8" t="s">
        <v>24</v>
      </c>
      <c r="E8" s="3">
        <v>15000</v>
      </c>
      <c r="F8" s="1">
        <v>165</v>
      </c>
      <c r="G8" s="1">
        <f t="shared" si="6"/>
        <v>2475000</v>
      </c>
      <c r="H8" s="1">
        <f t="shared" si="0"/>
        <v>181.71449999999999</v>
      </c>
      <c r="I8" s="18">
        <f t="shared" si="1"/>
        <v>37125000000</v>
      </c>
      <c r="J8" t="str">
        <f t="shared" si="2"/>
        <v>TênisCorridaPreto e Azul</v>
      </c>
      <c r="K8" s="1">
        <f t="shared" si="3"/>
        <v>181</v>
      </c>
      <c r="L8" s="1">
        <f t="shared" si="4"/>
        <v>182</v>
      </c>
      <c r="M8" s="1">
        <f t="shared" si="5"/>
        <v>181</v>
      </c>
    </row>
    <row r="9" spans="1:13" x14ac:dyDescent="0.25">
      <c r="A9" t="s">
        <v>5</v>
      </c>
      <c r="B9" t="s">
        <v>9</v>
      </c>
      <c r="C9" t="s">
        <v>18</v>
      </c>
      <c r="D9" t="s">
        <v>25</v>
      </c>
      <c r="E9" s="3">
        <v>15000</v>
      </c>
      <c r="F9" s="1">
        <v>165</v>
      </c>
      <c r="G9" s="1">
        <f t="shared" si="6"/>
        <v>2475000</v>
      </c>
      <c r="H9" s="1">
        <f t="shared" si="0"/>
        <v>181.71449999999999</v>
      </c>
      <c r="I9" s="18">
        <f t="shared" si="1"/>
        <v>37125000000</v>
      </c>
      <c r="J9" t="str">
        <f t="shared" si="2"/>
        <v>TênisCorridaPink e Branco</v>
      </c>
      <c r="K9" s="1">
        <f t="shared" si="3"/>
        <v>181</v>
      </c>
      <c r="L9" s="1">
        <f t="shared" si="4"/>
        <v>182</v>
      </c>
      <c r="M9" s="1">
        <f t="shared" si="5"/>
        <v>181</v>
      </c>
    </row>
    <row r="10" spans="1:13" x14ac:dyDescent="0.25">
      <c r="A10" t="s">
        <v>5</v>
      </c>
      <c r="B10" t="s">
        <v>10</v>
      </c>
      <c r="C10" t="s">
        <v>17</v>
      </c>
      <c r="D10" t="s">
        <v>26</v>
      </c>
      <c r="E10" s="3">
        <v>4300</v>
      </c>
      <c r="F10" s="1">
        <v>230</v>
      </c>
      <c r="G10" s="1">
        <f t="shared" si="6"/>
        <v>989000</v>
      </c>
      <c r="H10" s="1">
        <f t="shared" si="0"/>
        <v>253.29900000000001</v>
      </c>
      <c r="I10" s="18">
        <f t="shared" si="1"/>
        <v>4252700000</v>
      </c>
      <c r="J10" t="str">
        <f t="shared" si="2"/>
        <v>TênisCasualMarrom</v>
      </c>
      <c r="K10" s="1">
        <f t="shared" si="3"/>
        <v>253</v>
      </c>
      <c r="L10" s="1">
        <f t="shared" si="4"/>
        <v>254</v>
      </c>
      <c r="M10" s="1">
        <f t="shared" si="5"/>
        <v>253</v>
      </c>
    </row>
    <row r="11" spans="1:13" x14ac:dyDescent="0.25">
      <c r="A11" t="s">
        <v>5</v>
      </c>
      <c r="B11" t="s">
        <v>10</v>
      </c>
      <c r="C11" t="s">
        <v>18</v>
      </c>
      <c r="D11" t="s">
        <v>27</v>
      </c>
      <c r="E11" s="3">
        <v>2400</v>
      </c>
      <c r="F11" s="1">
        <v>230</v>
      </c>
      <c r="G11" s="1">
        <f t="shared" si="6"/>
        <v>552000</v>
      </c>
      <c r="H11" s="1">
        <f t="shared" si="0"/>
        <v>253.29900000000001</v>
      </c>
      <c r="I11" s="18">
        <f t="shared" si="1"/>
        <v>1324800000</v>
      </c>
      <c r="J11" t="str">
        <f t="shared" si="2"/>
        <v>TênisCasualLaranja</v>
      </c>
      <c r="K11" s="1">
        <f t="shared" si="3"/>
        <v>253</v>
      </c>
      <c r="L11" s="1">
        <f t="shared" si="4"/>
        <v>254</v>
      </c>
      <c r="M11" s="1">
        <f t="shared" si="5"/>
        <v>253</v>
      </c>
    </row>
    <row r="12" spans="1:13" x14ac:dyDescent="0.25">
      <c r="A12" t="s">
        <v>5</v>
      </c>
      <c r="B12" t="s">
        <v>11</v>
      </c>
      <c r="C12" t="s">
        <v>17</v>
      </c>
      <c r="D12" t="s">
        <v>28</v>
      </c>
      <c r="E12" s="3">
        <v>8000</v>
      </c>
      <c r="F12" s="1">
        <v>184</v>
      </c>
      <c r="G12" s="1">
        <f t="shared" si="6"/>
        <v>1472000</v>
      </c>
      <c r="H12" s="1">
        <f t="shared" si="0"/>
        <v>202.63919999999999</v>
      </c>
      <c r="I12" s="18">
        <f t="shared" si="1"/>
        <v>11776000000</v>
      </c>
      <c r="J12" t="str">
        <f t="shared" si="2"/>
        <v>TênisCaminhadaLaranja e Branco</v>
      </c>
      <c r="K12" s="1">
        <f t="shared" si="3"/>
        <v>202</v>
      </c>
      <c r="L12" s="1">
        <f t="shared" si="4"/>
        <v>203</v>
      </c>
      <c r="M12" s="1">
        <f t="shared" si="5"/>
        <v>202</v>
      </c>
    </row>
    <row r="13" spans="1:13" x14ac:dyDescent="0.25">
      <c r="A13" t="s">
        <v>5</v>
      </c>
      <c r="B13" t="s">
        <v>11</v>
      </c>
      <c r="C13" t="s">
        <v>18</v>
      </c>
      <c r="D13" t="s">
        <v>29</v>
      </c>
      <c r="E13" s="3">
        <v>10000</v>
      </c>
      <c r="F13" s="1">
        <v>195</v>
      </c>
      <c r="G13" s="1">
        <f t="shared" si="6"/>
        <v>1950000</v>
      </c>
      <c r="H13" s="1">
        <f t="shared" si="0"/>
        <v>214.7535</v>
      </c>
      <c r="I13" s="18">
        <f t="shared" si="1"/>
        <v>19500000000</v>
      </c>
      <c r="J13" t="str">
        <f t="shared" si="2"/>
        <v>TênisCaminhadaAzul e Rosa</v>
      </c>
      <c r="K13" s="1">
        <f t="shared" si="3"/>
        <v>214</v>
      </c>
      <c r="L13" s="1">
        <f t="shared" si="4"/>
        <v>215</v>
      </c>
      <c r="M13" s="1">
        <f t="shared" si="5"/>
        <v>214</v>
      </c>
    </row>
    <row r="14" spans="1:13" x14ac:dyDescent="0.25">
      <c r="A14" t="s">
        <v>5</v>
      </c>
      <c r="B14" t="s">
        <v>12</v>
      </c>
      <c r="C14" t="s">
        <v>17</v>
      </c>
      <c r="D14" t="s">
        <v>30</v>
      </c>
      <c r="E14" s="3">
        <v>14000</v>
      </c>
      <c r="F14" s="1">
        <v>205</v>
      </c>
      <c r="G14" s="1">
        <f t="shared" si="6"/>
        <v>2870000</v>
      </c>
      <c r="H14" s="1">
        <f t="shared" si="0"/>
        <v>225.76650000000001</v>
      </c>
      <c r="I14" s="18">
        <f t="shared" si="1"/>
        <v>40180000000</v>
      </c>
      <c r="J14" t="str">
        <f t="shared" si="2"/>
        <v>TênisAcademiaVerde Escuro</v>
      </c>
      <c r="K14" s="1">
        <f t="shared" si="3"/>
        <v>225</v>
      </c>
      <c r="L14" s="1">
        <f t="shared" si="4"/>
        <v>226</v>
      </c>
      <c r="M14" s="1">
        <f t="shared" si="5"/>
        <v>225</v>
      </c>
    </row>
    <row r="15" spans="1:13" x14ac:dyDescent="0.25">
      <c r="A15" t="s">
        <v>5</v>
      </c>
      <c r="B15" t="s">
        <v>12</v>
      </c>
      <c r="C15" t="s">
        <v>18</v>
      </c>
      <c r="D15" t="s">
        <v>31</v>
      </c>
      <c r="E15" s="3">
        <v>14000</v>
      </c>
      <c r="F15" s="1">
        <v>195</v>
      </c>
      <c r="G15" s="1">
        <f t="shared" si="6"/>
        <v>2730000</v>
      </c>
      <c r="H15" s="1">
        <f t="shared" si="0"/>
        <v>214.7535</v>
      </c>
      <c r="I15" s="18">
        <f t="shared" si="1"/>
        <v>38220000000</v>
      </c>
      <c r="J15" t="str">
        <f t="shared" si="2"/>
        <v>TênisAcademiaBranco</v>
      </c>
      <c r="K15" s="1">
        <f t="shared" si="3"/>
        <v>214</v>
      </c>
      <c r="L15" s="1">
        <f t="shared" si="4"/>
        <v>215</v>
      </c>
      <c r="M15" s="1">
        <f t="shared" si="5"/>
        <v>214</v>
      </c>
    </row>
    <row r="16" spans="1:13" x14ac:dyDescent="0.25">
      <c r="A16" t="s">
        <v>5</v>
      </c>
      <c r="B16" t="s">
        <v>13</v>
      </c>
      <c r="C16" t="s">
        <v>17</v>
      </c>
      <c r="D16" t="s">
        <v>32</v>
      </c>
      <c r="E16" s="3">
        <v>1500</v>
      </c>
      <c r="F16" s="1">
        <v>200</v>
      </c>
      <c r="G16" s="1">
        <f t="shared" si="6"/>
        <v>300000</v>
      </c>
      <c r="H16" s="1">
        <f t="shared" si="0"/>
        <v>220.26</v>
      </c>
      <c r="I16" s="18">
        <f t="shared" si="1"/>
        <v>450000000</v>
      </c>
      <c r="J16" t="str">
        <f t="shared" si="2"/>
        <v>TênisVoleybolColorido</v>
      </c>
      <c r="K16" s="1">
        <f t="shared" si="3"/>
        <v>220</v>
      </c>
      <c r="L16" s="1">
        <f t="shared" si="4"/>
        <v>221</v>
      </c>
      <c r="M16" s="1">
        <f t="shared" si="5"/>
        <v>220</v>
      </c>
    </row>
    <row r="17" spans="1:13" x14ac:dyDescent="0.25">
      <c r="A17" t="s">
        <v>5</v>
      </c>
      <c r="B17" t="s">
        <v>13</v>
      </c>
      <c r="C17" t="s">
        <v>18</v>
      </c>
      <c r="D17" t="s">
        <v>32</v>
      </c>
      <c r="E17" s="3">
        <v>4000</v>
      </c>
      <c r="F17" s="1">
        <v>185</v>
      </c>
      <c r="G17" s="1">
        <f t="shared" si="6"/>
        <v>740000</v>
      </c>
      <c r="H17" s="1">
        <f t="shared" si="0"/>
        <v>203.7405</v>
      </c>
      <c r="I17" s="18">
        <f t="shared" si="1"/>
        <v>2960000000</v>
      </c>
      <c r="J17" t="str">
        <f t="shared" si="2"/>
        <v>TênisVoleybolColorido</v>
      </c>
      <c r="K17" s="1">
        <f t="shared" si="3"/>
        <v>203</v>
      </c>
      <c r="L17" s="1">
        <f t="shared" si="4"/>
        <v>204</v>
      </c>
      <c r="M17" s="1">
        <f t="shared" si="5"/>
        <v>203</v>
      </c>
    </row>
    <row r="18" spans="1:13" x14ac:dyDescent="0.25">
      <c r="A18" t="s">
        <v>5</v>
      </c>
      <c r="B18" t="s">
        <v>14</v>
      </c>
      <c r="C18" t="s">
        <v>17</v>
      </c>
      <c r="D18" t="s">
        <v>33</v>
      </c>
      <c r="E18" s="3">
        <v>6000</v>
      </c>
      <c r="F18" s="1">
        <v>330</v>
      </c>
      <c r="G18" s="1">
        <f t="shared" si="6"/>
        <v>1980000</v>
      </c>
      <c r="H18" s="1">
        <f t="shared" si="0"/>
        <v>363.42899999999997</v>
      </c>
      <c r="I18" s="18">
        <f>E18*G18</f>
        <v>11880000000</v>
      </c>
      <c r="J18" t="str">
        <f t="shared" si="2"/>
        <v>TênisFutebol de SalãoPreto e Laranja</v>
      </c>
      <c r="K18" s="1">
        <f t="shared" si="3"/>
        <v>363</v>
      </c>
      <c r="L18" s="1">
        <f t="shared" si="4"/>
        <v>364</v>
      </c>
      <c r="M18" s="1">
        <f t="shared" si="5"/>
        <v>363</v>
      </c>
    </row>
    <row r="19" spans="1:13" x14ac:dyDescent="0.25">
      <c r="A19" t="s">
        <v>5</v>
      </c>
      <c r="B19" t="s">
        <v>15</v>
      </c>
      <c r="C19" t="s">
        <v>17</v>
      </c>
      <c r="D19" t="s">
        <v>34</v>
      </c>
      <c r="E19" s="3">
        <v>1000</v>
      </c>
      <c r="F19" s="1">
        <v>340</v>
      </c>
      <c r="G19" s="1">
        <f t="shared" si="6"/>
        <v>340000</v>
      </c>
      <c r="H19" s="1">
        <f t="shared" si="0"/>
        <v>374.44200000000001</v>
      </c>
      <c r="I19" s="18">
        <f t="shared" si="1"/>
        <v>340000000</v>
      </c>
      <c r="J19" t="str">
        <f t="shared" si="2"/>
        <v>TênisAdventurePreto e Verde</v>
      </c>
      <c r="K19" s="1">
        <f t="shared" si="3"/>
        <v>374</v>
      </c>
      <c r="L19" s="1">
        <f t="shared" si="4"/>
        <v>375</v>
      </c>
      <c r="M19" s="1">
        <f t="shared" si="5"/>
        <v>374</v>
      </c>
    </row>
    <row r="20" spans="1:13" x14ac:dyDescent="0.25">
      <c r="A20" t="s">
        <v>5</v>
      </c>
      <c r="B20" t="s">
        <v>15</v>
      </c>
      <c r="C20" t="s">
        <v>18</v>
      </c>
      <c r="D20" t="s">
        <v>35</v>
      </c>
      <c r="E20" s="3">
        <v>1000</v>
      </c>
      <c r="F20" s="1">
        <v>320</v>
      </c>
      <c r="G20" s="1">
        <f t="shared" si="6"/>
        <v>320000</v>
      </c>
      <c r="H20" s="1">
        <f t="shared" si="0"/>
        <v>352.416</v>
      </c>
      <c r="I20" s="18">
        <f t="shared" si="1"/>
        <v>320000000</v>
      </c>
      <c r="J20" t="str">
        <f t="shared" si="2"/>
        <v>TênisAdventureLilás</v>
      </c>
      <c r="K20" s="1">
        <f t="shared" si="3"/>
        <v>352</v>
      </c>
      <c r="L20" s="1">
        <f t="shared" si="4"/>
        <v>353</v>
      </c>
      <c r="M20" s="1">
        <f t="shared" si="5"/>
        <v>352</v>
      </c>
    </row>
    <row r="21" spans="1:13" x14ac:dyDescent="0.25">
      <c r="A21" t="s">
        <v>36</v>
      </c>
      <c r="B21" t="s">
        <v>37</v>
      </c>
      <c r="C21" t="s">
        <v>17</v>
      </c>
      <c r="D21" t="s">
        <v>26</v>
      </c>
      <c r="E21" s="3">
        <v>500</v>
      </c>
      <c r="F21" s="1">
        <v>80</v>
      </c>
      <c r="G21" s="1">
        <f t="shared" si="6"/>
        <v>40000</v>
      </c>
      <c r="H21" s="1">
        <f t="shared" si="0"/>
        <v>88.103999999999999</v>
      </c>
      <c r="I21" s="18">
        <f t="shared" si="1"/>
        <v>20000000</v>
      </c>
      <c r="J21" t="str">
        <f t="shared" si="2"/>
        <v>SapatênisClássicoMarrom</v>
      </c>
      <c r="K21" s="1">
        <f t="shared" si="3"/>
        <v>88</v>
      </c>
      <c r="L21" s="1">
        <f t="shared" si="4"/>
        <v>89</v>
      </c>
      <c r="M21" s="1">
        <f t="shared" si="5"/>
        <v>88</v>
      </c>
    </row>
    <row r="22" spans="1:13" x14ac:dyDescent="0.25">
      <c r="A22" t="s">
        <v>36</v>
      </c>
      <c r="B22" t="s">
        <v>37</v>
      </c>
      <c r="C22" t="s">
        <v>17</v>
      </c>
      <c r="D22" t="s">
        <v>22</v>
      </c>
      <c r="E22" s="3">
        <v>700</v>
      </c>
      <c r="F22" s="1">
        <v>70</v>
      </c>
      <c r="G22" s="1">
        <f t="shared" si="6"/>
        <v>49000</v>
      </c>
      <c r="H22" s="1">
        <f t="shared" si="0"/>
        <v>77.090999999999994</v>
      </c>
      <c r="I22" s="18">
        <f t="shared" si="1"/>
        <v>34300000</v>
      </c>
      <c r="J22" t="str">
        <f t="shared" si="2"/>
        <v>SapatênisClássicoPreto</v>
      </c>
      <c r="K22" s="1">
        <f t="shared" si="3"/>
        <v>77</v>
      </c>
      <c r="L22" s="1">
        <f t="shared" si="4"/>
        <v>78</v>
      </c>
      <c r="M22" s="1">
        <f t="shared" si="5"/>
        <v>77</v>
      </c>
    </row>
    <row r="25" spans="1:13" x14ac:dyDescent="0.25">
      <c r="A25" s="40" t="s">
        <v>117</v>
      </c>
      <c r="B25" s="40"/>
      <c r="C25" s="19">
        <v>0.1013</v>
      </c>
    </row>
    <row r="26" spans="1:13" x14ac:dyDescent="0.25">
      <c r="A26" s="40" t="s">
        <v>119</v>
      </c>
      <c r="B26" s="40"/>
      <c r="C26" s="20">
        <f>COUNTA(A3:A22)</f>
        <v>20</v>
      </c>
    </row>
    <row r="27" spans="1:13" x14ac:dyDescent="0.25">
      <c r="A27" s="40" t="s">
        <v>118</v>
      </c>
      <c r="B27" s="40"/>
      <c r="C27" s="20">
        <f>COUNTA(A3:A22)</f>
        <v>20</v>
      </c>
    </row>
    <row r="28" spans="1:13" x14ac:dyDescent="0.25">
      <c r="A28" s="40" t="s">
        <v>120</v>
      </c>
      <c r="B28" s="40"/>
      <c r="C28" s="21">
        <f>AVERAGE(H3:H22)</f>
        <v>201.20751000000001</v>
      </c>
    </row>
    <row r="29" spans="1:13" x14ac:dyDescent="0.25">
      <c r="A29" s="40" t="s">
        <v>121</v>
      </c>
      <c r="B29" s="40"/>
      <c r="C29" s="21">
        <f>MIN(F3:F22)</f>
        <v>70</v>
      </c>
    </row>
    <row r="30" spans="1:13" x14ac:dyDescent="0.25">
      <c r="A30" s="40" t="s">
        <v>122</v>
      </c>
      <c r="B30" s="40"/>
      <c r="C30" s="22">
        <f>MAX(G3:G22,2)</f>
        <v>2870000</v>
      </c>
    </row>
    <row r="31" spans="1:13" x14ac:dyDescent="0.25">
      <c r="A31" s="40" t="s">
        <v>123</v>
      </c>
      <c r="B31" s="40"/>
      <c r="C31" s="20">
        <f>LARGE(G3:G22,2)</f>
        <v>2730000</v>
      </c>
    </row>
    <row r="32" spans="1:13" x14ac:dyDescent="0.25">
      <c r="A32" s="40" t="s">
        <v>124</v>
      </c>
      <c r="B32" s="40"/>
      <c r="C32" s="20">
        <f>SMALL(F3:F22,3)</f>
        <v>90</v>
      </c>
    </row>
  </sheetData>
  <mergeCells count="8">
    <mergeCell ref="A31:B31"/>
    <mergeCell ref="A32:B32"/>
    <mergeCell ref="A25:B25"/>
    <mergeCell ref="A26:B26"/>
    <mergeCell ref="A27:B27"/>
    <mergeCell ref="A28:B28"/>
    <mergeCell ref="A29:B29"/>
    <mergeCell ref="A30:B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8667-720E-4624-BCAA-F3B6E6893090}">
  <dimension ref="A1:H14"/>
  <sheetViews>
    <sheetView showGridLines="0" topLeftCell="D1" workbookViewId="0">
      <selection activeCell="H3" sqref="H3"/>
    </sheetView>
  </sheetViews>
  <sheetFormatPr defaultRowHeight="15" x14ac:dyDescent="0.25"/>
  <cols>
    <col min="2" max="2" width="19.7109375" bestFit="1" customWidth="1"/>
    <col min="3" max="3" width="18" bestFit="1" customWidth="1"/>
    <col min="4" max="4" width="18.28515625" bestFit="1" customWidth="1"/>
    <col min="5" max="5" width="14.85546875" bestFit="1" customWidth="1"/>
    <col min="6" max="6" width="15.140625" bestFit="1" customWidth="1"/>
    <col min="7" max="7" width="22" bestFit="1" customWidth="1"/>
    <col min="8" max="8" width="14.28515625" bestFit="1" customWidth="1"/>
  </cols>
  <sheetData>
    <row r="1" spans="1:8" ht="25.5" customHeight="1" x14ac:dyDescent="0.3">
      <c r="A1" s="46" t="s">
        <v>131</v>
      </c>
      <c r="B1" s="47"/>
      <c r="C1" s="47"/>
      <c r="D1" s="47"/>
      <c r="E1" s="47"/>
      <c r="F1" s="47"/>
      <c r="G1" s="47"/>
      <c r="H1" s="47"/>
    </row>
    <row r="3" spans="1:8" x14ac:dyDescent="0.25">
      <c r="F3" t="s">
        <v>145</v>
      </c>
      <c r="G3" t="s">
        <v>146</v>
      </c>
      <c r="H3" s="25">
        <v>0.33333333333333331</v>
      </c>
    </row>
    <row r="5" spans="1:8" x14ac:dyDescent="0.25">
      <c r="B5" s="23" t="s">
        <v>132</v>
      </c>
      <c r="C5" s="23" t="s">
        <v>133</v>
      </c>
      <c r="D5" s="23" t="s">
        <v>134</v>
      </c>
      <c r="E5" s="23" t="s">
        <v>135</v>
      </c>
      <c r="F5" s="23" t="s">
        <v>136</v>
      </c>
      <c r="G5" s="23" t="s">
        <v>137</v>
      </c>
      <c r="H5" s="23" t="s">
        <v>138</v>
      </c>
    </row>
    <row r="6" spans="1:8" x14ac:dyDescent="0.25">
      <c r="B6" t="s">
        <v>139</v>
      </c>
      <c r="C6" s="24">
        <v>44881</v>
      </c>
      <c r="D6" s="25">
        <v>0.33333333333333331</v>
      </c>
      <c r="E6" s="24">
        <v>44881</v>
      </c>
      <c r="F6" s="25">
        <v>0.72222222222222221</v>
      </c>
      <c r="G6" s="25">
        <f t="shared" ref="G6:G11" si="0">F6-D6</f>
        <v>0.3888888888888889</v>
      </c>
      <c r="H6" s="25">
        <f>G6-$H$3</f>
        <v>5.555555555555558E-2</v>
      </c>
    </row>
    <row r="7" spans="1:8" x14ac:dyDescent="0.25">
      <c r="B7" t="s">
        <v>140</v>
      </c>
      <c r="C7" s="24">
        <v>44881</v>
      </c>
      <c r="D7" s="25">
        <v>0.32708333333333334</v>
      </c>
      <c r="E7" s="24">
        <v>44881</v>
      </c>
      <c r="F7" s="25">
        <v>0.79166666666666663</v>
      </c>
      <c r="G7" s="25">
        <f t="shared" si="0"/>
        <v>0.46458333333333329</v>
      </c>
      <c r="H7" s="25">
        <f t="shared" ref="H7:H11" si="1">G7-$H$3</f>
        <v>0.13124999999999998</v>
      </c>
    </row>
    <row r="8" spans="1:8" x14ac:dyDescent="0.25">
      <c r="B8" t="s">
        <v>141</v>
      </c>
      <c r="C8" s="24">
        <v>44881</v>
      </c>
      <c r="D8" s="25">
        <v>0.36805555555555558</v>
      </c>
      <c r="E8" s="24">
        <v>44881</v>
      </c>
      <c r="F8" s="25">
        <v>0.81944444444444442</v>
      </c>
      <c r="G8" s="25">
        <f t="shared" si="0"/>
        <v>0.45138888888888884</v>
      </c>
      <c r="H8" s="25">
        <f t="shared" si="1"/>
        <v>0.11805555555555552</v>
      </c>
    </row>
    <row r="9" spans="1:8" x14ac:dyDescent="0.25">
      <c r="B9" t="s">
        <v>142</v>
      </c>
      <c r="C9" s="24">
        <v>44881</v>
      </c>
      <c r="D9" s="25">
        <v>0.32291666666666669</v>
      </c>
      <c r="E9" s="24">
        <v>44881</v>
      </c>
      <c r="F9" s="25">
        <v>0.74305555555555558</v>
      </c>
      <c r="G9" s="25">
        <f t="shared" si="0"/>
        <v>0.4201388888888889</v>
      </c>
      <c r="H9" s="25">
        <f t="shared" si="1"/>
        <v>8.680555555555558E-2</v>
      </c>
    </row>
    <row r="10" spans="1:8" x14ac:dyDescent="0.25">
      <c r="B10" t="s">
        <v>143</v>
      </c>
      <c r="C10" s="24">
        <v>44881</v>
      </c>
      <c r="D10" s="25">
        <v>0.33541666666666664</v>
      </c>
      <c r="E10" s="24">
        <v>44881</v>
      </c>
      <c r="F10" s="25">
        <v>0.77430555555555558</v>
      </c>
      <c r="G10" s="25">
        <f t="shared" si="0"/>
        <v>0.43888888888888894</v>
      </c>
      <c r="H10" s="25">
        <f t="shared" si="1"/>
        <v>0.10555555555555562</v>
      </c>
    </row>
    <row r="11" spans="1:8" x14ac:dyDescent="0.25">
      <c r="B11" t="s">
        <v>144</v>
      </c>
      <c r="C11" s="24">
        <v>44881</v>
      </c>
      <c r="D11" s="25">
        <v>0.33333333333333331</v>
      </c>
      <c r="E11" s="24">
        <v>44881</v>
      </c>
      <c r="F11" s="25">
        <v>0.70833333333333337</v>
      </c>
      <c r="G11" s="25">
        <f t="shared" si="0"/>
        <v>0.37500000000000006</v>
      </c>
      <c r="H11" s="25">
        <f t="shared" si="1"/>
        <v>4.1666666666666741E-2</v>
      </c>
    </row>
    <row r="14" spans="1:8" x14ac:dyDescent="0.25">
      <c r="B14" t="s">
        <v>147</v>
      </c>
      <c r="C14" s="26">
        <f ca="1">NOW()</f>
        <v>45794.464247569442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6D1B-5CC5-4220-8C34-3F82E75BB548}">
  <dimension ref="A1:E7"/>
  <sheetViews>
    <sheetView showGridLines="0" workbookViewId="0">
      <selection activeCell="E7" sqref="E7"/>
    </sheetView>
  </sheetViews>
  <sheetFormatPr defaultRowHeight="15" x14ac:dyDescent="0.25"/>
  <cols>
    <col min="2" max="2" width="28.28515625" customWidth="1"/>
    <col min="3" max="3" width="29.5703125" customWidth="1"/>
    <col min="4" max="4" width="31.140625" bestFit="1" customWidth="1"/>
    <col min="5" max="5" width="39" bestFit="1" customWidth="1"/>
  </cols>
  <sheetData>
    <row r="1" spans="1:5" ht="36" customHeight="1" x14ac:dyDescent="0.35">
      <c r="A1" s="15" t="s">
        <v>100</v>
      </c>
      <c r="B1" s="7"/>
      <c r="C1" s="7"/>
      <c r="D1" s="7"/>
      <c r="E1" s="7"/>
    </row>
    <row r="3" spans="1:5" ht="29.25" customHeight="1" x14ac:dyDescent="0.25">
      <c r="B3" s="11" t="s">
        <v>61</v>
      </c>
      <c r="C3" s="11" t="s">
        <v>58</v>
      </c>
      <c r="D3" s="11" t="s">
        <v>59</v>
      </c>
      <c r="E3" s="11" t="s">
        <v>60</v>
      </c>
    </row>
    <row r="4" spans="1:5" x14ac:dyDescent="0.25">
      <c r="B4" t="s">
        <v>101</v>
      </c>
      <c r="C4" t="s">
        <v>105</v>
      </c>
      <c r="D4" s="14" t="s">
        <v>109</v>
      </c>
      <c r="E4" t="s">
        <v>113</v>
      </c>
    </row>
    <row r="5" spans="1:5" x14ac:dyDescent="0.25">
      <c r="B5" t="s">
        <v>102</v>
      </c>
      <c r="C5" t="s">
        <v>106</v>
      </c>
      <c r="D5" s="14" t="s">
        <v>110</v>
      </c>
      <c r="E5" t="s">
        <v>114</v>
      </c>
    </row>
    <row r="6" spans="1:5" x14ac:dyDescent="0.25">
      <c r="B6" t="s">
        <v>103</v>
      </c>
      <c r="C6" t="s">
        <v>107</v>
      </c>
      <c r="D6" s="14" t="s">
        <v>111</v>
      </c>
      <c r="E6" t="s">
        <v>115</v>
      </c>
    </row>
    <row r="7" spans="1:5" x14ac:dyDescent="0.25">
      <c r="B7" t="s">
        <v>104</v>
      </c>
      <c r="C7" t="s">
        <v>108</v>
      </c>
      <c r="D7" s="14" t="s">
        <v>112</v>
      </c>
      <c r="E7" t="s">
        <v>116</v>
      </c>
    </row>
  </sheetData>
  <hyperlinks>
    <hyperlink ref="D4" r:id="rId1" xr:uid="{43684CFD-92ED-4C77-95F9-0294122D8E2F}"/>
    <hyperlink ref="D5" r:id="rId2" xr:uid="{D19A7C02-BEFC-4CAF-B3E1-38E65E9F2E09}"/>
    <hyperlink ref="D6" r:id="rId3" xr:uid="{6F941337-21BB-4E15-B58C-4A208CC85855}"/>
    <hyperlink ref="D7" r:id="rId4" xr:uid="{AFAE1B07-7F19-4D56-AF2C-59C004A613F6}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7C0D-7434-4E7E-8D2B-89BEF13D4493}">
  <dimension ref="A1:J13"/>
  <sheetViews>
    <sheetView showGridLines="0" workbookViewId="0">
      <selection activeCell="H13" sqref="H13"/>
    </sheetView>
  </sheetViews>
  <sheetFormatPr defaultRowHeight="15" x14ac:dyDescent="0.25"/>
  <cols>
    <col min="2" max="2" width="19.7109375" bestFit="1" customWidth="1"/>
    <col min="4" max="4" width="10.7109375" bestFit="1" customWidth="1"/>
    <col min="6" max="6" width="9.85546875" bestFit="1" customWidth="1"/>
    <col min="9" max="9" width="15.28515625" bestFit="1" customWidth="1"/>
    <col min="10" max="10" width="21.7109375" bestFit="1" customWidth="1"/>
  </cols>
  <sheetData>
    <row r="1" spans="1:10" ht="29.25" customHeight="1" x14ac:dyDescent="0.3">
      <c r="A1" s="48" t="s">
        <v>148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B2" s="32"/>
    </row>
    <row r="4" spans="1:10" ht="23.25" customHeight="1" x14ac:dyDescent="0.25">
      <c r="B4" s="11" t="s">
        <v>149</v>
      </c>
      <c r="C4" s="11" t="s">
        <v>150</v>
      </c>
      <c r="D4" s="11" t="s">
        <v>151</v>
      </c>
      <c r="E4" s="11" t="s">
        <v>152</v>
      </c>
      <c r="F4" s="11" t="s">
        <v>153</v>
      </c>
      <c r="G4" s="11" t="s">
        <v>154</v>
      </c>
      <c r="H4" s="11" t="s">
        <v>155</v>
      </c>
      <c r="I4" s="11" t="s">
        <v>156</v>
      </c>
      <c r="J4" s="11" t="s">
        <v>157</v>
      </c>
    </row>
    <row r="5" spans="1:10" x14ac:dyDescent="0.25">
      <c r="B5" s="27" t="s">
        <v>139</v>
      </c>
      <c r="C5" s="27" t="s">
        <v>158</v>
      </c>
      <c r="D5" s="27" t="s">
        <v>160</v>
      </c>
      <c r="E5" s="27">
        <v>9</v>
      </c>
      <c r="F5" s="27">
        <v>4</v>
      </c>
      <c r="G5" s="27">
        <v>6</v>
      </c>
      <c r="H5" s="27">
        <v>10</v>
      </c>
      <c r="I5" s="27">
        <f>AVERAGE(E5:H5)</f>
        <v>7.25</v>
      </c>
      <c r="J5" s="27" t="str">
        <f>IF(I5&gt;=8,"CAMPEÃO(Ã)","NÃO FOI DESSA VEZ")</f>
        <v>NÃO FOI DESSA VEZ</v>
      </c>
    </row>
    <row r="6" spans="1:10" x14ac:dyDescent="0.25">
      <c r="B6" s="27" t="s">
        <v>140</v>
      </c>
      <c r="C6" s="27" t="s">
        <v>158</v>
      </c>
      <c r="D6" s="27" t="s">
        <v>68</v>
      </c>
      <c r="E6" s="27">
        <v>6</v>
      </c>
      <c r="F6" s="27">
        <v>6</v>
      </c>
      <c r="G6" s="27">
        <v>8</v>
      </c>
      <c r="H6" s="27">
        <v>9</v>
      </c>
      <c r="I6" s="27">
        <f t="shared" ref="I6:I10" si="0">AVERAGE(E6:H6)</f>
        <v>7.25</v>
      </c>
      <c r="J6" s="27" t="str">
        <f t="shared" ref="J6:J10" si="1">IF(I6&gt;=8,"CAMPEÃO(Ã)","NÃO FOI DESSA VEZ")</f>
        <v>NÃO FOI DESSA VEZ</v>
      </c>
    </row>
    <row r="7" spans="1:10" x14ac:dyDescent="0.25">
      <c r="B7" s="27" t="s">
        <v>141</v>
      </c>
      <c r="C7" s="27" t="s">
        <v>159</v>
      </c>
      <c r="D7" s="27" t="s">
        <v>160</v>
      </c>
      <c r="E7" s="27">
        <v>8</v>
      </c>
      <c r="F7" s="27">
        <v>9</v>
      </c>
      <c r="G7" s="27">
        <v>8</v>
      </c>
      <c r="H7" s="27">
        <v>6</v>
      </c>
      <c r="I7" s="27">
        <f t="shared" si="0"/>
        <v>7.75</v>
      </c>
      <c r="J7" s="27" t="str">
        <f t="shared" si="1"/>
        <v>NÃO FOI DESSA VEZ</v>
      </c>
    </row>
    <row r="8" spans="1:10" x14ac:dyDescent="0.25">
      <c r="B8" s="27" t="s">
        <v>142</v>
      </c>
      <c r="C8" s="27" t="s">
        <v>159</v>
      </c>
      <c r="D8" s="27" t="s">
        <v>68</v>
      </c>
      <c r="E8" s="27">
        <v>8</v>
      </c>
      <c r="F8" s="27">
        <v>8</v>
      </c>
      <c r="G8" s="27">
        <v>7</v>
      </c>
      <c r="H8" s="27">
        <v>9</v>
      </c>
      <c r="I8" s="27">
        <f t="shared" si="0"/>
        <v>8</v>
      </c>
      <c r="J8" s="27" t="str">
        <f t="shared" si="1"/>
        <v>CAMPEÃO(Ã)</v>
      </c>
    </row>
    <row r="9" spans="1:10" x14ac:dyDescent="0.25">
      <c r="B9" s="27" t="s">
        <v>143</v>
      </c>
      <c r="C9" s="27" t="s">
        <v>158</v>
      </c>
      <c r="D9" s="27" t="s">
        <v>160</v>
      </c>
      <c r="E9" s="27">
        <v>9</v>
      </c>
      <c r="F9" s="27">
        <v>7</v>
      </c>
      <c r="G9" s="27">
        <v>8</v>
      </c>
      <c r="H9" s="27">
        <v>9</v>
      </c>
      <c r="I9" s="27">
        <f t="shared" si="0"/>
        <v>8.25</v>
      </c>
      <c r="J9" s="27" t="str">
        <f t="shared" si="1"/>
        <v>CAMPEÃO(Ã)</v>
      </c>
    </row>
    <row r="10" spans="1:10" x14ac:dyDescent="0.25">
      <c r="B10" s="27" t="s">
        <v>144</v>
      </c>
      <c r="C10" s="27" t="s">
        <v>159</v>
      </c>
      <c r="D10" s="27" t="s">
        <v>68</v>
      </c>
      <c r="E10" s="27">
        <v>10</v>
      </c>
      <c r="F10" s="27">
        <v>10</v>
      </c>
      <c r="G10" s="27">
        <v>9</v>
      </c>
      <c r="H10" s="27">
        <v>6</v>
      </c>
      <c r="I10" s="27">
        <f t="shared" si="0"/>
        <v>8.75</v>
      </c>
      <c r="J10" s="27" t="str">
        <f t="shared" si="1"/>
        <v>CAMPEÃO(Ã)</v>
      </c>
    </row>
    <row r="12" spans="1:10" x14ac:dyDescent="0.25">
      <c r="B12" s="28" t="s">
        <v>161</v>
      </c>
      <c r="C12" s="29"/>
      <c r="D12" s="29"/>
      <c r="E12" s="29"/>
      <c r="F12" s="33">
        <f>COUNTIF(C5:C10,"F")</f>
        <v>3</v>
      </c>
    </row>
    <row r="13" spans="1:10" x14ac:dyDescent="0.25">
      <c r="B13" s="30" t="s">
        <v>162</v>
      </c>
      <c r="C13" s="31"/>
      <c r="D13" s="31"/>
      <c r="E13" s="31"/>
      <c r="F13" s="33">
        <f>COUNTIF(C5:C10,"M")</f>
        <v>3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6517-2058-4835-852B-4BA19C55544F}">
  <dimension ref="A1:H13"/>
  <sheetViews>
    <sheetView showGridLines="0" topLeftCell="B2" workbookViewId="0">
      <selection activeCell="F6" sqref="F6:F13"/>
    </sheetView>
  </sheetViews>
  <sheetFormatPr defaultRowHeight="15" x14ac:dyDescent="0.25"/>
  <cols>
    <col min="1" max="1" width="23.85546875" bestFit="1" customWidth="1"/>
    <col min="2" max="2" width="18" customWidth="1"/>
    <col min="3" max="3" width="13.5703125" customWidth="1"/>
    <col min="4" max="4" width="18.7109375" bestFit="1" customWidth="1"/>
    <col min="5" max="5" width="13.7109375" bestFit="1" customWidth="1"/>
    <col min="6" max="6" width="17.28515625" bestFit="1" customWidth="1"/>
    <col min="7" max="8" width="16.140625" bestFit="1" customWidth="1"/>
  </cols>
  <sheetData>
    <row r="1" spans="1:8" ht="37.5" customHeight="1" x14ac:dyDescent="0.35">
      <c r="A1" s="10" t="s">
        <v>62</v>
      </c>
      <c r="B1" s="8"/>
      <c r="C1" s="7"/>
      <c r="D1" s="7"/>
      <c r="E1" s="7"/>
      <c r="F1" s="7"/>
      <c r="G1" s="7"/>
      <c r="H1" s="7"/>
    </row>
    <row r="3" spans="1:8" x14ac:dyDescent="0.25">
      <c r="G3" t="s">
        <v>187</v>
      </c>
      <c r="H3" s="38">
        <v>0.1</v>
      </c>
    </row>
    <row r="4" spans="1:8" ht="14.25" customHeight="1" x14ac:dyDescent="0.25"/>
    <row r="5" spans="1:8" ht="30" customHeight="1" x14ac:dyDescent="0.25">
      <c r="B5" s="11" t="s">
        <v>52</v>
      </c>
      <c r="C5" s="11" t="s">
        <v>53</v>
      </c>
      <c r="D5" s="11" t="s">
        <v>2</v>
      </c>
      <c r="E5" s="11" t="s">
        <v>1</v>
      </c>
      <c r="F5" s="11" t="s">
        <v>54</v>
      </c>
      <c r="G5" s="12" t="s">
        <v>55</v>
      </c>
      <c r="H5" s="11" t="s">
        <v>56</v>
      </c>
    </row>
    <row r="6" spans="1:8" x14ac:dyDescent="0.25">
      <c r="B6" t="s">
        <v>63</v>
      </c>
      <c r="C6" t="s">
        <v>64</v>
      </c>
      <c r="D6" t="s">
        <v>66</v>
      </c>
      <c r="E6" t="s">
        <v>72</v>
      </c>
      <c r="F6">
        <v>20</v>
      </c>
      <c r="G6" s="1">
        <v>230</v>
      </c>
      <c r="H6" s="1">
        <f>G6*$H$3+G6</f>
        <v>253</v>
      </c>
    </row>
    <row r="7" spans="1:8" x14ac:dyDescent="0.25">
      <c r="B7" t="s">
        <v>63</v>
      </c>
      <c r="C7" t="s">
        <v>65</v>
      </c>
      <c r="D7" t="s">
        <v>67</v>
      </c>
      <c r="E7" t="s">
        <v>72</v>
      </c>
      <c r="F7">
        <v>50</v>
      </c>
      <c r="G7" s="1">
        <v>230</v>
      </c>
      <c r="H7" s="1">
        <f t="shared" ref="H7:H13" si="0">G7*$H$3+G7</f>
        <v>253</v>
      </c>
    </row>
    <row r="8" spans="1:8" x14ac:dyDescent="0.25">
      <c r="B8" t="s">
        <v>63</v>
      </c>
      <c r="C8" t="s">
        <v>64</v>
      </c>
      <c r="D8" t="s">
        <v>68</v>
      </c>
      <c r="E8" t="s">
        <v>73</v>
      </c>
      <c r="F8">
        <v>100</v>
      </c>
      <c r="G8" s="1">
        <v>130</v>
      </c>
      <c r="H8" s="1">
        <f t="shared" si="0"/>
        <v>143</v>
      </c>
    </row>
    <row r="9" spans="1:8" x14ac:dyDescent="0.25">
      <c r="B9" t="s">
        <v>63</v>
      </c>
      <c r="C9" t="s">
        <v>65</v>
      </c>
      <c r="D9" t="s">
        <v>69</v>
      </c>
      <c r="E9" t="s">
        <v>74</v>
      </c>
      <c r="F9">
        <v>150</v>
      </c>
      <c r="G9" s="1">
        <v>90</v>
      </c>
      <c r="H9" s="1">
        <f t="shared" si="0"/>
        <v>99</v>
      </c>
    </row>
    <row r="10" spans="1:8" x14ac:dyDescent="0.25">
      <c r="B10" t="s">
        <v>63</v>
      </c>
      <c r="C10" t="s">
        <v>64</v>
      </c>
      <c r="D10" t="s">
        <v>70</v>
      </c>
      <c r="E10" t="s">
        <v>75</v>
      </c>
      <c r="F10">
        <v>250</v>
      </c>
      <c r="G10" s="1">
        <v>184</v>
      </c>
      <c r="H10" s="1">
        <f t="shared" si="0"/>
        <v>202.4</v>
      </c>
    </row>
    <row r="11" spans="1:8" x14ac:dyDescent="0.25">
      <c r="B11" t="s">
        <v>63</v>
      </c>
      <c r="C11" t="s">
        <v>65</v>
      </c>
      <c r="D11" t="s">
        <v>71</v>
      </c>
      <c r="E11" t="s">
        <v>176</v>
      </c>
      <c r="F11">
        <v>250</v>
      </c>
      <c r="G11" s="1">
        <v>195</v>
      </c>
      <c r="H11" s="1">
        <f t="shared" si="0"/>
        <v>214.5</v>
      </c>
    </row>
    <row r="12" spans="1:8" x14ac:dyDescent="0.25">
      <c r="B12" t="s">
        <v>97</v>
      </c>
      <c r="C12" t="s">
        <v>64</v>
      </c>
      <c r="D12" t="s">
        <v>66</v>
      </c>
      <c r="E12" t="s">
        <v>99</v>
      </c>
      <c r="F12">
        <v>100</v>
      </c>
      <c r="G12" s="1">
        <v>80</v>
      </c>
      <c r="H12" s="1">
        <f t="shared" si="0"/>
        <v>88</v>
      </c>
    </row>
    <row r="13" spans="1:8" x14ac:dyDescent="0.25">
      <c r="B13" t="s">
        <v>97</v>
      </c>
      <c r="C13" t="s">
        <v>65</v>
      </c>
      <c r="D13" t="s">
        <v>98</v>
      </c>
      <c r="E13" t="s">
        <v>99</v>
      </c>
      <c r="F13">
        <v>30</v>
      </c>
      <c r="G13" s="1">
        <v>90</v>
      </c>
      <c r="H13" s="1">
        <f t="shared" si="0"/>
        <v>99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9B85-A41E-4290-BF4D-28632B387168}">
  <dimension ref="A1:M13"/>
  <sheetViews>
    <sheetView showGridLines="0" tabSelected="1" topLeftCell="B3" workbookViewId="0">
      <selection activeCell="L13" sqref="L13"/>
    </sheetView>
  </sheetViews>
  <sheetFormatPr defaultRowHeight="15" x14ac:dyDescent="0.25"/>
  <cols>
    <col min="2" max="2" width="10.7109375" bestFit="1" customWidth="1"/>
    <col min="3" max="3" width="13.7109375" bestFit="1" customWidth="1"/>
    <col min="4" max="4" width="11.7109375" bestFit="1" customWidth="1"/>
    <col min="5" max="5" width="18.7109375" bestFit="1" customWidth="1"/>
    <col min="6" max="6" width="11.5703125" bestFit="1" customWidth="1"/>
    <col min="9" max="9" width="19.28515625" bestFit="1" customWidth="1"/>
    <col min="11" max="11" width="15.85546875" bestFit="1" customWidth="1"/>
    <col min="12" max="12" width="12.85546875" bestFit="1" customWidth="1"/>
    <col min="13" max="13" width="24.85546875" bestFit="1" customWidth="1"/>
  </cols>
  <sheetData>
    <row r="1" spans="1:13" ht="30" customHeight="1" x14ac:dyDescent="0.3">
      <c r="A1" s="45" t="s">
        <v>188</v>
      </c>
      <c r="B1" s="45"/>
      <c r="C1" s="45"/>
      <c r="D1" s="7"/>
      <c r="E1" s="7"/>
      <c r="F1" s="7"/>
      <c r="G1" s="7"/>
      <c r="H1" s="7"/>
      <c r="I1" s="7"/>
      <c r="J1" s="7"/>
      <c r="K1" s="7"/>
      <c r="L1" s="7"/>
      <c r="M1" s="7"/>
    </row>
    <row r="5" spans="1:13" ht="30.75" customHeight="1" x14ac:dyDescent="0.25">
      <c r="B5" s="39" t="s">
        <v>0</v>
      </c>
      <c r="C5" s="39" t="s">
        <v>1</v>
      </c>
      <c r="D5" s="39" t="s">
        <v>53</v>
      </c>
      <c r="E5" s="39" t="s">
        <v>2</v>
      </c>
      <c r="F5" s="39" t="s">
        <v>189</v>
      </c>
      <c r="G5" s="39" t="s">
        <v>190</v>
      </c>
      <c r="H5" s="39" t="s">
        <v>191</v>
      </c>
      <c r="I5" s="39" t="s">
        <v>54</v>
      </c>
      <c r="J5" s="39" t="s">
        <v>192</v>
      </c>
      <c r="K5" s="39" t="s">
        <v>193</v>
      </c>
      <c r="L5" s="39" t="s">
        <v>194</v>
      </c>
      <c r="M5" s="39" t="s">
        <v>195</v>
      </c>
    </row>
    <row r="6" spans="1:13" x14ac:dyDescent="0.25">
      <c r="B6" t="s">
        <v>63</v>
      </c>
      <c r="C6" t="s">
        <v>72</v>
      </c>
      <c r="D6" t="s">
        <v>64</v>
      </c>
      <c r="E6" t="s">
        <v>198</v>
      </c>
      <c r="F6">
        <v>45</v>
      </c>
      <c r="G6">
        <v>0</v>
      </c>
      <c r="H6">
        <f>F6-G6</f>
        <v>45</v>
      </c>
      <c r="I6">
        <v>20</v>
      </c>
    </row>
    <row r="7" spans="1:13" x14ac:dyDescent="0.25">
      <c r="B7" t="s">
        <v>63</v>
      </c>
      <c r="C7" t="s">
        <v>72</v>
      </c>
      <c r="D7" t="s">
        <v>65</v>
      </c>
      <c r="E7" t="s">
        <v>67</v>
      </c>
      <c r="F7">
        <v>150</v>
      </c>
      <c r="G7">
        <v>4</v>
      </c>
      <c r="H7">
        <f t="shared" ref="H7:H13" si="0">F7-G7</f>
        <v>146</v>
      </c>
      <c r="I7">
        <v>50</v>
      </c>
    </row>
    <row r="8" spans="1:13" x14ac:dyDescent="0.25">
      <c r="B8" t="s">
        <v>63</v>
      </c>
      <c r="C8" t="s">
        <v>73</v>
      </c>
      <c r="D8" t="s">
        <v>64</v>
      </c>
      <c r="E8" t="s">
        <v>68</v>
      </c>
      <c r="F8">
        <v>60</v>
      </c>
      <c r="G8">
        <v>10</v>
      </c>
      <c r="H8">
        <f t="shared" si="0"/>
        <v>50</v>
      </c>
      <c r="I8">
        <v>100</v>
      </c>
    </row>
    <row r="9" spans="1:13" x14ac:dyDescent="0.25">
      <c r="B9" t="s">
        <v>63</v>
      </c>
      <c r="C9" t="s">
        <v>74</v>
      </c>
      <c r="D9" t="s">
        <v>65</v>
      </c>
      <c r="E9" t="s">
        <v>69</v>
      </c>
      <c r="F9">
        <v>0</v>
      </c>
      <c r="G9">
        <v>0</v>
      </c>
      <c r="H9">
        <f t="shared" si="0"/>
        <v>0</v>
      </c>
      <c r="I9">
        <v>150</v>
      </c>
    </row>
    <row r="10" spans="1:13" x14ac:dyDescent="0.25">
      <c r="B10" t="s">
        <v>63</v>
      </c>
      <c r="C10" t="s">
        <v>75</v>
      </c>
      <c r="D10" t="s">
        <v>64</v>
      </c>
      <c r="E10" t="s">
        <v>70</v>
      </c>
      <c r="F10">
        <v>50</v>
      </c>
      <c r="G10">
        <v>0</v>
      </c>
      <c r="H10">
        <f t="shared" si="0"/>
        <v>50</v>
      </c>
      <c r="I10">
        <v>250</v>
      </c>
    </row>
    <row r="11" spans="1:13" x14ac:dyDescent="0.25">
      <c r="B11" t="s">
        <v>63</v>
      </c>
      <c r="C11" t="s">
        <v>176</v>
      </c>
      <c r="D11" t="s">
        <v>65</v>
      </c>
      <c r="E11" t="s">
        <v>71</v>
      </c>
      <c r="F11">
        <v>0</v>
      </c>
      <c r="G11">
        <v>0</v>
      </c>
      <c r="H11">
        <f t="shared" si="0"/>
        <v>0</v>
      </c>
      <c r="I11">
        <v>250</v>
      </c>
    </row>
    <row r="12" spans="1:13" x14ac:dyDescent="0.25">
      <c r="B12" t="s">
        <v>97</v>
      </c>
      <c r="C12" t="s">
        <v>99</v>
      </c>
      <c r="D12" t="s">
        <v>64</v>
      </c>
      <c r="E12" t="s">
        <v>66</v>
      </c>
      <c r="F12">
        <v>45</v>
      </c>
      <c r="G12">
        <v>0</v>
      </c>
      <c r="H12">
        <f t="shared" si="0"/>
        <v>45</v>
      </c>
      <c r="I12">
        <v>100</v>
      </c>
    </row>
    <row r="13" spans="1:13" x14ac:dyDescent="0.25">
      <c r="B13" t="s">
        <v>97</v>
      </c>
      <c r="C13" t="s">
        <v>99</v>
      </c>
      <c r="D13" t="s">
        <v>65</v>
      </c>
      <c r="E13" t="s">
        <v>98</v>
      </c>
      <c r="F13">
        <v>0</v>
      </c>
      <c r="G13">
        <v>0</v>
      </c>
      <c r="H13">
        <f t="shared" si="0"/>
        <v>0</v>
      </c>
      <c r="I13">
        <v>30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4172-15A2-4C38-A8FE-07AC644595C0}">
  <dimension ref="A1:T16"/>
  <sheetViews>
    <sheetView showGridLines="0" topLeftCell="A4" workbookViewId="0">
      <selection activeCell="D5" sqref="D5"/>
    </sheetView>
  </sheetViews>
  <sheetFormatPr defaultRowHeight="15" x14ac:dyDescent="0.25"/>
  <cols>
    <col min="2" max="2" width="39.85546875" bestFit="1" customWidth="1"/>
    <col min="3" max="3" width="10.85546875" bestFit="1" customWidth="1"/>
    <col min="4" max="4" width="18.7109375" bestFit="1" customWidth="1"/>
    <col min="5" max="5" width="12.28515625" bestFit="1" customWidth="1"/>
    <col min="6" max="6" width="26" bestFit="1" customWidth="1"/>
    <col min="7" max="7" width="17" bestFit="1" customWidth="1"/>
    <col min="8" max="8" width="21.140625" bestFit="1" customWidth="1"/>
    <col min="9" max="9" width="32.28515625" bestFit="1" customWidth="1"/>
  </cols>
  <sheetData>
    <row r="1" spans="1:20" ht="28.5" customHeight="1" x14ac:dyDescent="0.35">
      <c r="A1" s="49" t="s">
        <v>167</v>
      </c>
      <c r="B1" s="49"/>
      <c r="C1" s="49"/>
      <c r="D1" s="49"/>
      <c r="E1" s="49"/>
      <c r="F1" s="49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3" spans="1:20" x14ac:dyDescent="0.25">
      <c r="H3" s="38"/>
    </row>
    <row r="5" spans="1:20" ht="30.75" customHeight="1" x14ac:dyDescent="0.3">
      <c r="B5" s="34" t="s">
        <v>163</v>
      </c>
      <c r="C5" s="34" t="s">
        <v>164</v>
      </c>
      <c r="D5" s="34" t="s">
        <v>2</v>
      </c>
      <c r="E5" s="34" t="s">
        <v>1</v>
      </c>
      <c r="F5" s="34" t="s">
        <v>165</v>
      </c>
      <c r="G5" s="34" t="s">
        <v>3</v>
      </c>
      <c r="H5" s="34" t="s">
        <v>55</v>
      </c>
      <c r="I5" s="34" t="s">
        <v>166</v>
      </c>
    </row>
    <row r="6" spans="1:20" x14ac:dyDescent="0.25">
      <c r="B6" s="24" t="s">
        <v>168</v>
      </c>
      <c r="C6" t="s">
        <v>17</v>
      </c>
      <c r="D6" t="s">
        <v>171</v>
      </c>
      <c r="E6" t="s">
        <v>73</v>
      </c>
      <c r="F6" t="s">
        <v>179</v>
      </c>
      <c r="G6">
        <v>30</v>
      </c>
      <c r="H6" s="1">
        <v>130</v>
      </c>
      <c r="I6" s="1">
        <f>G6*H6</f>
        <v>3900</v>
      </c>
    </row>
    <row r="7" spans="1:20" x14ac:dyDescent="0.25">
      <c r="B7" t="s">
        <v>168</v>
      </c>
      <c r="C7" t="s">
        <v>18</v>
      </c>
      <c r="D7" t="s">
        <v>172</v>
      </c>
      <c r="E7" t="s">
        <v>152</v>
      </c>
      <c r="F7" t="s">
        <v>78</v>
      </c>
      <c r="G7">
        <v>100</v>
      </c>
      <c r="H7" s="1">
        <v>165</v>
      </c>
      <c r="I7" s="1">
        <f t="shared" ref="I7:I16" si="0">G7*H7</f>
        <v>16500</v>
      </c>
    </row>
    <row r="8" spans="1:20" x14ac:dyDescent="0.25">
      <c r="B8" t="s">
        <v>168</v>
      </c>
      <c r="C8" t="s">
        <v>17</v>
      </c>
      <c r="D8" t="s">
        <v>173</v>
      </c>
      <c r="E8" t="s">
        <v>176</v>
      </c>
      <c r="F8" t="s">
        <v>78</v>
      </c>
      <c r="G8">
        <v>30</v>
      </c>
      <c r="H8" s="1">
        <v>184</v>
      </c>
      <c r="I8" s="1">
        <f t="shared" si="0"/>
        <v>5520</v>
      </c>
    </row>
    <row r="9" spans="1:20" x14ac:dyDescent="0.25">
      <c r="B9" t="s">
        <v>168</v>
      </c>
      <c r="C9" t="s">
        <v>17</v>
      </c>
      <c r="D9" t="s">
        <v>174</v>
      </c>
      <c r="E9" t="s">
        <v>177</v>
      </c>
      <c r="F9" t="s">
        <v>179</v>
      </c>
      <c r="G9">
        <v>200</v>
      </c>
      <c r="H9" s="1">
        <v>340</v>
      </c>
      <c r="I9" s="1">
        <f t="shared" si="0"/>
        <v>68000</v>
      </c>
    </row>
    <row r="10" spans="1:20" x14ac:dyDescent="0.25">
      <c r="B10" t="s">
        <v>170</v>
      </c>
      <c r="C10" t="s">
        <v>18</v>
      </c>
      <c r="D10" t="s">
        <v>67</v>
      </c>
      <c r="E10" t="s">
        <v>72</v>
      </c>
      <c r="F10" t="s">
        <v>81</v>
      </c>
      <c r="G10">
        <v>150</v>
      </c>
      <c r="H10" s="1">
        <v>230</v>
      </c>
      <c r="I10" s="1">
        <f t="shared" si="0"/>
        <v>34500</v>
      </c>
    </row>
    <row r="11" spans="1:20" x14ac:dyDescent="0.25">
      <c r="B11" t="s">
        <v>169</v>
      </c>
      <c r="C11" t="s">
        <v>17</v>
      </c>
      <c r="D11" t="s">
        <v>66</v>
      </c>
      <c r="E11" t="s">
        <v>99</v>
      </c>
      <c r="F11" t="s">
        <v>179</v>
      </c>
      <c r="G11">
        <v>40</v>
      </c>
      <c r="H11" s="1">
        <v>80</v>
      </c>
      <c r="I11" s="1">
        <f t="shared" si="0"/>
        <v>3200</v>
      </c>
    </row>
    <row r="12" spans="1:20" x14ac:dyDescent="0.25">
      <c r="B12" t="s">
        <v>170</v>
      </c>
      <c r="C12" t="s">
        <v>18</v>
      </c>
      <c r="D12" t="s">
        <v>175</v>
      </c>
      <c r="E12" t="s">
        <v>178</v>
      </c>
      <c r="F12" t="s">
        <v>81</v>
      </c>
      <c r="G12">
        <v>200</v>
      </c>
      <c r="H12" s="1">
        <v>185</v>
      </c>
      <c r="I12" s="1">
        <f t="shared" si="0"/>
        <v>37000</v>
      </c>
    </row>
    <row r="13" spans="1:20" x14ac:dyDescent="0.25">
      <c r="B13" s="24" t="s">
        <v>196</v>
      </c>
      <c r="C13" t="s">
        <v>17</v>
      </c>
      <c r="D13" t="s">
        <v>171</v>
      </c>
      <c r="E13" t="s">
        <v>73</v>
      </c>
      <c r="F13" t="s">
        <v>78</v>
      </c>
      <c r="G13">
        <v>20</v>
      </c>
      <c r="H13" s="1">
        <v>130</v>
      </c>
      <c r="I13" s="1">
        <f t="shared" si="0"/>
        <v>2600</v>
      </c>
    </row>
    <row r="14" spans="1:20" x14ac:dyDescent="0.25">
      <c r="B14" s="24" t="s">
        <v>196</v>
      </c>
      <c r="C14" t="s">
        <v>17</v>
      </c>
      <c r="D14" t="s">
        <v>171</v>
      </c>
      <c r="E14" t="s">
        <v>73</v>
      </c>
      <c r="F14" t="s">
        <v>81</v>
      </c>
      <c r="G14">
        <v>10</v>
      </c>
      <c r="H14" s="1">
        <v>130</v>
      </c>
      <c r="I14" s="1">
        <f t="shared" si="0"/>
        <v>1300</v>
      </c>
    </row>
    <row r="15" spans="1:20" x14ac:dyDescent="0.25">
      <c r="B15" s="24" t="s">
        <v>196</v>
      </c>
      <c r="C15" t="s">
        <v>17</v>
      </c>
      <c r="D15" t="s">
        <v>173</v>
      </c>
      <c r="E15" t="s">
        <v>176</v>
      </c>
      <c r="F15" t="s">
        <v>179</v>
      </c>
      <c r="G15">
        <v>20</v>
      </c>
      <c r="H15" s="1">
        <v>184</v>
      </c>
      <c r="I15" s="1">
        <f t="shared" si="0"/>
        <v>3680</v>
      </c>
    </row>
    <row r="16" spans="1:20" x14ac:dyDescent="0.25">
      <c r="B16" s="24" t="s">
        <v>197</v>
      </c>
      <c r="C16" t="s">
        <v>17</v>
      </c>
      <c r="D16" t="s">
        <v>66</v>
      </c>
      <c r="E16" t="s">
        <v>99</v>
      </c>
      <c r="F16" t="s">
        <v>179</v>
      </c>
      <c r="G16">
        <v>5</v>
      </c>
      <c r="H16" s="1">
        <v>80</v>
      </c>
      <c r="I16" s="1">
        <f t="shared" si="0"/>
        <v>400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18B4-AA14-41AE-AD30-2BBD08AD3B3B}">
  <dimension ref="A1:T7"/>
  <sheetViews>
    <sheetView showGridLines="0" topLeftCell="K1" workbookViewId="0">
      <selection activeCell="Q18" sqref="Q18"/>
    </sheetView>
  </sheetViews>
  <sheetFormatPr defaultRowHeight="15" x14ac:dyDescent="0.25"/>
  <cols>
    <col min="2" max="2" width="14.85546875" bestFit="1" customWidth="1"/>
    <col min="3" max="3" width="9.7109375" bestFit="1" customWidth="1"/>
    <col min="4" max="4" width="11.7109375" bestFit="1" customWidth="1"/>
    <col min="5" max="5" width="9" bestFit="1" customWidth="1"/>
    <col min="6" max="6" width="7.85546875" bestFit="1" customWidth="1"/>
    <col min="7" max="7" width="18.85546875" bestFit="1" customWidth="1"/>
    <col min="8" max="8" width="24" bestFit="1" customWidth="1"/>
    <col min="9" max="9" width="20.5703125" bestFit="1" customWidth="1"/>
    <col min="10" max="10" width="21.85546875" bestFit="1" customWidth="1"/>
    <col min="11" max="11" width="21.5703125" bestFit="1" customWidth="1"/>
    <col min="12" max="12" width="16.42578125" bestFit="1" customWidth="1"/>
    <col min="13" max="13" width="22.85546875" bestFit="1" customWidth="1"/>
  </cols>
  <sheetData>
    <row r="1" spans="1:20" ht="30" customHeight="1" x14ac:dyDescent="0.35">
      <c r="A1" s="50" t="s">
        <v>180</v>
      </c>
      <c r="B1" s="50"/>
      <c r="C1" s="50"/>
      <c r="D1" s="50"/>
      <c r="E1" s="50"/>
      <c r="F1" s="5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5" spans="1:20" ht="29.25" customHeight="1" x14ac:dyDescent="0.25">
      <c r="B5" s="11" t="s">
        <v>135</v>
      </c>
      <c r="C5" s="11" t="s">
        <v>0</v>
      </c>
      <c r="D5" s="11" t="s">
        <v>53</v>
      </c>
      <c r="E5" s="11" t="s">
        <v>2</v>
      </c>
      <c r="F5" s="11" t="s">
        <v>1</v>
      </c>
      <c r="G5" s="11" t="s">
        <v>61</v>
      </c>
      <c r="H5" s="11" t="s">
        <v>181</v>
      </c>
      <c r="I5" s="11" t="s">
        <v>182</v>
      </c>
      <c r="J5" s="11" t="s">
        <v>183</v>
      </c>
      <c r="K5" s="11" t="s">
        <v>184</v>
      </c>
      <c r="L5" s="11" t="s">
        <v>51</v>
      </c>
      <c r="M5" s="11" t="s">
        <v>185</v>
      </c>
    </row>
    <row r="6" spans="1:20" x14ac:dyDescent="0.25">
      <c r="B6" s="35" t="s">
        <v>186</v>
      </c>
      <c r="C6" s="35" t="s">
        <v>63</v>
      </c>
      <c r="D6" t="s">
        <v>64</v>
      </c>
      <c r="E6" t="s">
        <v>68</v>
      </c>
      <c r="F6" t="s">
        <v>73</v>
      </c>
      <c r="G6" t="s">
        <v>103</v>
      </c>
      <c r="H6">
        <v>0</v>
      </c>
      <c r="J6">
        <v>10</v>
      </c>
      <c r="K6">
        <v>20</v>
      </c>
      <c r="L6" s="36">
        <v>143</v>
      </c>
      <c r="M6" s="36">
        <f>J6*L6</f>
        <v>1430</v>
      </c>
    </row>
    <row r="7" spans="1:20" x14ac:dyDescent="0.25">
      <c r="B7" s="37">
        <v>44887</v>
      </c>
      <c r="C7" s="35" t="s">
        <v>63</v>
      </c>
      <c r="D7" t="s">
        <v>65</v>
      </c>
      <c r="E7" t="s">
        <v>67</v>
      </c>
      <c r="F7" t="s">
        <v>72</v>
      </c>
      <c r="G7" t="s">
        <v>101</v>
      </c>
      <c r="H7">
        <v>1</v>
      </c>
      <c r="I7" s="24">
        <v>44889</v>
      </c>
      <c r="J7">
        <v>4</v>
      </c>
      <c r="K7">
        <v>146</v>
      </c>
      <c r="L7" s="36">
        <v>253</v>
      </c>
      <c r="M7" s="36">
        <f>J7*L7</f>
        <v>1012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Aula 1</vt:lpstr>
      <vt:lpstr>Aula 2</vt:lpstr>
      <vt:lpstr>Aula3</vt:lpstr>
      <vt:lpstr>AULA 3.1</vt:lpstr>
      <vt:lpstr>Aula4-cadastro de produtos</vt:lpstr>
      <vt:lpstr>Aula4-Cadastro de Fornecedor</vt:lpstr>
      <vt:lpstr>Aula 5</vt:lpstr>
      <vt:lpstr>Aula 6</vt:lpstr>
      <vt:lpstr>Aula 7</vt:lpstr>
      <vt:lpstr>Aula8 Cadastro de entradas</vt:lpstr>
      <vt:lpstr>Aula 8 Saídas</vt:lpstr>
      <vt:lpstr>Aula 09</vt:lpstr>
      <vt:lpstr>Aula 10</vt:lpstr>
      <vt:lpstr>CADASTRO DE LOJAS</vt:lpstr>
      <vt:lpstr>Aula 11</vt:lpstr>
      <vt:lpstr>Aula12-cadastro de produtos</vt:lpstr>
      <vt:lpstr>Aula 12 controle de estoque</vt:lpstr>
      <vt:lpstr>Aula12 entradas </vt:lpstr>
      <vt:lpstr>Aula 12 Saídas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Prepara Cursos</dc:creator>
  <cp:lastModifiedBy>Prepara Cursos</cp:lastModifiedBy>
  <dcterms:created xsi:type="dcterms:W3CDTF">2024-12-14T13:59:28Z</dcterms:created>
  <dcterms:modified xsi:type="dcterms:W3CDTF">2025-05-17T14:09:09Z</dcterms:modified>
</cp:coreProperties>
</file>