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dda5cc98fcd2600/Área de Trabalho/eletrotécnica/"/>
    </mc:Choice>
  </mc:AlternateContent>
  <xr:revisionPtr revIDLastSave="59" documentId="13_ncr:1_{5108BC25-9711-4642-AD09-216B0063B578}" xr6:coauthVersionLast="45" xr6:coauthVersionMax="45" xr10:uidLastSave="{DE6BA1DC-0378-48F8-AC6E-BD2DA7023F23}"/>
  <bookViews>
    <workbookView xWindow="9345" yWindow="0" windowWidth="20940" windowHeight="15600" xr2:uid="{3330CE8B-C2ED-41D7-9351-3AC43227DCF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3" i="1" l="1"/>
  <c r="B44" i="1"/>
  <c r="B45" i="1"/>
  <c r="B46" i="1"/>
  <c r="B47" i="1"/>
  <c r="B48" i="1"/>
  <c r="B49" i="1"/>
  <c r="B50" i="1"/>
  <c r="B51" i="1"/>
  <c r="B52" i="1"/>
  <c r="B53" i="1"/>
  <c r="B54" i="1"/>
  <c r="B42" i="1"/>
  <c r="N43" i="1"/>
  <c r="O43" i="1"/>
  <c r="O56" i="1" l="1"/>
  <c r="N56" i="1"/>
  <c r="C56" i="1"/>
  <c r="J56" i="1"/>
  <c r="I56" i="1"/>
  <c r="H56" i="1"/>
  <c r="B56" i="1"/>
  <c r="N52" i="1" l="1"/>
  <c r="O52" i="1" s="1"/>
  <c r="N44" i="1"/>
  <c r="O44" i="1" s="1"/>
  <c r="N45" i="1"/>
  <c r="O45" i="1" s="1"/>
  <c r="N46" i="1"/>
  <c r="O46" i="1" s="1"/>
  <c r="N47" i="1"/>
  <c r="O47" i="1" s="1"/>
  <c r="N48" i="1"/>
  <c r="O48" i="1" s="1"/>
  <c r="N53" i="1"/>
  <c r="O53" i="1" s="1"/>
  <c r="N54" i="1"/>
  <c r="O54" i="1" s="1"/>
  <c r="N42" i="1"/>
  <c r="O42" i="1" s="1"/>
  <c r="D62" i="1" l="1"/>
  <c r="D61" i="1"/>
  <c r="D60" i="1"/>
  <c r="J55" i="1"/>
  <c r="I55" i="1"/>
  <c r="H55" i="1"/>
  <c r="D36" i="1"/>
  <c r="D34" i="1"/>
  <c r="D35" i="1"/>
  <c r="C15" i="1"/>
  <c r="F31" i="1"/>
  <c r="E31" i="1"/>
  <c r="D31" i="1"/>
  <c r="D63" i="1" l="1"/>
  <c r="D37" i="1"/>
  <c r="N50" i="1"/>
  <c r="O50" i="1" s="1"/>
  <c r="N49" i="1"/>
  <c r="O49" i="1" s="1"/>
  <c r="N51" i="1"/>
  <c r="O51" i="1" s="1"/>
</calcChain>
</file>

<file path=xl/sharedStrings.xml><?xml version="1.0" encoding="utf-8"?>
<sst xmlns="http://schemas.openxmlformats.org/spreadsheetml/2006/main" count="177" uniqueCount="99">
  <si>
    <t>Descrição</t>
  </si>
  <si>
    <t>Perímetro</t>
  </si>
  <si>
    <t>Área</t>
  </si>
  <si>
    <t>Varanda</t>
  </si>
  <si>
    <t>Estar/Jantar</t>
  </si>
  <si>
    <t>Cozinha</t>
  </si>
  <si>
    <t>Serviço</t>
  </si>
  <si>
    <t>Corredor</t>
  </si>
  <si>
    <t>Sani. 1</t>
  </si>
  <si>
    <t>Sani. 2</t>
  </si>
  <si>
    <t>San. 3</t>
  </si>
  <si>
    <t>Quarto</t>
  </si>
  <si>
    <t>Suite 1</t>
  </si>
  <si>
    <t>Suite 2</t>
  </si>
  <si>
    <t>14,6 m</t>
  </si>
  <si>
    <t>16,7 m</t>
  </si>
  <si>
    <t>11,5 m</t>
  </si>
  <si>
    <t>9,5 m</t>
  </si>
  <si>
    <t>11,82 m</t>
  </si>
  <si>
    <t>7,28 m</t>
  </si>
  <si>
    <t>8,6 m</t>
  </si>
  <si>
    <t>13 m</t>
  </si>
  <si>
    <t>10,6 m²</t>
  </si>
  <si>
    <t>10,5 m²</t>
  </si>
  <si>
    <t>17,4 m²</t>
  </si>
  <si>
    <t>8,25 m²</t>
  </si>
  <si>
    <t>5,5 m²</t>
  </si>
  <si>
    <t>5,652 m²</t>
  </si>
  <si>
    <t>2,928 m²</t>
  </si>
  <si>
    <t>3,9 m²</t>
  </si>
  <si>
    <t>Levantamento da carga de tomadas</t>
  </si>
  <si>
    <t>Dimensões</t>
  </si>
  <si>
    <t>PTUG's</t>
  </si>
  <si>
    <t>PTUE's</t>
  </si>
  <si>
    <t>Quantidade</t>
  </si>
  <si>
    <t>Total</t>
  </si>
  <si>
    <t>Potencia (VA)</t>
  </si>
  <si>
    <t>Potencia de iluminação</t>
  </si>
  <si>
    <t>Divisão dos Circuitos</t>
  </si>
  <si>
    <t>Iluminação 1 (Cozinha, Varanda, Serviço, Sala)</t>
  </si>
  <si>
    <t>Iluminação 2 (Corredor, Sanitários, Quartos)</t>
  </si>
  <si>
    <t>TUG's - Quartos</t>
  </si>
  <si>
    <t>TUG's - WC 1 e Área de Serviço</t>
  </si>
  <si>
    <t>TUG's - WC 2 e 3</t>
  </si>
  <si>
    <t>TUG's - Cozinha</t>
  </si>
  <si>
    <t>TUE - Chuveiro 1 - 220 V</t>
  </si>
  <si>
    <t>TUE - Chuveiro 2 - 220 V</t>
  </si>
  <si>
    <t>TUE - Chuveiro 3 - 220 V</t>
  </si>
  <si>
    <t>Cálculo de iluminação</t>
  </si>
  <si>
    <t>TUG's - Sala e Corredor</t>
  </si>
  <si>
    <t>Potência (W)</t>
  </si>
  <si>
    <t>F.P.</t>
  </si>
  <si>
    <t>Levantamento da Potência Total</t>
  </si>
  <si>
    <t>Potência de iluminação</t>
  </si>
  <si>
    <t>Potência (VA)</t>
  </si>
  <si>
    <t>Potência PTUG's</t>
  </si>
  <si>
    <t>Potência PTUE's</t>
  </si>
  <si>
    <t>Fornecimento Trifásico potência maior que 25kW</t>
  </si>
  <si>
    <t>TUE - Split Suite 1 - 220 V</t>
  </si>
  <si>
    <t>TUE - Split Quarto - 220 V</t>
  </si>
  <si>
    <t>TUE - Split Suite 2 - 220 V</t>
  </si>
  <si>
    <t>Tensão (V)</t>
  </si>
  <si>
    <t>Esquema</t>
  </si>
  <si>
    <t>F + N</t>
  </si>
  <si>
    <t>F + N + T</t>
  </si>
  <si>
    <t>Método de Instalação</t>
  </si>
  <si>
    <t>B1</t>
  </si>
  <si>
    <t>Fases</t>
  </si>
  <si>
    <t>R</t>
  </si>
  <si>
    <t>S</t>
  </si>
  <si>
    <t>T</t>
  </si>
  <si>
    <t>R + T</t>
  </si>
  <si>
    <t>S + T</t>
  </si>
  <si>
    <t>R + S</t>
  </si>
  <si>
    <t>Pot - R</t>
  </si>
  <si>
    <t>Pot - S</t>
  </si>
  <si>
    <t>Pot - T</t>
  </si>
  <si>
    <t>R + S + T</t>
  </si>
  <si>
    <t>FCT</t>
  </si>
  <si>
    <t>FCA</t>
  </si>
  <si>
    <t>Ip (A)</t>
  </si>
  <si>
    <t>Seção (mm²)</t>
  </si>
  <si>
    <t>Ic (A)</t>
  </si>
  <si>
    <t>Disj (A)</t>
  </si>
  <si>
    <t>Quadro de Demanda</t>
  </si>
  <si>
    <t>Tipo de Carga</t>
  </si>
  <si>
    <t>Potência Instalada (kVA)</t>
  </si>
  <si>
    <t>Iluminação e TUG's</t>
  </si>
  <si>
    <t>Ar Condicionados</t>
  </si>
  <si>
    <t>Chuveiros</t>
  </si>
  <si>
    <t>Demanda (kVA)</t>
  </si>
  <si>
    <t>Fator de Demanda</t>
  </si>
  <si>
    <t>Pela tabela da Coelba 4.2 devido ao valor de demanda o Disjuntor é de 63 A</t>
  </si>
  <si>
    <t>F + F + T</t>
  </si>
  <si>
    <t>FP</t>
  </si>
  <si>
    <t>GERAL</t>
  </si>
  <si>
    <t>127/220</t>
  </si>
  <si>
    <t>F + F + F + N + T</t>
  </si>
  <si>
    <t>Icn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</si>
</sst>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1" applyFont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Border="1"/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F686-9312-4899-99F5-3EDA39F201A0}">
  <dimension ref="A1:R89"/>
  <sheetViews>
    <sheetView tabSelected="1" topLeftCell="A22" workbookViewId="0">
      <selection activeCell="C50" sqref="C50"/>
    </sheetView>
  </sheetViews>
  <sheetFormatPr defaultRowHeight="15" x14ac:dyDescent="0.25"/>
  <cols>
    <col min="1" max="1" width="45.28515625" bestFit="1" customWidth="1"/>
    <col min="2" max="2" width="23" bestFit="1" customWidth="1"/>
    <col min="3" max="3" width="20.85546875" bestFit="1" customWidth="1"/>
    <col min="4" max="4" width="15" bestFit="1" customWidth="1"/>
    <col min="5" max="5" width="14" bestFit="1" customWidth="1"/>
    <col min="6" max="6" width="20.28515625" bestFit="1" customWidth="1"/>
    <col min="16" max="16" width="12.140625" bestFit="1" customWidth="1"/>
  </cols>
  <sheetData>
    <row r="1" spans="1:6" x14ac:dyDescent="0.25">
      <c r="A1" t="s">
        <v>48</v>
      </c>
    </row>
    <row r="2" spans="1:6" x14ac:dyDescent="0.25">
      <c r="A2" t="s">
        <v>0</v>
      </c>
      <c r="B2" t="s">
        <v>1</v>
      </c>
      <c r="C2" t="s">
        <v>2</v>
      </c>
      <c r="D2" t="s">
        <v>36</v>
      </c>
    </row>
    <row r="3" spans="1:6" x14ac:dyDescent="0.25">
      <c r="A3" t="s">
        <v>3</v>
      </c>
      <c r="B3" t="s">
        <v>14</v>
      </c>
      <c r="C3" t="s">
        <v>22</v>
      </c>
      <c r="D3">
        <v>160</v>
      </c>
    </row>
    <row r="4" spans="1:6" x14ac:dyDescent="0.25">
      <c r="A4" t="s">
        <v>4</v>
      </c>
      <c r="B4" t="s">
        <v>15</v>
      </c>
      <c r="C4" t="s">
        <v>24</v>
      </c>
      <c r="D4">
        <v>220</v>
      </c>
    </row>
    <row r="5" spans="1:6" x14ac:dyDescent="0.25">
      <c r="A5" t="s">
        <v>5</v>
      </c>
      <c r="B5" t="s">
        <v>16</v>
      </c>
      <c r="C5" t="s">
        <v>25</v>
      </c>
      <c r="D5">
        <v>100</v>
      </c>
    </row>
    <row r="6" spans="1:6" x14ac:dyDescent="0.25">
      <c r="A6" t="s">
        <v>6</v>
      </c>
      <c r="B6" t="s">
        <v>17</v>
      </c>
      <c r="C6" t="s">
        <v>26</v>
      </c>
      <c r="D6">
        <v>100</v>
      </c>
    </row>
    <row r="7" spans="1:6" x14ac:dyDescent="0.25">
      <c r="A7" t="s">
        <v>7</v>
      </c>
      <c r="B7" t="s">
        <v>18</v>
      </c>
      <c r="C7" t="s">
        <v>27</v>
      </c>
      <c r="D7">
        <v>100</v>
      </c>
    </row>
    <row r="8" spans="1:6" x14ac:dyDescent="0.25">
      <c r="A8" t="s">
        <v>8</v>
      </c>
      <c r="B8" t="s">
        <v>19</v>
      </c>
      <c r="C8" t="s">
        <v>28</v>
      </c>
      <c r="D8">
        <v>100</v>
      </c>
    </row>
    <row r="9" spans="1:6" x14ac:dyDescent="0.25">
      <c r="A9" t="s">
        <v>9</v>
      </c>
      <c r="B9" t="s">
        <v>20</v>
      </c>
      <c r="C9" t="s">
        <v>29</v>
      </c>
      <c r="D9">
        <v>100</v>
      </c>
    </row>
    <row r="10" spans="1:6" x14ac:dyDescent="0.25">
      <c r="A10" s="3" t="s">
        <v>10</v>
      </c>
      <c r="B10" t="s">
        <v>20</v>
      </c>
      <c r="C10" t="s">
        <v>29</v>
      </c>
      <c r="D10">
        <v>100</v>
      </c>
    </row>
    <row r="11" spans="1:6" x14ac:dyDescent="0.25">
      <c r="A11" t="s">
        <v>11</v>
      </c>
      <c r="B11" t="s">
        <v>21</v>
      </c>
      <c r="C11" t="s">
        <v>23</v>
      </c>
      <c r="D11">
        <v>160</v>
      </c>
      <c r="F11" s="3"/>
    </row>
    <row r="12" spans="1:6" x14ac:dyDescent="0.25">
      <c r="A12" t="s">
        <v>12</v>
      </c>
      <c r="B12" t="s">
        <v>21</v>
      </c>
      <c r="C12" t="s">
        <v>23</v>
      </c>
      <c r="D12">
        <v>160</v>
      </c>
    </row>
    <row r="13" spans="1:6" x14ac:dyDescent="0.25">
      <c r="A13" t="s">
        <v>13</v>
      </c>
      <c r="B13" t="s">
        <v>21</v>
      </c>
      <c r="C13" t="s">
        <v>23</v>
      </c>
      <c r="D13">
        <v>160</v>
      </c>
    </row>
    <row r="15" spans="1:6" x14ac:dyDescent="0.25">
      <c r="A15" t="s">
        <v>37</v>
      </c>
      <c r="C15">
        <f>SUM(D3:D13)</f>
        <v>1460</v>
      </c>
    </row>
    <row r="17" spans="1:6" x14ac:dyDescent="0.25">
      <c r="A17" t="s">
        <v>30</v>
      </c>
    </row>
    <row r="18" spans="1:6" x14ac:dyDescent="0.25">
      <c r="A18" t="s">
        <v>0</v>
      </c>
      <c r="B18" t="s">
        <v>31</v>
      </c>
      <c r="D18" t="s">
        <v>34</v>
      </c>
    </row>
    <row r="19" spans="1:6" x14ac:dyDescent="0.25">
      <c r="B19" t="s">
        <v>1</v>
      </c>
      <c r="C19" t="s">
        <v>2</v>
      </c>
      <c r="D19" t="s">
        <v>32</v>
      </c>
      <c r="E19" t="s">
        <v>33</v>
      </c>
      <c r="F19" t="s">
        <v>36</v>
      </c>
    </row>
    <row r="20" spans="1:6" x14ac:dyDescent="0.25">
      <c r="A20" t="s">
        <v>3</v>
      </c>
      <c r="B20" t="s">
        <v>14</v>
      </c>
      <c r="C20" t="s">
        <v>22</v>
      </c>
      <c r="D20">
        <v>1</v>
      </c>
      <c r="F20">
        <v>100</v>
      </c>
    </row>
    <row r="21" spans="1:6" x14ac:dyDescent="0.25">
      <c r="A21" t="s">
        <v>4</v>
      </c>
      <c r="B21" t="s">
        <v>15</v>
      </c>
      <c r="C21" t="s">
        <v>24</v>
      </c>
      <c r="D21">
        <v>5</v>
      </c>
      <c r="F21">
        <v>600</v>
      </c>
    </row>
    <row r="22" spans="1:6" x14ac:dyDescent="0.25">
      <c r="A22" t="s">
        <v>5</v>
      </c>
      <c r="B22" t="s">
        <v>16</v>
      </c>
      <c r="C22" t="s">
        <v>25</v>
      </c>
      <c r="D22">
        <v>5</v>
      </c>
      <c r="F22">
        <v>1500</v>
      </c>
    </row>
    <row r="23" spans="1:6" x14ac:dyDescent="0.25">
      <c r="A23" t="s">
        <v>6</v>
      </c>
      <c r="B23" t="s">
        <v>17</v>
      </c>
      <c r="C23" t="s">
        <v>26</v>
      </c>
      <c r="D23">
        <v>2</v>
      </c>
      <c r="F23">
        <v>700</v>
      </c>
    </row>
    <row r="24" spans="1:6" x14ac:dyDescent="0.25">
      <c r="A24" t="s">
        <v>7</v>
      </c>
      <c r="B24" t="s">
        <v>18</v>
      </c>
      <c r="C24" t="s">
        <v>27</v>
      </c>
      <c r="D24">
        <v>1</v>
      </c>
      <c r="F24">
        <v>100</v>
      </c>
    </row>
    <row r="25" spans="1:6" x14ac:dyDescent="0.25">
      <c r="A25" t="s">
        <v>8</v>
      </c>
      <c r="B25" t="s">
        <v>19</v>
      </c>
      <c r="C25" t="s">
        <v>28</v>
      </c>
      <c r="D25">
        <v>1</v>
      </c>
      <c r="E25">
        <v>1</v>
      </c>
      <c r="F25">
        <v>7400</v>
      </c>
    </row>
    <row r="26" spans="1:6" x14ac:dyDescent="0.25">
      <c r="A26" t="s">
        <v>9</v>
      </c>
      <c r="B26" t="s">
        <v>20</v>
      </c>
      <c r="C26" t="s">
        <v>29</v>
      </c>
      <c r="D26">
        <v>1</v>
      </c>
      <c r="E26">
        <v>1</v>
      </c>
      <c r="F26">
        <v>7400</v>
      </c>
    </row>
    <row r="27" spans="1:6" x14ac:dyDescent="0.25">
      <c r="A27" t="s">
        <v>10</v>
      </c>
      <c r="B27" t="s">
        <v>20</v>
      </c>
      <c r="C27" t="s">
        <v>29</v>
      </c>
      <c r="D27">
        <v>1</v>
      </c>
      <c r="E27">
        <v>1</v>
      </c>
      <c r="F27">
        <v>7400</v>
      </c>
    </row>
    <row r="28" spans="1:6" x14ac:dyDescent="0.25">
      <c r="A28" t="s">
        <v>11</v>
      </c>
      <c r="B28" t="s">
        <v>21</v>
      </c>
      <c r="C28" t="s">
        <v>23</v>
      </c>
      <c r="D28">
        <v>4</v>
      </c>
      <c r="E28">
        <v>1</v>
      </c>
      <c r="F28">
        <v>1500</v>
      </c>
    </row>
    <row r="29" spans="1:6" x14ac:dyDescent="0.25">
      <c r="A29" t="s">
        <v>12</v>
      </c>
      <c r="B29" t="s">
        <v>21</v>
      </c>
      <c r="C29" t="s">
        <v>23</v>
      </c>
      <c r="D29">
        <v>4</v>
      </c>
      <c r="E29">
        <v>1</v>
      </c>
      <c r="F29">
        <v>1500</v>
      </c>
    </row>
    <row r="30" spans="1:6" x14ac:dyDescent="0.25">
      <c r="A30" t="s">
        <v>13</v>
      </c>
      <c r="B30" t="s">
        <v>21</v>
      </c>
      <c r="C30" t="s">
        <v>23</v>
      </c>
      <c r="D30">
        <v>4</v>
      </c>
      <c r="E30">
        <v>1</v>
      </c>
      <c r="F30">
        <v>1500</v>
      </c>
    </row>
    <row r="31" spans="1:6" x14ac:dyDescent="0.25">
      <c r="C31" t="s">
        <v>35</v>
      </c>
      <c r="D31">
        <f>SUM(D20:D30)</f>
        <v>29</v>
      </c>
      <c r="E31">
        <f>SUM(E20:E30)</f>
        <v>6</v>
      </c>
      <c r="F31">
        <f>SUM(F20:F30)</f>
        <v>29700</v>
      </c>
    </row>
    <row r="33" spans="1:18" x14ac:dyDescent="0.25">
      <c r="A33" t="s">
        <v>52</v>
      </c>
      <c r="B33" t="s">
        <v>54</v>
      </c>
      <c r="C33" t="s">
        <v>51</v>
      </c>
      <c r="D33" t="s">
        <v>50</v>
      </c>
    </row>
    <row r="34" spans="1:18" x14ac:dyDescent="0.25">
      <c r="A34" t="s">
        <v>53</v>
      </c>
      <c r="B34">
        <v>1080</v>
      </c>
      <c r="C34">
        <v>1</v>
      </c>
      <c r="D34">
        <f>PRODUCT(B34:C34)</f>
        <v>1080</v>
      </c>
    </row>
    <row r="35" spans="1:18" x14ac:dyDescent="0.25">
      <c r="A35" t="s">
        <v>55</v>
      </c>
      <c r="B35">
        <v>6000</v>
      </c>
      <c r="C35">
        <v>0.8</v>
      </c>
      <c r="D35">
        <f>PRODUCT(B35:C35)</f>
        <v>4800</v>
      </c>
    </row>
    <row r="36" spans="1:18" x14ac:dyDescent="0.25">
      <c r="A36" t="s">
        <v>56</v>
      </c>
      <c r="B36">
        <v>23700</v>
      </c>
      <c r="C36">
        <v>1</v>
      </c>
      <c r="D36">
        <f>PRODUCT(B36:C36)</f>
        <v>23700</v>
      </c>
    </row>
    <row r="37" spans="1:18" x14ac:dyDescent="0.25">
      <c r="C37" t="s">
        <v>35</v>
      </c>
      <c r="D37">
        <f>SUM(D34:D36)</f>
        <v>29580</v>
      </c>
    </row>
    <row r="39" spans="1:18" x14ac:dyDescent="0.25">
      <c r="A39" t="s">
        <v>57</v>
      </c>
    </row>
    <row r="41" spans="1:18" x14ac:dyDescent="0.25">
      <c r="A41" t="s">
        <v>38</v>
      </c>
      <c r="B41" t="s">
        <v>36</v>
      </c>
      <c r="C41" t="s">
        <v>50</v>
      </c>
      <c r="D41" t="s">
        <v>61</v>
      </c>
      <c r="E41" t="s">
        <v>62</v>
      </c>
      <c r="F41" t="s">
        <v>65</v>
      </c>
      <c r="G41" t="s">
        <v>67</v>
      </c>
      <c r="H41" t="s">
        <v>74</v>
      </c>
      <c r="I41" t="s">
        <v>75</v>
      </c>
      <c r="J41" t="s">
        <v>76</v>
      </c>
      <c r="K41" t="s">
        <v>94</v>
      </c>
      <c r="L41" t="s">
        <v>78</v>
      </c>
      <c r="M41" t="s">
        <v>79</v>
      </c>
      <c r="N41" t="s">
        <v>82</v>
      </c>
      <c r="O41" t="s">
        <v>80</v>
      </c>
      <c r="P41" t="s">
        <v>81</v>
      </c>
      <c r="Q41" t="s">
        <v>98</v>
      </c>
      <c r="R41" t="s">
        <v>83</v>
      </c>
    </row>
    <row r="42" spans="1:18" x14ac:dyDescent="0.25">
      <c r="A42" t="s">
        <v>39</v>
      </c>
      <c r="B42">
        <f>C42/K42</f>
        <v>580</v>
      </c>
      <c r="C42">
        <v>580</v>
      </c>
      <c r="D42" s="1">
        <v>127</v>
      </c>
      <c r="E42" s="1" t="s">
        <v>63</v>
      </c>
      <c r="F42" s="1" t="s">
        <v>66</v>
      </c>
      <c r="G42" t="s">
        <v>68</v>
      </c>
      <c r="H42">
        <v>580</v>
      </c>
      <c r="K42">
        <v>1</v>
      </c>
      <c r="L42">
        <v>1</v>
      </c>
      <c r="M42">
        <v>0.7</v>
      </c>
      <c r="N42">
        <f t="shared" ref="N42:N54" si="0">B42/D42</f>
        <v>4.5669291338582676</v>
      </c>
      <c r="O42">
        <f>N42/(L42*M42)</f>
        <v>6.5241844769403823</v>
      </c>
      <c r="P42">
        <v>1.5</v>
      </c>
      <c r="Q42">
        <v>17.5</v>
      </c>
      <c r="R42">
        <v>10</v>
      </c>
    </row>
    <row r="43" spans="1:18" x14ac:dyDescent="0.25">
      <c r="A43" t="s">
        <v>40</v>
      </c>
      <c r="B43">
        <f t="shared" ref="B43:B54" si="1">C43/K43</f>
        <v>880</v>
      </c>
      <c r="C43">
        <v>880</v>
      </c>
      <c r="D43" s="1">
        <v>127</v>
      </c>
      <c r="E43" s="1" t="s">
        <v>63</v>
      </c>
      <c r="F43" s="1" t="s">
        <v>66</v>
      </c>
      <c r="G43" t="s">
        <v>69</v>
      </c>
      <c r="I43">
        <v>880</v>
      </c>
      <c r="K43">
        <v>1</v>
      </c>
      <c r="L43">
        <v>1</v>
      </c>
      <c r="M43">
        <v>0.7</v>
      </c>
      <c r="N43">
        <f t="shared" si="0"/>
        <v>6.9291338582677167</v>
      </c>
      <c r="O43">
        <f t="shared" ref="O43:O54" si="2">N43/(L43*M43)</f>
        <v>9.8987626546681664</v>
      </c>
      <c r="P43">
        <v>1.5</v>
      </c>
      <c r="Q43">
        <v>17.5</v>
      </c>
      <c r="R43">
        <v>10</v>
      </c>
    </row>
    <row r="44" spans="1:18" x14ac:dyDescent="0.25">
      <c r="A44" t="s">
        <v>41</v>
      </c>
      <c r="B44">
        <f t="shared" si="1"/>
        <v>1500</v>
      </c>
      <c r="C44">
        <v>1200</v>
      </c>
      <c r="D44" s="1">
        <v>127</v>
      </c>
      <c r="E44" s="1" t="s">
        <v>64</v>
      </c>
      <c r="F44" s="1" t="s">
        <v>66</v>
      </c>
      <c r="G44" t="s">
        <v>70</v>
      </c>
      <c r="H44">
        <v>1200</v>
      </c>
      <c r="K44">
        <v>0.8</v>
      </c>
      <c r="L44">
        <v>1</v>
      </c>
      <c r="M44">
        <v>0.7</v>
      </c>
      <c r="N44">
        <f t="shared" si="0"/>
        <v>11.811023622047244</v>
      </c>
      <c r="O44">
        <f t="shared" si="2"/>
        <v>16.872890888638921</v>
      </c>
      <c r="P44">
        <v>2.5</v>
      </c>
      <c r="Q44">
        <v>24</v>
      </c>
      <c r="R44">
        <v>16</v>
      </c>
    </row>
    <row r="45" spans="1:18" x14ac:dyDescent="0.25">
      <c r="A45" t="s">
        <v>49</v>
      </c>
      <c r="B45">
        <f t="shared" si="1"/>
        <v>750</v>
      </c>
      <c r="C45">
        <v>600</v>
      </c>
      <c r="D45" s="1">
        <v>127</v>
      </c>
      <c r="E45" s="1" t="s">
        <v>64</v>
      </c>
      <c r="F45" s="1" t="s">
        <v>66</v>
      </c>
      <c r="G45" t="s">
        <v>70</v>
      </c>
      <c r="J45">
        <v>600</v>
      </c>
      <c r="K45">
        <v>0.8</v>
      </c>
      <c r="L45">
        <v>1</v>
      </c>
      <c r="M45">
        <v>0.8</v>
      </c>
      <c r="N45">
        <f t="shared" si="0"/>
        <v>5.9055118110236222</v>
      </c>
      <c r="O45">
        <f t="shared" si="2"/>
        <v>7.3818897637795278</v>
      </c>
      <c r="P45">
        <v>2.5</v>
      </c>
      <c r="Q45">
        <v>24</v>
      </c>
      <c r="R45">
        <v>16</v>
      </c>
    </row>
    <row r="46" spans="1:18" x14ac:dyDescent="0.25">
      <c r="A46" t="s">
        <v>43</v>
      </c>
      <c r="B46">
        <f t="shared" si="1"/>
        <v>1500</v>
      </c>
      <c r="C46">
        <v>1200</v>
      </c>
      <c r="D46" s="1">
        <v>127</v>
      </c>
      <c r="E46" s="1" t="s">
        <v>64</v>
      </c>
      <c r="F46" s="1" t="s">
        <v>66</v>
      </c>
      <c r="G46" t="s">
        <v>70</v>
      </c>
      <c r="J46">
        <v>1200</v>
      </c>
      <c r="K46">
        <v>0.8</v>
      </c>
      <c r="L46">
        <v>1</v>
      </c>
      <c r="M46">
        <v>0.8</v>
      </c>
      <c r="N46">
        <f t="shared" si="0"/>
        <v>11.811023622047244</v>
      </c>
      <c r="O46">
        <f t="shared" si="2"/>
        <v>14.763779527559056</v>
      </c>
      <c r="P46">
        <v>2.5</v>
      </c>
      <c r="Q46">
        <v>24</v>
      </c>
      <c r="R46">
        <v>16</v>
      </c>
    </row>
    <row r="47" spans="1:18" x14ac:dyDescent="0.25">
      <c r="A47" t="s">
        <v>42</v>
      </c>
      <c r="B47">
        <f t="shared" si="1"/>
        <v>1625</v>
      </c>
      <c r="C47">
        <v>1300</v>
      </c>
      <c r="D47" s="1">
        <v>127</v>
      </c>
      <c r="E47" s="1" t="s">
        <v>64</v>
      </c>
      <c r="F47" s="1" t="s">
        <v>66</v>
      </c>
      <c r="G47" t="s">
        <v>70</v>
      </c>
      <c r="J47">
        <v>1300</v>
      </c>
      <c r="K47">
        <v>0.8</v>
      </c>
      <c r="L47">
        <v>1</v>
      </c>
      <c r="M47">
        <v>0.7</v>
      </c>
      <c r="N47">
        <f t="shared" si="0"/>
        <v>12.795275590551181</v>
      </c>
      <c r="O47">
        <f t="shared" si="2"/>
        <v>18.278965129358831</v>
      </c>
      <c r="P47">
        <v>2.5</v>
      </c>
      <c r="Q47">
        <v>24</v>
      </c>
      <c r="R47">
        <v>20</v>
      </c>
    </row>
    <row r="48" spans="1:18" x14ac:dyDescent="0.25">
      <c r="A48" t="s">
        <v>44</v>
      </c>
      <c r="B48">
        <f t="shared" si="1"/>
        <v>1875</v>
      </c>
      <c r="C48">
        <v>1500</v>
      </c>
      <c r="D48" s="1">
        <v>127</v>
      </c>
      <c r="E48" s="1" t="s">
        <v>64</v>
      </c>
      <c r="F48" s="1" t="s">
        <v>66</v>
      </c>
      <c r="G48" t="s">
        <v>70</v>
      </c>
      <c r="J48">
        <v>1500</v>
      </c>
      <c r="K48">
        <v>0.8</v>
      </c>
      <c r="L48">
        <v>1</v>
      </c>
      <c r="M48">
        <v>0.7</v>
      </c>
      <c r="N48">
        <f t="shared" si="0"/>
        <v>14.763779527559056</v>
      </c>
      <c r="O48">
        <f t="shared" si="2"/>
        <v>21.091113610798651</v>
      </c>
      <c r="P48">
        <v>2.5</v>
      </c>
      <c r="Q48">
        <v>24</v>
      </c>
      <c r="R48">
        <v>20</v>
      </c>
    </row>
    <row r="49" spans="1:18" x14ac:dyDescent="0.25">
      <c r="A49" t="s">
        <v>45</v>
      </c>
      <c r="B49">
        <f t="shared" si="1"/>
        <v>6800</v>
      </c>
      <c r="C49">
        <v>6800</v>
      </c>
      <c r="D49" s="1">
        <v>220</v>
      </c>
      <c r="E49" s="1" t="s">
        <v>93</v>
      </c>
      <c r="F49" s="1" t="s">
        <v>66</v>
      </c>
      <c r="G49" t="s">
        <v>71</v>
      </c>
      <c r="H49">
        <v>3400</v>
      </c>
      <c r="J49">
        <v>3400</v>
      </c>
      <c r="K49">
        <v>1</v>
      </c>
      <c r="L49">
        <v>1</v>
      </c>
      <c r="M49">
        <v>1</v>
      </c>
      <c r="N49">
        <f t="shared" si="0"/>
        <v>30.90909090909091</v>
      </c>
      <c r="O49">
        <f t="shared" si="2"/>
        <v>30.90909090909091</v>
      </c>
      <c r="P49">
        <v>6</v>
      </c>
      <c r="Q49">
        <v>41</v>
      </c>
      <c r="R49">
        <v>32</v>
      </c>
    </row>
    <row r="50" spans="1:18" x14ac:dyDescent="0.25">
      <c r="A50" t="s">
        <v>46</v>
      </c>
      <c r="B50">
        <f t="shared" si="1"/>
        <v>6800</v>
      </c>
      <c r="C50">
        <v>6800</v>
      </c>
      <c r="D50" s="1">
        <v>220</v>
      </c>
      <c r="E50" s="1" t="s">
        <v>93</v>
      </c>
      <c r="F50" s="1" t="s">
        <v>66</v>
      </c>
      <c r="G50" t="s">
        <v>72</v>
      </c>
      <c r="I50">
        <v>3400</v>
      </c>
      <c r="J50">
        <v>3400</v>
      </c>
      <c r="K50">
        <v>1</v>
      </c>
      <c r="L50">
        <v>1</v>
      </c>
      <c r="M50">
        <v>0.8</v>
      </c>
      <c r="N50">
        <f t="shared" si="0"/>
        <v>30.90909090909091</v>
      </c>
      <c r="O50">
        <f t="shared" si="2"/>
        <v>38.636363636363633</v>
      </c>
      <c r="P50">
        <v>6</v>
      </c>
      <c r="Q50">
        <v>41</v>
      </c>
      <c r="R50">
        <v>32</v>
      </c>
    </row>
    <row r="51" spans="1:18" x14ac:dyDescent="0.25">
      <c r="A51" t="s">
        <v>47</v>
      </c>
      <c r="B51">
        <f t="shared" si="1"/>
        <v>6800</v>
      </c>
      <c r="C51">
        <v>6800</v>
      </c>
      <c r="D51" s="1">
        <v>220</v>
      </c>
      <c r="E51" s="1" t="s">
        <v>93</v>
      </c>
      <c r="F51" s="1" t="s">
        <v>66</v>
      </c>
      <c r="G51" t="s">
        <v>73</v>
      </c>
      <c r="H51">
        <v>3400</v>
      </c>
      <c r="I51">
        <v>3400</v>
      </c>
      <c r="K51">
        <v>1</v>
      </c>
      <c r="L51">
        <v>1</v>
      </c>
      <c r="M51">
        <v>0.8</v>
      </c>
      <c r="N51">
        <f t="shared" si="0"/>
        <v>30.90909090909091</v>
      </c>
      <c r="O51">
        <f t="shared" si="2"/>
        <v>38.636363636363633</v>
      </c>
      <c r="P51">
        <v>6</v>
      </c>
      <c r="Q51">
        <v>41</v>
      </c>
      <c r="R51">
        <v>32</v>
      </c>
    </row>
    <row r="52" spans="1:18" x14ac:dyDescent="0.25">
      <c r="A52" t="s">
        <v>58</v>
      </c>
      <c r="B52">
        <f t="shared" si="1"/>
        <v>1375</v>
      </c>
      <c r="C52">
        <v>1100</v>
      </c>
      <c r="D52" s="1">
        <v>220</v>
      </c>
      <c r="E52" s="1" t="s">
        <v>93</v>
      </c>
      <c r="F52" s="1" t="s">
        <v>66</v>
      </c>
      <c r="G52" t="s">
        <v>73</v>
      </c>
      <c r="H52">
        <v>550</v>
      </c>
      <c r="I52">
        <v>550</v>
      </c>
      <c r="K52">
        <v>0.8</v>
      </c>
      <c r="L52">
        <v>1</v>
      </c>
      <c r="M52">
        <v>0.8</v>
      </c>
      <c r="N52">
        <f t="shared" si="0"/>
        <v>6.25</v>
      </c>
      <c r="O52">
        <f t="shared" si="2"/>
        <v>7.8125</v>
      </c>
      <c r="P52">
        <v>2.5</v>
      </c>
      <c r="Q52">
        <v>24</v>
      </c>
      <c r="R52">
        <v>10</v>
      </c>
    </row>
    <row r="53" spans="1:18" x14ac:dyDescent="0.25">
      <c r="A53" t="s">
        <v>59</v>
      </c>
      <c r="B53">
        <f t="shared" si="1"/>
        <v>1375</v>
      </c>
      <c r="C53">
        <v>1100</v>
      </c>
      <c r="D53" s="1">
        <v>220</v>
      </c>
      <c r="E53" s="1" t="s">
        <v>93</v>
      </c>
      <c r="F53" s="1" t="s">
        <v>66</v>
      </c>
      <c r="G53" t="s">
        <v>73</v>
      </c>
      <c r="H53">
        <v>550</v>
      </c>
      <c r="I53">
        <v>550</v>
      </c>
      <c r="K53">
        <v>0.8</v>
      </c>
      <c r="L53">
        <v>1</v>
      </c>
      <c r="M53">
        <v>0.8</v>
      </c>
      <c r="N53">
        <f t="shared" si="0"/>
        <v>6.25</v>
      </c>
      <c r="O53">
        <f t="shared" si="2"/>
        <v>7.8125</v>
      </c>
      <c r="P53">
        <v>2.5</v>
      </c>
      <c r="Q53">
        <v>24</v>
      </c>
      <c r="R53">
        <v>10</v>
      </c>
    </row>
    <row r="54" spans="1:18" x14ac:dyDescent="0.25">
      <c r="A54" t="s">
        <v>60</v>
      </c>
      <c r="B54">
        <f t="shared" si="1"/>
        <v>1375</v>
      </c>
      <c r="C54">
        <v>1100</v>
      </c>
      <c r="D54" s="1">
        <v>220</v>
      </c>
      <c r="E54" s="1" t="s">
        <v>93</v>
      </c>
      <c r="F54" s="1" t="s">
        <v>66</v>
      </c>
      <c r="G54" t="s">
        <v>73</v>
      </c>
      <c r="H54">
        <v>550</v>
      </c>
      <c r="I54">
        <v>550</v>
      </c>
      <c r="K54">
        <v>0.8</v>
      </c>
      <c r="L54">
        <v>1</v>
      </c>
      <c r="M54">
        <v>1</v>
      </c>
      <c r="N54">
        <f t="shared" si="0"/>
        <v>6.25</v>
      </c>
      <c r="O54">
        <f t="shared" si="2"/>
        <v>6.25</v>
      </c>
      <c r="P54">
        <v>2.5</v>
      </c>
      <c r="Q54">
        <v>24</v>
      </c>
      <c r="R54">
        <v>10</v>
      </c>
    </row>
    <row r="55" spans="1:18" x14ac:dyDescent="0.25">
      <c r="A55" s="5"/>
      <c r="B55" s="5"/>
      <c r="C55" s="5"/>
      <c r="D55" s="5"/>
      <c r="E55" s="5"/>
      <c r="F55" s="5"/>
      <c r="G55" t="s">
        <v>77</v>
      </c>
      <c r="H55">
        <f>SUM(H42:H54)</f>
        <v>10230</v>
      </c>
      <c r="I55">
        <f>SUM(I42:I54)</f>
        <v>9330</v>
      </c>
      <c r="J55">
        <f>SUM(J42:J54)</f>
        <v>11400</v>
      </c>
      <c r="K55" s="6"/>
      <c r="L55" s="6"/>
      <c r="M55" s="6"/>
      <c r="N55" s="6"/>
      <c r="O55" s="6"/>
      <c r="P55" s="6"/>
      <c r="Q55" s="6"/>
      <c r="R55" s="6"/>
    </row>
    <row r="56" spans="1:18" x14ac:dyDescent="0.25">
      <c r="A56" t="s">
        <v>95</v>
      </c>
      <c r="B56">
        <f>D63*1000</f>
        <v>22380</v>
      </c>
      <c r="C56">
        <f>K56*B56</f>
        <v>20589.600000000002</v>
      </c>
      <c r="D56" s="4" t="s">
        <v>96</v>
      </c>
      <c r="E56" s="1" t="s">
        <v>97</v>
      </c>
      <c r="F56" s="1" t="s">
        <v>66</v>
      </c>
      <c r="G56" t="s">
        <v>77</v>
      </c>
      <c r="H56">
        <f>B56/3</f>
        <v>7460</v>
      </c>
      <c r="I56">
        <f>H56</f>
        <v>7460</v>
      </c>
      <c r="J56">
        <f>I56</f>
        <v>7460</v>
      </c>
      <c r="K56">
        <v>0.92</v>
      </c>
      <c r="L56">
        <v>1</v>
      </c>
      <c r="M56">
        <v>1</v>
      </c>
      <c r="N56">
        <f>H56/127</f>
        <v>58.740157480314963</v>
      </c>
      <c r="O56">
        <f>N56</f>
        <v>58.740157480314963</v>
      </c>
      <c r="P56">
        <v>16</v>
      </c>
      <c r="Q56">
        <v>68</v>
      </c>
      <c r="R56">
        <v>63</v>
      </c>
    </row>
    <row r="58" spans="1:18" x14ac:dyDescent="0.25">
      <c r="A58" t="s">
        <v>84</v>
      </c>
    </row>
    <row r="59" spans="1:18" x14ac:dyDescent="0.25">
      <c r="A59" t="s">
        <v>85</v>
      </c>
      <c r="B59" t="s">
        <v>86</v>
      </c>
      <c r="C59" t="s">
        <v>91</v>
      </c>
      <c r="D59" t="s">
        <v>90</v>
      </c>
    </row>
    <row r="60" spans="1:18" x14ac:dyDescent="0.25">
      <c r="A60" t="s">
        <v>87</v>
      </c>
      <c r="B60">
        <v>7.2</v>
      </c>
      <c r="C60" s="2">
        <v>0.27</v>
      </c>
      <c r="D60">
        <f>PRODUCT(B60:C60)</f>
        <v>1.9440000000000002</v>
      </c>
    </row>
    <row r="61" spans="1:18" x14ac:dyDescent="0.25">
      <c r="A61" t="s">
        <v>88</v>
      </c>
      <c r="B61">
        <v>3.3</v>
      </c>
      <c r="C61" s="2">
        <v>1</v>
      </c>
      <c r="D61">
        <f>PRODUCT(B61:C61)</f>
        <v>3.3</v>
      </c>
    </row>
    <row r="62" spans="1:18" x14ac:dyDescent="0.25">
      <c r="A62" t="s">
        <v>89</v>
      </c>
      <c r="B62">
        <v>20.399999999999999</v>
      </c>
      <c r="C62" s="2">
        <v>0.84</v>
      </c>
      <c r="D62">
        <f>PRODUCT(B62:C62)</f>
        <v>17.135999999999999</v>
      </c>
    </row>
    <row r="63" spans="1:18" x14ac:dyDescent="0.25">
      <c r="C63" t="s">
        <v>35</v>
      </c>
      <c r="D63">
        <f>SUM(D60:D62)</f>
        <v>22.38</v>
      </c>
    </row>
    <row r="64" spans="1:18" x14ac:dyDescent="0.25">
      <c r="A64" s="4" t="s">
        <v>92</v>
      </c>
      <c r="B64" s="4"/>
    </row>
    <row r="66" spans="3:17" x14ac:dyDescent="0.25"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</row>
    <row r="67" spans="3:17" x14ac:dyDescent="0.25"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</row>
    <row r="68" spans="3:17" x14ac:dyDescent="0.25">
      <c r="C68" s="7"/>
      <c r="D68" s="8"/>
      <c r="E68" s="8"/>
      <c r="F68" s="9"/>
      <c r="G68" s="9"/>
      <c r="H68" s="9"/>
      <c r="I68" s="9"/>
      <c r="J68" s="9"/>
      <c r="K68" s="9"/>
      <c r="L68" s="9"/>
      <c r="M68" s="9"/>
      <c r="N68" s="7"/>
      <c r="O68" s="7"/>
      <c r="P68" s="7"/>
      <c r="Q68" s="7"/>
    </row>
    <row r="69" spans="3:17" x14ac:dyDescent="0.25">
      <c r="C69" s="7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7"/>
    </row>
    <row r="70" spans="3:17" x14ac:dyDescent="0.25">
      <c r="C70" s="7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2"/>
      <c r="O70" s="12"/>
      <c r="P70" s="11"/>
      <c r="Q70" s="7"/>
    </row>
    <row r="71" spans="3:17" x14ac:dyDescent="0.25">
      <c r="C71" s="7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2"/>
      <c r="O71" s="12"/>
      <c r="P71" s="11"/>
      <c r="Q71" s="7"/>
    </row>
    <row r="72" spans="3:17" x14ac:dyDescent="0.25">
      <c r="C72" s="7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  <c r="O72" s="12"/>
      <c r="P72" s="11"/>
      <c r="Q72" s="7"/>
    </row>
    <row r="73" spans="3:17" x14ac:dyDescent="0.25">
      <c r="C73" s="7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2"/>
      <c r="O73" s="12"/>
      <c r="P73" s="11"/>
      <c r="Q73" s="7"/>
    </row>
    <row r="74" spans="3:17" x14ac:dyDescent="0.25">
      <c r="C74" s="7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2"/>
      <c r="O74" s="12"/>
      <c r="P74" s="11"/>
      <c r="Q74" s="7"/>
    </row>
    <row r="75" spans="3:17" x14ac:dyDescent="0.25">
      <c r="C75" s="7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2"/>
      <c r="O75" s="12"/>
      <c r="P75" s="11"/>
      <c r="Q75" s="7"/>
    </row>
    <row r="76" spans="3:17" x14ac:dyDescent="0.25"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</row>
    <row r="77" spans="3:17" x14ac:dyDescent="0.25"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</row>
    <row r="78" spans="3:17" x14ac:dyDescent="0.25"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</row>
    <row r="81" spans="2:4" x14ac:dyDescent="0.25">
      <c r="B81" s="1"/>
      <c r="C81" s="1"/>
      <c r="D81" s="1"/>
    </row>
    <row r="82" spans="2:4" x14ac:dyDescent="0.25">
      <c r="B82" s="1"/>
      <c r="C82" s="1"/>
      <c r="D82" s="1"/>
    </row>
    <row r="83" spans="2:4" x14ac:dyDescent="0.25">
      <c r="B83" s="1"/>
      <c r="C83" s="1"/>
      <c r="D83" s="1"/>
    </row>
    <row r="84" spans="2:4" x14ac:dyDescent="0.25">
      <c r="B84" s="1"/>
      <c r="C84" s="1"/>
      <c r="D84" s="1"/>
    </row>
    <row r="85" spans="2:4" x14ac:dyDescent="0.25">
      <c r="B85" s="1"/>
      <c r="C85" s="1"/>
      <c r="D85" s="1"/>
    </row>
    <row r="86" spans="2:4" x14ac:dyDescent="0.25">
      <c r="B86" s="1"/>
      <c r="C86" s="1"/>
      <c r="D86" s="1"/>
    </row>
    <row r="87" spans="2:4" x14ac:dyDescent="0.25">
      <c r="B87" s="1"/>
      <c r="C87" s="1"/>
      <c r="D87" s="1"/>
    </row>
    <row r="88" spans="2:4" x14ac:dyDescent="0.25">
      <c r="B88" s="1"/>
      <c r="C88" s="1"/>
      <c r="D88" s="1"/>
    </row>
    <row r="89" spans="2:4" x14ac:dyDescent="0.25">
      <c r="B89" s="1"/>
      <c r="C89" s="1"/>
      <c r="D89" s="1"/>
    </row>
  </sheetData>
  <mergeCells count="3">
    <mergeCell ref="A55:F55"/>
    <mergeCell ref="K55:R55"/>
    <mergeCell ref="F68:M68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Breno Colaço</dc:creator>
  <cp:lastModifiedBy>Breno Colaço</cp:lastModifiedBy>
  <cp:lastPrinted>2020-12-05T03:35:41Z</cp:lastPrinted>
  <dcterms:created xsi:type="dcterms:W3CDTF">2020-12-02T14:48:34Z</dcterms:created>
  <dcterms:modified xsi:type="dcterms:W3CDTF">2020-12-13T20:05:27Z</dcterms:modified>
</cp:coreProperties>
</file>