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Northwestern - M.S. Predictive Analytics\Winter 2018_Course 450_Marketing Analytics\Assignment 3\"/>
    </mc:Choice>
  </mc:AlternateContent>
  <bookViews>
    <workbookView xWindow="14460" yWindow="285" windowWidth="17085" windowHeight="15465" tabRatio="663" activeTab="2"/>
  </bookViews>
  <sheets>
    <sheet name="Logistic Regression Models" sheetId="2" r:id="rId1"/>
    <sheet name="LDA" sheetId="4" r:id="rId2"/>
    <sheet name="Random Forest Models " sheetId="3" r:id="rId3"/>
    <sheet name="Random Forest Models_Did Not" sheetId="5" r:id="rId4"/>
    <sheet name="RFM Regression Model" sheetId="1" state="hidden" r:id="rId5"/>
  </sheets>
  <definedNames>
    <definedName name="_xlnm.Print_Area" localSheetId="1">LDA!$A$1:$J$29</definedName>
    <definedName name="_xlnm.Print_Area" localSheetId="0">'Logistic Regression Models'!$A$1:$J$29</definedName>
    <definedName name="_xlnm.Print_Area" localSheetId="2">'Random Forest Models '!$A$1:$J$29</definedName>
    <definedName name="_xlnm.Print_Area" localSheetId="3">'Random Forest Models_Did Not'!$A$1:$J$29</definedName>
    <definedName name="_xlnm.Print_Area" localSheetId="4">'RFM Regression Model'!$A$1:$E$36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8" i="5" l="1"/>
  <c r="C19" i="5" s="1"/>
  <c r="J18" i="5"/>
  <c r="J19" i="5" s="1"/>
  <c r="I18" i="5"/>
  <c r="I19" i="5" s="1"/>
  <c r="H18" i="5"/>
  <c r="H19" i="5" s="1"/>
  <c r="G18" i="5"/>
  <c r="G19" i="5" s="1"/>
  <c r="F18" i="5"/>
  <c r="F19" i="5" s="1"/>
  <c r="E18" i="5"/>
  <c r="E19" i="5" s="1"/>
  <c r="D18" i="5"/>
  <c r="D19" i="5" s="1"/>
  <c r="J10" i="5"/>
  <c r="J11" i="5" s="1"/>
  <c r="I10" i="5"/>
  <c r="I11" i="5" s="1"/>
  <c r="H10" i="5"/>
  <c r="H11" i="5" s="1"/>
  <c r="G10" i="5"/>
  <c r="G11" i="5" s="1"/>
  <c r="F10" i="5"/>
  <c r="F11" i="5" s="1"/>
  <c r="E10" i="5"/>
  <c r="E11" i="5" s="1"/>
  <c r="D10" i="5"/>
  <c r="D11" i="5" s="1"/>
  <c r="C10" i="5"/>
  <c r="C11" i="5" s="1"/>
  <c r="C21" i="5" l="1"/>
  <c r="C22" i="5" s="1"/>
  <c r="C25" i="5" s="1"/>
  <c r="F21" i="5"/>
  <c r="F22" i="5" s="1"/>
  <c r="F25" i="5" s="1"/>
  <c r="J21" i="5"/>
  <c r="J22" i="5" s="1"/>
  <c r="J25" i="5" s="1"/>
  <c r="G21" i="5"/>
  <c r="G22" i="5" s="1"/>
  <c r="G25" i="5" s="1"/>
  <c r="D21" i="5"/>
  <c r="D22" i="5" s="1"/>
  <c r="D25" i="5" s="1"/>
  <c r="H21" i="5"/>
  <c r="H22" i="5" s="1"/>
  <c r="H25" i="5" s="1"/>
  <c r="E21" i="5"/>
  <c r="E22" i="5" s="1"/>
  <c r="E25" i="5" s="1"/>
  <c r="I21" i="5"/>
  <c r="I22" i="5" s="1"/>
  <c r="I25" i="5" s="1"/>
  <c r="E18" i="4"/>
  <c r="E19" i="4" s="1"/>
  <c r="E10" i="4"/>
  <c r="E11" i="4"/>
  <c r="I18" i="3"/>
  <c r="I19" i="3" s="1"/>
  <c r="I10" i="3"/>
  <c r="I11" i="3" s="1"/>
  <c r="E18" i="2"/>
  <c r="E19" i="2" s="1"/>
  <c r="E10" i="2"/>
  <c r="E11" i="2" s="1"/>
  <c r="D18" i="2"/>
  <c r="D19" i="2" s="1"/>
  <c r="D10" i="2"/>
  <c r="D11" i="2" s="1"/>
  <c r="F18" i="2"/>
  <c r="F19" i="2" s="1"/>
  <c r="F10" i="2"/>
  <c r="F11" i="2"/>
  <c r="E18" i="3"/>
  <c r="E19" i="3" s="1"/>
  <c r="E10" i="3"/>
  <c r="E11" i="3" s="1"/>
  <c r="F18" i="3"/>
  <c r="F19" i="3" s="1"/>
  <c r="F10" i="3"/>
  <c r="F11" i="3" s="1"/>
  <c r="D18" i="4"/>
  <c r="D19" i="4" s="1"/>
  <c r="D10" i="4"/>
  <c r="D11" i="4"/>
  <c r="F18" i="4"/>
  <c r="F19" i="4" s="1"/>
  <c r="F10" i="4"/>
  <c r="F11" i="4" s="1"/>
  <c r="J18" i="4"/>
  <c r="J19" i="4" s="1"/>
  <c r="J10" i="4"/>
  <c r="J11" i="4"/>
  <c r="I18" i="4"/>
  <c r="I19" i="4" s="1"/>
  <c r="I21" i="4" s="1"/>
  <c r="I22" i="4" s="1"/>
  <c r="I25" i="4" s="1"/>
  <c r="I10" i="4"/>
  <c r="I11" i="4"/>
  <c r="H18" i="4"/>
  <c r="H19" i="4" s="1"/>
  <c r="H21" i="4" s="1"/>
  <c r="H22" i="4" s="1"/>
  <c r="H25" i="4" s="1"/>
  <c r="H10" i="4"/>
  <c r="H11" i="4"/>
  <c r="G18" i="4"/>
  <c r="G19" i="4" s="1"/>
  <c r="G10" i="4"/>
  <c r="G11" i="4" s="1"/>
  <c r="C18" i="4"/>
  <c r="C19" i="4" s="1"/>
  <c r="C10" i="4"/>
  <c r="C11" i="4"/>
  <c r="J18" i="3"/>
  <c r="J19" i="3" s="1"/>
  <c r="J10" i="3"/>
  <c r="J11" i="3" s="1"/>
  <c r="G18" i="3"/>
  <c r="G19" i="3" s="1"/>
  <c r="G10" i="3"/>
  <c r="G11" i="3" s="1"/>
  <c r="H18" i="3"/>
  <c r="H19" i="3" s="1"/>
  <c r="H10" i="3"/>
  <c r="H11" i="3" s="1"/>
  <c r="D18" i="3"/>
  <c r="D19" i="3" s="1"/>
  <c r="D10" i="3"/>
  <c r="D11" i="3" s="1"/>
  <c r="C18" i="3"/>
  <c r="C19" i="3" s="1"/>
  <c r="C10" i="3"/>
  <c r="C11" i="3" s="1"/>
  <c r="D16" i="1"/>
  <c r="D17" i="1"/>
  <c r="D18" i="1"/>
  <c r="D24" i="1"/>
  <c r="D25" i="1"/>
  <c r="D27" i="1"/>
  <c r="D8" i="1"/>
  <c r="D9" i="1"/>
  <c r="D10" i="1"/>
  <c r="D29" i="1"/>
  <c r="D30" i="1"/>
  <c r="C16" i="1"/>
  <c r="C17" i="1"/>
  <c r="C18" i="1"/>
  <c r="C24" i="1"/>
  <c r="C25" i="1"/>
  <c r="C27" i="1"/>
  <c r="C8" i="1"/>
  <c r="C9" i="1"/>
  <c r="C10" i="1"/>
  <c r="C29" i="1"/>
  <c r="C30" i="1"/>
  <c r="E16" i="1"/>
  <c r="E17" i="1"/>
  <c r="E18" i="1"/>
  <c r="E24" i="1"/>
  <c r="E25" i="1"/>
  <c r="E27" i="1"/>
  <c r="E8" i="1"/>
  <c r="E9" i="1"/>
  <c r="E10" i="1"/>
  <c r="E29" i="1"/>
  <c r="E30" i="1"/>
  <c r="E33" i="1"/>
  <c r="D33" i="1"/>
  <c r="C33" i="1"/>
  <c r="J18" i="2"/>
  <c r="J19" i="2" s="1"/>
  <c r="J10" i="2"/>
  <c r="J11" i="2" s="1"/>
  <c r="I18" i="2"/>
  <c r="I19" i="2" s="1"/>
  <c r="I10" i="2"/>
  <c r="I11" i="2"/>
  <c r="H18" i="2"/>
  <c r="H19" i="2" s="1"/>
  <c r="H10" i="2"/>
  <c r="H11" i="2" s="1"/>
  <c r="G18" i="2"/>
  <c r="G19" i="2" s="1"/>
  <c r="G21" i="2" s="1"/>
  <c r="G22" i="2" s="1"/>
  <c r="G25" i="2" s="1"/>
  <c r="G10" i="2"/>
  <c r="G11" i="2"/>
  <c r="C18" i="2"/>
  <c r="C19" i="2" s="1"/>
  <c r="C10" i="2"/>
  <c r="C11" i="2" s="1"/>
  <c r="I21" i="3" l="1"/>
  <c r="I22" i="3" s="1"/>
  <c r="I25" i="3" s="1"/>
  <c r="F21" i="3"/>
  <c r="F22" i="3" s="1"/>
  <c r="F25" i="3" s="1"/>
  <c r="E21" i="3"/>
  <c r="E22" i="3" s="1"/>
  <c r="E25" i="3" s="1"/>
  <c r="D21" i="4"/>
  <c r="D22" i="4" s="1"/>
  <c r="D25" i="4" s="1"/>
  <c r="I21" i="2"/>
  <c r="I22" i="2" s="1"/>
  <c r="I25" i="2" s="1"/>
  <c r="D21" i="3"/>
  <c r="D22" i="3" s="1"/>
  <c r="D25" i="3" s="1"/>
  <c r="J21" i="3"/>
  <c r="J22" i="3" s="1"/>
  <c r="J25" i="3" s="1"/>
  <c r="C21" i="3"/>
  <c r="C22" i="3" s="1"/>
  <c r="C25" i="3" s="1"/>
  <c r="E21" i="4"/>
  <c r="E22" i="4" s="1"/>
  <c r="E25" i="4" s="1"/>
  <c r="J21" i="4"/>
  <c r="J22" i="4" s="1"/>
  <c r="J25" i="4" s="1"/>
  <c r="G21" i="4"/>
  <c r="G22" i="4" s="1"/>
  <c r="G25" i="4" s="1"/>
  <c r="F21" i="4"/>
  <c r="F22" i="4" s="1"/>
  <c r="F25" i="4" s="1"/>
  <c r="C21" i="4"/>
  <c r="C22" i="4" s="1"/>
  <c r="C25" i="4" s="1"/>
  <c r="H21" i="3"/>
  <c r="H22" i="3" s="1"/>
  <c r="H25" i="3" s="1"/>
  <c r="G21" i="3"/>
  <c r="G22" i="3" s="1"/>
  <c r="G25" i="3" s="1"/>
  <c r="J21" i="2"/>
  <c r="J22" i="2" s="1"/>
  <c r="J25" i="2" s="1"/>
  <c r="H21" i="2"/>
  <c r="H22" i="2" s="1"/>
  <c r="H25" i="2" s="1"/>
  <c r="F21" i="2"/>
  <c r="F22" i="2" s="1"/>
  <c r="F25" i="2" s="1"/>
  <c r="D21" i="2"/>
  <c r="D22" i="2" s="1"/>
  <c r="D25" i="2" s="1"/>
  <c r="E21" i="2"/>
  <c r="E22" i="2" s="1"/>
  <c r="E25" i="2" s="1"/>
  <c r="C21" i="2"/>
  <c r="C22" i="2" s="1"/>
  <c r="C25" i="2" s="1"/>
</calcChain>
</file>

<file path=xl/sharedStrings.xml><?xml version="1.0" encoding="utf-8"?>
<sst xmlns="http://schemas.openxmlformats.org/spreadsheetml/2006/main" count="112" uniqueCount="39">
  <si>
    <t>XYZ Targeting with New Model</t>
    <phoneticPr fontId="4" type="noConversion"/>
  </si>
  <si>
    <t xml:space="preserve">  Profit with of Current Targeting Methods</t>
    <phoneticPr fontId="4" type="noConversion"/>
  </si>
  <si>
    <t xml:space="preserve">  Profit with New Model</t>
    <phoneticPr fontId="4" type="noConversion"/>
  </si>
  <si>
    <t>Profit Increase or Loss with New Model</t>
    <phoneticPr fontId="4" type="noConversion"/>
  </si>
  <si>
    <t>Per Customer Profit Contribution or Loss</t>
    <phoneticPr fontId="4" type="noConversion"/>
  </si>
  <si>
    <t>Profit Contribution/Lift of RFM Targeting</t>
    <phoneticPr fontId="4" type="noConversion"/>
  </si>
  <si>
    <t>Per Customer Profit Contribution/Lift</t>
    <phoneticPr fontId="4" type="noConversion"/>
  </si>
  <si>
    <t xml:space="preserve">  Ave. Revenue Minus Mail Cost per Customer</t>
    <phoneticPr fontId="4" type="noConversion"/>
  </si>
  <si>
    <t xml:space="preserve">  Average Revenue per Customer</t>
    <phoneticPr fontId="4" type="noConversion"/>
  </si>
  <si>
    <t xml:space="preserve">  Direct mail cost per Customer (none) </t>
    <phoneticPr fontId="4" type="noConversion"/>
  </si>
  <si>
    <t>Total Revenue Minus Mail Cost with Targeting</t>
    <phoneticPr fontId="4" type="noConversion"/>
  </si>
  <si>
    <t>Total Revenue Minus Mail Cost without Targeting</t>
    <phoneticPr fontId="4" type="noConversion"/>
  </si>
  <si>
    <t>Estimated Profit Contribution/Lift of Targeting</t>
    <phoneticPr fontId="4" type="noConversion"/>
  </si>
  <si>
    <t xml:space="preserve">  (this is realized with each mailing)</t>
    <phoneticPr fontId="4" type="noConversion"/>
  </si>
  <si>
    <t xml:space="preserve">  Revenue Minus Mail Cost from Targeted Customers</t>
    <phoneticPr fontId="4" type="noConversion"/>
  </si>
  <si>
    <t xml:space="preserve">  Revenue Lost from Non-Targeted Customers</t>
    <phoneticPr fontId="4" type="noConversion"/>
  </si>
  <si>
    <t xml:space="preserve">  Sample Size (All Customers Get Direct Mailing)</t>
    <phoneticPr fontId="4" type="noConversion"/>
  </si>
  <si>
    <t>Number of Customers in Database</t>
    <phoneticPr fontId="4" type="noConversion"/>
  </si>
  <si>
    <t>Non-Targeted Customers</t>
    <phoneticPr fontId="4" type="noConversion"/>
  </si>
  <si>
    <t xml:space="preserve">Without RFM Targeting </t>
    <phoneticPr fontId="4" type="noConversion"/>
  </si>
  <si>
    <t>Direct mail unit cost</t>
    <phoneticPr fontId="4" type="noConversion"/>
  </si>
  <si>
    <t>With RFM Targeting</t>
    <phoneticPr fontId="4" type="noConversion"/>
  </si>
  <si>
    <t>Targeted Customers</t>
    <phoneticPr fontId="4" type="noConversion"/>
  </si>
  <si>
    <t xml:space="preserve">  Number of Customers Targeted</t>
    <phoneticPr fontId="4" type="noConversion"/>
  </si>
  <si>
    <t xml:space="preserve">  Number of Customers not Targeted</t>
    <phoneticPr fontId="4" type="noConversion"/>
  </si>
  <si>
    <t xml:space="preserve">  Direct mail cost per Customer </t>
    <phoneticPr fontId="4" type="noConversion"/>
  </si>
  <si>
    <t xml:space="preserve">      Computed with SAS PROC Means</t>
    <phoneticPr fontId="4" type="noConversion"/>
  </si>
  <si>
    <t>Predicted Probability (percentage)</t>
    <phoneticPr fontId="4" type="noConversion"/>
  </si>
  <si>
    <t>Logistic Regression Model Cutoff Rules</t>
    <phoneticPr fontId="4" type="noConversion"/>
  </si>
  <si>
    <t xml:space="preserve">XYZ Current Targeting Methods </t>
    <phoneticPr fontId="4" type="noConversion"/>
  </si>
  <si>
    <t>Valuing the RFM Regression Model using the Test Sample (N = 4994)</t>
  </si>
  <si>
    <t>Valuing the Logistic Regression Models with Alternative Cutoff Rules</t>
  </si>
  <si>
    <t>Valuing the Random Forest Models with Alternative Cutoff Rules</t>
  </si>
  <si>
    <t>Valuing the LDA Models with Alternative Cutoff Rules</t>
  </si>
  <si>
    <t>Random Forest Model Cutoff Rules</t>
  </si>
  <si>
    <t>LDA Model Cutoff Rules</t>
  </si>
  <si>
    <t xml:space="preserve">   using the Test Sample (N = 14922 and $3.00/Mailer Promotion Cost</t>
  </si>
  <si>
    <t xml:space="preserve">  Average Revenue per Customer</t>
  </si>
  <si>
    <t xml:space="preserve">   using the Test Sample (N = 15857 and $3.00/Mailer Promotion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</si>
</sst>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10" x14ac:knownFonts="1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sz val="10"/>
      <color rgb="FF000000"/>
      <name val="Lucida Console"/>
      <family val="3"/>
    </font>
    <font>
      <b/>
      <sz val="11"/>
      <name val="Verdana"/>
      <family val="2"/>
    </font>
    <font>
      <b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7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165" fontId="0" fillId="0" borderId="1" xfId="0" applyNumberFormat="1" applyBorder="1"/>
    <xf numFmtId="165" fontId="0" fillId="0" borderId="8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3" fillId="0" borderId="2" xfId="0" applyFont="1" applyBorder="1"/>
    <xf numFmtId="3" fontId="0" fillId="2" borderId="0" xfId="0" applyNumberFormat="1" applyFill="1" applyBorder="1"/>
    <xf numFmtId="3" fontId="0" fillId="2" borderId="6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3" fontId="0" fillId="2" borderId="3" xfId="0" applyNumberFormat="1" applyFill="1" applyBorder="1"/>
    <xf numFmtId="3" fontId="0" fillId="2" borderId="4" xfId="0" applyNumberFormat="1" applyFill="1" applyBorder="1"/>
    <xf numFmtId="0" fontId="0" fillId="2" borderId="0" xfId="0" applyFill="1"/>
    <xf numFmtId="2" fontId="0" fillId="0" borderId="0" xfId="0" applyNumberFormat="1" applyFill="1" applyBorder="1"/>
    <xf numFmtId="2" fontId="0" fillId="0" borderId="6" xfId="0" applyNumberFormat="1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164" fontId="0" fillId="0" borderId="0" xfId="0" applyNumberFormat="1" applyFill="1"/>
    <xf numFmtId="3" fontId="0" fillId="0" borderId="0" xfId="0" applyNumberFormat="1" applyFill="1"/>
    <xf numFmtId="165" fontId="0" fillId="3" borderId="1" xfId="0" applyNumberFormat="1" applyFill="1" applyBorder="1"/>
    <xf numFmtId="165" fontId="0" fillId="3" borderId="8" xfId="0" applyNumberFormat="1" applyFill="1" applyBorder="1"/>
    <xf numFmtId="165" fontId="0" fillId="4" borderId="1" xfId="0" applyNumberFormat="1" applyFill="1" applyBorder="1"/>
    <xf numFmtId="165" fontId="0" fillId="4" borderId="8" xfId="0" applyNumberFormat="1" applyFill="1" applyBorder="1"/>
    <xf numFmtId="0" fontId="3" fillId="0" borderId="9" xfId="0" applyFont="1" applyBorder="1"/>
    <xf numFmtId="8" fontId="0" fillId="0" borderId="0" xfId="0" applyNumberFormat="1" applyFill="1" applyBorder="1"/>
    <xf numFmtId="6" fontId="0" fillId="0" borderId="10" xfId="0" applyNumberFormat="1" applyFill="1" applyBorder="1"/>
    <xf numFmtId="6" fontId="0" fillId="0" borderId="11" xfId="0" applyNumberFormat="1" applyFill="1" applyBorder="1"/>
    <xf numFmtId="6" fontId="0" fillId="0" borderId="0" xfId="0" applyNumberFormat="1" applyFill="1" applyBorder="1"/>
    <xf numFmtId="0" fontId="2" fillId="5" borderId="0" xfId="0" applyFont="1" applyFill="1"/>
    <xf numFmtId="0" fontId="2" fillId="6" borderId="0" xfId="0" applyFont="1" applyFill="1" applyBorder="1"/>
    <xf numFmtId="0" fontId="8" fillId="0" borderId="0" xfId="0" applyFont="1"/>
    <xf numFmtId="0" fontId="7" fillId="0" borderId="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2" fillId="6" borderId="2" xfId="0" applyFont="1" applyFill="1" applyBorder="1"/>
    <xf numFmtId="0" fontId="6" fillId="0" borderId="0" xfId="0" applyFont="1" applyBorder="1"/>
    <xf numFmtId="4" fontId="0" fillId="0" borderId="15" xfId="0" applyNumberFormat="1" applyBorder="1"/>
    <xf numFmtId="4" fontId="0" fillId="0" borderId="16" xfId="0" applyNumberFormat="1" applyBorder="1"/>
    <xf numFmtId="4" fontId="0" fillId="0" borderId="16" xfId="0" applyNumberFormat="1" applyFill="1" applyBorder="1"/>
    <xf numFmtId="4" fontId="0" fillId="0" borderId="17" xfId="0" applyNumberFormat="1" applyFill="1" applyBorder="1"/>
    <xf numFmtId="0" fontId="7" fillId="0" borderId="0" xfId="0" applyFont="1" applyAlignment="1">
      <alignment vertical="center"/>
    </xf>
    <xf numFmtId="0" fontId="0" fillId="0" borderId="18" xfId="0" applyBorder="1"/>
    <xf numFmtId="0" fontId="0" fillId="0" borderId="18" xfId="0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26"/>
  <sheetViews>
    <sheetView workbookViewId="0">
      <selection activeCell="J19" sqref="J19"/>
    </sheetView>
  </sheetViews>
  <sheetFormatPr defaultColWidth="11" defaultRowHeight="12.75" x14ac:dyDescent="0.2"/>
  <cols>
    <col min="1" max="1" width="3.125" customWidth="1"/>
    <col min="2" max="2" width="75.625" bestFit="1" customWidth="1"/>
    <col min="3" max="9" width="11.625" bestFit="1" customWidth="1"/>
    <col min="10" max="10" width="10.875" bestFit="1" customWidth="1"/>
  </cols>
  <sheetData>
    <row r="1" spans="2:10" ht="14.25" x14ac:dyDescent="0.2">
      <c r="B1" s="3" t="s">
        <v>31</v>
      </c>
    </row>
    <row r="2" spans="2:10" ht="14.25" x14ac:dyDescent="0.2">
      <c r="B2" s="49" t="s">
        <v>36</v>
      </c>
    </row>
    <row r="3" spans="2:10" ht="15" thickBot="1" x14ac:dyDescent="0.25">
      <c r="B3" s="3"/>
    </row>
    <row r="4" spans="2:10" x14ac:dyDescent="0.2">
      <c r="C4" s="61" t="s">
        <v>28</v>
      </c>
      <c r="D4" s="62"/>
      <c r="E4" s="62"/>
      <c r="F4" s="62"/>
      <c r="G4" s="62"/>
      <c r="H4" s="62"/>
      <c r="I4" s="62"/>
      <c r="J4" s="63"/>
    </row>
    <row r="5" spans="2:10" ht="13.5" thickBot="1" x14ac:dyDescent="0.25">
      <c r="B5" s="53" t="s">
        <v>27</v>
      </c>
      <c r="C5" s="54">
        <v>65</v>
      </c>
      <c r="D5" s="55">
        <v>50</v>
      </c>
      <c r="E5" s="55">
        <v>40</v>
      </c>
      <c r="F5" s="55">
        <v>30</v>
      </c>
      <c r="G5" s="55">
        <v>20</v>
      </c>
      <c r="H5" s="56">
        <v>15</v>
      </c>
      <c r="I5" s="56">
        <v>10</v>
      </c>
      <c r="J5" s="57">
        <v>5</v>
      </c>
    </row>
    <row r="6" spans="2:10" x14ac:dyDescent="0.2">
      <c r="B6" s="52" t="s">
        <v>29</v>
      </c>
      <c r="C6" s="5"/>
      <c r="D6" s="5"/>
      <c r="E6" s="5"/>
      <c r="F6" s="5"/>
      <c r="G6" s="5"/>
      <c r="H6" s="5"/>
      <c r="I6" s="5"/>
      <c r="J6" s="6"/>
    </row>
    <row r="7" spans="2:10" x14ac:dyDescent="0.2">
      <c r="B7" s="7" t="s">
        <v>16</v>
      </c>
      <c r="C7" s="50">
        <v>14922</v>
      </c>
      <c r="D7" s="50">
        <v>14922</v>
      </c>
      <c r="E7" s="50">
        <v>14922</v>
      </c>
      <c r="F7" s="50">
        <v>14922</v>
      </c>
      <c r="G7" s="50">
        <v>14922</v>
      </c>
      <c r="H7" s="50">
        <v>14922</v>
      </c>
      <c r="I7" s="50">
        <v>14922</v>
      </c>
      <c r="J7" s="51">
        <v>14922</v>
      </c>
    </row>
    <row r="8" spans="2:10" x14ac:dyDescent="0.2">
      <c r="B8" s="7" t="s">
        <v>37</v>
      </c>
      <c r="C8" s="31">
        <v>271.1046</v>
      </c>
      <c r="D8" s="31">
        <v>271.1046</v>
      </c>
      <c r="E8" s="31">
        <v>271.1046</v>
      </c>
      <c r="F8" s="31">
        <v>271.1046</v>
      </c>
      <c r="G8" s="31">
        <v>271.1046</v>
      </c>
      <c r="H8" s="31">
        <v>271.1046</v>
      </c>
      <c r="I8" s="31">
        <v>271.1046</v>
      </c>
      <c r="J8" s="32">
        <v>271.1046</v>
      </c>
    </row>
    <row r="9" spans="2:10" x14ac:dyDescent="0.2">
      <c r="B9" s="7" t="s">
        <v>25</v>
      </c>
      <c r="C9" s="31">
        <v>3</v>
      </c>
      <c r="D9" s="31">
        <v>3</v>
      </c>
      <c r="E9" s="31">
        <v>3</v>
      </c>
      <c r="F9" s="31">
        <v>3</v>
      </c>
      <c r="G9" s="31">
        <v>3</v>
      </c>
      <c r="H9" s="31">
        <v>3</v>
      </c>
      <c r="I9" s="31">
        <v>3</v>
      </c>
      <c r="J9" s="32">
        <v>3</v>
      </c>
    </row>
    <row r="10" spans="2:10" x14ac:dyDescent="0.2">
      <c r="B10" s="7" t="s">
        <v>7</v>
      </c>
      <c r="C10" s="31">
        <f t="shared" ref="C10:J10" si="0">C8-C9</f>
        <v>268.1046</v>
      </c>
      <c r="D10" s="31">
        <f t="shared" ref="D10:E10" si="1">D8-D9</f>
        <v>268.1046</v>
      </c>
      <c r="E10" s="31">
        <f t="shared" si="1"/>
        <v>268.1046</v>
      </c>
      <c r="F10" s="31">
        <f t="shared" ref="F10" si="2">F8-F9</f>
        <v>268.1046</v>
      </c>
      <c r="G10" s="31">
        <f t="shared" si="0"/>
        <v>268.1046</v>
      </c>
      <c r="H10" s="31">
        <f t="shared" si="0"/>
        <v>268.1046</v>
      </c>
      <c r="I10" s="31">
        <f t="shared" si="0"/>
        <v>268.1046</v>
      </c>
      <c r="J10" s="32">
        <f t="shared" si="0"/>
        <v>268.1046</v>
      </c>
    </row>
    <row r="11" spans="2:10" ht="13.5" thickBot="1" x14ac:dyDescent="0.25">
      <c r="B11" s="10" t="s">
        <v>1</v>
      </c>
      <c r="C11" s="38">
        <f t="shared" ref="C11:J11" si="3">C7*C10</f>
        <v>4000656.8412000001</v>
      </c>
      <c r="D11" s="38">
        <f t="shared" ref="D11:E11" si="4">D7*D10</f>
        <v>4000656.8412000001</v>
      </c>
      <c r="E11" s="38">
        <f t="shared" si="4"/>
        <v>4000656.8412000001</v>
      </c>
      <c r="F11" s="38">
        <f t="shared" ref="F11" si="5">F7*F10</f>
        <v>4000656.8412000001</v>
      </c>
      <c r="G11" s="38">
        <f t="shared" si="3"/>
        <v>4000656.8412000001</v>
      </c>
      <c r="H11" s="38">
        <f t="shared" si="3"/>
        <v>4000656.8412000001</v>
      </c>
      <c r="I11" s="38">
        <f t="shared" si="3"/>
        <v>4000656.8412000001</v>
      </c>
      <c r="J11" s="39">
        <f t="shared" si="3"/>
        <v>4000656.8412000001</v>
      </c>
    </row>
    <row r="12" spans="2:10" x14ac:dyDescent="0.2">
      <c r="C12" s="33"/>
      <c r="D12" s="33"/>
      <c r="E12" s="33"/>
      <c r="F12" s="33"/>
      <c r="G12" s="33"/>
      <c r="H12" s="33"/>
      <c r="I12" s="33"/>
      <c r="J12" s="33"/>
    </row>
    <row r="13" spans="2:10" ht="13.5" thickBot="1" x14ac:dyDescent="0.25">
      <c r="B13" s="47" t="s">
        <v>0</v>
      </c>
      <c r="C13" s="33"/>
      <c r="D13" s="33"/>
      <c r="E13" s="33"/>
      <c r="F13" s="33"/>
      <c r="G13" s="33"/>
      <c r="H13" s="33"/>
      <c r="I13" s="33"/>
      <c r="J13" s="33"/>
    </row>
    <row r="14" spans="2:10" x14ac:dyDescent="0.2">
      <c r="B14" s="4" t="s">
        <v>22</v>
      </c>
      <c r="C14" s="34"/>
      <c r="D14" s="34"/>
      <c r="E14" s="34"/>
      <c r="F14" s="34"/>
      <c r="G14" s="34"/>
      <c r="H14" s="34"/>
      <c r="I14" s="34"/>
      <c r="J14" s="35"/>
    </row>
    <row r="15" spans="2:10" x14ac:dyDescent="0.2">
      <c r="B15" s="7" t="s">
        <v>23</v>
      </c>
      <c r="C15" s="50">
        <v>53</v>
      </c>
      <c r="D15" s="50">
        <v>100</v>
      </c>
      <c r="E15" s="50">
        <v>189</v>
      </c>
      <c r="F15" s="50">
        <v>390</v>
      </c>
      <c r="G15" s="50">
        <v>1083</v>
      </c>
      <c r="H15" s="50">
        <v>2113</v>
      </c>
      <c r="I15" s="50">
        <v>4558</v>
      </c>
      <c r="J15" s="51">
        <v>11441</v>
      </c>
    </row>
    <row r="16" spans="2:10" x14ac:dyDescent="0.2">
      <c r="B16" s="7" t="s">
        <v>8</v>
      </c>
      <c r="C16" s="50">
        <v>3093.5680000000002</v>
      </c>
      <c r="D16" s="50">
        <v>2690.2910000000002</v>
      </c>
      <c r="E16" s="50">
        <v>2449.4859999999999</v>
      </c>
      <c r="F16" s="50">
        <v>1953.931</v>
      </c>
      <c r="G16" s="50">
        <v>1265.134</v>
      </c>
      <c r="H16" s="50">
        <v>963.73519999999996</v>
      </c>
      <c r="I16" s="50">
        <v>634.80240000000003</v>
      </c>
      <c r="J16" s="51">
        <v>333.39909999999998</v>
      </c>
    </row>
    <row r="17" spans="2:10" x14ac:dyDescent="0.2">
      <c r="B17" s="7" t="s">
        <v>25</v>
      </c>
      <c r="C17" s="31">
        <v>3</v>
      </c>
      <c r="D17" s="31">
        <v>3</v>
      </c>
      <c r="E17" s="31">
        <v>3</v>
      </c>
      <c r="F17" s="31">
        <v>3</v>
      </c>
      <c r="G17" s="31">
        <v>3</v>
      </c>
      <c r="H17" s="31">
        <v>3</v>
      </c>
      <c r="I17" s="31">
        <v>3</v>
      </c>
      <c r="J17" s="32">
        <v>3</v>
      </c>
    </row>
    <row r="18" spans="2:10" x14ac:dyDescent="0.2">
      <c r="B18" s="7" t="s">
        <v>7</v>
      </c>
      <c r="C18" s="31">
        <f t="shared" ref="C18:J18" si="6">C16-C17</f>
        <v>3090.5680000000002</v>
      </c>
      <c r="D18" s="31">
        <f t="shared" ref="D18:E18" si="7">D16-D17</f>
        <v>2687.2910000000002</v>
      </c>
      <c r="E18" s="31">
        <f t="shared" si="7"/>
        <v>2446.4859999999999</v>
      </c>
      <c r="F18" s="31">
        <f t="shared" ref="F18" si="8">F16-F17</f>
        <v>1950.931</v>
      </c>
      <c r="G18" s="31">
        <f t="shared" si="6"/>
        <v>1262.134</v>
      </c>
      <c r="H18" s="31">
        <f t="shared" si="6"/>
        <v>960.73519999999996</v>
      </c>
      <c r="I18" s="31">
        <f t="shared" ref="I18" si="9">I16-I17</f>
        <v>631.80240000000003</v>
      </c>
      <c r="J18" s="32">
        <f t="shared" si="6"/>
        <v>330.39909999999998</v>
      </c>
    </row>
    <row r="19" spans="2:10" ht="13.5" thickBot="1" x14ac:dyDescent="0.25">
      <c r="B19" s="10" t="s">
        <v>2</v>
      </c>
      <c r="C19" s="40">
        <f t="shared" ref="C19:H19" si="10">C15*C18</f>
        <v>163800.10400000002</v>
      </c>
      <c r="D19" s="40">
        <f t="shared" ref="D19:E19" si="11">D15*D18</f>
        <v>268729.10000000003</v>
      </c>
      <c r="E19" s="40">
        <f t="shared" si="11"/>
        <v>462385.85399999999</v>
      </c>
      <c r="F19" s="40">
        <f t="shared" ref="F19" si="12">F15*F18</f>
        <v>760863.09</v>
      </c>
      <c r="G19" s="40">
        <f t="shared" si="10"/>
        <v>1366891.122</v>
      </c>
      <c r="H19" s="40">
        <f t="shared" si="10"/>
        <v>2030033.4775999999</v>
      </c>
      <c r="I19" s="40">
        <f t="shared" ref="I19" si="13">I15*I18</f>
        <v>2879755.3392000003</v>
      </c>
      <c r="J19" s="41">
        <f>J15*J18</f>
        <v>3780096.1030999999</v>
      </c>
    </row>
    <row r="20" spans="2:10" x14ac:dyDescent="0.2">
      <c r="C20" s="36"/>
      <c r="D20" s="36"/>
      <c r="E20" s="36"/>
      <c r="F20" s="36"/>
      <c r="G20" s="36"/>
      <c r="H20" s="33"/>
      <c r="I20" s="33"/>
      <c r="J20" s="33"/>
    </row>
    <row r="21" spans="2:10" x14ac:dyDescent="0.2">
      <c r="B21" s="12" t="s">
        <v>3</v>
      </c>
      <c r="C21" s="46">
        <f>C19 - C11</f>
        <v>-3836856.7372000003</v>
      </c>
      <c r="D21" s="46">
        <f>D19 - D11</f>
        <v>-3731927.7412</v>
      </c>
      <c r="E21" s="46">
        <f>E19 - E11</f>
        <v>-3538270.9872000003</v>
      </c>
      <c r="F21" s="46">
        <f>F19 - F11</f>
        <v>-3239793.7512000003</v>
      </c>
      <c r="G21" s="46">
        <f t="shared" ref="G21:J21" si="14">G19 - G11</f>
        <v>-2633765.7192000002</v>
      </c>
      <c r="H21" s="46">
        <f t="shared" si="14"/>
        <v>-1970623.3636000003</v>
      </c>
      <c r="I21" s="46">
        <f t="shared" si="14"/>
        <v>-1120901.5019999999</v>
      </c>
      <c r="J21" s="46">
        <f t="shared" si="14"/>
        <v>-220560.73810000019</v>
      </c>
    </row>
    <row r="22" spans="2:10" x14ac:dyDescent="0.2">
      <c r="B22" s="12" t="s">
        <v>4</v>
      </c>
      <c r="C22" s="43">
        <f>C21/C7</f>
        <v>-257.12751221015952</v>
      </c>
      <c r="D22" s="43">
        <f>D21/D7</f>
        <v>-250.09568028414421</v>
      </c>
      <c r="E22" s="43">
        <f>E21/E7</f>
        <v>-237.11774475271415</v>
      </c>
      <c r="F22" s="43">
        <f>F21/F7</f>
        <v>-217.11524937675918</v>
      </c>
      <c r="G22" s="43">
        <f t="shared" ref="G22:J22" si="15">G21/G7</f>
        <v>-176.50219268194613</v>
      </c>
      <c r="H22" s="43">
        <f t="shared" si="15"/>
        <v>-132.06161128535049</v>
      </c>
      <c r="I22" s="43">
        <f t="shared" si="15"/>
        <v>-75.117377161238437</v>
      </c>
      <c r="J22" s="43">
        <f t="shared" si="15"/>
        <v>-14.780909938346079</v>
      </c>
    </row>
    <row r="23" spans="2:10" x14ac:dyDescent="0.2">
      <c r="C23" s="33"/>
      <c r="D23" s="33"/>
      <c r="E23" s="33"/>
      <c r="F23" s="33"/>
      <c r="G23" s="33"/>
      <c r="H23" s="33"/>
      <c r="I23" s="33"/>
      <c r="J23" s="33"/>
    </row>
    <row r="24" spans="2:10" ht="13.5" thickBot="1" x14ac:dyDescent="0.25">
      <c r="B24" t="s">
        <v>17</v>
      </c>
      <c r="C24" s="37">
        <v>30779</v>
      </c>
      <c r="D24" s="37">
        <v>30779</v>
      </c>
      <c r="E24" s="37">
        <v>30779</v>
      </c>
      <c r="F24" s="37">
        <v>30779</v>
      </c>
      <c r="G24" s="37">
        <v>30779</v>
      </c>
      <c r="H24" s="37">
        <v>30779</v>
      </c>
      <c r="I24" s="37">
        <v>30779</v>
      </c>
      <c r="J24" s="37">
        <v>30779</v>
      </c>
    </row>
    <row r="25" spans="2:10" ht="13.5" thickBot="1" x14ac:dyDescent="0.25">
      <c r="B25" s="42" t="s">
        <v>12</v>
      </c>
      <c r="C25" s="44">
        <f t="shared" ref="C25:J25" si="16">C22*C24</f>
        <v>-7914127.6983164996</v>
      </c>
      <c r="D25" s="44">
        <f t="shared" ref="D25:E25" si="17">D22*D24</f>
        <v>-7697694.9434656743</v>
      </c>
      <c r="E25" s="44">
        <f t="shared" si="17"/>
        <v>-7298247.0657437891</v>
      </c>
      <c r="F25" s="44">
        <f t="shared" ref="F25" si="18">F22*F24</f>
        <v>-6682590.2605672712</v>
      </c>
      <c r="G25" s="44">
        <f t="shared" si="16"/>
        <v>-5432560.98855762</v>
      </c>
      <c r="H25" s="44">
        <f t="shared" si="16"/>
        <v>-4064724.3337518028</v>
      </c>
      <c r="I25" s="44">
        <f t="shared" si="16"/>
        <v>-2312037.7516457578</v>
      </c>
      <c r="J25" s="45">
        <f t="shared" si="16"/>
        <v>-454941.62699235399</v>
      </c>
    </row>
    <row r="26" spans="2:10" x14ac:dyDescent="0.2">
      <c r="C26" s="33"/>
      <c r="D26" s="33"/>
      <c r="E26" s="33"/>
      <c r="F26" s="33"/>
      <c r="G26" s="33"/>
      <c r="H26" s="33"/>
      <c r="I26" s="33"/>
      <c r="J26" s="33"/>
    </row>
  </sheetData>
  <mergeCells count="1">
    <mergeCell ref="C4:J4"/>
  </mergeCells>
  <phoneticPr fontId="4" type="noConversion"/>
  <pageMargins left="0.75" right="0.75" top="1" bottom="1" header="0.5" footer="0.5"/>
  <pageSetup scale="80" orientation="landscape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J26"/>
  <sheetViews>
    <sheetView workbookViewId="0">
      <selection activeCell="K18" sqref="K18"/>
    </sheetView>
  </sheetViews>
  <sheetFormatPr defaultColWidth="11" defaultRowHeight="12.75" x14ac:dyDescent="0.2"/>
  <cols>
    <col min="1" max="1" width="3.125" customWidth="1"/>
    <col min="2" max="2" width="75.625" bestFit="1" customWidth="1"/>
    <col min="3" max="9" width="11.625" bestFit="1" customWidth="1"/>
    <col min="10" max="10" width="10.125" bestFit="1" customWidth="1"/>
  </cols>
  <sheetData>
    <row r="1" spans="2:10" ht="14.25" x14ac:dyDescent="0.2">
      <c r="B1" s="49" t="s">
        <v>33</v>
      </c>
    </row>
    <row r="2" spans="2:10" ht="14.25" x14ac:dyDescent="0.2">
      <c r="B2" s="49" t="s">
        <v>36</v>
      </c>
    </row>
    <row r="3" spans="2:10" ht="15" thickBot="1" x14ac:dyDescent="0.25">
      <c r="B3" s="3"/>
    </row>
    <row r="4" spans="2:10" x14ac:dyDescent="0.2">
      <c r="C4" s="64" t="s">
        <v>35</v>
      </c>
      <c r="D4" s="65"/>
      <c r="E4" s="65"/>
      <c r="F4" s="65"/>
      <c r="G4" s="65"/>
      <c r="H4" s="65"/>
      <c r="I4" s="65"/>
      <c r="J4" s="66"/>
    </row>
    <row r="5" spans="2:10" ht="13.5" thickBot="1" x14ac:dyDescent="0.25">
      <c r="B5" s="53" t="s">
        <v>27</v>
      </c>
      <c r="C5" s="54">
        <v>65</v>
      </c>
      <c r="D5" s="55">
        <v>50</v>
      </c>
      <c r="E5" s="55">
        <v>40</v>
      </c>
      <c r="F5" s="55">
        <v>30</v>
      </c>
      <c r="G5" s="55">
        <v>20</v>
      </c>
      <c r="H5" s="56">
        <v>15</v>
      </c>
      <c r="I5" s="56">
        <v>10</v>
      </c>
      <c r="J5" s="57">
        <v>5</v>
      </c>
    </row>
    <row r="6" spans="2:10" x14ac:dyDescent="0.2">
      <c r="B6" s="52" t="s">
        <v>29</v>
      </c>
      <c r="C6" s="5"/>
      <c r="D6" s="5"/>
      <c r="E6" s="5"/>
      <c r="F6" s="5"/>
      <c r="G6" s="5"/>
      <c r="H6" s="5"/>
      <c r="I6" s="5"/>
      <c r="J6" s="6"/>
    </row>
    <row r="7" spans="2:10" x14ac:dyDescent="0.2">
      <c r="B7" s="7" t="s">
        <v>16</v>
      </c>
      <c r="C7" s="50">
        <v>14922</v>
      </c>
      <c r="D7" s="50">
        <v>14922</v>
      </c>
      <c r="E7" s="50">
        <v>14922</v>
      </c>
      <c r="F7" s="50">
        <v>14922</v>
      </c>
      <c r="G7" s="50">
        <v>14922</v>
      </c>
      <c r="H7" s="50">
        <v>14922</v>
      </c>
      <c r="I7" s="50">
        <v>14922</v>
      </c>
      <c r="J7" s="51">
        <v>14922</v>
      </c>
    </row>
    <row r="8" spans="2:10" x14ac:dyDescent="0.2">
      <c r="B8" s="7" t="s">
        <v>8</v>
      </c>
      <c r="C8" s="31">
        <v>271.1046</v>
      </c>
      <c r="D8" s="31">
        <v>271.1046</v>
      </c>
      <c r="E8" s="31">
        <v>271.1046</v>
      </c>
      <c r="F8" s="31">
        <v>271.1046</v>
      </c>
      <c r="G8" s="31">
        <v>271.1046</v>
      </c>
      <c r="H8" s="31">
        <v>271.1046</v>
      </c>
      <c r="I8" s="31">
        <v>271.1046</v>
      </c>
      <c r="J8" s="32">
        <v>271.1046</v>
      </c>
    </row>
    <row r="9" spans="2:10" x14ac:dyDescent="0.2">
      <c r="B9" s="7" t="s">
        <v>25</v>
      </c>
      <c r="C9" s="31">
        <v>3</v>
      </c>
      <c r="D9" s="31">
        <v>3</v>
      </c>
      <c r="E9" s="31">
        <v>3</v>
      </c>
      <c r="F9" s="31">
        <v>3</v>
      </c>
      <c r="G9" s="31">
        <v>3</v>
      </c>
      <c r="H9" s="31">
        <v>3</v>
      </c>
      <c r="I9" s="31">
        <v>3</v>
      </c>
      <c r="J9" s="32">
        <v>3</v>
      </c>
    </row>
    <row r="10" spans="2:10" x14ac:dyDescent="0.2">
      <c r="B10" s="7" t="s">
        <v>7</v>
      </c>
      <c r="C10" s="31">
        <f t="shared" ref="C10:J10" si="0">C8-C9</f>
        <v>268.1046</v>
      </c>
      <c r="D10" s="31">
        <f t="shared" ref="D10:E10" si="1">D8-D9</f>
        <v>268.1046</v>
      </c>
      <c r="E10" s="31">
        <f t="shared" si="1"/>
        <v>268.1046</v>
      </c>
      <c r="F10" s="31">
        <f t="shared" ref="F10" si="2">F8-F9</f>
        <v>268.1046</v>
      </c>
      <c r="G10" s="31">
        <f t="shared" si="0"/>
        <v>268.1046</v>
      </c>
      <c r="H10" s="31">
        <f t="shared" si="0"/>
        <v>268.1046</v>
      </c>
      <c r="I10" s="31">
        <f t="shared" si="0"/>
        <v>268.1046</v>
      </c>
      <c r="J10" s="32">
        <f t="shared" si="0"/>
        <v>268.1046</v>
      </c>
    </row>
    <row r="11" spans="2:10" ht="13.5" thickBot="1" x14ac:dyDescent="0.25">
      <c r="B11" s="10" t="s">
        <v>1</v>
      </c>
      <c r="C11" s="38">
        <f t="shared" ref="C11:J11" si="3">C7*C10</f>
        <v>4000656.8412000001</v>
      </c>
      <c r="D11" s="38">
        <f t="shared" ref="D11:E11" si="4">D7*D10</f>
        <v>4000656.8412000001</v>
      </c>
      <c r="E11" s="38">
        <f t="shared" si="4"/>
        <v>4000656.8412000001</v>
      </c>
      <c r="F11" s="38">
        <f t="shared" ref="F11" si="5">F7*F10</f>
        <v>4000656.8412000001</v>
      </c>
      <c r="G11" s="38">
        <f t="shared" si="3"/>
        <v>4000656.8412000001</v>
      </c>
      <c r="H11" s="38">
        <f t="shared" si="3"/>
        <v>4000656.8412000001</v>
      </c>
      <c r="I11" s="38">
        <f t="shared" si="3"/>
        <v>4000656.8412000001</v>
      </c>
      <c r="J11" s="39">
        <f t="shared" si="3"/>
        <v>4000656.8412000001</v>
      </c>
    </row>
    <row r="12" spans="2:10" x14ac:dyDescent="0.2">
      <c r="C12" s="33"/>
      <c r="D12" s="33"/>
      <c r="E12" s="33"/>
      <c r="F12" s="33"/>
      <c r="G12" s="33"/>
      <c r="H12" s="33"/>
      <c r="I12" s="33"/>
      <c r="J12" s="33"/>
    </row>
    <row r="13" spans="2:10" ht="13.5" thickBot="1" x14ac:dyDescent="0.25">
      <c r="B13" s="47" t="s">
        <v>0</v>
      </c>
      <c r="C13" s="33"/>
      <c r="D13" s="33"/>
      <c r="E13" s="33"/>
      <c r="F13" s="33"/>
      <c r="G13" s="33"/>
      <c r="H13" s="33"/>
      <c r="I13" s="33"/>
      <c r="J13" s="33"/>
    </row>
    <row r="14" spans="2:10" x14ac:dyDescent="0.2">
      <c r="B14" s="4" t="s">
        <v>22</v>
      </c>
      <c r="C14" s="34"/>
      <c r="D14" s="34"/>
      <c r="E14" s="34"/>
      <c r="F14" s="34"/>
      <c r="G14" s="34"/>
      <c r="H14" s="34"/>
      <c r="I14" s="34"/>
      <c r="J14" s="35"/>
    </row>
    <row r="15" spans="2:10" x14ac:dyDescent="0.2">
      <c r="B15" s="7" t="s">
        <v>23</v>
      </c>
      <c r="C15" s="50">
        <v>142</v>
      </c>
      <c r="D15" s="50">
        <v>268</v>
      </c>
      <c r="E15" s="50">
        <v>408</v>
      </c>
      <c r="F15" s="50">
        <v>678</v>
      </c>
      <c r="G15" s="50">
        <v>1283</v>
      </c>
      <c r="H15" s="50">
        <v>2065</v>
      </c>
      <c r="I15" s="50">
        <v>3708</v>
      </c>
      <c r="J15" s="51">
        <v>8771</v>
      </c>
    </row>
    <row r="16" spans="2:10" x14ac:dyDescent="0.2">
      <c r="B16" s="7" t="s">
        <v>8</v>
      </c>
      <c r="C16" s="50">
        <v>2845.4810000000002</v>
      </c>
      <c r="D16" s="50">
        <v>2416.5540000000001</v>
      </c>
      <c r="E16" s="50">
        <v>1990.1679999999999</v>
      </c>
      <c r="F16" s="50">
        <v>1673.998</v>
      </c>
      <c r="G16" s="50">
        <v>1287.3989999999999</v>
      </c>
      <c r="H16" s="50">
        <v>1032.211</v>
      </c>
      <c r="I16" s="50">
        <v>741.66600000000005</v>
      </c>
      <c r="J16" s="51">
        <v>411.63670000000002</v>
      </c>
    </row>
    <row r="17" spans="2:10" x14ac:dyDescent="0.2">
      <c r="B17" s="7" t="s">
        <v>25</v>
      </c>
      <c r="C17" s="31">
        <v>3</v>
      </c>
      <c r="D17" s="31">
        <v>3</v>
      </c>
      <c r="E17" s="31">
        <v>3</v>
      </c>
      <c r="F17" s="31">
        <v>3</v>
      </c>
      <c r="G17" s="31">
        <v>3</v>
      </c>
      <c r="H17" s="31">
        <v>3</v>
      </c>
      <c r="I17" s="31">
        <v>3</v>
      </c>
      <c r="J17" s="32">
        <v>3</v>
      </c>
    </row>
    <row r="18" spans="2:10" x14ac:dyDescent="0.2">
      <c r="B18" s="7" t="s">
        <v>7</v>
      </c>
      <c r="C18" s="31">
        <f t="shared" ref="C18:J18" si="6">C16-C17</f>
        <v>2842.4810000000002</v>
      </c>
      <c r="D18" s="31">
        <f t="shared" ref="D18:E18" si="7">D16-D17</f>
        <v>2413.5540000000001</v>
      </c>
      <c r="E18" s="31">
        <f t="shared" si="7"/>
        <v>1987.1679999999999</v>
      </c>
      <c r="F18" s="31">
        <f t="shared" ref="F18" si="8">F16-F17</f>
        <v>1670.998</v>
      </c>
      <c r="G18" s="31">
        <f t="shared" si="6"/>
        <v>1284.3989999999999</v>
      </c>
      <c r="H18" s="31">
        <f t="shared" si="6"/>
        <v>1029.211</v>
      </c>
      <c r="I18" s="31">
        <f t="shared" si="6"/>
        <v>738.66600000000005</v>
      </c>
      <c r="J18" s="32">
        <f t="shared" si="6"/>
        <v>408.63670000000002</v>
      </c>
    </row>
    <row r="19" spans="2:10" ht="13.5" thickBot="1" x14ac:dyDescent="0.25">
      <c r="B19" s="10" t="s">
        <v>2</v>
      </c>
      <c r="C19" s="40">
        <f t="shared" ref="C19:J19" si="9">C15*C18</f>
        <v>403632.30200000003</v>
      </c>
      <c r="D19" s="40">
        <f t="shared" ref="D19:E19" si="10">D15*D18</f>
        <v>646832.47200000007</v>
      </c>
      <c r="E19" s="40">
        <f t="shared" si="10"/>
        <v>810764.54399999999</v>
      </c>
      <c r="F19" s="40">
        <f t="shared" ref="F19" si="11">F15*F18</f>
        <v>1132936.6440000001</v>
      </c>
      <c r="G19" s="40">
        <f t="shared" si="9"/>
        <v>1647883.9169999999</v>
      </c>
      <c r="H19" s="40">
        <f t="shared" si="9"/>
        <v>2125320.7149999999</v>
      </c>
      <c r="I19" s="40">
        <f t="shared" si="9"/>
        <v>2738973.5280000004</v>
      </c>
      <c r="J19" s="41">
        <f t="shared" si="9"/>
        <v>3584152.4957000003</v>
      </c>
    </row>
    <row r="20" spans="2:10" x14ac:dyDescent="0.2">
      <c r="C20" s="36"/>
      <c r="D20" s="36"/>
      <c r="E20" s="36"/>
      <c r="F20" s="36"/>
      <c r="G20" s="36"/>
      <c r="H20" s="33"/>
      <c r="I20" s="33"/>
      <c r="J20" s="33"/>
    </row>
    <row r="21" spans="2:10" x14ac:dyDescent="0.2">
      <c r="B21" s="12" t="s">
        <v>3</v>
      </c>
      <c r="C21" s="46">
        <f>C19 - C11</f>
        <v>-3597024.5392</v>
      </c>
      <c r="D21" s="46">
        <f>D19 - D11</f>
        <v>-3353824.3692000001</v>
      </c>
      <c r="E21" s="46">
        <f>E19 - E11</f>
        <v>-3189892.2971999999</v>
      </c>
      <c r="F21" s="46">
        <f>F19 - F11</f>
        <v>-2867720.1972000003</v>
      </c>
      <c r="G21" s="46">
        <f t="shared" ref="G21:J21" si="12">G19 - G11</f>
        <v>-2352772.9242000002</v>
      </c>
      <c r="H21" s="46">
        <f t="shared" si="12"/>
        <v>-1875336.1262000003</v>
      </c>
      <c r="I21" s="46">
        <f t="shared" si="12"/>
        <v>-1261683.3131999997</v>
      </c>
      <c r="J21" s="46">
        <f t="shared" si="12"/>
        <v>-416504.34549999982</v>
      </c>
    </row>
    <row r="22" spans="2:10" x14ac:dyDescent="0.2">
      <c r="B22" s="12" t="s">
        <v>4</v>
      </c>
      <c r="C22" s="43">
        <f>C21/C7</f>
        <v>-241.055122584104</v>
      </c>
      <c r="D22" s="43">
        <f>D21/D7</f>
        <v>-224.75702782468838</v>
      </c>
      <c r="E22" s="43">
        <f>E21/E7</f>
        <v>-213.77109618013671</v>
      </c>
      <c r="F22" s="43">
        <f>F21/F7</f>
        <v>-192.18068604744676</v>
      </c>
      <c r="G22" s="43">
        <f t="shared" ref="G22:J22" si="13">G21/G7</f>
        <v>-157.67141966224369</v>
      </c>
      <c r="H22" s="43">
        <f t="shared" si="13"/>
        <v>-125.67592321404639</v>
      </c>
      <c r="I22" s="43">
        <f t="shared" si="13"/>
        <v>-84.551890711700821</v>
      </c>
      <c r="J22" s="43">
        <f t="shared" si="13"/>
        <v>-27.91209928293793</v>
      </c>
    </row>
    <row r="23" spans="2:10" x14ac:dyDescent="0.2">
      <c r="C23" s="33"/>
      <c r="D23" s="33"/>
      <c r="E23" s="33"/>
      <c r="F23" s="33"/>
      <c r="G23" s="33"/>
      <c r="H23" s="33"/>
      <c r="I23" s="33"/>
      <c r="J23" s="33"/>
    </row>
    <row r="24" spans="2:10" ht="13.5" thickBot="1" x14ac:dyDescent="0.25">
      <c r="B24" t="s">
        <v>17</v>
      </c>
      <c r="C24" s="37">
        <v>30779</v>
      </c>
      <c r="D24" s="37">
        <v>30779</v>
      </c>
      <c r="E24" s="37">
        <v>30779</v>
      </c>
      <c r="F24" s="37">
        <v>30779</v>
      </c>
      <c r="G24" s="37">
        <v>30779</v>
      </c>
      <c r="H24" s="37">
        <v>30779</v>
      </c>
      <c r="I24" s="37">
        <v>30779</v>
      </c>
      <c r="J24" s="37">
        <v>30779</v>
      </c>
    </row>
    <row r="25" spans="2:10" ht="13.5" thickBot="1" x14ac:dyDescent="0.25">
      <c r="B25" s="42" t="s">
        <v>12</v>
      </c>
      <c r="C25" s="44">
        <f t="shared" ref="C25:J25" si="14">C22*C24</f>
        <v>-7419435.6180161368</v>
      </c>
      <c r="D25" s="44">
        <f t="shared" ref="D25:E25" si="15">D22*D24</f>
        <v>-6917796.5594160836</v>
      </c>
      <c r="E25" s="44">
        <f t="shared" si="15"/>
        <v>-6579660.5693284273</v>
      </c>
      <c r="F25" s="44">
        <f t="shared" ref="F25" si="16">F22*F24</f>
        <v>-5915129.3358543636</v>
      </c>
      <c r="G25" s="44">
        <f t="shared" si="14"/>
        <v>-4852968.6257841988</v>
      </c>
      <c r="H25" s="44">
        <f t="shared" si="14"/>
        <v>-3868179.2406051341</v>
      </c>
      <c r="I25" s="44">
        <f t="shared" si="14"/>
        <v>-2602422.6442154394</v>
      </c>
      <c r="J25" s="45">
        <f t="shared" si="14"/>
        <v>-859106.50382954651</v>
      </c>
    </row>
    <row r="26" spans="2:10" x14ac:dyDescent="0.2">
      <c r="C26" s="33"/>
      <c r="D26" s="33"/>
      <c r="E26" s="33"/>
      <c r="F26" s="33"/>
      <c r="G26" s="33"/>
      <c r="H26" s="33"/>
      <c r="I26" s="33"/>
      <c r="J26" s="33"/>
    </row>
  </sheetData>
  <mergeCells count="1">
    <mergeCell ref="C4:J4"/>
  </mergeCells>
  <pageMargins left="0.75" right="0.75" top="1" bottom="1" header="0.5" footer="0.5"/>
  <pageSetup scale="80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J26"/>
  <sheetViews>
    <sheetView tabSelected="1" workbookViewId="0">
      <selection activeCell="K11" sqref="K11"/>
    </sheetView>
  </sheetViews>
  <sheetFormatPr defaultColWidth="11" defaultRowHeight="12.75" x14ac:dyDescent="0.2"/>
  <cols>
    <col min="1" max="1" width="3.125" customWidth="1"/>
    <col min="2" max="2" width="75.625" bestFit="1" customWidth="1"/>
    <col min="3" max="10" width="11.625" bestFit="1" customWidth="1"/>
  </cols>
  <sheetData>
    <row r="1" spans="2:10" ht="14.25" x14ac:dyDescent="0.2">
      <c r="B1" s="49" t="s">
        <v>32</v>
      </c>
    </row>
    <row r="2" spans="2:10" ht="14.25" x14ac:dyDescent="0.2">
      <c r="B2" s="49" t="s">
        <v>36</v>
      </c>
    </row>
    <row r="3" spans="2:10" ht="15" thickBot="1" x14ac:dyDescent="0.25">
      <c r="B3" s="3"/>
    </row>
    <row r="4" spans="2:10" x14ac:dyDescent="0.2">
      <c r="C4" s="64" t="s">
        <v>34</v>
      </c>
      <c r="D4" s="65"/>
      <c r="E4" s="65"/>
      <c r="F4" s="65"/>
      <c r="G4" s="65"/>
      <c r="H4" s="65"/>
      <c r="I4" s="65"/>
      <c r="J4" s="66"/>
    </row>
    <row r="5" spans="2:10" s="12" customFormat="1" ht="13.5" thickBot="1" x14ac:dyDescent="0.25">
      <c r="B5" s="53" t="s">
        <v>27</v>
      </c>
      <c r="C5" s="54">
        <v>65</v>
      </c>
      <c r="D5" s="55">
        <v>50</v>
      </c>
      <c r="E5" s="55">
        <v>40</v>
      </c>
      <c r="F5" s="55">
        <v>30</v>
      </c>
      <c r="G5" s="56">
        <v>20</v>
      </c>
      <c r="H5" s="56">
        <v>15</v>
      </c>
      <c r="I5" s="56">
        <v>10</v>
      </c>
      <c r="J5" s="57">
        <v>5</v>
      </c>
    </row>
    <row r="6" spans="2:10" s="12" customFormat="1" x14ac:dyDescent="0.2">
      <c r="B6" s="52" t="s">
        <v>29</v>
      </c>
      <c r="C6" s="5"/>
      <c r="D6" s="5"/>
      <c r="E6" s="5"/>
      <c r="F6" s="5"/>
      <c r="G6" s="5"/>
      <c r="H6" s="5"/>
      <c r="I6" s="5"/>
      <c r="J6" s="6"/>
    </row>
    <row r="7" spans="2:10" s="12" customFormat="1" x14ac:dyDescent="0.2">
      <c r="B7" s="7" t="s">
        <v>16</v>
      </c>
      <c r="C7" s="50">
        <v>14922</v>
      </c>
      <c r="D7" s="50">
        <v>14922</v>
      </c>
      <c r="E7" s="50">
        <v>14922</v>
      </c>
      <c r="F7" s="50">
        <v>14922</v>
      </c>
      <c r="G7" s="50">
        <v>14922</v>
      </c>
      <c r="H7" s="50">
        <v>14922</v>
      </c>
      <c r="I7" s="50">
        <v>14922</v>
      </c>
      <c r="J7" s="51">
        <v>14922</v>
      </c>
    </row>
    <row r="8" spans="2:10" s="12" customFormat="1" x14ac:dyDescent="0.2">
      <c r="B8" s="7" t="s">
        <v>8</v>
      </c>
      <c r="C8" s="31">
        <v>271.1046</v>
      </c>
      <c r="D8" s="31">
        <v>271.1046</v>
      </c>
      <c r="E8" s="31">
        <v>271.1046</v>
      </c>
      <c r="F8" s="31">
        <v>271.1046</v>
      </c>
      <c r="G8" s="31">
        <v>271.1046</v>
      </c>
      <c r="H8" s="31">
        <v>271.1046</v>
      </c>
      <c r="I8" s="31">
        <v>271.1046</v>
      </c>
      <c r="J8" s="32">
        <v>271.1046</v>
      </c>
    </row>
    <row r="9" spans="2:10" s="12" customFormat="1" x14ac:dyDescent="0.2">
      <c r="B9" s="7" t="s">
        <v>25</v>
      </c>
      <c r="C9" s="31">
        <v>3</v>
      </c>
      <c r="D9" s="31">
        <v>3</v>
      </c>
      <c r="E9" s="31">
        <v>3</v>
      </c>
      <c r="F9" s="31">
        <v>3</v>
      </c>
      <c r="G9" s="31">
        <v>3</v>
      </c>
      <c r="H9" s="31">
        <v>3</v>
      </c>
      <c r="I9" s="31">
        <v>3</v>
      </c>
      <c r="J9" s="32">
        <v>3</v>
      </c>
    </row>
    <row r="10" spans="2:10" s="12" customFormat="1" x14ac:dyDescent="0.2">
      <c r="B10" s="7" t="s">
        <v>7</v>
      </c>
      <c r="C10" s="31">
        <f t="shared" ref="C10:J10" si="0">C8-C9</f>
        <v>268.1046</v>
      </c>
      <c r="D10" s="31">
        <f t="shared" si="0"/>
        <v>268.1046</v>
      </c>
      <c r="E10" s="31">
        <f t="shared" ref="E10" si="1">E8-E9</f>
        <v>268.1046</v>
      </c>
      <c r="F10" s="31">
        <f t="shared" ref="F10" si="2">F8-F9</f>
        <v>268.1046</v>
      </c>
      <c r="G10" s="31">
        <f>G8-G9</f>
        <v>268.1046</v>
      </c>
      <c r="H10" s="31">
        <f t="shared" si="0"/>
        <v>268.1046</v>
      </c>
      <c r="I10" s="31">
        <f t="shared" ref="I10" si="3">I8-I9</f>
        <v>268.1046</v>
      </c>
      <c r="J10" s="32">
        <f t="shared" si="0"/>
        <v>268.1046</v>
      </c>
    </row>
    <row r="11" spans="2:10" s="12" customFormat="1" ht="13.5" thickBot="1" x14ac:dyDescent="0.25">
      <c r="B11" s="10" t="s">
        <v>1</v>
      </c>
      <c r="C11" s="38">
        <f t="shared" ref="C11:J11" si="4">C7*C10</f>
        <v>4000656.8412000001</v>
      </c>
      <c r="D11" s="38">
        <f t="shared" si="4"/>
        <v>4000656.8412000001</v>
      </c>
      <c r="E11" s="38">
        <f t="shared" ref="E11" si="5">E7*E10</f>
        <v>4000656.8412000001</v>
      </c>
      <c r="F11" s="38">
        <f t="shared" ref="F11" si="6">F7*F10</f>
        <v>4000656.8412000001</v>
      </c>
      <c r="G11" s="38">
        <f>G7*G10</f>
        <v>4000656.8412000001</v>
      </c>
      <c r="H11" s="38">
        <f t="shared" si="4"/>
        <v>4000656.8412000001</v>
      </c>
      <c r="I11" s="38">
        <f t="shared" ref="I11" si="7">I7*I10</f>
        <v>4000656.8412000001</v>
      </c>
      <c r="J11" s="39">
        <f t="shared" si="4"/>
        <v>4000656.8412000001</v>
      </c>
    </row>
    <row r="12" spans="2:10" s="59" customFormat="1" x14ac:dyDescent="0.2">
      <c r="C12" s="60"/>
      <c r="D12" s="60"/>
      <c r="E12" s="60"/>
      <c r="F12" s="60"/>
      <c r="G12" s="60"/>
      <c r="H12" s="60"/>
      <c r="I12" s="60"/>
      <c r="J12" s="60"/>
    </row>
    <row r="13" spans="2:10" ht="13.5" thickBot="1" x14ac:dyDescent="0.25">
      <c r="B13" s="47" t="s">
        <v>0</v>
      </c>
      <c r="C13" s="33"/>
      <c r="D13" s="33"/>
      <c r="E13" s="33"/>
      <c r="F13" s="33"/>
      <c r="G13" s="33"/>
      <c r="H13" s="33"/>
      <c r="I13" s="33"/>
      <c r="J13" s="33"/>
    </row>
    <row r="14" spans="2:10" x14ac:dyDescent="0.2">
      <c r="B14" s="4" t="s">
        <v>22</v>
      </c>
      <c r="C14" s="34"/>
      <c r="D14" s="34"/>
      <c r="E14" s="34"/>
      <c r="F14" s="34"/>
      <c r="G14" s="34"/>
      <c r="H14" s="34"/>
      <c r="I14" s="34"/>
      <c r="J14" s="35"/>
    </row>
    <row r="15" spans="2:10" x14ac:dyDescent="0.2">
      <c r="B15" s="7" t="s">
        <v>23</v>
      </c>
      <c r="C15" s="50">
        <v>2332</v>
      </c>
      <c r="D15" s="50">
        <v>4003</v>
      </c>
      <c r="E15" s="50">
        <v>5353</v>
      </c>
      <c r="F15" s="50">
        <v>7090</v>
      </c>
      <c r="G15" s="50">
        <v>9416</v>
      </c>
      <c r="H15" s="50">
        <v>10706</v>
      </c>
      <c r="I15" s="50">
        <v>12120</v>
      </c>
      <c r="J15" s="51">
        <v>13660</v>
      </c>
    </row>
    <row r="16" spans="2:10" x14ac:dyDescent="0.2">
      <c r="B16" s="7" t="s">
        <v>8</v>
      </c>
      <c r="C16" s="50">
        <v>699.72140000000002</v>
      </c>
      <c r="D16" s="50">
        <v>615.97109999999998</v>
      </c>
      <c r="E16" s="50">
        <v>537.70529999999997</v>
      </c>
      <c r="F16" s="50">
        <v>454.29399999999998</v>
      </c>
      <c r="G16" s="50">
        <v>380.1277</v>
      </c>
      <c r="H16" s="50">
        <v>350.9264</v>
      </c>
      <c r="I16" s="50">
        <v>321.34390000000002</v>
      </c>
      <c r="J16" s="51">
        <v>292.89589999999998</v>
      </c>
    </row>
    <row r="17" spans="2:10" x14ac:dyDescent="0.2">
      <c r="B17" s="7" t="s">
        <v>25</v>
      </c>
      <c r="C17" s="31">
        <v>3</v>
      </c>
      <c r="D17" s="31">
        <v>3</v>
      </c>
      <c r="E17" s="31">
        <v>3</v>
      </c>
      <c r="F17" s="31">
        <v>3</v>
      </c>
      <c r="G17" s="31">
        <v>3</v>
      </c>
      <c r="H17" s="31">
        <v>3</v>
      </c>
      <c r="I17" s="31">
        <v>3</v>
      </c>
      <c r="J17" s="32">
        <v>3</v>
      </c>
    </row>
    <row r="18" spans="2:10" x14ac:dyDescent="0.2">
      <c r="B18" s="7" t="s">
        <v>7</v>
      </c>
      <c r="C18" s="31">
        <f t="shared" ref="C18:J18" si="8">C16-C17</f>
        <v>696.72140000000002</v>
      </c>
      <c r="D18" s="31">
        <f t="shared" si="8"/>
        <v>612.97109999999998</v>
      </c>
      <c r="E18" s="31">
        <f t="shared" ref="E18" si="9">E16-E17</f>
        <v>534.70529999999997</v>
      </c>
      <c r="F18" s="31">
        <f t="shared" ref="F18" si="10">F16-F17</f>
        <v>451.29399999999998</v>
      </c>
      <c r="G18" s="31">
        <f>G16-G17</f>
        <v>377.1277</v>
      </c>
      <c r="H18" s="31">
        <f t="shared" si="8"/>
        <v>347.9264</v>
      </c>
      <c r="I18" s="31">
        <f t="shared" ref="I18" si="11">I16-I17</f>
        <v>318.34390000000002</v>
      </c>
      <c r="J18" s="32">
        <f t="shared" si="8"/>
        <v>289.89589999999998</v>
      </c>
    </row>
    <row r="19" spans="2:10" ht="13.5" thickBot="1" x14ac:dyDescent="0.25">
      <c r="B19" s="10" t="s">
        <v>2</v>
      </c>
      <c r="C19" s="40">
        <f t="shared" ref="C19:J19" si="12">C15*C18</f>
        <v>1624754.3048</v>
      </c>
      <c r="D19" s="40">
        <f t="shared" si="12"/>
        <v>2453723.3133</v>
      </c>
      <c r="E19" s="40">
        <f t="shared" ref="E19" si="13">E15*E18</f>
        <v>2862277.4708999996</v>
      </c>
      <c r="F19" s="40">
        <f t="shared" ref="F19" si="14">F15*F18</f>
        <v>3199674.46</v>
      </c>
      <c r="G19" s="40">
        <f>G15*G18</f>
        <v>3551034.4232000001</v>
      </c>
      <c r="H19" s="40">
        <f t="shared" si="12"/>
        <v>3724900.0384</v>
      </c>
      <c r="I19" s="40">
        <f t="shared" ref="I19" si="15">I15*I18</f>
        <v>3858328.0680000004</v>
      </c>
      <c r="J19" s="41">
        <f t="shared" si="12"/>
        <v>3959977.9939999999</v>
      </c>
    </row>
    <row r="20" spans="2:10" x14ac:dyDescent="0.2">
      <c r="C20" s="36"/>
      <c r="D20" s="36"/>
      <c r="E20" s="36"/>
      <c r="F20" s="36"/>
      <c r="G20" s="33"/>
      <c r="H20" s="33"/>
      <c r="I20" s="33"/>
      <c r="J20" s="33"/>
    </row>
    <row r="21" spans="2:10" x14ac:dyDescent="0.2">
      <c r="B21" s="12" t="s">
        <v>3</v>
      </c>
      <c r="C21" s="46">
        <f>C19 - C11</f>
        <v>-2375902.5364000001</v>
      </c>
      <c r="D21" s="46">
        <f t="shared" ref="D21:J21" si="16">D19 - D11</f>
        <v>-1546933.5279000001</v>
      </c>
      <c r="E21" s="46">
        <f t="shared" ref="E21" si="17">E19 - E11</f>
        <v>-1138379.3703000005</v>
      </c>
      <c r="F21" s="46">
        <f t="shared" ref="F21" si="18">F19 - F11</f>
        <v>-800982.38120000018</v>
      </c>
      <c r="G21" s="46">
        <f>G19 - G11</f>
        <v>-449622.41800000006</v>
      </c>
      <c r="H21" s="46">
        <f t="shared" si="16"/>
        <v>-275756.80280000018</v>
      </c>
      <c r="I21" s="46">
        <f t="shared" ref="I21" si="19">I19 - I11</f>
        <v>-142328.7731999997</v>
      </c>
      <c r="J21" s="46">
        <f t="shared" si="16"/>
        <v>-40678.847200000193</v>
      </c>
    </row>
    <row r="22" spans="2:10" x14ac:dyDescent="0.2">
      <c r="B22" s="12" t="s">
        <v>4</v>
      </c>
      <c r="C22" s="43">
        <f>C21/C7</f>
        <v>-159.22145398740116</v>
      </c>
      <c r="D22" s="43">
        <f t="shared" ref="D22:J22" si="20">D21/D7</f>
        <v>-103.66797533172497</v>
      </c>
      <c r="E22" s="43">
        <f t="shared" ref="E22" si="21">E21/E7</f>
        <v>-76.288659047044675</v>
      </c>
      <c r="F22" s="43">
        <f t="shared" ref="F22" si="22">F21/F7</f>
        <v>-53.677950757271155</v>
      </c>
      <c r="G22" s="43">
        <f>G21/G7</f>
        <v>-30.131511727650452</v>
      </c>
      <c r="H22" s="43">
        <f t="shared" si="20"/>
        <v>-18.479882240986473</v>
      </c>
      <c r="I22" s="43">
        <f t="shared" ref="I22" si="23">I21/I7</f>
        <v>-9.5381834338560321</v>
      </c>
      <c r="J22" s="43">
        <f t="shared" si="20"/>
        <v>-2.7260988607425407</v>
      </c>
    </row>
    <row r="23" spans="2:10" x14ac:dyDescent="0.2">
      <c r="C23" s="33"/>
      <c r="D23" s="33"/>
      <c r="E23" s="33"/>
      <c r="F23" s="33"/>
      <c r="G23" s="33"/>
      <c r="H23" s="33"/>
      <c r="I23" s="33"/>
      <c r="J23" s="33"/>
    </row>
    <row r="24" spans="2:10" ht="13.5" thickBot="1" x14ac:dyDescent="0.25">
      <c r="B24" t="s">
        <v>17</v>
      </c>
      <c r="C24" s="37">
        <v>30779</v>
      </c>
      <c r="D24" s="37">
        <v>30779</v>
      </c>
      <c r="E24" s="37">
        <v>30779</v>
      </c>
      <c r="F24" s="37">
        <v>30779</v>
      </c>
      <c r="G24" s="37">
        <v>30779</v>
      </c>
      <c r="H24" s="37">
        <v>30779</v>
      </c>
      <c r="I24" s="37">
        <v>30779</v>
      </c>
      <c r="J24" s="37">
        <v>30779</v>
      </c>
    </row>
    <row r="25" spans="2:10" ht="13.5" thickBot="1" x14ac:dyDescent="0.25">
      <c r="B25" s="42" t="s">
        <v>12</v>
      </c>
      <c r="C25" s="44">
        <f t="shared" ref="C25:J25" si="24">C22*C24</f>
        <v>-4900677.1322782207</v>
      </c>
      <c r="D25" s="44">
        <f t="shared" si="24"/>
        <v>-3190796.612735163</v>
      </c>
      <c r="E25" s="44">
        <f t="shared" ref="E25" si="25">E22*E24</f>
        <v>-2348088.6368089882</v>
      </c>
      <c r="F25" s="44">
        <f t="shared" ref="F25" si="26">F22*F24</f>
        <v>-1652153.6463580488</v>
      </c>
      <c r="G25" s="44">
        <f>G22*G24</f>
        <v>-927417.79946535325</v>
      </c>
      <c r="H25" s="44">
        <f t="shared" si="24"/>
        <v>-568792.29549532267</v>
      </c>
      <c r="I25" s="44">
        <f t="shared" ref="I25" si="27">I22*I24</f>
        <v>-293575.74791065481</v>
      </c>
      <c r="J25" s="45">
        <f t="shared" si="24"/>
        <v>-83906.596834794662</v>
      </c>
    </row>
    <row r="26" spans="2:10" x14ac:dyDescent="0.2">
      <c r="C26" s="33"/>
      <c r="D26" s="33"/>
      <c r="E26" s="33"/>
      <c r="F26" s="33"/>
      <c r="G26" s="33"/>
      <c r="H26" s="33"/>
      <c r="I26" s="33"/>
      <c r="J26" s="33"/>
    </row>
  </sheetData>
  <mergeCells count="1">
    <mergeCell ref="C4:J4"/>
  </mergeCells>
  <pageMargins left="0.75" right="0.75" top="1" bottom="1" header="0.5" footer="0.5"/>
  <pageSetup scale="80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J26"/>
  <sheetViews>
    <sheetView workbookViewId="0">
      <selection activeCell="J21" sqref="J21"/>
    </sheetView>
  </sheetViews>
  <sheetFormatPr defaultColWidth="11" defaultRowHeight="12.75" x14ac:dyDescent="0.2"/>
  <cols>
    <col min="1" max="1" width="3.125" customWidth="1"/>
    <col min="2" max="2" width="75.625" bestFit="1" customWidth="1"/>
    <col min="3" max="10" width="11.625" bestFit="1" customWidth="1"/>
  </cols>
  <sheetData>
    <row r="1" spans="2:10" ht="14.25" x14ac:dyDescent="0.2">
      <c r="B1" s="49" t="s">
        <v>32</v>
      </c>
    </row>
    <row r="2" spans="2:10" ht="14.25" x14ac:dyDescent="0.2">
      <c r="B2" s="49" t="s">
        <v>38</v>
      </c>
    </row>
    <row r="3" spans="2:10" ht="15" thickBot="1" x14ac:dyDescent="0.25">
      <c r="B3" s="3"/>
    </row>
    <row r="4" spans="2:10" x14ac:dyDescent="0.2">
      <c r="C4" s="64" t="s">
        <v>34</v>
      </c>
      <c r="D4" s="65"/>
      <c r="E4" s="65"/>
      <c r="F4" s="65"/>
      <c r="G4" s="65"/>
      <c r="H4" s="65"/>
      <c r="I4" s="65"/>
      <c r="J4" s="66"/>
    </row>
    <row r="5" spans="2:10" ht="13.5" thickBot="1" x14ac:dyDescent="0.25">
      <c r="B5" s="53" t="s">
        <v>27</v>
      </c>
      <c r="C5" s="54">
        <v>65</v>
      </c>
      <c r="D5" s="55">
        <v>50</v>
      </c>
      <c r="E5" s="55">
        <v>40</v>
      </c>
      <c r="F5" s="55">
        <v>30</v>
      </c>
      <c r="G5" s="56">
        <v>20</v>
      </c>
      <c r="H5" s="56">
        <v>15</v>
      </c>
      <c r="I5" s="56">
        <v>10</v>
      </c>
      <c r="J5" s="57">
        <v>5</v>
      </c>
    </row>
    <row r="6" spans="2:10" x14ac:dyDescent="0.2">
      <c r="B6" s="52" t="s">
        <v>29</v>
      </c>
      <c r="C6" s="5"/>
      <c r="D6" s="5"/>
      <c r="E6" s="5"/>
      <c r="F6" s="5"/>
      <c r="G6" s="5"/>
      <c r="H6" s="5"/>
      <c r="I6" s="5"/>
      <c r="J6" s="6"/>
    </row>
    <row r="7" spans="2:10" x14ac:dyDescent="0.2">
      <c r="B7" s="7" t="s">
        <v>16</v>
      </c>
      <c r="C7" s="50">
        <v>15857</v>
      </c>
      <c r="D7" s="50">
        <v>15857</v>
      </c>
      <c r="E7" s="50">
        <v>15857</v>
      </c>
      <c r="F7" s="50">
        <v>15857</v>
      </c>
      <c r="G7" s="50">
        <v>15857</v>
      </c>
      <c r="H7" s="50">
        <v>15857</v>
      </c>
      <c r="I7" s="50">
        <v>15857</v>
      </c>
      <c r="J7" s="51">
        <v>15857</v>
      </c>
    </row>
    <row r="8" spans="2:10" x14ac:dyDescent="0.2">
      <c r="B8" s="7" t="s">
        <v>8</v>
      </c>
      <c r="C8" s="58">
        <v>118.8639</v>
      </c>
      <c r="D8" s="58">
        <v>118.8639</v>
      </c>
      <c r="E8" s="58">
        <v>118.8639</v>
      </c>
      <c r="F8" s="58">
        <v>118.8639</v>
      </c>
      <c r="G8" s="58">
        <v>118.8639</v>
      </c>
      <c r="H8" s="58">
        <v>118.8639</v>
      </c>
      <c r="I8" s="58">
        <v>118.8639</v>
      </c>
      <c r="J8" s="58">
        <v>118.8639</v>
      </c>
    </row>
    <row r="9" spans="2:10" x14ac:dyDescent="0.2">
      <c r="B9" s="7" t="s">
        <v>25</v>
      </c>
      <c r="C9" s="31">
        <v>3</v>
      </c>
      <c r="D9" s="31">
        <v>3</v>
      </c>
      <c r="E9" s="31">
        <v>3</v>
      </c>
      <c r="F9" s="31">
        <v>3</v>
      </c>
      <c r="G9" s="31">
        <v>3</v>
      </c>
      <c r="H9" s="31">
        <v>3</v>
      </c>
      <c r="I9" s="31">
        <v>3</v>
      </c>
      <c r="J9" s="32">
        <v>3</v>
      </c>
    </row>
    <row r="10" spans="2:10" x14ac:dyDescent="0.2">
      <c r="B10" s="7" t="s">
        <v>7</v>
      </c>
      <c r="C10" s="31">
        <f t="shared" ref="C10:J10" si="0">C8-C9</f>
        <v>115.8639</v>
      </c>
      <c r="D10" s="31">
        <f t="shared" si="0"/>
        <v>115.8639</v>
      </c>
      <c r="E10" s="31">
        <f t="shared" si="0"/>
        <v>115.8639</v>
      </c>
      <c r="F10" s="31">
        <f t="shared" si="0"/>
        <v>115.8639</v>
      </c>
      <c r="G10" s="31">
        <f>G8-G9</f>
        <v>115.8639</v>
      </c>
      <c r="H10" s="31">
        <f t="shared" si="0"/>
        <v>115.8639</v>
      </c>
      <c r="I10" s="31">
        <f t="shared" si="0"/>
        <v>115.8639</v>
      </c>
      <c r="J10" s="32">
        <f t="shared" si="0"/>
        <v>115.8639</v>
      </c>
    </row>
    <row r="11" spans="2:10" ht="13.5" thickBot="1" x14ac:dyDescent="0.25">
      <c r="B11" s="10" t="s">
        <v>1</v>
      </c>
      <c r="C11" s="38">
        <f>C7*C10</f>
        <v>1837253.8622999999</v>
      </c>
      <c r="D11" s="38">
        <f t="shared" ref="D11:J11" si="1">D7*D10</f>
        <v>1837253.8622999999</v>
      </c>
      <c r="E11" s="38">
        <f t="shared" si="1"/>
        <v>1837253.8622999999</v>
      </c>
      <c r="F11" s="38">
        <f t="shared" si="1"/>
        <v>1837253.8622999999</v>
      </c>
      <c r="G11" s="38">
        <f>G7*G10</f>
        <v>1837253.8622999999</v>
      </c>
      <c r="H11" s="38">
        <f t="shared" si="1"/>
        <v>1837253.8622999999</v>
      </c>
      <c r="I11" s="38">
        <f t="shared" si="1"/>
        <v>1837253.8622999999</v>
      </c>
      <c r="J11" s="39">
        <f t="shared" si="1"/>
        <v>1837253.8622999999</v>
      </c>
    </row>
    <row r="12" spans="2:10" x14ac:dyDescent="0.2">
      <c r="C12" s="33"/>
      <c r="D12" s="33"/>
      <c r="E12" s="33"/>
      <c r="F12" s="33"/>
      <c r="G12" s="33"/>
      <c r="H12" s="33"/>
      <c r="I12" s="33"/>
      <c r="J12" s="33"/>
    </row>
    <row r="13" spans="2:10" ht="13.5" thickBot="1" x14ac:dyDescent="0.25">
      <c r="B13" s="47" t="s">
        <v>0</v>
      </c>
      <c r="C13" s="33"/>
      <c r="D13" s="33"/>
      <c r="E13" s="33"/>
      <c r="F13" s="33"/>
      <c r="G13" s="33"/>
      <c r="H13" s="33"/>
      <c r="I13" s="33"/>
      <c r="J13" s="33"/>
    </row>
    <row r="14" spans="2:10" x14ac:dyDescent="0.2">
      <c r="B14" s="4" t="s">
        <v>22</v>
      </c>
      <c r="C14" s="34"/>
      <c r="D14" s="34"/>
      <c r="E14" s="34"/>
      <c r="F14" s="34"/>
      <c r="G14" s="34"/>
      <c r="H14" s="34"/>
      <c r="I14" s="34"/>
      <c r="J14" s="35"/>
    </row>
    <row r="15" spans="2:10" x14ac:dyDescent="0.2">
      <c r="B15" s="7" t="s">
        <v>23</v>
      </c>
      <c r="C15" s="58">
        <v>1387</v>
      </c>
      <c r="D15" s="58">
        <v>3118</v>
      </c>
      <c r="E15" s="58">
        <v>5002</v>
      </c>
      <c r="F15" s="58">
        <v>7931</v>
      </c>
      <c r="G15" s="58">
        <v>11536</v>
      </c>
      <c r="H15" s="58">
        <v>13335</v>
      </c>
      <c r="I15" s="58">
        <v>14717</v>
      </c>
      <c r="J15" s="58">
        <v>15598</v>
      </c>
    </row>
    <row r="16" spans="2:10" x14ac:dyDescent="0.2">
      <c r="B16" s="7" t="s">
        <v>8</v>
      </c>
      <c r="C16" s="58">
        <v>466.9753</v>
      </c>
      <c r="D16" s="58">
        <v>339.62130000000002</v>
      </c>
      <c r="E16" s="58">
        <v>263.36130000000003</v>
      </c>
      <c r="F16" s="58">
        <v>191.40039999999999</v>
      </c>
      <c r="G16" s="58">
        <v>143.31819999999999</v>
      </c>
      <c r="H16" s="58">
        <v>129.8518</v>
      </c>
      <c r="I16" s="58">
        <v>122.6703</v>
      </c>
      <c r="J16" s="58">
        <v>119.54040000000001</v>
      </c>
    </row>
    <row r="17" spans="2:10" x14ac:dyDescent="0.2">
      <c r="B17" s="7" t="s">
        <v>25</v>
      </c>
      <c r="C17" s="31">
        <v>3</v>
      </c>
      <c r="D17" s="31">
        <v>3</v>
      </c>
      <c r="E17" s="31">
        <v>3</v>
      </c>
      <c r="F17" s="31">
        <v>3</v>
      </c>
      <c r="G17" s="31">
        <v>3</v>
      </c>
      <c r="H17" s="31">
        <v>3</v>
      </c>
      <c r="I17" s="31">
        <v>3</v>
      </c>
      <c r="J17" s="32">
        <v>3</v>
      </c>
    </row>
    <row r="18" spans="2:10" x14ac:dyDescent="0.2">
      <c r="B18" s="7" t="s">
        <v>7</v>
      </c>
      <c r="C18" s="31">
        <f>C16-C17</f>
        <v>463.9753</v>
      </c>
      <c r="D18" s="31">
        <f t="shared" ref="D18:J18" si="2">D16-D17</f>
        <v>336.62130000000002</v>
      </c>
      <c r="E18" s="31">
        <f t="shared" si="2"/>
        <v>260.36130000000003</v>
      </c>
      <c r="F18" s="31">
        <f t="shared" si="2"/>
        <v>188.40039999999999</v>
      </c>
      <c r="G18" s="31">
        <f>G16-G17</f>
        <v>140.31819999999999</v>
      </c>
      <c r="H18" s="31">
        <f t="shared" si="2"/>
        <v>126.8518</v>
      </c>
      <c r="I18" s="31">
        <f t="shared" si="2"/>
        <v>119.6703</v>
      </c>
      <c r="J18" s="32">
        <f t="shared" si="2"/>
        <v>116.54040000000001</v>
      </c>
    </row>
    <row r="19" spans="2:10" ht="13.5" thickBot="1" x14ac:dyDescent="0.25">
      <c r="B19" s="10" t="s">
        <v>2</v>
      </c>
      <c r="C19" s="40">
        <f>C15*C18</f>
        <v>643533.74109999998</v>
      </c>
      <c r="D19" s="40">
        <f t="shared" ref="D19:J19" si="3">D15*D18</f>
        <v>1049585.2134</v>
      </c>
      <c r="E19" s="40">
        <f t="shared" si="3"/>
        <v>1302327.2226000002</v>
      </c>
      <c r="F19" s="40">
        <f t="shared" si="3"/>
        <v>1494203.5723999999</v>
      </c>
      <c r="G19" s="40">
        <f>G15*G18</f>
        <v>1618710.7551999998</v>
      </c>
      <c r="H19" s="40">
        <f t="shared" si="3"/>
        <v>1691568.753</v>
      </c>
      <c r="I19" s="40">
        <f t="shared" si="3"/>
        <v>1761187.8051</v>
      </c>
      <c r="J19" s="41">
        <f t="shared" si="3"/>
        <v>1817797.1592000001</v>
      </c>
    </row>
    <row r="20" spans="2:10" x14ac:dyDescent="0.2">
      <c r="C20" s="36"/>
      <c r="D20" s="36"/>
      <c r="E20" s="36"/>
      <c r="F20" s="36"/>
      <c r="G20" s="33"/>
      <c r="H20" s="33"/>
      <c r="I20" s="33"/>
      <c r="J20" s="33"/>
    </row>
    <row r="21" spans="2:10" x14ac:dyDescent="0.2">
      <c r="B21" s="12" t="s">
        <v>3</v>
      </c>
      <c r="C21" s="46">
        <f>C19 - C11</f>
        <v>-1193720.1211999999</v>
      </c>
      <c r="D21" s="46">
        <f t="shared" ref="D21:J21" si="4">D19 - D11</f>
        <v>-787668.64889999991</v>
      </c>
      <c r="E21" s="46">
        <f t="shared" si="4"/>
        <v>-534926.63969999971</v>
      </c>
      <c r="F21" s="46">
        <f t="shared" si="4"/>
        <v>-343050.28989999997</v>
      </c>
      <c r="G21" s="46">
        <f>G19 - G11</f>
        <v>-218543.10710000014</v>
      </c>
      <c r="H21" s="46">
        <f t="shared" si="4"/>
        <v>-145685.10929999989</v>
      </c>
      <c r="I21" s="46">
        <f t="shared" si="4"/>
        <v>-76066.057199999923</v>
      </c>
      <c r="J21" s="46">
        <f t="shared" si="4"/>
        <v>-19456.70309999981</v>
      </c>
    </row>
    <row r="22" spans="2:10" x14ac:dyDescent="0.2">
      <c r="B22" s="12" t="s">
        <v>4</v>
      </c>
      <c r="C22" s="43">
        <f>C21/C7</f>
        <v>-75.28032548401336</v>
      </c>
      <c r="D22" s="43">
        <f t="shared" ref="D22:J22" si="5">D21/D7</f>
        <v>-49.673245185091751</v>
      </c>
      <c r="E22" s="43">
        <f t="shared" si="5"/>
        <v>-33.734416327174102</v>
      </c>
      <c r="F22" s="43">
        <f t="shared" si="5"/>
        <v>-21.633996966639337</v>
      </c>
      <c r="G22" s="43">
        <f>G21/G7</f>
        <v>-13.78212190830549</v>
      </c>
      <c r="H22" s="43">
        <f t="shared" si="5"/>
        <v>-9.1874320047928286</v>
      </c>
      <c r="I22" s="43">
        <f t="shared" si="5"/>
        <v>-4.797001778394395</v>
      </c>
      <c r="J22" s="43">
        <f t="shared" si="5"/>
        <v>-1.2270103487418687</v>
      </c>
    </row>
    <row r="23" spans="2:10" x14ac:dyDescent="0.2">
      <c r="C23" s="33"/>
      <c r="D23" s="33"/>
      <c r="E23" s="33"/>
      <c r="F23" s="33"/>
      <c r="G23" s="33"/>
      <c r="H23" s="33"/>
      <c r="I23" s="33"/>
      <c r="J23" s="33"/>
    </row>
    <row r="24" spans="2:10" ht="13.5" thickBot="1" x14ac:dyDescent="0.25">
      <c r="B24" t="s">
        <v>17</v>
      </c>
      <c r="C24" s="37">
        <v>30779</v>
      </c>
      <c r="D24" s="37">
        <v>30779</v>
      </c>
      <c r="E24" s="37">
        <v>30779</v>
      </c>
      <c r="F24" s="37">
        <v>30779</v>
      </c>
      <c r="G24" s="37">
        <v>30779</v>
      </c>
      <c r="H24" s="37">
        <v>30779</v>
      </c>
      <c r="I24" s="37">
        <v>30779</v>
      </c>
      <c r="J24" s="37">
        <v>30779</v>
      </c>
    </row>
    <row r="25" spans="2:10" ht="13.5" thickBot="1" x14ac:dyDescent="0.25">
      <c r="B25" s="42" t="s">
        <v>12</v>
      </c>
      <c r="C25" s="44">
        <f>C22*C24</f>
        <v>-2317053.1380724474</v>
      </c>
      <c r="D25" s="44">
        <f t="shared" ref="D25:J25" si="6">D22*D24</f>
        <v>-1528892.8135519391</v>
      </c>
      <c r="E25" s="44">
        <f t="shared" si="6"/>
        <v>-1038311.6001340917</v>
      </c>
      <c r="F25" s="44">
        <f t="shared" si="6"/>
        <v>-665872.79263619217</v>
      </c>
      <c r="G25" s="44">
        <f>G22*G24</f>
        <v>-424199.93021573464</v>
      </c>
      <c r="H25" s="44">
        <f t="shared" si="6"/>
        <v>-282779.96967551846</v>
      </c>
      <c r="I25" s="44">
        <f t="shared" si="6"/>
        <v>-147646.91773720109</v>
      </c>
      <c r="J25" s="45">
        <f t="shared" si="6"/>
        <v>-37766.151523925975</v>
      </c>
    </row>
    <row r="26" spans="2:10" x14ac:dyDescent="0.2">
      <c r="C26" s="33"/>
      <c r="D26" s="33"/>
      <c r="E26" s="33"/>
      <c r="F26" s="33"/>
      <c r="G26" s="33"/>
      <c r="H26" s="33"/>
      <c r="I26" s="33"/>
      <c r="J26" s="33"/>
    </row>
  </sheetData>
  <mergeCells count="1">
    <mergeCell ref="C4:J4"/>
  </mergeCells>
  <pageMargins left="0.75" right="0.75" top="1" bottom="1" header="0.5" footer="0.5"/>
  <pageSetup scale="80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I15" sqref="I15"/>
    </sheetView>
  </sheetViews>
  <sheetFormatPr defaultColWidth="11" defaultRowHeight="12.75" x14ac:dyDescent="0.2"/>
  <cols>
    <col min="1" max="1" width="3.125" customWidth="1"/>
    <col min="2" max="2" width="38.75" customWidth="1"/>
    <col min="3" max="4" width="10.875" bestFit="1" customWidth="1"/>
    <col min="5" max="5" width="11.875" bestFit="1" customWidth="1"/>
  </cols>
  <sheetData>
    <row r="1" spans="2:5" ht="14.25" x14ac:dyDescent="0.2">
      <c r="B1" s="3" t="s">
        <v>30</v>
      </c>
    </row>
    <row r="3" spans="2:5" ht="13.5" thickBot="1" x14ac:dyDescent="0.25">
      <c r="B3" s="15" t="s">
        <v>20</v>
      </c>
      <c r="C3" s="11">
        <v>1</v>
      </c>
      <c r="D3" s="11">
        <v>2</v>
      </c>
      <c r="E3" s="11">
        <v>3</v>
      </c>
    </row>
    <row r="5" spans="2:5" ht="13.5" thickBot="1" x14ac:dyDescent="0.25">
      <c r="B5" s="48" t="s">
        <v>19</v>
      </c>
      <c r="C5" s="12"/>
      <c r="D5" s="12"/>
      <c r="E5" s="12"/>
    </row>
    <row r="6" spans="2:5" x14ac:dyDescent="0.2">
      <c r="B6" s="4" t="s">
        <v>16</v>
      </c>
      <c r="C6" s="28">
        <v>4994</v>
      </c>
      <c r="D6" s="28">
        <v>4994</v>
      </c>
      <c r="E6" s="29">
        <v>4994</v>
      </c>
    </row>
    <row r="7" spans="2:5" x14ac:dyDescent="0.2">
      <c r="B7" s="7" t="s">
        <v>8</v>
      </c>
      <c r="C7" s="26">
        <v>29.68</v>
      </c>
      <c r="D7" s="26">
        <v>29.68</v>
      </c>
      <c r="E7" s="27">
        <v>29.68</v>
      </c>
    </row>
    <row r="8" spans="2:5" x14ac:dyDescent="0.2">
      <c r="B8" s="7" t="s">
        <v>25</v>
      </c>
      <c r="C8" s="8">
        <f>C3</f>
        <v>1</v>
      </c>
      <c r="D8" s="8">
        <f>D3</f>
        <v>2</v>
      </c>
      <c r="E8" s="9">
        <f>E3</f>
        <v>3</v>
      </c>
    </row>
    <row r="9" spans="2:5" x14ac:dyDescent="0.2">
      <c r="B9" s="7" t="s">
        <v>7</v>
      </c>
      <c r="C9" s="8">
        <f>C7-C8</f>
        <v>28.68</v>
      </c>
      <c r="D9" s="8">
        <f>D7-D8</f>
        <v>27.68</v>
      </c>
      <c r="E9" s="9">
        <f>E7-E8</f>
        <v>26.68</v>
      </c>
    </row>
    <row r="10" spans="2:5" ht="13.5" thickBot="1" x14ac:dyDescent="0.25">
      <c r="B10" s="10" t="s">
        <v>11</v>
      </c>
      <c r="C10" s="17">
        <f>C6*C9</f>
        <v>143227.92000000001</v>
      </c>
      <c r="D10" s="17">
        <f>D6*D9</f>
        <v>138233.92000000001</v>
      </c>
      <c r="E10" s="18">
        <f>E6*E9</f>
        <v>133239.92000000001</v>
      </c>
    </row>
    <row r="12" spans="2:5" ht="13.5" thickBot="1" x14ac:dyDescent="0.25">
      <c r="B12" s="47" t="s">
        <v>21</v>
      </c>
    </row>
    <row r="13" spans="2:5" x14ac:dyDescent="0.2">
      <c r="B13" s="4" t="s">
        <v>22</v>
      </c>
      <c r="C13" s="5"/>
      <c r="D13" s="5"/>
      <c r="E13" s="6"/>
    </row>
    <row r="14" spans="2:5" x14ac:dyDescent="0.2">
      <c r="B14" s="7" t="s">
        <v>23</v>
      </c>
      <c r="C14" s="24">
        <v>3335</v>
      </c>
      <c r="D14" s="24">
        <v>2878</v>
      </c>
      <c r="E14" s="25">
        <v>2309</v>
      </c>
    </row>
    <row r="15" spans="2:5" x14ac:dyDescent="0.2">
      <c r="B15" s="7" t="s">
        <v>8</v>
      </c>
      <c r="C15" s="26">
        <v>44.44</v>
      </c>
      <c r="D15" s="26">
        <v>51.42</v>
      </c>
      <c r="E15" s="27">
        <v>63.06</v>
      </c>
    </row>
    <row r="16" spans="2:5" x14ac:dyDescent="0.2">
      <c r="B16" s="7" t="s">
        <v>25</v>
      </c>
      <c r="C16" s="8">
        <f>C3</f>
        <v>1</v>
      </c>
      <c r="D16" s="8">
        <f t="shared" ref="D16:E16" si="0">D3</f>
        <v>2</v>
      </c>
      <c r="E16" s="9">
        <f t="shared" si="0"/>
        <v>3</v>
      </c>
    </row>
    <row r="17" spans="2:5" x14ac:dyDescent="0.2">
      <c r="B17" s="7" t="s">
        <v>7</v>
      </c>
      <c r="C17" s="8">
        <f>C15-C16</f>
        <v>43.44</v>
      </c>
      <c r="D17" s="8">
        <f>D15-D16</f>
        <v>49.42</v>
      </c>
      <c r="E17" s="9">
        <f>E15-E16</f>
        <v>60.06</v>
      </c>
    </row>
    <row r="18" spans="2:5" x14ac:dyDescent="0.2">
      <c r="B18" s="7" t="s">
        <v>14</v>
      </c>
      <c r="C18" s="19">
        <f>C14*C17</f>
        <v>144872.4</v>
      </c>
      <c r="D18" s="19">
        <f>D14*D17</f>
        <v>142230.76</v>
      </c>
      <c r="E18" s="20">
        <f>E14*E17</f>
        <v>138678.54</v>
      </c>
    </row>
    <row r="19" spans="2:5" x14ac:dyDescent="0.2">
      <c r="B19" s="7"/>
      <c r="C19" s="19"/>
      <c r="D19" s="19"/>
      <c r="E19" s="20"/>
    </row>
    <row r="20" spans="2:5" x14ac:dyDescent="0.2">
      <c r="B20" s="7" t="s">
        <v>18</v>
      </c>
      <c r="C20" s="12"/>
      <c r="D20" s="12"/>
      <c r="E20" s="14"/>
    </row>
    <row r="21" spans="2:5" x14ac:dyDescent="0.2">
      <c r="B21" s="7" t="s">
        <v>24</v>
      </c>
      <c r="C21" s="24">
        <v>1659</v>
      </c>
      <c r="D21" s="24">
        <v>2116</v>
      </c>
      <c r="E21" s="25">
        <v>2685</v>
      </c>
    </row>
    <row r="22" spans="2:5" x14ac:dyDescent="0.2">
      <c r="B22" s="7" t="s">
        <v>8</v>
      </c>
      <c r="C22" s="26">
        <v>0</v>
      </c>
      <c r="D22" s="26">
        <v>-0.11</v>
      </c>
      <c r="E22" s="27">
        <v>-0.97</v>
      </c>
    </row>
    <row r="23" spans="2:5" x14ac:dyDescent="0.2">
      <c r="B23" s="7" t="s">
        <v>9</v>
      </c>
      <c r="C23" s="8">
        <v>0</v>
      </c>
      <c r="D23" s="8">
        <v>0</v>
      </c>
      <c r="E23" s="9">
        <v>0</v>
      </c>
    </row>
    <row r="24" spans="2:5" x14ac:dyDescent="0.2">
      <c r="B24" s="7" t="s">
        <v>7</v>
      </c>
      <c r="C24" s="8">
        <f>C22-C23</f>
        <v>0</v>
      </c>
      <c r="D24" s="8">
        <f>D22-D23</f>
        <v>-0.11</v>
      </c>
      <c r="E24" s="9">
        <f>E22-E23</f>
        <v>-0.97</v>
      </c>
    </row>
    <row r="25" spans="2:5" x14ac:dyDescent="0.2">
      <c r="B25" s="7" t="s">
        <v>15</v>
      </c>
      <c r="C25" s="19">
        <f>C21*C24</f>
        <v>0</v>
      </c>
      <c r="D25" s="19">
        <f>D21*D24</f>
        <v>-232.76</v>
      </c>
      <c r="E25" s="20">
        <f>E21*E24</f>
        <v>-2604.4499999999998</v>
      </c>
    </row>
    <row r="26" spans="2:5" x14ac:dyDescent="0.2">
      <c r="B26" s="7"/>
      <c r="C26" s="19"/>
      <c r="D26" s="19"/>
      <c r="E26" s="20"/>
    </row>
    <row r="27" spans="2:5" ht="13.5" thickBot="1" x14ac:dyDescent="0.25">
      <c r="B27" s="10" t="s">
        <v>10</v>
      </c>
      <c r="C27" s="17">
        <f>C18 + C25</f>
        <v>144872.4</v>
      </c>
      <c r="D27" s="17">
        <f>D18 + D25</f>
        <v>141998</v>
      </c>
      <c r="E27" s="18">
        <f>E18 + E25</f>
        <v>136074.09</v>
      </c>
    </row>
    <row r="28" spans="2:5" x14ac:dyDescent="0.2">
      <c r="C28" s="1"/>
      <c r="D28" s="1"/>
      <c r="E28" s="1"/>
    </row>
    <row r="29" spans="2:5" x14ac:dyDescent="0.2">
      <c r="B29" s="12" t="s">
        <v>5</v>
      </c>
      <c r="C29" s="19">
        <f>C27-C10</f>
        <v>1644.4799999999814</v>
      </c>
      <c r="D29" s="19">
        <f>D27-D10</f>
        <v>3764.0799999999872</v>
      </c>
      <c r="E29" s="19">
        <f>E27-E10</f>
        <v>2834.1699999999837</v>
      </c>
    </row>
    <row r="30" spans="2:5" x14ac:dyDescent="0.2">
      <c r="B30" s="12" t="s">
        <v>6</v>
      </c>
      <c r="C30" s="13">
        <f>C29/C6</f>
        <v>0.32929114937925136</v>
      </c>
      <c r="D30" s="13">
        <f>D29/D6</f>
        <v>0.75372046455746644</v>
      </c>
      <c r="E30" s="13">
        <f>E29/E6</f>
        <v>0.56751501802162274</v>
      </c>
    </row>
    <row r="32" spans="2:5" ht="13.5" thickBot="1" x14ac:dyDescent="0.25">
      <c r="B32" t="s">
        <v>17</v>
      </c>
      <c r="C32" s="2">
        <v>1000000</v>
      </c>
      <c r="D32" s="2">
        <v>1000000</v>
      </c>
      <c r="E32" s="2">
        <v>1000000</v>
      </c>
    </row>
    <row r="33" spans="2:5" x14ac:dyDescent="0.2">
      <c r="B33" s="23" t="s">
        <v>12</v>
      </c>
      <c r="C33" s="21">
        <f>C30*C32</f>
        <v>329291.14937925135</v>
      </c>
      <c r="D33" s="21">
        <f>D30*D32</f>
        <v>753720.46455746645</v>
      </c>
      <c r="E33" s="22">
        <f>E30*E32</f>
        <v>567515.01802162279</v>
      </c>
    </row>
    <row r="34" spans="2:5" ht="13.5" thickBot="1" x14ac:dyDescent="0.25">
      <c r="B34" s="10" t="s">
        <v>13</v>
      </c>
      <c r="C34" s="15"/>
      <c r="D34" s="15"/>
      <c r="E34" s="16"/>
    </row>
    <row r="36" spans="2:5" x14ac:dyDescent="0.2">
      <c r="C36" s="30" t="s">
        <v>26</v>
      </c>
      <c r="D36" s="30"/>
      <c r="E36" s="30"/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Logistic Regression Models</vt:lpstr>
      <vt:lpstr>LDA</vt:lpstr>
      <vt:lpstr>Random Forest Models </vt:lpstr>
      <vt:lpstr>Random Forest Models_Did Not</vt:lpstr>
      <vt:lpstr>RFM Regression Model</vt:lpstr>
      <vt:lpstr>LDA!Print_Area</vt:lpstr>
      <vt:lpstr>'Logistic Regression Models'!Print_Area</vt:lpstr>
      <vt:lpstr>'Random Forest Models '!Print_Area</vt:lpstr>
      <vt:lpstr>'Random Forest Models_Did Not'!Print_Area</vt:lpstr>
      <vt:lpstr>'RFM Regression Model'!Print_Area</vt:lpstr>
    </vt:vector>
  </TitlesOfParts>
  <Company>Research Publishers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Miller</dc:creator>
  <cp:lastModifiedBy>Young, Brent D.</cp:lastModifiedBy>
  <cp:lastPrinted>2012-02-08T08:28:24Z</cp:lastPrinted>
  <dcterms:created xsi:type="dcterms:W3CDTF">2012-01-29T17:50:15Z</dcterms:created>
  <dcterms:modified xsi:type="dcterms:W3CDTF">2019-03-08T01:05:15Z</dcterms:modified>
</cp:coreProperties>
</file>